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IFERROR(__xludf.DUMMYFUNCTION("GOOGLEFINANCE(""AAPl"", ""price"", ""1/1/2020"", ""1/1/2023"",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IFERROR(__xludf.DUMMYFUNCTION("""COMPUTED_VALUE"""),43832.66666666667)</f>
        <v>43832.66667</v>
      </c>
      <c r="B2" s="1">
        <f>IFERROR(__xludf.DUMMYFUNCTION("""COMPUTED_VALUE"""),75.09)</f>
        <v>75.09</v>
      </c>
    </row>
    <row r="3">
      <c r="A3" s="2">
        <f>IFERROR(__xludf.DUMMYFUNCTION("""COMPUTED_VALUE"""),43833.66666666667)</f>
        <v>43833.66667</v>
      </c>
      <c r="B3" s="1">
        <f>IFERROR(__xludf.DUMMYFUNCTION("""COMPUTED_VALUE"""),74.36)</f>
        <v>74.36</v>
      </c>
    </row>
    <row r="4">
      <c r="A4" s="2">
        <f>IFERROR(__xludf.DUMMYFUNCTION("""COMPUTED_VALUE"""),43836.66666666667)</f>
        <v>43836.66667</v>
      </c>
      <c r="B4" s="1">
        <f>IFERROR(__xludf.DUMMYFUNCTION("""COMPUTED_VALUE"""),74.95)</f>
        <v>74.95</v>
      </c>
    </row>
    <row r="5">
      <c r="A5" s="2">
        <f>IFERROR(__xludf.DUMMYFUNCTION("""COMPUTED_VALUE"""),43837.66666666667)</f>
        <v>43837.66667</v>
      </c>
      <c r="B5" s="1">
        <f>IFERROR(__xludf.DUMMYFUNCTION("""COMPUTED_VALUE"""),74.6)</f>
        <v>74.6</v>
      </c>
    </row>
    <row r="6">
      <c r="A6" s="2">
        <f>IFERROR(__xludf.DUMMYFUNCTION("""COMPUTED_VALUE"""),43838.66666666667)</f>
        <v>43838.66667</v>
      </c>
      <c r="B6" s="1">
        <f>IFERROR(__xludf.DUMMYFUNCTION("""COMPUTED_VALUE"""),75.8)</f>
        <v>75.8</v>
      </c>
    </row>
    <row r="7">
      <c r="A7" s="2">
        <f>IFERROR(__xludf.DUMMYFUNCTION("""COMPUTED_VALUE"""),43839.66666666667)</f>
        <v>43839.66667</v>
      </c>
      <c r="B7" s="1">
        <f>IFERROR(__xludf.DUMMYFUNCTION("""COMPUTED_VALUE"""),77.41)</f>
        <v>77.41</v>
      </c>
    </row>
    <row r="8">
      <c r="A8" s="2">
        <f>IFERROR(__xludf.DUMMYFUNCTION("""COMPUTED_VALUE"""),43840.66666666667)</f>
        <v>43840.66667</v>
      </c>
      <c r="B8" s="1">
        <f>IFERROR(__xludf.DUMMYFUNCTION("""COMPUTED_VALUE"""),77.58)</f>
        <v>77.58</v>
      </c>
    </row>
    <row r="9">
      <c r="A9" s="2">
        <f>IFERROR(__xludf.DUMMYFUNCTION("""COMPUTED_VALUE"""),43843.66666666667)</f>
        <v>43843.66667</v>
      </c>
      <c r="B9" s="1">
        <f>IFERROR(__xludf.DUMMYFUNCTION("""COMPUTED_VALUE"""),79.24)</f>
        <v>79.24</v>
      </c>
    </row>
    <row r="10">
      <c r="A10" s="2">
        <f>IFERROR(__xludf.DUMMYFUNCTION("""COMPUTED_VALUE"""),43844.66666666667)</f>
        <v>43844.66667</v>
      </c>
      <c r="B10" s="1">
        <f>IFERROR(__xludf.DUMMYFUNCTION("""COMPUTED_VALUE"""),78.17)</f>
        <v>78.17</v>
      </c>
    </row>
    <row r="11">
      <c r="A11" s="2">
        <f>IFERROR(__xludf.DUMMYFUNCTION("""COMPUTED_VALUE"""),43845.66666666667)</f>
        <v>43845.66667</v>
      </c>
      <c r="B11" s="1">
        <f>IFERROR(__xludf.DUMMYFUNCTION("""COMPUTED_VALUE"""),77.83)</f>
        <v>77.83</v>
      </c>
    </row>
    <row r="12">
      <c r="A12" s="2">
        <f>IFERROR(__xludf.DUMMYFUNCTION("""COMPUTED_VALUE"""),43846.66666666667)</f>
        <v>43846.66667</v>
      </c>
      <c r="B12" s="1">
        <f>IFERROR(__xludf.DUMMYFUNCTION("""COMPUTED_VALUE"""),78.81)</f>
        <v>78.81</v>
      </c>
    </row>
    <row r="13">
      <c r="A13" s="2">
        <f>IFERROR(__xludf.DUMMYFUNCTION("""COMPUTED_VALUE"""),43847.66666666667)</f>
        <v>43847.66667</v>
      </c>
      <c r="B13" s="1">
        <f>IFERROR(__xludf.DUMMYFUNCTION("""COMPUTED_VALUE"""),79.68)</f>
        <v>79.68</v>
      </c>
    </row>
    <row r="14">
      <c r="A14" s="2">
        <f>IFERROR(__xludf.DUMMYFUNCTION("""COMPUTED_VALUE"""),43851.66666666667)</f>
        <v>43851.66667</v>
      </c>
      <c r="B14" s="1">
        <f>IFERROR(__xludf.DUMMYFUNCTION("""COMPUTED_VALUE"""),79.14)</f>
        <v>79.14</v>
      </c>
    </row>
    <row r="15">
      <c r="A15" s="2">
        <f>IFERROR(__xludf.DUMMYFUNCTION("""COMPUTED_VALUE"""),43852.66666666667)</f>
        <v>43852.66667</v>
      </c>
      <c r="B15" s="1">
        <f>IFERROR(__xludf.DUMMYFUNCTION("""COMPUTED_VALUE"""),79.43)</f>
        <v>79.43</v>
      </c>
    </row>
    <row r="16">
      <c r="A16" s="2">
        <f>IFERROR(__xludf.DUMMYFUNCTION("""COMPUTED_VALUE"""),43853.66666666667)</f>
        <v>43853.66667</v>
      </c>
      <c r="B16" s="1">
        <f>IFERROR(__xludf.DUMMYFUNCTION("""COMPUTED_VALUE"""),79.81)</f>
        <v>79.81</v>
      </c>
    </row>
    <row r="17">
      <c r="A17" s="2">
        <f>IFERROR(__xludf.DUMMYFUNCTION("""COMPUTED_VALUE"""),43854.66666666667)</f>
        <v>43854.66667</v>
      </c>
      <c r="B17" s="1">
        <f>IFERROR(__xludf.DUMMYFUNCTION("""COMPUTED_VALUE"""),79.58)</f>
        <v>79.58</v>
      </c>
    </row>
    <row r="18">
      <c r="A18" s="2">
        <f>IFERROR(__xludf.DUMMYFUNCTION("""COMPUTED_VALUE"""),43857.66666666667)</f>
        <v>43857.66667</v>
      </c>
      <c r="B18" s="1">
        <f>IFERROR(__xludf.DUMMYFUNCTION("""COMPUTED_VALUE"""),77.24)</f>
        <v>77.24</v>
      </c>
    </row>
    <row r="19">
      <c r="A19" s="2">
        <f>IFERROR(__xludf.DUMMYFUNCTION("""COMPUTED_VALUE"""),43858.66666666667)</f>
        <v>43858.66667</v>
      </c>
      <c r="B19" s="1">
        <f>IFERROR(__xludf.DUMMYFUNCTION("""COMPUTED_VALUE"""),79.42)</f>
        <v>79.42</v>
      </c>
    </row>
    <row r="20">
      <c r="A20" s="2">
        <f>IFERROR(__xludf.DUMMYFUNCTION("""COMPUTED_VALUE"""),43859.66666666667)</f>
        <v>43859.66667</v>
      </c>
      <c r="B20" s="1">
        <f>IFERROR(__xludf.DUMMYFUNCTION("""COMPUTED_VALUE"""),81.08)</f>
        <v>81.08</v>
      </c>
    </row>
    <row r="21">
      <c r="A21" s="2">
        <f>IFERROR(__xludf.DUMMYFUNCTION("""COMPUTED_VALUE"""),43860.66666666667)</f>
        <v>43860.66667</v>
      </c>
      <c r="B21" s="1">
        <f>IFERROR(__xludf.DUMMYFUNCTION("""COMPUTED_VALUE"""),80.97)</f>
        <v>80.97</v>
      </c>
    </row>
    <row r="22">
      <c r="A22" s="2">
        <f>IFERROR(__xludf.DUMMYFUNCTION("""COMPUTED_VALUE"""),43861.66666666667)</f>
        <v>43861.66667</v>
      </c>
      <c r="B22" s="1">
        <f>IFERROR(__xludf.DUMMYFUNCTION("""COMPUTED_VALUE"""),77.38)</f>
        <v>77.38</v>
      </c>
    </row>
    <row r="23">
      <c r="A23" s="2">
        <f>IFERROR(__xludf.DUMMYFUNCTION("""COMPUTED_VALUE"""),43864.66666666667)</f>
        <v>43864.66667</v>
      </c>
      <c r="B23" s="1">
        <f>IFERROR(__xludf.DUMMYFUNCTION("""COMPUTED_VALUE"""),77.17)</f>
        <v>77.17</v>
      </c>
    </row>
    <row r="24">
      <c r="A24" s="2">
        <f>IFERROR(__xludf.DUMMYFUNCTION("""COMPUTED_VALUE"""),43865.66666666667)</f>
        <v>43865.66667</v>
      </c>
      <c r="B24" s="1">
        <f>IFERROR(__xludf.DUMMYFUNCTION("""COMPUTED_VALUE"""),79.71)</f>
        <v>79.71</v>
      </c>
    </row>
    <row r="25">
      <c r="A25" s="2">
        <f>IFERROR(__xludf.DUMMYFUNCTION("""COMPUTED_VALUE"""),43866.66666666667)</f>
        <v>43866.66667</v>
      </c>
      <c r="B25" s="1">
        <f>IFERROR(__xludf.DUMMYFUNCTION("""COMPUTED_VALUE"""),80.36)</f>
        <v>80.36</v>
      </c>
    </row>
    <row r="26">
      <c r="A26" s="2">
        <f>IFERROR(__xludf.DUMMYFUNCTION("""COMPUTED_VALUE"""),43867.66666666667)</f>
        <v>43867.66667</v>
      </c>
      <c r="B26" s="1">
        <f>IFERROR(__xludf.DUMMYFUNCTION("""COMPUTED_VALUE"""),81.3)</f>
        <v>81.3</v>
      </c>
    </row>
    <row r="27">
      <c r="A27" s="2">
        <f>IFERROR(__xludf.DUMMYFUNCTION("""COMPUTED_VALUE"""),43868.66666666667)</f>
        <v>43868.66667</v>
      </c>
      <c r="B27" s="1">
        <f>IFERROR(__xludf.DUMMYFUNCTION("""COMPUTED_VALUE"""),80.01)</f>
        <v>80.01</v>
      </c>
    </row>
    <row r="28">
      <c r="A28" s="2">
        <f>IFERROR(__xludf.DUMMYFUNCTION("""COMPUTED_VALUE"""),43871.66666666667)</f>
        <v>43871.66667</v>
      </c>
      <c r="B28" s="1">
        <f>IFERROR(__xludf.DUMMYFUNCTION("""COMPUTED_VALUE"""),80.39)</f>
        <v>80.39</v>
      </c>
    </row>
    <row r="29">
      <c r="A29" s="2">
        <f>IFERROR(__xludf.DUMMYFUNCTION("""COMPUTED_VALUE"""),43872.66666666667)</f>
        <v>43872.66667</v>
      </c>
      <c r="B29" s="1">
        <f>IFERROR(__xludf.DUMMYFUNCTION("""COMPUTED_VALUE"""),79.9)</f>
        <v>79.9</v>
      </c>
    </row>
    <row r="30">
      <c r="A30" s="2">
        <f>IFERROR(__xludf.DUMMYFUNCTION("""COMPUTED_VALUE"""),43873.66666666667)</f>
        <v>43873.66667</v>
      </c>
      <c r="B30" s="1">
        <f>IFERROR(__xludf.DUMMYFUNCTION("""COMPUTED_VALUE"""),81.8)</f>
        <v>81.8</v>
      </c>
    </row>
    <row r="31">
      <c r="A31" s="2">
        <f>IFERROR(__xludf.DUMMYFUNCTION("""COMPUTED_VALUE"""),43874.66666666667)</f>
        <v>43874.66667</v>
      </c>
      <c r="B31" s="1">
        <f>IFERROR(__xludf.DUMMYFUNCTION("""COMPUTED_VALUE"""),81.22)</f>
        <v>81.22</v>
      </c>
    </row>
    <row r="32">
      <c r="A32" s="2">
        <f>IFERROR(__xludf.DUMMYFUNCTION("""COMPUTED_VALUE"""),43875.66666666667)</f>
        <v>43875.66667</v>
      </c>
      <c r="B32" s="1">
        <f>IFERROR(__xludf.DUMMYFUNCTION("""COMPUTED_VALUE"""),81.24)</f>
        <v>81.24</v>
      </c>
    </row>
    <row r="33">
      <c r="A33" s="2">
        <f>IFERROR(__xludf.DUMMYFUNCTION("""COMPUTED_VALUE"""),43879.66666666667)</f>
        <v>43879.66667</v>
      </c>
      <c r="B33" s="1">
        <f>IFERROR(__xludf.DUMMYFUNCTION("""COMPUTED_VALUE"""),79.75)</f>
        <v>79.75</v>
      </c>
    </row>
    <row r="34">
      <c r="A34" s="2">
        <f>IFERROR(__xludf.DUMMYFUNCTION("""COMPUTED_VALUE"""),43880.66666666667)</f>
        <v>43880.66667</v>
      </c>
      <c r="B34" s="1">
        <f>IFERROR(__xludf.DUMMYFUNCTION("""COMPUTED_VALUE"""),80.91)</f>
        <v>80.91</v>
      </c>
    </row>
    <row r="35">
      <c r="A35" s="2">
        <f>IFERROR(__xludf.DUMMYFUNCTION("""COMPUTED_VALUE"""),43881.66666666667)</f>
        <v>43881.66667</v>
      </c>
      <c r="B35" s="1">
        <f>IFERROR(__xludf.DUMMYFUNCTION("""COMPUTED_VALUE"""),80.08)</f>
        <v>80.08</v>
      </c>
    </row>
    <row r="36">
      <c r="A36" s="2">
        <f>IFERROR(__xludf.DUMMYFUNCTION("""COMPUTED_VALUE"""),43882.66666666667)</f>
        <v>43882.66667</v>
      </c>
      <c r="B36" s="1">
        <f>IFERROR(__xludf.DUMMYFUNCTION("""COMPUTED_VALUE"""),78.26)</f>
        <v>78.26</v>
      </c>
    </row>
    <row r="37">
      <c r="A37" s="2">
        <f>IFERROR(__xludf.DUMMYFUNCTION("""COMPUTED_VALUE"""),43885.66666666667)</f>
        <v>43885.66667</v>
      </c>
      <c r="B37" s="1">
        <f>IFERROR(__xludf.DUMMYFUNCTION("""COMPUTED_VALUE"""),74.55)</f>
        <v>74.55</v>
      </c>
    </row>
    <row r="38">
      <c r="A38" s="2">
        <f>IFERROR(__xludf.DUMMYFUNCTION("""COMPUTED_VALUE"""),43886.66666666667)</f>
        <v>43886.66667</v>
      </c>
      <c r="B38" s="1">
        <f>IFERROR(__xludf.DUMMYFUNCTION("""COMPUTED_VALUE"""),72.02)</f>
        <v>72.02</v>
      </c>
    </row>
    <row r="39">
      <c r="A39" s="2">
        <f>IFERROR(__xludf.DUMMYFUNCTION("""COMPUTED_VALUE"""),43887.66666666667)</f>
        <v>43887.66667</v>
      </c>
      <c r="B39" s="1">
        <f>IFERROR(__xludf.DUMMYFUNCTION("""COMPUTED_VALUE"""),73.16)</f>
        <v>73.16</v>
      </c>
    </row>
    <row r="40">
      <c r="A40" s="2">
        <f>IFERROR(__xludf.DUMMYFUNCTION("""COMPUTED_VALUE"""),43888.66666666667)</f>
        <v>43888.66667</v>
      </c>
      <c r="B40" s="1">
        <f>IFERROR(__xludf.DUMMYFUNCTION("""COMPUTED_VALUE"""),68.38)</f>
        <v>68.38</v>
      </c>
    </row>
    <row r="41">
      <c r="A41" s="2">
        <f>IFERROR(__xludf.DUMMYFUNCTION("""COMPUTED_VALUE"""),43889.66666666667)</f>
        <v>43889.66667</v>
      </c>
      <c r="B41" s="1">
        <f>IFERROR(__xludf.DUMMYFUNCTION("""COMPUTED_VALUE"""),68.34)</f>
        <v>68.34</v>
      </c>
    </row>
    <row r="42">
      <c r="A42" s="2">
        <f>IFERROR(__xludf.DUMMYFUNCTION("""COMPUTED_VALUE"""),43892.66666666667)</f>
        <v>43892.66667</v>
      </c>
      <c r="B42" s="1">
        <f>IFERROR(__xludf.DUMMYFUNCTION("""COMPUTED_VALUE"""),74.7)</f>
        <v>74.7</v>
      </c>
    </row>
    <row r="43">
      <c r="A43" s="2">
        <f>IFERROR(__xludf.DUMMYFUNCTION("""COMPUTED_VALUE"""),43893.66666666667)</f>
        <v>43893.66667</v>
      </c>
      <c r="B43" s="1">
        <f>IFERROR(__xludf.DUMMYFUNCTION("""COMPUTED_VALUE"""),72.33)</f>
        <v>72.33</v>
      </c>
    </row>
    <row r="44">
      <c r="A44" s="2">
        <f>IFERROR(__xludf.DUMMYFUNCTION("""COMPUTED_VALUE"""),43894.66666666667)</f>
        <v>43894.66667</v>
      </c>
      <c r="B44" s="1">
        <f>IFERROR(__xludf.DUMMYFUNCTION("""COMPUTED_VALUE"""),75.69)</f>
        <v>75.69</v>
      </c>
    </row>
    <row r="45">
      <c r="A45" s="2">
        <f>IFERROR(__xludf.DUMMYFUNCTION("""COMPUTED_VALUE"""),43895.66666666667)</f>
        <v>43895.66667</v>
      </c>
      <c r="B45" s="1">
        <f>IFERROR(__xludf.DUMMYFUNCTION("""COMPUTED_VALUE"""),73.23)</f>
        <v>73.23</v>
      </c>
    </row>
    <row r="46">
      <c r="A46" s="2">
        <f>IFERROR(__xludf.DUMMYFUNCTION("""COMPUTED_VALUE"""),43896.66666666667)</f>
        <v>43896.66667</v>
      </c>
      <c r="B46" s="1">
        <f>IFERROR(__xludf.DUMMYFUNCTION("""COMPUTED_VALUE"""),72.26)</f>
        <v>72.26</v>
      </c>
    </row>
    <row r="47">
      <c r="A47" s="2">
        <f>IFERROR(__xludf.DUMMYFUNCTION("""COMPUTED_VALUE"""),43899.66666666667)</f>
        <v>43899.66667</v>
      </c>
      <c r="B47" s="1">
        <f>IFERROR(__xludf.DUMMYFUNCTION("""COMPUTED_VALUE"""),66.54)</f>
        <v>66.54</v>
      </c>
    </row>
    <row r="48">
      <c r="A48" s="2">
        <f>IFERROR(__xludf.DUMMYFUNCTION("""COMPUTED_VALUE"""),43900.66666666667)</f>
        <v>43900.66667</v>
      </c>
      <c r="B48" s="1">
        <f>IFERROR(__xludf.DUMMYFUNCTION("""COMPUTED_VALUE"""),71.33)</f>
        <v>71.33</v>
      </c>
    </row>
    <row r="49">
      <c r="A49" s="2">
        <f>IFERROR(__xludf.DUMMYFUNCTION("""COMPUTED_VALUE"""),43901.66666666667)</f>
        <v>43901.66667</v>
      </c>
      <c r="B49" s="1">
        <f>IFERROR(__xludf.DUMMYFUNCTION("""COMPUTED_VALUE"""),68.86)</f>
        <v>68.86</v>
      </c>
    </row>
    <row r="50">
      <c r="A50" s="2">
        <f>IFERROR(__xludf.DUMMYFUNCTION("""COMPUTED_VALUE"""),43902.66666666667)</f>
        <v>43902.66667</v>
      </c>
      <c r="B50" s="1">
        <f>IFERROR(__xludf.DUMMYFUNCTION("""COMPUTED_VALUE"""),62.06)</f>
        <v>62.06</v>
      </c>
    </row>
    <row r="51">
      <c r="A51" s="2">
        <f>IFERROR(__xludf.DUMMYFUNCTION("""COMPUTED_VALUE"""),43903.66666666667)</f>
        <v>43903.66667</v>
      </c>
      <c r="B51" s="1">
        <f>IFERROR(__xludf.DUMMYFUNCTION("""COMPUTED_VALUE"""),69.49)</f>
        <v>69.49</v>
      </c>
    </row>
    <row r="52">
      <c r="A52" s="2">
        <f>IFERROR(__xludf.DUMMYFUNCTION("""COMPUTED_VALUE"""),43906.66666666667)</f>
        <v>43906.66667</v>
      </c>
      <c r="B52" s="1">
        <f>IFERROR(__xludf.DUMMYFUNCTION("""COMPUTED_VALUE"""),60.55)</f>
        <v>60.55</v>
      </c>
    </row>
    <row r="53">
      <c r="A53" s="2">
        <f>IFERROR(__xludf.DUMMYFUNCTION("""COMPUTED_VALUE"""),43907.66666666667)</f>
        <v>43907.66667</v>
      </c>
      <c r="B53" s="1">
        <f>IFERROR(__xludf.DUMMYFUNCTION("""COMPUTED_VALUE"""),63.22)</f>
        <v>63.22</v>
      </c>
    </row>
    <row r="54">
      <c r="A54" s="2">
        <f>IFERROR(__xludf.DUMMYFUNCTION("""COMPUTED_VALUE"""),43908.66666666667)</f>
        <v>43908.66667</v>
      </c>
      <c r="B54" s="1">
        <f>IFERROR(__xludf.DUMMYFUNCTION("""COMPUTED_VALUE"""),61.67)</f>
        <v>61.67</v>
      </c>
    </row>
    <row r="55">
      <c r="A55" s="2">
        <f>IFERROR(__xludf.DUMMYFUNCTION("""COMPUTED_VALUE"""),43909.66666666667)</f>
        <v>43909.66667</v>
      </c>
      <c r="B55" s="1">
        <f>IFERROR(__xludf.DUMMYFUNCTION("""COMPUTED_VALUE"""),61.2)</f>
        <v>61.2</v>
      </c>
    </row>
    <row r="56">
      <c r="A56" s="2">
        <f>IFERROR(__xludf.DUMMYFUNCTION("""COMPUTED_VALUE"""),43910.66666666667)</f>
        <v>43910.66667</v>
      </c>
      <c r="B56" s="1">
        <f>IFERROR(__xludf.DUMMYFUNCTION("""COMPUTED_VALUE"""),57.31)</f>
        <v>57.31</v>
      </c>
    </row>
    <row r="57">
      <c r="A57" s="2">
        <f>IFERROR(__xludf.DUMMYFUNCTION("""COMPUTED_VALUE"""),43913.66666666667)</f>
        <v>43913.66667</v>
      </c>
      <c r="B57" s="1">
        <f>IFERROR(__xludf.DUMMYFUNCTION("""COMPUTED_VALUE"""),56.09)</f>
        <v>56.09</v>
      </c>
    </row>
    <row r="58">
      <c r="A58" s="2">
        <f>IFERROR(__xludf.DUMMYFUNCTION("""COMPUTED_VALUE"""),43914.66666666667)</f>
        <v>43914.66667</v>
      </c>
      <c r="B58" s="1">
        <f>IFERROR(__xludf.DUMMYFUNCTION("""COMPUTED_VALUE"""),61.72)</f>
        <v>61.72</v>
      </c>
    </row>
    <row r="59">
      <c r="A59" s="2">
        <f>IFERROR(__xludf.DUMMYFUNCTION("""COMPUTED_VALUE"""),43915.66666666667)</f>
        <v>43915.66667</v>
      </c>
      <c r="B59" s="1">
        <f>IFERROR(__xludf.DUMMYFUNCTION("""COMPUTED_VALUE"""),61.38)</f>
        <v>61.38</v>
      </c>
    </row>
    <row r="60">
      <c r="A60" s="2">
        <f>IFERROR(__xludf.DUMMYFUNCTION("""COMPUTED_VALUE"""),43916.66666666667)</f>
        <v>43916.66667</v>
      </c>
      <c r="B60" s="1">
        <f>IFERROR(__xludf.DUMMYFUNCTION("""COMPUTED_VALUE"""),64.61)</f>
        <v>64.61</v>
      </c>
    </row>
    <row r="61">
      <c r="A61" s="2">
        <f>IFERROR(__xludf.DUMMYFUNCTION("""COMPUTED_VALUE"""),43917.66666666667)</f>
        <v>43917.66667</v>
      </c>
      <c r="B61" s="1">
        <f>IFERROR(__xludf.DUMMYFUNCTION("""COMPUTED_VALUE"""),61.94)</f>
        <v>61.94</v>
      </c>
    </row>
    <row r="62">
      <c r="A62" s="2">
        <f>IFERROR(__xludf.DUMMYFUNCTION("""COMPUTED_VALUE"""),43920.66666666667)</f>
        <v>43920.66667</v>
      </c>
      <c r="B62" s="1">
        <f>IFERROR(__xludf.DUMMYFUNCTION("""COMPUTED_VALUE"""),63.7)</f>
        <v>63.7</v>
      </c>
    </row>
    <row r="63">
      <c r="A63" s="2">
        <f>IFERROR(__xludf.DUMMYFUNCTION("""COMPUTED_VALUE"""),43921.66666666667)</f>
        <v>43921.66667</v>
      </c>
      <c r="B63" s="1">
        <f>IFERROR(__xludf.DUMMYFUNCTION("""COMPUTED_VALUE"""),63.57)</f>
        <v>63.57</v>
      </c>
    </row>
    <row r="64">
      <c r="A64" s="2">
        <f>IFERROR(__xludf.DUMMYFUNCTION("""COMPUTED_VALUE"""),43922.66666666667)</f>
        <v>43922.66667</v>
      </c>
      <c r="B64" s="1">
        <f>IFERROR(__xludf.DUMMYFUNCTION("""COMPUTED_VALUE"""),60.23)</f>
        <v>60.23</v>
      </c>
    </row>
    <row r="65">
      <c r="A65" s="2">
        <f>IFERROR(__xludf.DUMMYFUNCTION("""COMPUTED_VALUE"""),43923.66666666667)</f>
        <v>43923.66667</v>
      </c>
      <c r="B65" s="1">
        <f>IFERROR(__xludf.DUMMYFUNCTION("""COMPUTED_VALUE"""),61.23)</f>
        <v>61.23</v>
      </c>
    </row>
    <row r="66">
      <c r="A66" s="2">
        <f>IFERROR(__xludf.DUMMYFUNCTION("""COMPUTED_VALUE"""),43924.66666666667)</f>
        <v>43924.66667</v>
      </c>
      <c r="B66" s="1">
        <f>IFERROR(__xludf.DUMMYFUNCTION("""COMPUTED_VALUE"""),60.35)</f>
        <v>60.35</v>
      </c>
    </row>
    <row r="67">
      <c r="A67" s="2">
        <f>IFERROR(__xludf.DUMMYFUNCTION("""COMPUTED_VALUE"""),43927.66666666667)</f>
        <v>43927.66667</v>
      </c>
      <c r="B67" s="1">
        <f>IFERROR(__xludf.DUMMYFUNCTION("""COMPUTED_VALUE"""),65.62)</f>
        <v>65.62</v>
      </c>
    </row>
    <row r="68">
      <c r="A68" s="2">
        <f>IFERROR(__xludf.DUMMYFUNCTION("""COMPUTED_VALUE"""),43928.66666666667)</f>
        <v>43928.66667</v>
      </c>
      <c r="B68" s="1">
        <f>IFERROR(__xludf.DUMMYFUNCTION("""COMPUTED_VALUE"""),64.86)</f>
        <v>64.86</v>
      </c>
    </row>
    <row r="69">
      <c r="A69" s="2">
        <f>IFERROR(__xludf.DUMMYFUNCTION("""COMPUTED_VALUE"""),43929.66666666667)</f>
        <v>43929.66667</v>
      </c>
      <c r="B69" s="1">
        <f>IFERROR(__xludf.DUMMYFUNCTION("""COMPUTED_VALUE"""),66.52)</f>
        <v>66.52</v>
      </c>
    </row>
    <row r="70">
      <c r="A70" s="2">
        <f>IFERROR(__xludf.DUMMYFUNCTION("""COMPUTED_VALUE"""),43930.66666666667)</f>
        <v>43930.66667</v>
      </c>
      <c r="B70" s="1">
        <f>IFERROR(__xludf.DUMMYFUNCTION("""COMPUTED_VALUE"""),67.0)</f>
        <v>67</v>
      </c>
    </row>
    <row r="71">
      <c r="A71" s="2">
        <f>IFERROR(__xludf.DUMMYFUNCTION("""COMPUTED_VALUE"""),43934.66666666667)</f>
        <v>43934.66667</v>
      </c>
      <c r="B71" s="1">
        <f>IFERROR(__xludf.DUMMYFUNCTION("""COMPUTED_VALUE"""),68.31)</f>
        <v>68.31</v>
      </c>
    </row>
    <row r="72">
      <c r="A72" s="2">
        <f>IFERROR(__xludf.DUMMYFUNCTION("""COMPUTED_VALUE"""),43935.66666666667)</f>
        <v>43935.66667</v>
      </c>
      <c r="B72" s="1">
        <f>IFERROR(__xludf.DUMMYFUNCTION("""COMPUTED_VALUE"""),71.76)</f>
        <v>71.76</v>
      </c>
    </row>
    <row r="73">
      <c r="A73" s="2">
        <f>IFERROR(__xludf.DUMMYFUNCTION("""COMPUTED_VALUE"""),43936.66666666667)</f>
        <v>43936.66667</v>
      </c>
      <c r="B73" s="1">
        <f>IFERROR(__xludf.DUMMYFUNCTION("""COMPUTED_VALUE"""),71.11)</f>
        <v>71.11</v>
      </c>
    </row>
    <row r="74">
      <c r="A74" s="2">
        <f>IFERROR(__xludf.DUMMYFUNCTION("""COMPUTED_VALUE"""),43937.66666666667)</f>
        <v>43937.66667</v>
      </c>
      <c r="B74" s="1">
        <f>IFERROR(__xludf.DUMMYFUNCTION("""COMPUTED_VALUE"""),71.67)</f>
        <v>71.67</v>
      </c>
    </row>
    <row r="75">
      <c r="A75" s="2">
        <f>IFERROR(__xludf.DUMMYFUNCTION("""COMPUTED_VALUE"""),43938.66666666667)</f>
        <v>43938.66667</v>
      </c>
      <c r="B75" s="1">
        <f>IFERROR(__xludf.DUMMYFUNCTION("""COMPUTED_VALUE"""),70.7)</f>
        <v>70.7</v>
      </c>
    </row>
    <row r="76">
      <c r="A76" s="2">
        <f>IFERROR(__xludf.DUMMYFUNCTION("""COMPUTED_VALUE"""),43941.66666666667)</f>
        <v>43941.66667</v>
      </c>
      <c r="B76" s="1">
        <f>IFERROR(__xludf.DUMMYFUNCTION("""COMPUTED_VALUE"""),69.23)</f>
        <v>69.23</v>
      </c>
    </row>
    <row r="77">
      <c r="A77" s="2">
        <f>IFERROR(__xludf.DUMMYFUNCTION("""COMPUTED_VALUE"""),43942.66666666667)</f>
        <v>43942.66667</v>
      </c>
      <c r="B77" s="1">
        <f>IFERROR(__xludf.DUMMYFUNCTION("""COMPUTED_VALUE"""),67.09)</f>
        <v>67.09</v>
      </c>
    </row>
    <row r="78">
      <c r="A78" s="2">
        <f>IFERROR(__xludf.DUMMYFUNCTION("""COMPUTED_VALUE"""),43943.66666666667)</f>
        <v>43943.66667</v>
      </c>
      <c r="B78" s="1">
        <f>IFERROR(__xludf.DUMMYFUNCTION("""COMPUTED_VALUE"""),69.03)</f>
        <v>69.03</v>
      </c>
    </row>
    <row r="79">
      <c r="A79" s="2">
        <f>IFERROR(__xludf.DUMMYFUNCTION("""COMPUTED_VALUE"""),43944.66666666667)</f>
        <v>43944.66667</v>
      </c>
      <c r="B79" s="1">
        <f>IFERROR(__xludf.DUMMYFUNCTION("""COMPUTED_VALUE"""),68.76)</f>
        <v>68.76</v>
      </c>
    </row>
    <row r="80">
      <c r="A80" s="2">
        <f>IFERROR(__xludf.DUMMYFUNCTION("""COMPUTED_VALUE"""),43945.66666666667)</f>
        <v>43945.66667</v>
      </c>
      <c r="B80" s="1">
        <f>IFERROR(__xludf.DUMMYFUNCTION("""COMPUTED_VALUE"""),70.74)</f>
        <v>70.74</v>
      </c>
    </row>
    <row r="81">
      <c r="A81" s="2">
        <f>IFERROR(__xludf.DUMMYFUNCTION("""COMPUTED_VALUE"""),43948.66666666667)</f>
        <v>43948.66667</v>
      </c>
      <c r="B81" s="1">
        <f>IFERROR(__xludf.DUMMYFUNCTION("""COMPUTED_VALUE"""),70.79)</f>
        <v>70.79</v>
      </c>
    </row>
    <row r="82">
      <c r="A82" s="2">
        <f>IFERROR(__xludf.DUMMYFUNCTION("""COMPUTED_VALUE"""),43949.66666666667)</f>
        <v>43949.66667</v>
      </c>
      <c r="B82" s="1">
        <f>IFERROR(__xludf.DUMMYFUNCTION("""COMPUTED_VALUE"""),69.65)</f>
        <v>69.65</v>
      </c>
    </row>
    <row r="83">
      <c r="A83" s="2">
        <f>IFERROR(__xludf.DUMMYFUNCTION("""COMPUTED_VALUE"""),43950.66666666667)</f>
        <v>43950.66667</v>
      </c>
      <c r="B83" s="1">
        <f>IFERROR(__xludf.DUMMYFUNCTION("""COMPUTED_VALUE"""),71.93)</f>
        <v>71.93</v>
      </c>
    </row>
    <row r="84">
      <c r="A84" s="2">
        <f>IFERROR(__xludf.DUMMYFUNCTION("""COMPUTED_VALUE"""),43951.66666666667)</f>
        <v>43951.66667</v>
      </c>
      <c r="B84" s="1">
        <f>IFERROR(__xludf.DUMMYFUNCTION("""COMPUTED_VALUE"""),73.45)</f>
        <v>73.45</v>
      </c>
    </row>
    <row r="85">
      <c r="A85" s="2">
        <f>IFERROR(__xludf.DUMMYFUNCTION("""COMPUTED_VALUE"""),43952.66666666667)</f>
        <v>43952.66667</v>
      </c>
      <c r="B85" s="1">
        <f>IFERROR(__xludf.DUMMYFUNCTION("""COMPUTED_VALUE"""),72.27)</f>
        <v>72.27</v>
      </c>
    </row>
    <row r="86">
      <c r="A86" s="2">
        <f>IFERROR(__xludf.DUMMYFUNCTION("""COMPUTED_VALUE"""),43955.66666666667)</f>
        <v>43955.66667</v>
      </c>
      <c r="B86" s="1">
        <f>IFERROR(__xludf.DUMMYFUNCTION("""COMPUTED_VALUE"""),73.29)</f>
        <v>73.29</v>
      </c>
    </row>
    <row r="87">
      <c r="A87" s="2">
        <f>IFERROR(__xludf.DUMMYFUNCTION("""COMPUTED_VALUE"""),43956.66666666667)</f>
        <v>43956.66667</v>
      </c>
      <c r="B87" s="1">
        <f>IFERROR(__xludf.DUMMYFUNCTION("""COMPUTED_VALUE"""),74.39)</f>
        <v>74.39</v>
      </c>
    </row>
    <row r="88">
      <c r="A88" s="2">
        <f>IFERROR(__xludf.DUMMYFUNCTION("""COMPUTED_VALUE"""),43957.66666666667)</f>
        <v>43957.66667</v>
      </c>
      <c r="B88" s="1">
        <f>IFERROR(__xludf.DUMMYFUNCTION("""COMPUTED_VALUE"""),75.16)</f>
        <v>75.16</v>
      </c>
    </row>
    <row r="89">
      <c r="A89" s="2">
        <f>IFERROR(__xludf.DUMMYFUNCTION("""COMPUTED_VALUE"""),43958.66666666667)</f>
        <v>43958.66667</v>
      </c>
      <c r="B89" s="1">
        <f>IFERROR(__xludf.DUMMYFUNCTION("""COMPUTED_VALUE"""),75.94)</f>
        <v>75.94</v>
      </c>
    </row>
    <row r="90">
      <c r="A90" s="2">
        <f>IFERROR(__xludf.DUMMYFUNCTION("""COMPUTED_VALUE"""),43959.66666666667)</f>
        <v>43959.66667</v>
      </c>
      <c r="B90" s="1">
        <f>IFERROR(__xludf.DUMMYFUNCTION("""COMPUTED_VALUE"""),77.53)</f>
        <v>77.53</v>
      </c>
    </row>
    <row r="91">
      <c r="A91" s="2">
        <f>IFERROR(__xludf.DUMMYFUNCTION("""COMPUTED_VALUE"""),43962.66666666667)</f>
        <v>43962.66667</v>
      </c>
      <c r="B91" s="1">
        <f>IFERROR(__xludf.DUMMYFUNCTION("""COMPUTED_VALUE"""),78.75)</f>
        <v>78.75</v>
      </c>
    </row>
    <row r="92">
      <c r="A92" s="2">
        <f>IFERROR(__xludf.DUMMYFUNCTION("""COMPUTED_VALUE"""),43963.66666666667)</f>
        <v>43963.66667</v>
      </c>
      <c r="B92" s="1">
        <f>IFERROR(__xludf.DUMMYFUNCTION("""COMPUTED_VALUE"""),77.85)</f>
        <v>77.85</v>
      </c>
    </row>
    <row r="93">
      <c r="A93" s="2">
        <f>IFERROR(__xludf.DUMMYFUNCTION("""COMPUTED_VALUE"""),43964.66666666667)</f>
        <v>43964.66667</v>
      </c>
      <c r="B93" s="1">
        <f>IFERROR(__xludf.DUMMYFUNCTION("""COMPUTED_VALUE"""),76.91)</f>
        <v>76.91</v>
      </c>
    </row>
    <row r="94">
      <c r="A94" s="2">
        <f>IFERROR(__xludf.DUMMYFUNCTION("""COMPUTED_VALUE"""),43965.66666666667)</f>
        <v>43965.66667</v>
      </c>
      <c r="B94" s="1">
        <f>IFERROR(__xludf.DUMMYFUNCTION("""COMPUTED_VALUE"""),77.39)</f>
        <v>77.39</v>
      </c>
    </row>
    <row r="95">
      <c r="A95" s="2">
        <f>IFERROR(__xludf.DUMMYFUNCTION("""COMPUTED_VALUE"""),43966.66666666667)</f>
        <v>43966.66667</v>
      </c>
      <c r="B95" s="1">
        <f>IFERROR(__xludf.DUMMYFUNCTION("""COMPUTED_VALUE"""),76.93)</f>
        <v>76.93</v>
      </c>
    </row>
    <row r="96">
      <c r="A96" s="2">
        <f>IFERROR(__xludf.DUMMYFUNCTION("""COMPUTED_VALUE"""),43969.66666666667)</f>
        <v>43969.66667</v>
      </c>
      <c r="B96" s="1">
        <f>IFERROR(__xludf.DUMMYFUNCTION("""COMPUTED_VALUE"""),78.74)</f>
        <v>78.74</v>
      </c>
    </row>
    <row r="97">
      <c r="A97" s="2">
        <f>IFERROR(__xludf.DUMMYFUNCTION("""COMPUTED_VALUE"""),43970.66666666667)</f>
        <v>43970.66667</v>
      </c>
      <c r="B97" s="1">
        <f>IFERROR(__xludf.DUMMYFUNCTION("""COMPUTED_VALUE"""),78.29)</f>
        <v>78.29</v>
      </c>
    </row>
    <row r="98">
      <c r="A98" s="2">
        <f>IFERROR(__xludf.DUMMYFUNCTION("""COMPUTED_VALUE"""),43971.66666666667)</f>
        <v>43971.66667</v>
      </c>
      <c r="B98" s="1">
        <f>IFERROR(__xludf.DUMMYFUNCTION("""COMPUTED_VALUE"""),79.81)</f>
        <v>79.81</v>
      </c>
    </row>
    <row r="99">
      <c r="A99" s="2">
        <f>IFERROR(__xludf.DUMMYFUNCTION("""COMPUTED_VALUE"""),43972.66666666667)</f>
        <v>43972.66667</v>
      </c>
      <c r="B99" s="1">
        <f>IFERROR(__xludf.DUMMYFUNCTION("""COMPUTED_VALUE"""),79.21)</f>
        <v>79.21</v>
      </c>
    </row>
    <row r="100">
      <c r="A100" s="2">
        <f>IFERROR(__xludf.DUMMYFUNCTION("""COMPUTED_VALUE"""),43973.66666666667)</f>
        <v>43973.66667</v>
      </c>
      <c r="B100" s="1">
        <f>IFERROR(__xludf.DUMMYFUNCTION("""COMPUTED_VALUE"""),79.72)</f>
        <v>79.72</v>
      </c>
    </row>
    <row r="101">
      <c r="A101" s="2">
        <f>IFERROR(__xludf.DUMMYFUNCTION("""COMPUTED_VALUE"""),43977.66666666667)</f>
        <v>43977.66667</v>
      </c>
      <c r="B101" s="1">
        <f>IFERROR(__xludf.DUMMYFUNCTION("""COMPUTED_VALUE"""),79.18)</f>
        <v>79.18</v>
      </c>
    </row>
    <row r="102">
      <c r="A102" s="2">
        <f>IFERROR(__xludf.DUMMYFUNCTION("""COMPUTED_VALUE"""),43978.66666666667)</f>
        <v>43978.66667</v>
      </c>
      <c r="B102" s="1">
        <f>IFERROR(__xludf.DUMMYFUNCTION("""COMPUTED_VALUE"""),79.53)</f>
        <v>79.53</v>
      </c>
    </row>
    <row r="103">
      <c r="A103" s="2">
        <f>IFERROR(__xludf.DUMMYFUNCTION("""COMPUTED_VALUE"""),43979.66666666667)</f>
        <v>43979.66667</v>
      </c>
      <c r="B103" s="1">
        <f>IFERROR(__xludf.DUMMYFUNCTION("""COMPUTED_VALUE"""),79.56)</f>
        <v>79.56</v>
      </c>
    </row>
    <row r="104">
      <c r="A104" s="2">
        <f>IFERROR(__xludf.DUMMYFUNCTION("""COMPUTED_VALUE"""),43980.66666666667)</f>
        <v>43980.66667</v>
      </c>
      <c r="B104" s="1">
        <f>IFERROR(__xludf.DUMMYFUNCTION("""COMPUTED_VALUE"""),79.49)</f>
        <v>79.49</v>
      </c>
    </row>
    <row r="105">
      <c r="A105" s="2">
        <f>IFERROR(__xludf.DUMMYFUNCTION("""COMPUTED_VALUE"""),43983.66666666667)</f>
        <v>43983.66667</v>
      </c>
      <c r="B105" s="1">
        <f>IFERROR(__xludf.DUMMYFUNCTION("""COMPUTED_VALUE"""),80.46)</f>
        <v>80.46</v>
      </c>
    </row>
    <row r="106">
      <c r="A106" s="2">
        <f>IFERROR(__xludf.DUMMYFUNCTION("""COMPUTED_VALUE"""),43984.66666666667)</f>
        <v>43984.66667</v>
      </c>
      <c r="B106" s="1">
        <f>IFERROR(__xludf.DUMMYFUNCTION("""COMPUTED_VALUE"""),80.83)</f>
        <v>80.83</v>
      </c>
    </row>
    <row r="107">
      <c r="A107" s="2">
        <f>IFERROR(__xludf.DUMMYFUNCTION("""COMPUTED_VALUE"""),43985.66666666667)</f>
        <v>43985.66667</v>
      </c>
      <c r="B107" s="1">
        <f>IFERROR(__xludf.DUMMYFUNCTION("""COMPUTED_VALUE"""),81.28)</f>
        <v>81.28</v>
      </c>
    </row>
    <row r="108">
      <c r="A108" s="2">
        <f>IFERROR(__xludf.DUMMYFUNCTION("""COMPUTED_VALUE"""),43986.66666666667)</f>
        <v>43986.66667</v>
      </c>
      <c r="B108" s="1">
        <f>IFERROR(__xludf.DUMMYFUNCTION("""COMPUTED_VALUE"""),80.58)</f>
        <v>80.58</v>
      </c>
    </row>
    <row r="109">
      <c r="A109" s="2">
        <f>IFERROR(__xludf.DUMMYFUNCTION("""COMPUTED_VALUE"""),43987.66666666667)</f>
        <v>43987.66667</v>
      </c>
      <c r="B109" s="1">
        <f>IFERROR(__xludf.DUMMYFUNCTION("""COMPUTED_VALUE"""),82.88)</f>
        <v>82.88</v>
      </c>
    </row>
    <row r="110">
      <c r="A110" s="2">
        <f>IFERROR(__xludf.DUMMYFUNCTION("""COMPUTED_VALUE"""),43990.66666666667)</f>
        <v>43990.66667</v>
      </c>
      <c r="B110" s="1">
        <f>IFERROR(__xludf.DUMMYFUNCTION("""COMPUTED_VALUE"""),83.37)</f>
        <v>83.37</v>
      </c>
    </row>
    <row r="111">
      <c r="A111" s="2">
        <f>IFERROR(__xludf.DUMMYFUNCTION("""COMPUTED_VALUE"""),43991.66666666667)</f>
        <v>43991.66667</v>
      </c>
      <c r="B111" s="1">
        <f>IFERROR(__xludf.DUMMYFUNCTION("""COMPUTED_VALUE"""),86.0)</f>
        <v>86</v>
      </c>
    </row>
    <row r="112">
      <c r="A112" s="2">
        <f>IFERROR(__xludf.DUMMYFUNCTION("""COMPUTED_VALUE"""),43992.66666666667)</f>
        <v>43992.66667</v>
      </c>
      <c r="B112" s="1">
        <f>IFERROR(__xludf.DUMMYFUNCTION("""COMPUTED_VALUE"""),88.21)</f>
        <v>88.21</v>
      </c>
    </row>
    <row r="113">
      <c r="A113" s="2">
        <f>IFERROR(__xludf.DUMMYFUNCTION("""COMPUTED_VALUE"""),43993.66666666667)</f>
        <v>43993.66667</v>
      </c>
      <c r="B113" s="1">
        <f>IFERROR(__xludf.DUMMYFUNCTION("""COMPUTED_VALUE"""),83.98)</f>
        <v>83.98</v>
      </c>
    </row>
    <row r="114">
      <c r="A114" s="2">
        <f>IFERROR(__xludf.DUMMYFUNCTION("""COMPUTED_VALUE"""),43994.66666666667)</f>
        <v>43994.66667</v>
      </c>
      <c r="B114" s="1">
        <f>IFERROR(__xludf.DUMMYFUNCTION("""COMPUTED_VALUE"""),84.7)</f>
        <v>84.7</v>
      </c>
    </row>
    <row r="115">
      <c r="A115" s="2">
        <f>IFERROR(__xludf.DUMMYFUNCTION("""COMPUTED_VALUE"""),43997.66666666667)</f>
        <v>43997.66667</v>
      </c>
      <c r="B115" s="1">
        <f>IFERROR(__xludf.DUMMYFUNCTION("""COMPUTED_VALUE"""),85.75)</f>
        <v>85.75</v>
      </c>
    </row>
    <row r="116">
      <c r="A116" s="2">
        <f>IFERROR(__xludf.DUMMYFUNCTION("""COMPUTED_VALUE"""),43998.66666666667)</f>
        <v>43998.66667</v>
      </c>
      <c r="B116" s="1">
        <f>IFERROR(__xludf.DUMMYFUNCTION("""COMPUTED_VALUE"""),88.02)</f>
        <v>88.02</v>
      </c>
    </row>
    <row r="117">
      <c r="A117" s="2">
        <f>IFERROR(__xludf.DUMMYFUNCTION("""COMPUTED_VALUE"""),43999.66666666667)</f>
        <v>43999.66667</v>
      </c>
      <c r="B117" s="1">
        <f>IFERROR(__xludf.DUMMYFUNCTION("""COMPUTED_VALUE"""),87.9)</f>
        <v>87.9</v>
      </c>
    </row>
    <row r="118">
      <c r="A118" s="2">
        <f>IFERROR(__xludf.DUMMYFUNCTION("""COMPUTED_VALUE"""),44000.66666666667)</f>
        <v>44000.66667</v>
      </c>
      <c r="B118" s="1">
        <f>IFERROR(__xludf.DUMMYFUNCTION("""COMPUTED_VALUE"""),87.93)</f>
        <v>87.93</v>
      </c>
    </row>
    <row r="119">
      <c r="A119" s="2">
        <f>IFERROR(__xludf.DUMMYFUNCTION("""COMPUTED_VALUE"""),44001.66666666667)</f>
        <v>44001.66667</v>
      </c>
      <c r="B119" s="1">
        <f>IFERROR(__xludf.DUMMYFUNCTION("""COMPUTED_VALUE"""),87.43)</f>
        <v>87.43</v>
      </c>
    </row>
    <row r="120">
      <c r="A120" s="2">
        <f>IFERROR(__xludf.DUMMYFUNCTION("""COMPUTED_VALUE"""),44004.66666666667)</f>
        <v>44004.66667</v>
      </c>
      <c r="B120" s="1">
        <f>IFERROR(__xludf.DUMMYFUNCTION("""COMPUTED_VALUE"""),89.72)</f>
        <v>89.72</v>
      </c>
    </row>
    <row r="121">
      <c r="A121" s="2">
        <f>IFERROR(__xludf.DUMMYFUNCTION("""COMPUTED_VALUE"""),44005.66666666667)</f>
        <v>44005.66667</v>
      </c>
      <c r="B121" s="1">
        <f>IFERROR(__xludf.DUMMYFUNCTION("""COMPUTED_VALUE"""),91.63)</f>
        <v>91.63</v>
      </c>
    </row>
    <row r="122">
      <c r="A122" s="2">
        <f>IFERROR(__xludf.DUMMYFUNCTION("""COMPUTED_VALUE"""),44006.66666666667)</f>
        <v>44006.66667</v>
      </c>
      <c r="B122" s="1">
        <f>IFERROR(__xludf.DUMMYFUNCTION("""COMPUTED_VALUE"""),90.02)</f>
        <v>90.02</v>
      </c>
    </row>
    <row r="123">
      <c r="A123" s="2">
        <f>IFERROR(__xludf.DUMMYFUNCTION("""COMPUTED_VALUE"""),44007.66666666667)</f>
        <v>44007.66667</v>
      </c>
      <c r="B123" s="1">
        <f>IFERROR(__xludf.DUMMYFUNCTION("""COMPUTED_VALUE"""),91.21)</f>
        <v>91.21</v>
      </c>
    </row>
    <row r="124">
      <c r="A124" s="2">
        <f>IFERROR(__xludf.DUMMYFUNCTION("""COMPUTED_VALUE"""),44008.66666666667)</f>
        <v>44008.66667</v>
      </c>
      <c r="B124" s="1">
        <f>IFERROR(__xludf.DUMMYFUNCTION("""COMPUTED_VALUE"""),88.41)</f>
        <v>88.41</v>
      </c>
    </row>
    <row r="125">
      <c r="A125" s="2">
        <f>IFERROR(__xludf.DUMMYFUNCTION("""COMPUTED_VALUE"""),44011.66666666667)</f>
        <v>44011.66667</v>
      </c>
      <c r="B125" s="1">
        <f>IFERROR(__xludf.DUMMYFUNCTION("""COMPUTED_VALUE"""),90.45)</f>
        <v>90.45</v>
      </c>
    </row>
    <row r="126">
      <c r="A126" s="2">
        <f>IFERROR(__xludf.DUMMYFUNCTION("""COMPUTED_VALUE"""),44012.66666666667)</f>
        <v>44012.66667</v>
      </c>
      <c r="B126" s="1">
        <f>IFERROR(__xludf.DUMMYFUNCTION("""COMPUTED_VALUE"""),91.2)</f>
        <v>91.2</v>
      </c>
    </row>
    <row r="127">
      <c r="A127" s="2">
        <f>IFERROR(__xludf.DUMMYFUNCTION("""COMPUTED_VALUE"""),44013.66666666667)</f>
        <v>44013.66667</v>
      </c>
      <c r="B127" s="1">
        <f>IFERROR(__xludf.DUMMYFUNCTION("""COMPUTED_VALUE"""),91.03)</f>
        <v>91.03</v>
      </c>
    </row>
    <row r="128">
      <c r="A128" s="2">
        <f>IFERROR(__xludf.DUMMYFUNCTION("""COMPUTED_VALUE"""),44014.66666666667)</f>
        <v>44014.66667</v>
      </c>
      <c r="B128" s="1">
        <f>IFERROR(__xludf.DUMMYFUNCTION("""COMPUTED_VALUE"""),91.03)</f>
        <v>91.03</v>
      </c>
    </row>
    <row r="129">
      <c r="A129" s="2">
        <f>IFERROR(__xludf.DUMMYFUNCTION("""COMPUTED_VALUE"""),44018.66666666667)</f>
        <v>44018.66667</v>
      </c>
      <c r="B129" s="1">
        <f>IFERROR(__xludf.DUMMYFUNCTION("""COMPUTED_VALUE"""),93.46)</f>
        <v>93.46</v>
      </c>
    </row>
    <row r="130">
      <c r="A130" s="2">
        <f>IFERROR(__xludf.DUMMYFUNCTION("""COMPUTED_VALUE"""),44019.66666666667)</f>
        <v>44019.66667</v>
      </c>
      <c r="B130" s="1">
        <f>IFERROR(__xludf.DUMMYFUNCTION("""COMPUTED_VALUE"""),93.17)</f>
        <v>93.17</v>
      </c>
    </row>
    <row r="131">
      <c r="A131" s="2">
        <f>IFERROR(__xludf.DUMMYFUNCTION("""COMPUTED_VALUE"""),44020.66666666667)</f>
        <v>44020.66667</v>
      </c>
      <c r="B131" s="1">
        <f>IFERROR(__xludf.DUMMYFUNCTION("""COMPUTED_VALUE"""),95.34)</f>
        <v>95.34</v>
      </c>
    </row>
    <row r="132">
      <c r="A132" s="2">
        <f>IFERROR(__xludf.DUMMYFUNCTION("""COMPUTED_VALUE"""),44021.66666666667)</f>
        <v>44021.66667</v>
      </c>
      <c r="B132" s="1">
        <f>IFERROR(__xludf.DUMMYFUNCTION("""COMPUTED_VALUE"""),95.68)</f>
        <v>95.68</v>
      </c>
    </row>
    <row r="133">
      <c r="A133" s="2">
        <f>IFERROR(__xludf.DUMMYFUNCTION("""COMPUTED_VALUE"""),44022.66666666667)</f>
        <v>44022.66667</v>
      </c>
      <c r="B133" s="1">
        <f>IFERROR(__xludf.DUMMYFUNCTION("""COMPUTED_VALUE"""),95.92)</f>
        <v>95.92</v>
      </c>
    </row>
    <row r="134">
      <c r="A134" s="2">
        <f>IFERROR(__xludf.DUMMYFUNCTION("""COMPUTED_VALUE"""),44025.66666666667)</f>
        <v>44025.66667</v>
      </c>
      <c r="B134" s="1">
        <f>IFERROR(__xludf.DUMMYFUNCTION("""COMPUTED_VALUE"""),95.48)</f>
        <v>95.48</v>
      </c>
    </row>
    <row r="135">
      <c r="A135" s="2">
        <f>IFERROR(__xludf.DUMMYFUNCTION("""COMPUTED_VALUE"""),44026.66666666667)</f>
        <v>44026.66667</v>
      </c>
      <c r="B135" s="1">
        <f>IFERROR(__xludf.DUMMYFUNCTION("""COMPUTED_VALUE"""),97.06)</f>
        <v>97.06</v>
      </c>
    </row>
    <row r="136">
      <c r="A136" s="2">
        <f>IFERROR(__xludf.DUMMYFUNCTION("""COMPUTED_VALUE"""),44027.66666666667)</f>
        <v>44027.66667</v>
      </c>
      <c r="B136" s="1">
        <f>IFERROR(__xludf.DUMMYFUNCTION("""COMPUTED_VALUE"""),97.73)</f>
        <v>97.73</v>
      </c>
    </row>
    <row r="137">
      <c r="A137" s="2">
        <f>IFERROR(__xludf.DUMMYFUNCTION("""COMPUTED_VALUE"""),44028.66666666667)</f>
        <v>44028.66667</v>
      </c>
      <c r="B137" s="1">
        <f>IFERROR(__xludf.DUMMYFUNCTION("""COMPUTED_VALUE"""),96.52)</f>
        <v>96.52</v>
      </c>
    </row>
    <row r="138">
      <c r="A138" s="2">
        <f>IFERROR(__xludf.DUMMYFUNCTION("""COMPUTED_VALUE"""),44029.66666666667)</f>
        <v>44029.66667</v>
      </c>
      <c r="B138" s="1">
        <f>IFERROR(__xludf.DUMMYFUNCTION("""COMPUTED_VALUE"""),96.33)</f>
        <v>96.33</v>
      </c>
    </row>
    <row r="139">
      <c r="A139" s="2">
        <f>IFERROR(__xludf.DUMMYFUNCTION("""COMPUTED_VALUE"""),44032.66666666667)</f>
        <v>44032.66667</v>
      </c>
      <c r="B139" s="1">
        <f>IFERROR(__xludf.DUMMYFUNCTION("""COMPUTED_VALUE"""),98.36)</f>
        <v>98.36</v>
      </c>
    </row>
    <row r="140">
      <c r="A140" s="2">
        <f>IFERROR(__xludf.DUMMYFUNCTION("""COMPUTED_VALUE"""),44033.66666666667)</f>
        <v>44033.66667</v>
      </c>
      <c r="B140" s="1">
        <f>IFERROR(__xludf.DUMMYFUNCTION("""COMPUTED_VALUE"""),97.0)</f>
        <v>97</v>
      </c>
    </row>
    <row r="141">
      <c r="A141" s="2">
        <f>IFERROR(__xludf.DUMMYFUNCTION("""COMPUTED_VALUE"""),44034.66666666667)</f>
        <v>44034.66667</v>
      </c>
      <c r="B141" s="1">
        <f>IFERROR(__xludf.DUMMYFUNCTION("""COMPUTED_VALUE"""),97.27)</f>
        <v>97.27</v>
      </c>
    </row>
    <row r="142">
      <c r="A142" s="2">
        <f>IFERROR(__xludf.DUMMYFUNCTION("""COMPUTED_VALUE"""),44035.66666666667)</f>
        <v>44035.66667</v>
      </c>
      <c r="B142" s="1">
        <f>IFERROR(__xludf.DUMMYFUNCTION("""COMPUTED_VALUE"""),92.85)</f>
        <v>92.85</v>
      </c>
    </row>
    <row r="143">
      <c r="A143" s="2">
        <f>IFERROR(__xludf.DUMMYFUNCTION("""COMPUTED_VALUE"""),44036.66666666667)</f>
        <v>44036.66667</v>
      </c>
      <c r="B143" s="1">
        <f>IFERROR(__xludf.DUMMYFUNCTION("""COMPUTED_VALUE"""),92.62)</f>
        <v>92.62</v>
      </c>
    </row>
    <row r="144">
      <c r="A144" s="2">
        <f>IFERROR(__xludf.DUMMYFUNCTION("""COMPUTED_VALUE"""),44039.66666666667)</f>
        <v>44039.66667</v>
      </c>
      <c r="B144" s="1">
        <f>IFERROR(__xludf.DUMMYFUNCTION("""COMPUTED_VALUE"""),94.81)</f>
        <v>94.81</v>
      </c>
    </row>
    <row r="145">
      <c r="A145" s="2">
        <f>IFERROR(__xludf.DUMMYFUNCTION("""COMPUTED_VALUE"""),44040.66666666667)</f>
        <v>44040.66667</v>
      </c>
      <c r="B145" s="1">
        <f>IFERROR(__xludf.DUMMYFUNCTION("""COMPUTED_VALUE"""),93.25)</f>
        <v>93.25</v>
      </c>
    </row>
    <row r="146">
      <c r="A146" s="2">
        <f>IFERROR(__xludf.DUMMYFUNCTION("""COMPUTED_VALUE"""),44041.66666666667)</f>
        <v>44041.66667</v>
      </c>
      <c r="B146" s="1">
        <f>IFERROR(__xludf.DUMMYFUNCTION("""COMPUTED_VALUE"""),95.04)</f>
        <v>95.04</v>
      </c>
    </row>
    <row r="147">
      <c r="A147" s="2">
        <f>IFERROR(__xludf.DUMMYFUNCTION("""COMPUTED_VALUE"""),44042.66666666667)</f>
        <v>44042.66667</v>
      </c>
      <c r="B147" s="1">
        <f>IFERROR(__xludf.DUMMYFUNCTION("""COMPUTED_VALUE"""),96.19)</f>
        <v>96.19</v>
      </c>
    </row>
    <row r="148">
      <c r="A148" s="2">
        <f>IFERROR(__xludf.DUMMYFUNCTION("""COMPUTED_VALUE"""),44043.66666666667)</f>
        <v>44043.66667</v>
      </c>
      <c r="B148" s="1">
        <f>IFERROR(__xludf.DUMMYFUNCTION("""COMPUTED_VALUE"""),106.26)</f>
        <v>106.26</v>
      </c>
    </row>
    <row r="149">
      <c r="A149" s="2">
        <f>IFERROR(__xludf.DUMMYFUNCTION("""COMPUTED_VALUE"""),44046.66666666667)</f>
        <v>44046.66667</v>
      </c>
      <c r="B149" s="1">
        <f>IFERROR(__xludf.DUMMYFUNCTION("""COMPUTED_VALUE"""),108.94)</f>
        <v>108.94</v>
      </c>
    </row>
    <row r="150">
      <c r="A150" s="2">
        <f>IFERROR(__xludf.DUMMYFUNCTION("""COMPUTED_VALUE"""),44047.66666666667)</f>
        <v>44047.66667</v>
      </c>
      <c r="B150" s="1">
        <f>IFERROR(__xludf.DUMMYFUNCTION("""COMPUTED_VALUE"""),109.67)</f>
        <v>109.67</v>
      </c>
    </row>
    <row r="151">
      <c r="A151" s="2">
        <f>IFERROR(__xludf.DUMMYFUNCTION("""COMPUTED_VALUE"""),44048.66666666667)</f>
        <v>44048.66667</v>
      </c>
      <c r="B151" s="1">
        <f>IFERROR(__xludf.DUMMYFUNCTION("""COMPUTED_VALUE"""),110.06)</f>
        <v>110.06</v>
      </c>
    </row>
    <row r="152">
      <c r="A152" s="2">
        <f>IFERROR(__xludf.DUMMYFUNCTION("""COMPUTED_VALUE"""),44049.66666666667)</f>
        <v>44049.66667</v>
      </c>
      <c r="B152" s="1">
        <f>IFERROR(__xludf.DUMMYFUNCTION("""COMPUTED_VALUE"""),113.9)</f>
        <v>113.9</v>
      </c>
    </row>
    <row r="153">
      <c r="A153" s="2">
        <f>IFERROR(__xludf.DUMMYFUNCTION("""COMPUTED_VALUE"""),44050.66666666667)</f>
        <v>44050.66667</v>
      </c>
      <c r="B153" s="1">
        <f>IFERROR(__xludf.DUMMYFUNCTION("""COMPUTED_VALUE"""),111.11)</f>
        <v>111.11</v>
      </c>
    </row>
    <row r="154">
      <c r="A154" s="2">
        <f>IFERROR(__xludf.DUMMYFUNCTION("""COMPUTED_VALUE"""),44053.66666666667)</f>
        <v>44053.66667</v>
      </c>
      <c r="B154" s="1">
        <f>IFERROR(__xludf.DUMMYFUNCTION("""COMPUTED_VALUE"""),112.73)</f>
        <v>112.73</v>
      </c>
    </row>
    <row r="155">
      <c r="A155" s="2">
        <f>IFERROR(__xludf.DUMMYFUNCTION("""COMPUTED_VALUE"""),44054.66666666667)</f>
        <v>44054.66667</v>
      </c>
      <c r="B155" s="1">
        <f>IFERROR(__xludf.DUMMYFUNCTION("""COMPUTED_VALUE"""),109.38)</f>
        <v>109.38</v>
      </c>
    </row>
    <row r="156">
      <c r="A156" s="2">
        <f>IFERROR(__xludf.DUMMYFUNCTION("""COMPUTED_VALUE"""),44055.66666666667)</f>
        <v>44055.66667</v>
      </c>
      <c r="B156" s="1">
        <f>IFERROR(__xludf.DUMMYFUNCTION("""COMPUTED_VALUE"""),113.01)</f>
        <v>113.01</v>
      </c>
    </row>
    <row r="157">
      <c r="A157" s="2">
        <f>IFERROR(__xludf.DUMMYFUNCTION("""COMPUTED_VALUE"""),44056.66666666667)</f>
        <v>44056.66667</v>
      </c>
      <c r="B157" s="1">
        <f>IFERROR(__xludf.DUMMYFUNCTION("""COMPUTED_VALUE"""),115.01)</f>
        <v>115.01</v>
      </c>
    </row>
    <row r="158">
      <c r="A158" s="2">
        <f>IFERROR(__xludf.DUMMYFUNCTION("""COMPUTED_VALUE"""),44057.66666666667)</f>
        <v>44057.66667</v>
      </c>
      <c r="B158" s="1">
        <f>IFERROR(__xludf.DUMMYFUNCTION("""COMPUTED_VALUE"""),114.91)</f>
        <v>114.91</v>
      </c>
    </row>
    <row r="159">
      <c r="A159" s="2">
        <f>IFERROR(__xludf.DUMMYFUNCTION("""COMPUTED_VALUE"""),44060.66666666667)</f>
        <v>44060.66667</v>
      </c>
      <c r="B159" s="1">
        <f>IFERROR(__xludf.DUMMYFUNCTION("""COMPUTED_VALUE"""),114.61)</f>
        <v>114.61</v>
      </c>
    </row>
    <row r="160">
      <c r="A160" s="2">
        <f>IFERROR(__xludf.DUMMYFUNCTION("""COMPUTED_VALUE"""),44061.66666666667)</f>
        <v>44061.66667</v>
      </c>
      <c r="B160" s="1">
        <f>IFERROR(__xludf.DUMMYFUNCTION("""COMPUTED_VALUE"""),115.56)</f>
        <v>115.56</v>
      </c>
    </row>
    <row r="161">
      <c r="A161" s="2">
        <f>IFERROR(__xludf.DUMMYFUNCTION("""COMPUTED_VALUE"""),44062.66666666667)</f>
        <v>44062.66667</v>
      </c>
      <c r="B161" s="1">
        <f>IFERROR(__xludf.DUMMYFUNCTION("""COMPUTED_VALUE"""),115.71)</f>
        <v>115.71</v>
      </c>
    </row>
    <row r="162">
      <c r="A162" s="2">
        <f>IFERROR(__xludf.DUMMYFUNCTION("""COMPUTED_VALUE"""),44063.66666666667)</f>
        <v>44063.66667</v>
      </c>
      <c r="B162" s="1">
        <f>IFERROR(__xludf.DUMMYFUNCTION("""COMPUTED_VALUE"""),118.28)</f>
        <v>118.28</v>
      </c>
    </row>
    <row r="163">
      <c r="A163" s="2">
        <f>IFERROR(__xludf.DUMMYFUNCTION("""COMPUTED_VALUE"""),44064.66666666667)</f>
        <v>44064.66667</v>
      </c>
      <c r="B163" s="1">
        <f>IFERROR(__xludf.DUMMYFUNCTION("""COMPUTED_VALUE"""),124.37)</f>
        <v>124.37</v>
      </c>
    </row>
    <row r="164">
      <c r="A164" s="2">
        <f>IFERROR(__xludf.DUMMYFUNCTION("""COMPUTED_VALUE"""),44067.66666666667)</f>
        <v>44067.66667</v>
      </c>
      <c r="B164" s="1">
        <f>IFERROR(__xludf.DUMMYFUNCTION("""COMPUTED_VALUE"""),125.86)</f>
        <v>125.86</v>
      </c>
    </row>
    <row r="165">
      <c r="A165" s="2">
        <f>IFERROR(__xludf.DUMMYFUNCTION("""COMPUTED_VALUE"""),44068.66666666667)</f>
        <v>44068.66667</v>
      </c>
      <c r="B165" s="1">
        <f>IFERROR(__xludf.DUMMYFUNCTION("""COMPUTED_VALUE"""),124.83)</f>
        <v>124.83</v>
      </c>
    </row>
    <row r="166">
      <c r="A166" s="2">
        <f>IFERROR(__xludf.DUMMYFUNCTION("""COMPUTED_VALUE"""),44069.66666666667)</f>
        <v>44069.66667</v>
      </c>
      <c r="B166" s="1">
        <f>IFERROR(__xludf.DUMMYFUNCTION("""COMPUTED_VALUE"""),126.52)</f>
        <v>126.52</v>
      </c>
    </row>
    <row r="167">
      <c r="A167" s="2">
        <f>IFERROR(__xludf.DUMMYFUNCTION("""COMPUTED_VALUE"""),44070.66666666667)</f>
        <v>44070.66667</v>
      </c>
      <c r="B167" s="1">
        <f>IFERROR(__xludf.DUMMYFUNCTION("""COMPUTED_VALUE"""),125.01)</f>
        <v>125.01</v>
      </c>
    </row>
    <row r="168">
      <c r="A168" s="2">
        <f>IFERROR(__xludf.DUMMYFUNCTION("""COMPUTED_VALUE"""),44071.66666666667)</f>
        <v>44071.66667</v>
      </c>
      <c r="B168" s="1">
        <f>IFERROR(__xludf.DUMMYFUNCTION("""COMPUTED_VALUE"""),124.81)</f>
        <v>124.81</v>
      </c>
    </row>
    <row r="169">
      <c r="A169" s="2">
        <f>IFERROR(__xludf.DUMMYFUNCTION("""COMPUTED_VALUE"""),44074.66666666667)</f>
        <v>44074.66667</v>
      </c>
      <c r="B169" s="1">
        <f>IFERROR(__xludf.DUMMYFUNCTION("""COMPUTED_VALUE"""),129.04)</f>
        <v>129.04</v>
      </c>
    </row>
    <row r="170">
      <c r="A170" s="2">
        <f>IFERROR(__xludf.DUMMYFUNCTION("""COMPUTED_VALUE"""),44075.66666666667)</f>
        <v>44075.66667</v>
      </c>
      <c r="B170" s="1">
        <f>IFERROR(__xludf.DUMMYFUNCTION("""COMPUTED_VALUE"""),134.18)</f>
        <v>134.18</v>
      </c>
    </row>
    <row r="171">
      <c r="A171" s="2">
        <f>IFERROR(__xludf.DUMMYFUNCTION("""COMPUTED_VALUE"""),44076.66666666667)</f>
        <v>44076.66667</v>
      </c>
      <c r="B171" s="1">
        <f>IFERROR(__xludf.DUMMYFUNCTION("""COMPUTED_VALUE"""),131.4)</f>
        <v>131.4</v>
      </c>
    </row>
    <row r="172">
      <c r="A172" s="2">
        <f>IFERROR(__xludf.DUMMYFUNCTION("""COMPUTED_VALUE"""),44077.66666666667)</f>
        <v>44077.66667</v>
      </c>
      <c r="B172" s="1">
        <f>IFERROR(__xludf.DUMMYFUNCTION("""COMPUTED_VALUE"""),120.88)</f>
        <v>120.88</v>
      </c>
    </row>
    <row r="173">
      <c r="A173" s="2">
        <f>IFERROR(__xludf.DUMMYFUNCTION("""COMPUTED_VALUE"""),44078.66666666667)</f>
        <v>44078.66667</v>
      </c>
      <c r="B173" s="1">
        <f>IFERROR(__xludf.DUMMYFUNCTION("""COMPUTED_VALUE"""),120.96)</f>
        <v>120.96</v>
      </c>
    </row>
    <row r="174">
      <c r="A174" s="2">
        <f>IFERROR(__xludf.DUMMYFUNCTION("""COMPUTED_VALUE"""),44082.66666666667)</f>
        <v>44082.66667</v>
      </c>
      <c r="B174" s="1">
        <f>IFERROR(__xludf.DUMMYFUNCTION("""COMPUTED_VALUE"""),112.82)</f>
        <v>112.82</v>
      </c>
    </row>
    <row r="175">
      <c r="A175" s="2">
        <f>IFERROR(__xludf.DUMMYFUNCTION("""COMPUTED_VALUE"""),44083.66666666667)</f>
        <v>44083.66667</v>
      </c>
      <c r="B175" s="1">
        <f>IFERROR(__xludf.DUMMYFUNCTION("""COMPUTED_VALUE"""),117.32)</f>
        <v>117.32</v>
      </c>
    </row>
    <row r="176">
      <c r="A176" s="2">
        <f>IFERROR(__xludf.DUMMYFUNCTION("""COMPUTED_VALUE"""),44084.66666666667)</f>
        <v>44084.66667</v>
      </c>
      <c r="B176" s="1">
        <f>IFERROR(__xludf.DUMMYFUNCTION("""COMPUTED_VALUE"""),113.49)</f>
        <v>113.49</v>
      </c>
    </row>
    <row r="177">
      <c r="A177" s="2">
        <f>IFERROR(__xludf.DUMMYFUNCTION("""COMPUTED_VALUE"""),44085.66666666667)</f>
        <v>44085.66667</v>
      </c>
      <c r="B177" s="1">
        <f>IFERROR(__xludf.DUMMYFUNCTION("""COMPUTED_VALUE"""),112.0)</f>
        <v>112</v>
      </c>
    </row>
    <row r="178">
      <c r="A178" s="2">
        <f>IFERROR(__xludf.DUMMYFUNCTION("""COMPUTED_VALUE"""),44088.66666666667)</f>
        <v>44088.66667</v>
      </c>
      <c r="B178" s="1">
        <f>IFERROR(__xludf.DUMMYFUNCTION("""COMPUTED_VALUE"""),115.36)</f>
        <v>115.36</v>
      </c>
    </row>
    <row r="179">
      <c r="A179" s="2">
        <f>IFERROR(__xludf.DUMMYFUNCTION("""COMPUTED_VALUE"""),44089.66666666667)</f>
        <v>44089.66667</v>
      </c>
      <c r="B179" s="1">
        <f>IFERROR(__xludf.DUMMYFUNCTION("""COMPUTED_VALUE"""),115.54)</f>
        <v>115.54</v>
      </c>
    </row>
    <row r="180">
      <c r="A180" s="2">
        <f>IFERROR(__xludf.DUMMYFUNCTION("""COMPUTED_VALUE"""),44090.66666666667)</f>
        <v>44090.66667</v>
      </c>
      <c r="B180" s="1">
        <f>IFERROR(__xludf.DUMMYFUNCTION("""COMPUTED_VALUE"""),112.13)</f>
        <v>112.13</v>
      </c>
    </row>
    <row r="181">
      <c r="A181" s="2">
        <f>IFERROR(__xludf.DUMMYFUNCTION("""COMPUTED_VALUE"""),44091.66666666667)</f>
        <v>44091.66667</v>
      </c>
      <c r="B181" s="1">
        <f>IFERROR(__xludf.DUMMYFUNCTION("""COMPUTED_VALUE"""),110.34)</f>
        <v>110.34</v>
      </c>
    </row>
    <row r="182">
      <c r="A182" s="2">
        <f>IFERROR(__xludf.DUMMYFUNCTION("""COMPUTED_VALUE"""),44092.66666666667)</f>
        <v>44092.66667</v>
      </c>
      <c r="B182" s="1">
        <f>IFERROR(__xludf.DUMMYFUNCTION("""COMPUTED_VALUE"""),106.84)</f>
        <v>106.84</v>
      </c>
    </row>
    <row r="183">
      <c r="A183" s="2">
        <f>IFERROR(__xludf.DUMMYFUNCTION("""COMPUTED_VALUE"""),44095.66666666667)</f>
        <v>44095.66667</v>
      </c>
      <c r="B183" s="1">
        <f>IFERROR(__xludf.DUMMYFUNCTION("""COMPUTED_VALUE"""),110.08)</f>
        <v>110.08</v>
      </c>
    </row>
    <row r="184">
      <c r="A184" s="2">
        <f>IFERROR(__xludf.DUMMYFUNCTION("""COMPUTED_VALUE"""),44096.66666666667)</f>
        <v>44096.66667</v>
      </c>
      <c r="B184" s="1">
        <f>IFERROR(__xludf.DUMMYFUNCTION("""COMPUTED_VALUE"""),111.81)</f>
        <v>111.81</v>
      </c>
    </row>
    <row r="185">
      <c r="A185" s="2">
        <f>IFERROR(__xludf.DUMMYFUNCTION("""COMPUTED_VALUE"""),44097.66666666667)</f>
        <v>44097.66667</v>
      </c>
      <c r="B185" s="1">
        <f>IFERROR(__xludf.DUMMYFUNCTION("""COMPUTED_VALUE"""),107.12)</f>
        <v>107.12</v>
      </c>
    </row>
    <row r="186">
      <c r="A186" s="2">
        <f>IFERROR(__xludf.DUMMYFUNCTION("""COMPUTED_VALUE"""),44098.66666666667)</f>
        <v>44098.66667</v>
      </c>
      <c r="B186" s="1">
        <f>IFERROR(__xludf.DUMMYFUNCTION("""COMPUTED_VALUE"""),108.22)</f>
        <v>108.22</v>
      </c>
    </row>
    <row r="187">
      <c r="A187" s="2">
        <f>IFERROR(__xludf.DUMMYFUNCTION("""COMPUTED_VALUE"""),44099.66666666667)</f>
        <v>44099.66667</v>
      </c>
      <c r="B187" s="1">
        <f>IFERROR(__xludf.DUMMYFUNCTION("""COMPUTED_VALUE"""),112.28)</f>
        <v>112.28</v>
      </c>
    </row>
    <row r="188">
      <c r="A188" s="2">
        <f>IFERROR(__xludf.DUMMYFUNCTION("""COMPUTED_VALUE"""),44102.66666666667)</f>
        <v>44102.66667</v>
      </c>
      <c r="B188" s="1">
        <f>IFERROR(__xludf.DUMMYFUNCTION("""COMPUTED_VALUE"""),114.96)</f>
        <v>114.96</v>
      </c>
    </row>
    <row r="189">
      <c r="A189" s="2">
        <f>IFERROR(__xludf.DUMMYFUNCTION("""COMPUTED_VALUE"""),44103.66666666667)</f>
        <v>44103.66667</v>
      </c>
      <c r="B189" s="1">
        <f>IFERROR(__xludf.DUMMYFUNCTION("""COMPUTED_VALUE"""),114.09)</f>
        <v>114.09</v>
      </c>
    </row>
    <row r="190">
      <c r="A190" s="2">
        <f>IFERROR(__xludf.DUMMYFUNCTION("""COMPUTED_VALUE"""),44104.66666666667)</f>
        <v>44104.66667</v>
      </c>
      <c r="B190" s="1">
        <f>IFERROR(__xludf.DUMMYFUNCTION("""COMPUTED_VALUE"""),115.81)</f>
        <v>115.81</v>
      </c>
    </row>
    <row r="191">
      <c r="A191" s="2">
        <f>IFERROR(__xludf.DUMMYFUNCTION("""COMPUTED_VALUE"""),44105.66666666667)</f>
        <v>44105.66667</v>
      </c>
      <c r="B191" s="1">
        <f>IFERROR(__xludf.DUMMYFUNCTION("""COMPUTED_VALUE"""),116.79)</f>
        <v>116.79</v>
      </c>
    </row>
    <row r="192">
      <c r="A192" s="2">
        <f>IFERROR(__xludf.DUMMYFUNCTION("""COMPUTED_VALUE"""),44106.66666666667)</f>
        <v>44106.66667</v>
      </c>
      <c r="B192" s="1">
        <f>IFERROR(__xludf.DUMMYFUNCTION("""COMPUTED_VALUE"""),113.02)</f>
        <v>113.02</v>
      </c>
    </row>
    <row r="193">
      <c r="A193" s="2">
        <f>IFERROR(__xludf.DUMMYFUNCTION("""COMPUTED_VALUE"""),44109.66666666667)</f>
        <v>44109.66667</v>
      </c>
      <c r="B193" s="1">
        <f>IFERROR(__xludf.DUMMYFUNCTION("""COMPUTED_VALUE"""),116.5)</f>
        <v>116.5</v>
      </c>
    </row>
    <row r="194">
      <c r="A194" s="2">
        <f>IFERROR(__xludf.DUMMYFUNCTION("""COMPUTED_VALUE"""),44110.66666666667)</f>
        <v>44110.66667</v>
      </c>
      <c r="B194" s="1">
        <f>IFERROR(__xludf.DUMMYFUNCTION("""COMPUTED_VALUE"""),113.16)</f>
        <v>113.16</v>
      </c>
    </row>
    <row r="195">
      <c r="A195" s="2">
        <f>IFERROR(__xludf.DUMMYFUNCTION("""COMPUTED_VALUE"""),44111.66666666667)</f>
        <v>44111.66667</v>
      </c>
      <c r="B195" s="1">
        <f>IFERROR(__xludf.DUMMYFUNCTION("""COMPUTED_VALUE"""),115.08)</f>
        <v>115.08</v>
      </c>
    </row>
    <row r="196">
      <c r="A196" s="2">
        <f>IFERROR(__xludf.DUMMYFUNCTION("""COMPUTED_VALUE"""),44112.66666666667)</f>
        <v>44112.66667</v>
      </c>
      <c r="B196" s="1">
        <f>IFERROR(__xludf.DUMMYFUNCTION("""COMPUTED_VALUE"""),114.97)</f>
        <v>114.97</v>
      </c>
    </row>
    <row r="197">
      <c r="A197" s="2">
        <f>IFERROR(__xludf.DUMMYFUNCTION("""COMPUTED_VALUE"""),44113.66666666667)</f>
        <v>44113.66667</v>
      </c>
      <c r="B197" s="1">
        <f>IFERROR(__xludf.DUMMYFUNCTION("""COMPUTED_VALUE"""),116.97)</f>
        <v>116.97</v>
      </c>
    </row>
    <row r="198">
      <c r="A198" s="2">
        <f>IFERROR(__xludf.DUMMYFUNCTION("""COMPUTED_VALUE"""),44116.66666666667)</f>
        <v>44116.66667</v>
      </c>
      <c r="B198" s="1">
        <f>IFERROR(__xludf.DUMMYFUNCTION("""COMPUTED_VALUE"""),124.4)</f>
        <v>124.4</v>
      </c>
    </row>
    <row r="199">
      <c r="A199" s="2">
        <f>IFERROR(__xludf.DUMMYFUNCTION("""COMPUTED_VALUE"""),44117.66666666667)</f>
        <v>44117.66667</v>
      </c>
      <c r="B199" s="1">
        <f>IFERROR(__xludf.DUMMYFUNCTION("""COMPUTED_VALUE"""),121.1)</f>
        <v>121.1</v>
      </c>
    </row>
    <row r="200">
      <c r="A200" s="2">
        <f>IFERROR(__xludf.DUMMYFUNCTION("""COMPUTED_VALUE"""),44118.66666666667)</f>
        <v>44118.66667</v>
      </c>
      <c r="B200" s="1">
        <f>IFERROR(__xludf.DUMMYFUNCTION("""COMPUTED_VALUE"""),121.19)</f>
        <v>121.19</v>
      </c>
    </row>
    <row r="201">
      <c r="A201" s="2">
        <f>IFERROR(__xludf.DUMMYFUNCTION("""COMPUTED_VALUE"""),44119.66666666667)</f>
        <v>44119.66667</v>
      </c>
      <c r="B201" s="1">
        <f>IFERROR(__xludf.DUMMYFUNCTION("""COMPUTED_VALUE"""),120.71)</f>
        <v>120.71</v>
      </c>
    </row>
    <row r="202">
      <c r="A202" s="2">
        <f>IFERROR(__xludf.DUMMYFUNCTION("""COMPUTED_VALUE"""),44120.66666666667)</f>
        <v>44120.66667</v>
      </c>
      <c r="B202" s="1">
        <f>IFERROR(__xludf.DUMMYFUNCTION("""COMPUTED_VALUE"""),119.02)</f>
        <v>119.02</v>
      </c>
    </row>
    <row r="203">
      <c r="A203" s="2">
        <f>IFERROR(__xludf.DUMMYFUNCTION("""COMPUTED_VALUE"""),44123.66666666667)</f>
        <v>44123.66667</v>
      </c>
      <c r="B203" s="1">
        <f>IFERROR(__xludf.DUMMYFUNCTION("""COMPUTED_VALUE"""),115.98)</f>
        <v>115.98</v>
      </c>
    </row>
    <row r="204">
      <c r="A204" s="2">
        <f>IFERROR(__xludf.DUMMYFUNCTION("""COMPUTED_VALUE"""),44124.66666666667)</f>
        <v>44124.66667</v>
      </c>
      <c r="B204" s="1">
        <f>IFERROR(__xludf.DUMMYFUNCTION("""COMPUTED_VALUE"""),117.51)</f>
        <v>117.51</v>
      </c>
    </row>
    <row r="205">
      <c r="A205" s="2">
        <f>IFERROR(__xludf.DUMMYFUNCTION("""COMPUTED_VALUE"""),44125.66666666667)</f>
        <v>44125.66667</v>
      </c>
      <c r="B205" s="1">
        <f>IFERROR(__xludf.DUMMYFUNCTION("""COMPUTED_VALUE"""),116.87)</f>
        <v>116.87</v>
      </c>
    </row>
    <row r="206">
      <c r="A206" s="2">
        <f>IFERROR(__xludf.DUMMYFUNCTION("""COMPUTED_VALUE"""),44126.66666666667)</f>
        <v>44126.66667</v>
      </c>
      <c r="B206" s="1">
        <f>IFERROR(__xludf.DUMMYFUNCTION("""COMPUTED_VALUE"""),115.75)</f>
        <v>115.75</v>
      </c>
    </row>
    <row r="207">
      <c r="A207" s="2">
        <f>IFERROR(__xludf.DUMMYFUNCTION("""COMPUTED_VALUE"""),44127.66666666667)</f>
        <v>44127.66667</v>
      </c>
      <c r="B207" s="1">
        <f>IFERROR(__xludf.DUMMYFUNCTION("""COMPUTED_VALUE"""),115.04)</f>
        <v>115.04</v>
      </c>
    </row>
    <row r="208">
      <c r="A208" s="2">
        <f>IFERROR(__xludf.DUMMYFUNCTION("""COMPUTED_VALUE"""),44130.66666666667)</f>
        <v>44130.66667</v>
      </c>
      <c r="B208" s="1">
        <f>IFERROR(__xludf.DUMMYFUNCTION("""COMPUTED_VALUE"""),115.05)</f>
        <v>115.05</v>
      </c>
    </row>
    <row r="209">
      <c r="A209" s="2">
        <f>IFERROR(__xludf.DUMMYFUNCTION("""COMPUTED_VALUE"""),44131.66666666667)</f>
        <v>44131.66667</v>
      </c>
      <c r="B209" s="1">
        <f>IFERROR(__xludf.DUMMYFUNCTION("""COMPUTED_VALUE"""),116.6)</f>
        <v>116.6</v>
      </c>
    </row>
    <row r="210">
      <c r="A210" s="2">
        <f>IFERROR(__xludf.DUMMYFUNCTION("""COMPUTED_VALUE"""),44132.66666666667)</f>
        <v>44132.66667</v>
      </c>
      <c r="B210" s="1">
        <f>IFERROR(__xludf.DUMMYFUNCTION("""COMPUTED_VALUE"""),111.2)</f>
        <v>111.2</v>
      </c>
    </row>
    <row r="211">
      <c r="A211" s="2">
        <f>IFERROR(__xludf.DUMMYFUNCTION("""COMPUTED_VALUE"""),44133.66666666667)</f>
        <v>44133.66667</v>
      </c>
      <c r="B211" s="1">
        <f>IFERROR(__xludf.DUMMYFUNCTION("""COMPUTED_VALUE"""),115.32)</f>
        <v>115.32</v>
      </c>
    </row>
    <row r="212">
      <c r="A212" s="2">
        <f>IFERROR(__xludf.DUMMYFUNCTION("""COMPUTED_VALUE"""),44134.66666666667)</f>
        <v>44134.66667</v>
      </c>
      <c r="B212" s="1">
        <f>IFERROR(__xludf.DUMMYFUNCTION("""COMPUTED_VALUE"""),108.86)</f>
        <v>108.86</v>
      </c>
    </row>
    <row r="213">
      <c r="A213" s="2">
        <f>IFERROR(__xludf.DUMMYFUNCTION("""COMPUTED_VALUE"""),44137.66666666667)</f>
        <v>44137.66667</v>
      </c>
      <c r="B213" s="1">
        <f>IFERROR(__xludf.DUMMYFUNCTION("""COMPUTED_VALUE"""),108.77)</f>
        <v>108.77</v>
      </c>
    </row>
    <row r="214">
      <c r="A214" s="2">
        <f>IFERROR(__xludf.DUMMYFUNCTION("""COMPUTED_VALUE"""),44138.66666666667)</f>
        <v>44138.66667</v>
      </c>
      <c r="B214" s="1">
        <f>IFERROR(__xludf.DUMMYFUNCTION("""COMPUTED_VALUE"""),110.44)</f>
        <v>110.44</v>
      </c>
    </row>
    <row r="215">
      <c r="A215" s="2">
        <f>IFERROR(__xludf.DUMMYFUNCTION("""COMPUTED_VALUE"""),44139.66666666667)</f>
        <v>44139.66667</v>
      </c>
      <c r="B215" s="1">
        <f>IFERROR(__xludf.DUMMYFUNCTION("""COMPUTED_VALUE"""),114.95)</f>
        <v>114.95</v>
      </c>
    </row>
    <row r="216">
      <c r="A216" s="2">
        <f>IFERROR(__xludf.DUMMYFUNCTION("""COMPUTED_VALUE"""),44140.66666666667)</f>
        <v>44140.66667</v>
      </c>
      <c r="B216" s="1">
        <f>IFERROR(__xludf.DUMMYFUNCTION("""COMPUTED_VALUE"""),119.03)</f>
        <v>119.03</v>
      </c>
    </row>
    <row r="217">
      <c r="A217" s="2">
        <f>IFERROR(__xludf.DUMMYFUNCTION("""COMPUTED_VALUE"""),44141.66666666667)</f>
        <v>44141.66667</v>
      </c>
      <c r="B217" s="1">
        <f>IFERROR(__xludf.DUMMYFUNCTION("""COMPUTED_VALUE"""),118.69)</f>
        <v>118.69</v>
      </c>
    </row>
    <row r="218">
      <c r="A218" s="2">
        <f>IFERROR(__xludf.DUMMYFUNCTION("""COMPUTED_VALUE"""),44144.66666666667)</f>
        <v>44144.66667</v>
      </c>
      <c r="B218" s="1">
        <f>IFERROR(__xludf.DUMMYFUNCTION("""COMPUTED_VALUE"""),116.32)</f>
        <v>116.32</v>
      </c>
    </row>
    <row r="219">
      <c r="A219" s="2">
        <f>IFERROR(__xludf.DUMMYFUNCTION("""COMPUTED_VALUE"""),44145.66666666667)</f>
        <v>44145.66667</v>
      </c>
      <c r="B219" s="1">
        <f>IFERROR(__xludf.DUMMYFUNCTION("""COMPUTED_VALUE"""),115.97)</f>
        <v>115.97</v>
      </c>
    </row>
    <row r="220">
      <c r="A220" s="2">
        <f>IFERROR(__xludf.DUMMYFUNCTION("""COMPUTED_VALUE"""),44146.66666666667)</f>
        <v>44146.66667</v>
      </c>
      <c r="B220" s="1">
        <f>IFERROR(__xludf.DUMMYFUNCTION("""COMPUTED_VALUE"""),119.49)</f>
        <v>119.49</v>
      </c>
    </row>
    <row r="221">
      <c r="A221" s="2">
        <f>IFERROR(__xludf.DUMMYFUNCTION("""COMPUTED_VALUE"""),44147.66666666667)</f>
        <v>44147.66667</v>
      </c>
      <c r="B221" s="1">
        <f>IFERROR(__xludf.DUMMYFUNCTION("""COMPUTED_VALUE"""),119.21)</f>
        <v>119.21</v>
      </c>
    </row>
    <row r="222">
      <c r="A222" s="2">
        <f>IFERROR(__xludf.DUMMYFUNCTION("""COMPUTED_VALUE"""),44148.66666666667)</f>
        <v>44148.66667</v>
      </c>
      <c r="B222" s="1">
        <f>IFERROR(__xludf.DUMMYFUNCTION("""COMPUTED_VALUE"""),119.26)</f>
        <v>119.26</v>
      </c>
    </row>
    <row r="223">
      <c r="A223" s="2">
        <f>IFERROR(__xludf.DUMMYFUNCTION("""COMPUTED_VALUE"""),44151.66666666667)</f>
        <v>44151.66667</v>
      </c>
      <c r="B223" s="1">
        <f>IFERROR(__xludf.DUMMYFUNCTION("""COMPUTED_VALUE"""),120.3)</f>
        <v>120.3</v>
      </c>
    </row>
    <row r="224">
      <c r="A224" s="2">
        <f>IFERROR(__xludf.DUMMYFUNCTION("""COMPUTED_VALUE"""),44152.66666666667)</f>
        <v>44152.66667</v>
      </c>
      <c r="B224" s="1">
        <f>IFERROR(__xludf.DUMMYFUNCTION("""COMPUTED_VALUE"""),119.39)</f>
        <v>119.39</v>
      </c>
    </row>
    <row r="225">
      <c r="A225" s="2">
        <f>IFERROR(__xludf.DUMMYFUNCTION("""COMPUTED_VALUE"""),44153.66666666667)</f>
        <v>44153.66667</v>
      </c>
      <c r="B225" s="1">
        <f>IFERROR(__xludf.DUMMYFUNCTION("""COMPUTED_VALUE"""),118.03)</f>
        <v>118.03</v>
      </c>
    </row>
    <row r="226">
      <c r="A226" s="2">
        <f>IFERROR(__xludf.DUMMYFUNCTION("""COMPUTED_VALUE"""),44154.66666666667)</f>
        <v>44154.66667</v>
      </c>
      <c r="B226" s="1">
        <f>IFERROR(__xludf.DUMMYFUNCTION("""COMPUTED_VALUE"""),118.64)</f>
        <v>118.64</v>
      </c>
    </row>
    <row r="227">
      <c r="A227" s="2">
        <f>IFERROR(__xludf.DUMMYFUNCTION("""COMPUTED_VALUE"""),44155.66666666667)</f>
        <v>44155.66667</v>
      </c>
      <c r="B227" s="1">
        <f>IFERROR(__xludf.DUMMYFUNCTION("""COMPUTED_VALUE"""),117.34)</f>
        <v>117.34</v>
      </c>
    </row>
    <row r="228">
      <c r="A228" s="2">
        <f>IFERROR(__xludf.DUMMYFUNCTION("""COMPUTED_VALUE"""),44158.66666666667)</f>
        <v>44158.66667</v>
      </c>
      <c r="B228" s="1">
        <f>IFERROR(__xludf.DUMMYFUNCTION("""COMPUTED_VALUE"""),113.85)</f>
        <v>113.85</v>
      </c>
    </row>
    <row r="229">
      <c r="A229" s="2">
        <f>IFERROR(__xludf.DUMMYFUNCTION("""COMPUTED_VALUE"""),44159.66666666667)</f>
        <v>44159.66667</v>
      </c>
      <c r="B229" s="1">
        <f>IFERROR(__xludf.DUMMYFUNCTION("""COMPUTED_VALUE"""),115.17)</f>
        <v>115.17</v>
      </c>
    </row>
    <row r="230">
      <c r="A230" s="2">
        <f>IFERROR(__xludf.DUMMYFUNCTION("""COMPUTED_VALUE"""),44160.66666666667)</f>
        <v>44160.66667</v>
      </c>
      <c r="B230" s="1">
        <f>IFERROR(__xludf.DUMMYFUNCTION("""COMPUTED_VALUE"""),116.03)</f>
        <v>116.03</v>
      </c>
    </row>
    <row r="231">
      <c r="A231" s="2">
        <f>IFERROR(__xludf.DUMMYFUNCTION("""COMPUTED_VALUE"""),44162.54166666667)</f>
        <v>44162.54167</v>
      </c>
      <c r="B231" s="1">
        <f>IFERROR(__xludf.DUMMYFUNCTION("""COMPUTED_VALUE"""),116.59)</f>
        <v>116.59</v>
      </c>
    </row>
    <row r="232">
      <c r="A232" s="2">
        <f>IFERROR(__xludf.DUMMYFUNCTION("""COMPUTED_VALUE"""),44165.66666666667)</f>
        <v>44165.66667</v>
      </c>
      <c r="B232" s="1">
        <f>IFERROR(__xludf.DUMMYFUNCTION("""COMPUTED_VALUE"""),119.05)</f>
        <v>119.05</v>
      </c>
    </row>
    <row r="233">
      <c r="A233" s="2">
        <f>IFERROR(__xludf.DUMMYFUNCTION("""COMPUTED_VALUE"""),44166.66666666667)</f>
        <v>44166.66667</v>
      </c>
      <c r="B233" s="1">
        <f>IFERROR(__xludf.DUMMYFUNCTION("""COMPUTED_VALUE"""),122.72)</f>
        <v>122.72</v>
      </c>
    </row>
    <row r="234">
      <c r="A234" s="2">
        <f>IFERROR(__xludf.DUMMYFUNCTION("""COMPUTED_VALUE"""),44167.66666666667)</f>
        <v>44167.66667</v>
      </c>
      <c r="B234" s="1">
        <f>IFERROR(__xludf.DUMMYFUNCTION("""COMPUTED_VALUE"""),123.08)</f>
        <v>123.08</v>
      </c>
    </row>
    <row r="235">
      <c r="A235" s="2">
        <f>IFERROR(__xludf.DUMMYFUNCTION("""COMPUTED_VALUE"""),44168.66666666667)</f>
        <v>44168.66667</v>
      </c>
      <c r="B235" s="1">
        <f>IFERROR(__xludf.DUMMYFUNCTION("""COMPUTED_VALUE"""),122.94)</f>
        <v>122.94</v>
      </c>
    </row>
    <row r="236">
      <c r="A236" s="2">
        <f>IFERROR(__xludf.DUMMYFUNCTION("""COMPUTED_VALUE"""),44169.66666666667)</f>
        <v>44169.66667</v>
      </c>
      <c r="B236" s="1">
        <f>IFERROR(__xludf.DUMMYFUNCTION("""COMPUTED_VALUE"""),122.25)</f>
        <v>122.25</v>
      </c>
    </row>
    <row r="237">
      <c r="A237" s="2">
        <f>IFERROR(__xludf.DUMMYFUNCTION("""COMPUTED_VALUE"""),44172.66666666667)</f>
        <v>44172.66667</v>
      </c>
      <c r="B237" s="1">
        <f>IFERROR(__xludf.DUMMYFUNCTION("""COMPUTED_VALUE"""),123.75)</f>
        <v>123.75</v>
      </c>
    </row>
    <row r="238">
      <c r="A238" s="2">
        <f>IFERROR(__xludf.DUMMYFUNCTION("""COMPUTED_VALUE"""),44173.66666666667)</f>
        <v>44173.66667</v>
      </c>
      <c r="B238" s="1">
        <f>IFERROR(__xludf.DUMMYFUNCTION("""COMPUTED_VALUE"""),124.38)</f>
        <v>124.38</v>
      </c>
    </row>
    <row r="239">
      <c r="A239" s="2">
        <f>IFERROR(__xludf.DUMMYFUNCTION("""COMPUTED_VALUE"""),44174.66666666667)</f>
        <v>44174.66667</v>
      </c>
      <c r="B239" s="1">
        <f>IFERROR(__xludf.DUMMYFUNCTION("""COMPUTED_VALUE"""),121.78)</f>
        <v>121.78</v>
      </c>
    </row>
    <row r="240">
      <c r="A240" s="2">
        <f>IFERROR(__xludf.DUMMYFUNCTION("""COMPUTED_VALUE"""),44175.66666666667)</f>
        <v>44175.66667</v>
      </c>
      <c r="B240" s="1">
        <f>IFERROR(__xludf.DUMMYFUNCTION("""COMPUTED_VALUE"""),123.24)</f>
        <v>123.24</v>
      </c>
    </row>
    <row r="241">
      <c r="A241" s="2">
        <f>IFERROR(__xludf.DUMMYFUNCTION("""COMPUTED_VALUE"""),44176.66666666667)</f>
        <v>44176.66667</v>
      </c>
      <c r="B241" s="1">
        <f>IFERROR(__xludf.DUMMYFUNCTION("""COMPUTED_VALUE"""),122.41)</f>
        <v>122.41</v>
      </c>
    </row>
    <row r="242">
      <c r="A242" s="2">
        <f>IFERROR(__xludf.DUMMYFUNCTION("""COMPUTED_VALUE"""),44179.66666666667)</f>
        <v>44179.66667</v>
      </c>
      <c r="B242" s="1">
        <f>IFERROR(__xludf.DUMMYFUNCTION("""COMPUTED_VALUE"""),121.78)</f>
        <v>121.78</v>
      </c>
    </row>
    <row r="243">
      <c r="A243" s="2">
        <f>IFERROR(__xludf.DUMMYFUNCTION("""COMPUTED_VALUE"""),44180.66666666667)</f>
        <v>44180.66667</v>
      </c>
      <c r="B243" s="1">
        <f>IFERROR(__xludf.DUMMYFUNCTION("""COMPUTED_VALUE"""),127.88)</f>
        <v>127.88</v>
      </c>
    </row>
    <row r="244">
      <c r="A244" s="2">
        <f>IFERROR(__xludf.DUMMYFUNCTION("""COMPUTED_VALUE"""),44181.66666666667)</f>
        <v>44181.66667</v>
      </c>
      <c r="B244" s="1">
        <f>IFERROR(__xludf.DUMMYFUNCTION("""COMPUTED_VALUE"""),127.81)</f>
        <v>127.81</v>
      </c>
    </row>
    <row r="245">
      <c r="A245" s="2">
        <f>IFERROR(__xludf.DUMMYFUNCTION("""COMPUTED_VALUE"""),44182.66666666667)</f>
        <v>44182.66667</v>
      </c>
      <c r="B245" s="1">
        <f>IFERROR(__xludf.DUMMYFUNCTION("""COMPUTED_VALUE"""),128.7)</f>
        <v>128.7</v>
      </c>
    </row>
    <row r="246">
      <c r="A246" s="2">
        <f>IFERROR(__xludf.DUMMYFUNCTION("""COMPUTED_VALUE"""),44183.66666666667)</f>
        <v>44183.66667</v>
      </c>
      <c r="B246" s="1">
        <f>IFERROR(__xludf.DUMMYFUNCTION("""COMPUTED_VALUE"""),126.66)</f>
        <v>126.66</v>
      </c>
    </row>
    <row r="247">
      <c r="A247" s="2">
        <f>IFERROR(__xludf.DUMMYFUNCTION("""COMPUTED_VALUE"""),44186.66666666667)</f>
        <v>44186.66667</v>
      </c>
      <c r="B247" s="1">
        <f>IFERROR(__xludf.DUMMYFUNCTION("""COMPUTED_VALUE"""),128.23)</f>
        <v>128.23</v>
      </c>
    </row>
    <row r="248">
      <c r="A248" s="2">
        <f>IFERROR(__xludf.DUMMYFUNCTION("""COMPUTED_VALUE"""),44187.66666666667)</f>
        <v>44187.66667</v>
      </c>
      <c r="B248" s="1">
        <f>IFERROR(__xludf.DUMMYFUNCTION("""COMPUTED_VALUE"""),131.88)</f>
        <v>131.88</v>
      </c>
    </row>
    <row r="249">
      <c r="A249" s="2">
        <f>IFERROR(__xludf.DUMMYFUNCTION("""COMPUTED_VALUE"""),44188.66666666667)</f>
        <v>44188.66667</v>
      </c>
      <c r="B249" s="1">
        <f>IFERROR(__xludf.DUMMYFUNCTION("""COMPUTED_VALUE"""),130.96)</f>
        <v>130.96</v>
      </c>
    </row>
    <row r="250">
      <c r="A250" s="2">
        <f>IFERROR(__xludf.DUMMYFUNCTION("""COMPUTED_VALUE"""),44189.54166666667)</f>
        <v>44189.54167</v>
      </c>
      <c r="B250" s="1">
        <f>IFERROR(__xludf.DUMMYFUNCTION("""COMPUTED_VALUE"""),131.97)</f>
        <v>131.97</v>
      </c>
    </row>
    <row r="251">
      <c r="A251" s="2">
        <f>IFERROR(__xludf.DUMMYFUNCTION("""COMPUTED_VALUE"""),44193.66666666667)</f>
        <v>44193.66667</v>
      </c>
      <c r="B251" s="1">
        <f>IFERROR(__xludf.DUMMYFUNCTION("""COMPUTED_VALUE"""),136.69)</f>
        <v>136.69</v>
      </c>
    </row>
    <row r="252">
      <c r="A252" s="2">
        <f>IFERROR(__xludf.DUMMYFUNCTION("""COMPUTED_VALUE"""),44194.66666666667)</f>
        <v>44194.66667</v>
      </c>
      <c r="B252" s="1">
        <f>IFERROR(__xludf.DUMMYFUNCTION("""COMPUTED_VALUE"""),134.87)</f>
        <v>134.87</v>
      </c>
    </row>
    <row r="253">
      <c r="A253" s="2">
        <f>IFERROR(__xludf.DUMMYFUNCTION("""COMPUTED_VALUE"""),44195.66666666667)</f>
        <v>44195.66667</v>
      </c>
      <c r="B253" s="1">
        <f>IFERROR(__xludf.DUMMYFUNCTION("""COMPUTED_VALUE"""),133.72)</f>
        <v>133.72</v>
      </c>
    </row>
    <row r="254">
      <c r="A254" s="2">
        <f>IFERROR(__xludf.DUMMYFUNCTION("""COMPUTED_VALUE"""),44196.66666666667)</f>
        <v>44196.66667</v>
      </c>
      <c r="B254" s="1">
        <f>IFERROR(__xludf.DUMMYFUNCTION("""COMPUTED_VALUE"""),132.69)</f>
        <v>132.69</v>
      </c>
    </row>
    <row r="255">
      <c r="A255" s="2">
        <f>IFERROR(__xludf.DUMMYFUNCTION("""COMPUTED_VALUE"""),44200.66666666667)</f>
        <v>44200.66667</v>
      </c>
      <c r="B255" s="1">
        <f>IFERROR(__xludf.DUMMYFUNCTION("""COMPUTED_VALUE"""),129.41)</f>
        <v>129.41</v>
      </c>
    </row>
    <row r="256">
      <c r="A256" s="2">
        <f>IFERROR(__xludf.DUMMYFUNCTION("""COMPUTED_VALUE"""),44201.66666666667)</f>
        <v>44201.66667</v>
      </c>
      <c r="B256" s="1">
        <f>IFERROR(__xludf.DUMMYFUNCTION("""COMPUTED_VALUE"""),131.01)</f>
        <v>131.01</v>
      </c>
    </row>
    <row r="257">
      <c r="A257" s="2">
        <f>IFERROR(__xludf.DUMMYFUNCTION("""COMPUTED_VALUE"""),44202.66666666667)</f>
        <v>44202.66667</v>
      </c>
      <c r="B257" s="1">
        <f>IFERROR(__xludf.DUMMYFUNCTION("""COMPUTED_VALUE"""),126.6)</f>
        <v>126.6</v>
      </c>
    </row>
    <row r="258">
      <c r="A258" s="2">
        <f>IFERROR(__xludf.DUMMYFUNCTION("""COMPUTED_VALUE"""),44203.66666666667)</f>
        <v>44203.66667</v>
      </c>
      <c r="B258" s="1">
        <f>IFERROR(__xludf.DUMMYFUNCTION("""COMPUTED_VALUE"""),130.92)</f>
        <v>130.92</v>
      </c>
    </row>
    <row r="259">
      <c r="A259" s="2">
        <f>IFERROR(__xludf.DUMMYFUNCTION("""COMPUTED_VALUE"""),44204.66666666667)</f>
        <v>44204.66667</v>
      </c>
      <c r="B259" s="1">
        <f>IFERROR(__xludf.DUMMYFUNCTION("""COMPUTED_VALUE"""),132.05)</f>
        <v>132.05</v>
      </c>
    </row>
    <row r="260">
      <c r="A260" s="2">
        <f>IFERROR(__xludf.DUMMYFUNCTION("""COMPUTED_VALUE"""),44207.66666666667)</f>
        <v>44207.66667</v>
      </c>
      <c r="B260" s="1">
        <f>IFERROR(__xludf.DUMMYFUNCTION("""COMPUTED_VALUE"""),128.98)</f>
        <v>128.98</v>
      </c>
    </row>
    <row r="261">
      <c r="A261" s="2">
        <f>IFERROR(__xludf.DUMMYFUNCTION("""COMPUTED_VALUE"""),44208.66666666667)</f>
        <v>44208.66667</v>
      </c>
      <c r="B261" s="1">
        <f>IFERROR(__xludf.DUMMYFUNCTION("""COMPUTED_VALUE"""),128.8)</f>
        <v>128.8</v>
      </c>
    </row>
    <row r="262">
      <c r="A262" s="2">
        <f>IFERROR(__xludf.DUMMYFUNCTION("""COMPUTED_VALUE"""),44209.66666666667)</f>
        <v>44209.66667</v>
      </c>
      <c r="B262" s="1">
        <f>IFERROR(__xludf.DUMMYFUNCTION("""COMPUTED_VALUE"""),130.89)</f>
        <v>130.89</v>
      </c>
    </row>
    <row r="263">
      <c r="A263" s="2">
        <f>IFERROR(__xludf.DUMMYFUNCTION("""COMPUTED_VALUE"""),44210.66666666667)</f>
        <v>44210.66667</v>
      </c>
      <c r="B263" s="1">
        <f>IFERROR(__xludf.DUMMYFUNCTION("""COMPUTED_VALUE"""),128.91)</f>
        <v>128.91</v>
      </c>
    </row>
    <row r="264">
      <c r="A264" s="2">
        <f>IFERROR(__xludf.DUMMYFUNCTION("""COMPUTED_VALUE"""),44211.66666666667)</f>
        <v>44211.66667</v>
      </c>
      <c r="B264" s="1">
        <f>IFERROR(__xludf.DUMMYFUNCTION("""COMPUTED_VALUE"""),127.14)</f>
        <v>127.14</v>
      </c>
    </row>
    <row r="265">
      <c r="A265" s="2">
        <f>IFERROR(__xludf.DUMMYFUNCTION("""COMPUTED_VALUE"""),44215.66666666667)</f>
        <v>44215.66667</v>
      </c>
      <c r="B265" s="1">
        <f>IFERROR(__xludf.DUMMYFUNCTION("""COMPUTED_VALUE"""),127.83)</f>
        <v>127.83</v>
      </c>
    </row>
    <row r="266">
      <c r="A266" s="2">
        <f>IFERROR(__xludf.DUMMYFUNCTION("""COMPUTED_VALUE"""),44216.66666666667)</f>
        <v>44216.66667</v>
      </c>
      <c r="B266" s="1">
        <f>IFERROR(__xludf.DUMMYFUNCTION("""COMPUTED_VALUE"""),132.03)</f>
        <v>132.03</v>
      </c>
    </row>
    <row r="267">
      <c r="A267" s="2">
        <f>IFERROR(__xludf.DUMMYFUNCTION("""COMPUTED_VALUE"""),44217.66666666667)</f>
        <v>44217.66667</v>
      </c>
      <c r="B267" s="1">
        <f>IFERROR(__xludf.DUMMYFUNCTION("""COMPUTED_VALUE"""),136.87)</f>
        <v>136.87</v>
      </c>
    </row>
    <row r="268">
      <c r="A268" s="2">
        <f>IFERROR(__xludf.DUMMYFUNCTION("""COMPUTED_VALUE"""),44218.66666666667)</f>
        <v>44218.66667</v>
      </c>
      <c r="B268" s="1">
        <f>IFERROR(__xludf.DUMMYFUNCTION("""COMPUTED_VALUE"""),139.07)</f>
        <v>139.07</v>
      </c>
    </row>
    <row r="269">
      <c r="A269" s="2">
        <f>IFERROR(__xludf.DUMMYFUNCTION("""COMPUTED_VALUE"""),44221.66666666667)</f>
        <v>44221.66667</v>
      </c>
      <c r="B269" s="1">
        <f>IFERROR(__xludf.DUMMYFUNCTION("""COMPUTED_VALUE"""),142.92)</f>
        <v>142.92</v>
      </c>
    </row>
    <row r="270">
      <c r="A270" s="2">
        <f>IFERROR(__xludf.DUMMYFUNCTION("""COMPUTED_VALUE"""),44222.66666666667)</f>
        <v>44222.66667</v>
      </c>
      <c r="B270" s="1">
        <f>IFERROR(__xludf.DUMMYFUNCTION("""COMPUTED_VALUE"""),143.16)</f>
        <v>143.16</v>
      </c>
    </row>
    <row r="271">
      <c r="A271" s="2">
        <f>IFERROR(__xludf.DUMMYFUNCTION("""COMPUTED_VALUE"""),44223.66666666667)</f>
        <v>44223.66667</v>
      </c>
      <c r="B271" s="1">
        <f>IFERROR(__xludf.DUMMYFUNCTION("""COMPUTED_VALUE"""),142.06)</f>
        <v>142.06</v>
      </c>
    </row>
    <row r="272">
      <c r="A272" s="2">
        <f>IFERROR(__xludf.DUMMYFUNCTION("""COMPUTED_VALUE"""),44224.66666666667)</f>
        <v>44224.66667</v>
      </c>
      <c r="B272" s="1">
        <f>IFERROR(__xludf.DUMMYFUNCTION("""COMPUTED_VALUE"""),137.09)</f>
        <v>137.09</v>
      </c>
    </row>
    <row r="273">
      <c r="A273" s="2">
        <f>IFERROR(__xludf.DUMMYFUNCTION("""COMPUTED_VALUE"""),44225.66666666667)</f>
        <v>44225.66667</v>
      </c>
      <c r="B273" s="1">
        <f>IFERROR(__xludf.DUMMYFUNCTION("""COMPUTED_VALUE"""),131.96)</f>
        <v>131.96</v>
      </c>
    </row>
    <row r="274">
      <c r="A274" s="2">
        <f>IFERROR(__xludf.DUMMYFUNCTION("""COMPUTED_VALUE"""),44228.66666666667)</f>
        <v>44228.66667</v>
      </c>
      <c r="B274" s="1">
        <f>IFERROR(__xludf.DUMMYFUNCTION("""COMPUTED_VALUE"""),134.14)</f>
        <v>134.14</v>
      </c>
    </row>
    <row r="275">
      <c r="A275" s="2">
        <f>IFERROR(__xludf.DUMMYFUNCTION("""COMPUTED_VALUE"""),44229.66666666667)</f>
        <v>44229.66667</v>
      </c>
      <c r="B275" s="1">
        <f>IFERROR(__xludf.DUMMYFUNCTION("""COMPUTED_VALUE"""),134.99)</f>
        <v>134.99</v>
      </c>
    </row>
    <row r="276">
      <c r="A276" s="2">
        <f>IFERROR(__xludf.DUMMYFUNCTION("""COMPUTED_VALUE"""),44230.66666666667)</f>
        <v>44230.66667</v>
      </c>
      <c r="B276" s="1">
        <f>IFERROR(__xludf.DUMMYFUNCTION("""COMPUTED_VALUE"""),133.94)</f>
        <v>133.94</v>
      </c>
    </row>
    <row r="277">
      <c r="A277" s="2">
        <f>IFERROR(__xludf.DUMMYFUNCTION("""COMPUTED_VALUE"""),44231.66666666667)</f>
        <v>44231.66667</v>
      </c>
      <c r="B277" s="1">
        <f>IFERROR(__xludf.DUMMYFUNCTION("""COMPUTED_VALUE"""),137.39)</f>
        <v>137.39</v>
      </c>
    </row>
    <row r="278">
      <c r="A278" s="2">
        <f>IFERROR(__xludf.DUMMYFUNCTION("""COMPUTED_VALUE"""),44232.66666666667)</f>
        <v>44232.66667</v>
      </c>
      <c r="B278" s="1">
        <f>IFERROR(__xludf.DUMMYFUNCTION("""COMPUTED_VALUE"""),136.76)</f>
        <v>136.76</v>
      </c>
    </row>
    <row r="279">
      <c r="A279" s="2">
        <f>IFERROR(__xludf.DUMMYFUNCTION("""COMPUTED_VALUE"""),44235.66666666667)</f>
        <v>44235.66667</v>
      </c>
      <c r="B279" s="1">
        <f>IFERROR(__xludf.DUMMYFUNCTION("""COMPUTED_VALUE"""),136.91)</f>
        <v>136.91</v>
      </c>
    </row>
    <row r="280">
      <c r="A280" s="2">
        <f>IFERROR(__xludf.DUMMYFUNCTION("""COMPUTED_VALUE"""),44236.66666666667)</f>
        <v>44236.66667</v>
      </c>
      <c r="B280" s="1">
        <f>IFERROR(__xludf.DUMMYFUNCTION("""COMPUTED_VALUE"""),136.01)</f>
        <v>136.01</v>
      </c>
    </row>
    <row r="281">
      <c r="A281" s="2">
        <f>IFERROR(__xludf.DUMMYFUNCTION("""COMPUTED_VALUE"""),44237.66666666667)</f>
        <v>44237.66667</v>
      </c>
      <c r="B281" s="1">
        <f>IFERROR(__xludf.DUMMYFUNCTION("""COMPUTED_VALUE"""),135.39)</f>
        <v>135.39</v>
      </c>
    </row>
    <row r="282">
      <c r="A282" s="2">
        <f>IFERROR(__xludf.DUMMYFUNCTION("""COMPUTED_VALUE"""),44238.66666666667)</f>
        <v>44238.66667</v>
      </c>
      <c r="B282" s="1">
        <f>IFERROR(__xludf.DUMMYFUNCTION("""COMPUTED_VALUE"""),135.13)</f>
        <v>135.13</v>
      </c>
    </row>
    <row r="283">
      <c r="A283" s="2">
        <f>IFERROR(__xludf.DUMMYFUNCTION("""COMPUTED_VALUE"""),44239.66666666667)</f>
        <v>44239.66667</v>
      </c>
      <c r="B283" s="1">
        <f>IFERROR(__xludf.DUMMYFUNCTION("""COMPUTED_VALUE"""),135.37)</f>
        <v>135.37</v>
      </c>
    </row>
    <row r="284">
      <c r="A284" s="2">
        <f>IFERROR(__xludf.DUMMYFUNCTION("""COMPUTED_VALUE"""),44243.66666666667)</f>
        <v>44243.66667</v>
      </c>
      <c r="B284" s="1">
        <f>IFERROR(__xludf.DUMMYFUNCTION("""COMPUTED_VALUE"""),133.19)</f>
        <v>133.19</v>
      </c>
    </row>
    <row r="285">
      <c r="A285" s="2">
        <f>IFERROR(__xludf.DUMMYFUNCTION("""COMPUTED_VALUE"""),44244.66666666667)</f>
        <v>44244.66667</v>
      </c>
      <c r="B285" s="1">
        <f>IFERROR(__xludf.DUMMYFUNCTION("""COMPUTED_VALUE"""),130.84)</f>
        <v>130.84</v>
      </c>
    </row>
    <row r="286">
      <c r="A286" s="2">
        <f>IFERROR(__xludf.DUMMYFUNCTION("""COMPUTED_VALUE"""),44245.66666666667)</f>
        <v>44245.66667</v>
      </c>
      <c r="B286" s="1">
        <f>IFERROR(__xludf.DUMMYFUNCTION("""COMPUTED_VALUE"""),129.71)</f>
        <v>129.71</v>
      </c>
    </row>
    <row r="287">
      <c r="A287" s="2">
        <f>IFERROR(__xludf.DUMMYFUNCTION("""COMPUTED_VALUE"""),44246.66666666667)</f>
        <v>44246.66667</v>
      </c>
      <c r="B287" s="1">
        <f>IFERROR(__xludf.DUMMYFUNCTION("""COMPUTED_VALUE"""),129.87)</f>
        <v>129.87</v>
      </c>
    </row>
    <row r="288">
      <c r="A288" s="2">
        <f>IFERROR(__xludf.DUMMYFUNCTION("""COMPUTED_VALUE"""),44249.66666666667)</f>
        <v>44249.66667</v>
      </c>
      <c r="B288" s="1">
        <f>IFERROR(__xludf.DUMMYFUNCTION("""COMPUTED_VALUE"""),126.0)</f>
        <v>126</v>
      </c>
    </row>
    <row r="289">
      <c r="A289" s="2">
        <f>IFERROR(__xludf.DUMMYFUNCTION("""COMPUTED_VALUE"""),44250.66666666667)</f>
        <v>44250.66667</v>
      </c>
      <c r="B289" s="1">
        <f>IFERROR(__xludf.DUMMYFUNCTION("""COMPUTED_VALUE"""),125.86)</f>
        <v>125.86</v>
      </c>
    </row>
    <row r="290">
      <c r="A290" s="2">
        <f>IFERROR(__xludf.DUMMYFUNCTION("""COMPUTED_VALUE"""),44251.66666666667)</f>
        <v>44251.66667</v>
      </c>
      <c r="B290" s="1">
        <f>IFERROR(__xludf.DUMMYFUNCTION("""COMPUTED_VALUE"""),125.35)</f>
        <v>125.35</v>
      </c>
    </row>
    <row r="291">
      <c r="A291" s="2">
        <f>IFERROR(__xludf.DUMMYFUNCTION("""COMPUTED_VALUE"""),44252.66666666667)</f>
        <v>44252.66667</v>
      </c>
      <c r="B291" s="1">
        <f>IFERROR(__xludf.DUMMYFUNCTION("""COMPUTED_VALUE"""),120.99)</f>
        <v>120.99</v>
      </c>
    </row>
    <row r="292">
      <c r="A292" s="2">
        <f>IFERROR(__xludf.DUMMYFUNCTION("""COMPUTED_VALUE"""),44253.66666666667)</f>
        <v>44253.66667</v>
      </c>
      <c r="B292" s="1">
        <f>IFERROR(__xludf.DUMMYFUNCTION("""COMPUTED_VALUE"""),121.26)</f>
        <v>121.26</v>
      </c>
    </row>
    <row r="293">
      <c r="A293" s="2">
        <f>IFERROR(__xludf.DUMMYFUNCTION("""COMPUTED_VALUE"""),44256.66666666667)</f>
        <v>44256.66667</v>
      </c>
      <c r="B293" s="1">
        <f>IFERROR(__xludf.DUMMYFUNCTION("""COMPUTED_VALUE"""),127.79)</f>
        <v>127.79</v>
      </c>
    </row>
    <row r="294">
      <c r="A294" s="2">
        <f>IFERROR(__xludf.DUMMYFUNCTION("""COMPUTED_VALUE"""),44257.66666666667)</f>
        <v>44257.66667</v>
      </c>
      <c r="B294" s="1">
        <f>IFERROR(__xludf.DUMMYFUNCTION("""COMPUTED_VALUE"""),125.12)</f>
        <v>125.12</v>
      </c>
    </row>
    <row r="295">
      <c r="A295" s="2">
        <f>IFERROR(__xludf.DUMMYFUNCTION("""COMPUTED_VALUE"""),44258.66666666667)</f>
        <v>44258.66667</v>
      </c>
      <c r="B295" s="1">
        <f>IFERROR(__xludf.DUMMYFUNCTION("""COMPUTED_VALUE"""),122.06)</f>
        <v>122.06</v>
      </c>
    </row>
    <row r="296">
      <c r="A296" s="2">
        <f>IFERROR(__xludf.DUMMYFUNCTION("""COMPUTED_VALUE"""),44259.66666666667)</f>
        <v>44259.66667</v>
      </c>
      <c r="B296" s="1">
        <f>IFERROR(__xludf.DUMMYFUNCTION("""COMPUTED_VALUE"""),120.13)</f>
        <v>120.13</v>
      </c>
    </row>
    <row r="297">
      <c r="A297" s="2">
        <f>IFERROR(__xludf.DUMMYFUNCTION("""COMPUTED_VALUE"""),44260.66666666667)</f>
        <v>44260.66667</v>
      </c>
      <c r="B297" s="1">
        <f>IFERROR(__xludf.DUMMYFUNCTION("""COMPUTED_VALUE"""),121.42)</f>
        <v>121.42</v>
      </c>
    </row>
    <row r="298">
      <c r="A298" s="2">
        <f>IFERROR(__xludf.DUMMYFUNCTION("""COMPUTED_VALUE"""),44263.66666666667)</f>
        <v>44263.66667</v>
      </c>
      <c r="B298" s="1">
        <f>IFERROR(__xludf.DUMMYFUNCTION("""COMPUTED_VALUE"""),116.36)</f>
        <v>116.36</v>
      </c>
    </row>
    <row r="299">
      <c r="A299" s="2">
        <f>IFERROR(__xludf.DUMMYFUNCTION("""COMPUTED_VALUE"""),44264.66666666667)</f>
        <v>44264.66667</v>
      </c>
      <c r="B299" s="1">
        <f>IFERROR(__xludf.DUMMYFUNCTION("""COMPUTED_VALUE"""),121.09)</f>
        <v>121.09</v>
      </c>
    </row>
    <row r="300">
      <c r="A300" s="2">
        <f>IFERROR(__xludf.DUMMYFUNCTION("""COMPUTED_VALUE"""),44265.66666666667)</f>
        <v>44265.66667</v>
      </c>
      <c r="B300" s="1">
        <f>IFERROR(__xludf.DUMMYFUNCTION("""COMPUTED_VALUE"""),119.98)</f>
        <v>119.98</v>
      </c>
    </row>
    <row r="301">
      <c r="A301" s="2">
        <f>IFERROR(__xludf.DUMMYFUNCTION("""COMPUTED_VALUE"""),44266.66666666667)</f>
        <v>44266.66667</v>
      </c>
      <c r="B301" s="1">
        <f>IFERROR(__xludf.DUMMYFUNCTION("""COMPUTED_VALUE"""),121.96)</f>
        <v>121.96</v>
      </c>
    </row>
    <row r="302">
      <c r="A302" s="2">
        <f>IFERROR(__xludf.DUMMYFUNCTION("""COMPUTED_VALUE"""),44267.66666666667)</f>
        <v>44267.66667</v>
      </c>
      <c r="B302" s="1">
        <f>IFERROR(__xludf.DUMMYFUNCTION("""COMPUTED_VALUE"""),121.03)</f>
        <v>121.03</v>
      </c>
    </row>
    <row r="303">
      <c r="A303" s="2">
        <f>IFERROR(__xludf.DUMMYFUNCTION("""COMPUTED_VALUE"""),44270.66666666667)</f>
        <v>44270.66667</v>
      </c>
      <c r="B303" s="1">
        <f>IFERROR(__xludf.DUMMYFUNCTION("""COMPUTED_VALUE"""),123.99)</f>
        <v>123.99</v>
      </c>
    </row>
    <row r="304">
      <c r="A304" s="2">
        <f>IFERROR(__xludf.DUMMYFUNCTION("""COMPUTED_VALUE"""),44271.66666666667)</f>
        <v>44271.66667</v>
      </c>
      <c r="B304" s="1">
        <f>IFERROR(__xludf.DUMMYFUNCTION("""COMPUTED_VALUE"""),125.57)</f>
        <v>125.57</v>
      </c>
    </row>
    <row r="305">
      <c r="A305" s="2">
        <f>IFERROR(__xludf.DUMMYFUNCTION("""COMPUTED_VALUE"""),44272.66666666667)</f>
        <v>44272.66667</v>
      </c>
      <c r="B305" s="1">
        <f>IFERROR(__xludf.DUMMYFUNCTION("""COMPUTED_VALUE"""),124.76)</f>
        <v>124.76</v>
      </c>
    </row>
    <row r="306">
      <c r="A306" s="2">
        <f>IFERROR(__xludf.DUMMYFUNCTION("""COMPUTED_VALUE"""),44273.66666666667)</f>
        <v>44273.66667</v>
      </c>
      <c r="B306" s="1">
        <f>IFERROR(__xludf.DUMMYFUNCTION("""COMPUTED_VALUE"""),120.53)</f>
        <v>120.53</v>
      </c>
    </row>
    <row r="307">
      <c r="A307" s="2">
        <f>IFERROR(__xludf.DUMMYFUNCTION("""COMPUTED_VALUE"""),44274.66666666667)</f>
        <v>44274.66667</v>
      </c>
      <c r="B307" s="1">
        <f>IFERROR(__xludf.DUMMYFUNCTION("""COMPUTED_VALUE"""),119.99)</f>
        <v>119.99</v>
      </c>
    </row>
    <row r="308">
      <c r="A308" s="2">
        <f>IFERROR(__xludf.DUMMYFUNCTION("""COMPUTED_VALUE"""),44277.66666666667)</f>
        <v>44277.66667</v>
      </c>
      <c r="B308" s="1">
        <f>IFERROR(__xludf.DUMMYFUNCTION("""COMPUTED_VALUE"""),123.39)</f>
        <v>123.39</v>
      </c>
    </row>
    <row r="309">
      <c r="A309" s="2">
        <f>IFERROR(__xludf.DUMMYFUNCTION("""COMPUTED_VALUE"""),44278.66666666667)</f>
        <v>44278.66667</v>
      </c>
      <c r="B309" s="1">
        <f>IFERROR(__xludf.DUMMYFUNCTION("""COMPUTED_VALUE"""),122.54)</f>
        <v>122.54</v>
      </c>
    </row>
    <row r="310">
      <c r="A310" s="2">
        <f>IFERROR(__xludf.DUMMYFUNCTION("""COMPUTED_VALUE"""),44279.66666666667)</f>
        <v>44279.66667</v>
      </c>
      <c r="B310" s="1">
        <f>IFERROR(__xludf.DUMMYFUNCTION("""COMPUTED_VALUE"""),120.09)</f>
        <v>120.09</v>
      </c>
    </row>
    <row r="311">
      <c r="A311" s="2">
        <f>IFERROR(__xludf.DUMMYFUNCTION("""COMPUTED_VALUE"""),44280.66666666667)</f>
        <v>44280.66667</v>
      </c>
      <c r="B311" s="1">
        <f>IFERROR(__xludf.DUMMYFUNCTION("""COMPUTED_VALUE"""),120.59)</f>
        <v>120.59</v>
      </c>
    </row>
    <row r="312">
      <c r="A312" s="2">
        <f>IFERROR(__xludf.DUMMYFUNCTION("""COMPUTED_VALUE"""),44281.66666666667)</f>
        <v>44281.66667</v>
      </c>
      <c r="B312" s="1">
        <f>IFERROR(__xludf.DUMMYFUNCTION("""COMPUTED_VALUE"""),121.21)</f>
        <v>121.21</v>
      </c>
    </row>
    <row r="313">
      <c r="A313" s="2">
        <f>IFERROR(__xludf.DUMMYFUNCTION("""COMPUTED_VALUE"""),44284.66666666667)</f>
        <v>44284.66667</v>
      </c>
      <c r="B313" s="1">
        <f>IFERROR(__xludf.DUMMYFUNCTION("""COMPUTED_VALUE"""),121.39)</f>
        <v>121.39</v>
      </c>
    </row>
    <row r="314">
      <c r="A314" s="2">
        <f>IFERROR(__xludf.DUMMYFUNCTION("""COMPUTED_VALUE"""),44285.66666666667)</f>
        <v>44285.66667</v>
      </c>
      <c r="B314" s="1">
        <f>IFERROR(__xludf.DUMMYFUNCTION("""COMPUTED_VALUE"""),119.9)</f>
        <v>119.9</v>
      </c>
    </row>
    <row r="315">
      <c r="A315" s="2">
        <f>IFERROR(__xludf.DUMMYFUNCTION("""COMPUTED_VALUE"""),44286.66666666667)</f>
        <v>44286.66667</v>
      </c>
      <c r="B315" s="1">
        <f>IFERROR(__xludf.DUMMYFUNCTION("""COMPUTED_VALUE"""),122.15)</f>
        <v>122.15</v>
      </c>
    </row>
    <row r="316">
      <c r="A316" s="2">
        <f>IFERROR(__xludf.DUMMYFUNCTION("""COMPUTED_VALUE"""),44287.66666666667)</f>
        <v>44287.66667</v>
      </c>
      <c r="B316" s="1">
        <f>IFERROR(__xludf.DUMMYFUNCTION("""COMPUTED_VALUE"""),123.0)</f>
        <v>123</v>
      </c>
    </row>
    <row r="317">
      <c r="A317" s="2">
        <f>IFERROR(__xludf.DUMMYFUNCTION("""COMPUTED_VALUE"""),44291.66666666667)</f>
        <v>44291.66667</v>
      </c>
      <c r="B317" s="1">
        <f>IFERROR(__xludf.DUMMYFUNCTION("""COMPUTED_VALUE"""),125.9)</f>
        <v>125.9</v>
      </c>
    </row>
    <row r="318">
      <c r="A318" s="2">
        <f>IFERROR(__xludf.DUMMYFUNCTION("""COMPUTED_VALUE"""),44292.66666666667)</f>
        <v>44292.66667</v>
      </c>
      <c r="B318" s="1">
        <f>IFERROR(__xludf.DUMMYFUNCTION("""COMPUTED_VALUE"""),126.21)</f>
        <v>126.21</v>
      </c>
    </row>
    <row r="319">
      <c r="A319" s="2">
        <f>IFERROR(__xludf.DUMMYFUNCTION("""COMPUTED_VALUE"""),44293.66666666667)</f>
        <v>44293.66667</v>
      </c>
      <c r="B319" s="1">
        <f>IFERROR(__xludf.DUMMYFUNCTION("""COMPUTED_VALUE"""),127.9)</f>
        <v>127.9</v>
      </c>
    </row>
    <row r="320">
      <c r="A320" s="2">
        <f>IFERROR(__xludf.DUMMYFUNCTION("""COMPUTED_VALUE"""),44294.66666666667)</f>
        <v>44294.66667</v>
      </c>
      <c r="B320" s="1">
        <f>IFERROR(__xludf.DUMMYFUNCTION("""COMPUTED_VALUE"""),130.36)</f>
        <v>130.36</v>
      </c>
    </row>
    <row r="321">
      <c r="A321" s="2">
        <f>IFERROR(__xludf.DUMMYFUNCTION("""COMPUTED_VALUE"""),44295.66666666667)</f>
        <v>44295.66667</v>
      </c>
      <c r="B321" s="1">
        <f>IFERROR(__xludf.DUMMYFUNCTION("""COMPUTED_VALUE"""),133.0)</f>
        <v>133</v>
      </c>
    </row>
    <row r="322">
      <c r="A322" s="2">
        <f>IFERROR(__xludf.DUMMYFUNCTION("""COMPUTED_VALUE"""),44298.66666666667)</f>
        <v>44298.66667</v>
      </c>
      <c r="B322" s="1">
        <f>IFERROR(__xludf.DUMMYFUNCTION("""COMPUTED_VALUE"""),131.24)</f>
        <v>131.24</v>
      </c>
    </row>
    <row r="323">
      <c r="A323" s="2">
        <f>IFERROR(__xludf.DUMMYFUNCTION("""COMPUTED_VALUE"""),44299.66666666667)</f>
        <v>44299.66667</v>
      </c>
      <c r="B323" s="1">
        <f>IFERROR(__xludf.DUMMYFUNCTION("""COMPUTED_VALUE"""),134.43)</f>
        <v>134.43</v>
      </c>
    </row>
    <row r="324">
      <c r="A324" s="2">
        <f>IFERROR(__xludf.DUMMYFUNCTION("""COMPUTED_VALUE"""),44300.66666666667)</f>
        <v>44300.66667</v>
      </c>
      <c r="B324" s="1">
        <f>IFERROR(__xludf.DUMMYFUNCTION("""COMPUTED_VALUE"""),132.03)</f>
        <v>132.03</v>
      </c>
    </row>
    <row r="325">
      <c r="A325" s="2">
        <f>IFERROR(__xludf.DUMMYFUNCTION("""COMPUTED_VALUE"""),44301.66666666667)</f>
        <v>44301.66667</v>
      </c>
      <c r="B325" s="1">
        <f>IFERROR(__xludf.DUMMYFUNCTION("""COMPUTED_VALUE"""),134.5)</f>
        <v>134.5</v>
      </c>
    </row>
    <row r="326">
      <c r="A326" s="2">
        <f>IFERROR(__xludf.DUMMYFUNCTION("""COMPUTED_VALUE"""),44302.66666666667)</f>
        <v>44302.66667</v>
      </c>
      <c r="B326" s="1">
        <f>IFERROR(__xludf.DUMMYFUNCTION("""COMPUTED_VALUE"""),134.16)</f>
        <v>134.16</v>
      </c>
    </row>
    <row r="327">
      <c r="A327" s="2">
        <f>IFERROR(__xludf.DUMMYFUNCTION("""COMPUTED_VALUE"""),44305.66666666667)</f>
        <v>44305.66667</v>
      </c>
      <c r="B327" s="1">
        <f>IFERROR(__xludf.DUMMYFUNCTION("""COMPUTED_VALUE"""),134.84)</f>
        <v>134.84</v>
      </c>
    </row>
    <row r="328">
      <c r="A328" s="2">
        <f>IFERROR(__xludf.DUMMYFUNCTION("""COMPUTED_VALUE"""),44306.66666666667)</f>
        <v>44306.66667</v>
      </c>
      <c r="B328" s="1">
        <f>IFERROR(__xludf.DUMMYFUNCTION("""COMPUTED_VALUE"""),133.11)</f>
        <v>133.11</v>
      </c>
    </row>
    <row r="329">
      <c r="A329" s="2">
        <f>IFERROR(__xludf.DUMMYFUNCTION("""COMPUTED_VALUE"""),44307.66666666667)</f>
        <v>44307.66667</v>
      </c>
      <c r="B329" s="1">
        <f>IFERROR(__xludf.DUMMYFUNCTION("""COMPUTED_VALUE"""),133.5)</f>
        <v>133.5</v>
      </c>
    </row>
    <row r="330">
      <c r="A330" s="2">
        <f>IFERROR(__xludf.DUMMYFUNCTION("""COMPUTED_VALUE"""),44308.66666666667)</f>
        <v>44308.66667</v>
      </c>
      <c r="B330" s="1">
        <f>IFERROR(__xludf.DUMMYFUNCTION("""COMPUTED_VALUE"""),131.94)</f>
        <v>131.94</v>
      </c>
    </row>
    <row r="331">
      <c r="A331" s="2">
        <f>IFERROR(__xludf.DUMMYFUNCTION("""COMPUTED_VALUE"""),44309.66666666667)</f>
        <v>44309.66667</v>
      </c>
      <c r="B331" s="1">
        <f>IFERROR(__xludf.DUMMYFUNCTION("""COMPUTED_VALUE"""),134.32)</f>
        <v>134.32</v>
      </c>
    </row>
    <row r="332">
      <c r="A332" s="2">
        <f>IFERROR(__xludf.DUMMYFUNCTION("""COMPUTED_VALUE"""),44312.66666666667)</f>
        <v>44312.66667</v>
      </c>
      <c r="B332" s="1">
        <f>IFERROR(__xludf.DUMMYFUNCTION("""COMPUTED_VALUE"""),134.72)</f>
        <v>134.72</v>
      </c>
    </row>
    <row r="333">
      <c r="A333" s="2">
        <f>IFERROR(__xludf.DUMMYFUNCTION("""COMPUTED_VALUE"""),44313.66666666667)</f>
        <v>44313.66667</v>
      </c>
      <c r="B333" s="1">
        <f>IFERROR(__xludf.DUMMYFUNCTION("""COMPUTED_VALUE"""),134.39)</f>
        <v>134.39</v>
      </c>
    </row>
    <row r="334">
      <c r="A334" s="2">
        <f>IFERROR(__xludf.DUMMYFUNCTION("""COMPUTED_VALUE"""),44314.66666666667)</f>
        <v>44314.66667</v>
      </c>
      <c r="B334" s="1">
        <f>IFERROR(__xludf.DUMMYFUNCTION("""COMPUTED_VALUE"""),133.58)</f>
        <v>133.58</v>
      </c>
    </row>
    <row r="335">
      <c r="A335" s="2">
        <f>IFERROR(__xludf.DUMMYFUNCTION("""COMPUTED_VALUE"""),44315.66666666667)</f>
        <v>44315.66667</v>
      </c>
      <c r="B335" s="1">
        <f>IFERROR(__xludf.DUMMYFUNCTION("""COMPUTED_VALUE"""),133.48)</f>
        <v>133.48</v>
      </c>
    </row>
    <row r="336">
      <c r="A336" s="2">
        <f>IFERROR(__xludf.DUMMYFUNCTION("""COMPUTED_VALUE"""),44316.66666666667)</f>
        <v>44316.66667</v>
      </c>
      <c r="B336" s="1">
        <f>IFERROR(__xludf.DUMMYFUNCTION("""COMPUTED_VALUE"""),131.46)</f>
        <v>131.46</v>
      </c>
    </row>
    <row r="337">
      <c r="A337" s="2">
        <f>IFERROR(__xludf.DUMMYFUNCTION("""COMPUTED_VALUE"""),44319.66666666667)</f>
        <v>44319.66667</v>
      </c>
      <c r="B337" s="1">
        <f>IFERROR(__xludf.DUMMYFUNCTION("""COMPUTED_VALUE"""),132.54)</f>
        <v>132.54</v>
      </c>
    </row>
    <row r="338">
      <c r="A338" s="2">
        <f>IFERROR(__xludf.DUMMYFUNCTION("""COMPUTED_VALUE"""),44320.66666666667)</f>
        <v>44320.66667</v>
      </c>
      <c r="B338" s="1">
        <f>IFERROR(__xludf.DUMMYFUNCTION("""COMPUTED_VALUE"""),127.85)</f>
        <v>127.85</v>
      </c>
    </row>
    <row r="339">
      <c r="A339" s="2">
        <f>IFERROR(__xludf.DUMMYFUNCTION("""COMPUTED_VALUE"""),44321.66666666667)</f>
        <v>44321.66667</v>
      </c>
      <c r="B339" s="1">
        <f>IFERROR(__xludf.DUMMYFUNCTION("""COMPUTED_VALUE"""),128.1)</f>
        <v>128.1</v>
      </c>
    </row>
    <row r="340">
      <c r="A340" s="2">
        <f>IFERROR(__xludf.DUMMYFUNCTION("""COMPUTED_VALUE"""),44322.66666666667)</f>
        <v>44322.66667</v>
      </c>
      <c r="B340" s="1">
        <f>IFERROR(__xludf.DUMMYFUNCTION("""COMPUTED_VALUE"""),129.74)</f>
        <v>129.74</v>
      </c>
    </row>
    <row r="341">
      <c r="A341" s="2">
        <f>IFERROR(__xludf.DUMMYFUNCTION("""COMPUTED_VALUE"""),44323.66666666667)</f>
        <v>44323.66667</v>
      </c>
      <c r="B341" s="1">
        <f>IFERROR(__xludf.DUMMYFUNCTION("""COMPUTED_VALUE"""),130.21)</f>
        <v>130.21</v>
      </c>
    </row>
    <row r="342">
      <c r="A342" s="2">
        <f>IFERROR(__xludf.DUMMYFUNCTION("""COMPUTED_VALUE"""),44326.66666666667)</f>
        <v>44326.66667</v>
      </c>
      <c r="B342" s="1">
        <f>IFERROR(__xludf.DUMMYFUNCTION("""COMPUTED_VALUE"""),126.85)</f>
        <v>126.85</v>
      </c>
    </row>
    <row r="343">
      <c r="A343" s="2">
        <f>IFERROR(__xludf.DUMMYFUNCTION("""COMPUTED_VALUE"""),44327.66666666667)</f>
        <v>44327.66667</v>
      </c>
      <c r="B343" s="1">
        <f>IFERROR(__xludf.DUMMYFUNCTION("""COMPUTED_VALUE"""),125.91)</f>
        <v>125.91</v>
      </c>
    </row>
    <row r="344">
      <c r="A344" s="2">
        <f>IFERROR(__xludf.DUMMYFUNCTION("""COMPUTED_VALUE"""),44328.66666666667)</f>
        <v>44328.66667</v>
      </c>
      <c r="B344" s="1">
        <f>IFERROR(__xludf.DUMMYFUNCTION("""COMPUTED_VALUE"""),122.77)</f>
        <v>122.77</v>
      </c>
    </row>
    <row r="345">
      <c r="A345" s="2">
        <f>IFERROR(__xludf.DUMMYFUNCTION("""COMPUTED_VALUE"""),44329.66666666667)</f>
        <v>44329.66667</v>
      </c>
      <c r="B345" s="1">
        <f>IFERROR(__xludf.DUMMYFUNCTION("""COMPUTED_VALUE"""),124.97)</f>
        <v>124.97</v>
      </c>
    </row>
    <row r="346">
      <c r="A346" s="2">
        <f>IFERROR(__xludf.DUMMYFUNCTION("""COMPUTED_VALUE"""),44330.66666666667)</f>
        <v>44330.66667</v>
      </c>
      <c r="B346" s="1">
        <f>IFERROR(__xludf.DUMMYFUNCTION("""COMPUTED_VALUE"""),127.45)</f>
        <v>127.45</v>
      </c>
    </row>
    <row r="347">
      <c r="A347" s="2">
        <f>IFERROR(__xludf.DUMMYFUNCTION("""COMPUTED_VALUE"""),44333.66666666667)</f>
        <v>44333.66667</v>
      </c>
      <c r="B347" s="1">
        <f>IFERROR(__xludf.DUMMYFUNCTION("""COMPUTED_VALUE"""),126.27)</f>
        <v>126.27</v>
      </c>
    </row>
    <row r="348">
      <c r="A348" s="2">
        <f>IFERROR(__xludf.DUMMYFUNCTION("""COMPUTED_VALUE"""),44334.66666666667)</f>
        <v>44334.66667</v>
      </c>
      <c r="B348" s="1">
        <f>IFERROR(__xludf.DUMMYFUNCTION("""COMPUTED_VALUE"""),124.85)</f>
        <v>124.85</v>
      </c>
    </row>
    <row r="349">
      <c r="A349" s="2">
        <f>IFERROR(__xludf.DUMMYFUNCTION("""COMPUTED_VALUE"""),44335.66666666667)</f>
        <v>44335.66667</v>
      </c>
      <c r="B349" s="1">
        <f>IFERROR(__xludf.DUMMYFUNCTION("""COMPUTED_VALUE"""),124.69)</f>
        <v>124.69</v>
      </c>
    </row>
    <row r="350">
      <c r="A350" s="2">
        <f>IFERROR(__xludf.DUMMYFUNCTION("""COMPUTED_VALUE"""),44336.66666666667)</f>
        <v>44336.66667</v>
      </c>
      <c r="B350" s="1">
        <f>IFERROR(__xludf.DUMMYFUNCTION("""COMPUTED_VALUE"""),127.31)</f>
        <v>127.31</v>
      </c>
    </row>
    <row r="351">
      <c r="A351" s="2">
        <f>IFERROR(__xludf.DUMMYFUNCTION("""COMPUTED_VALUE"""),44337.66666666667)</f>
        <v>44337.66667</v>
      </c>
      <c r="B351" s="1">
        <f>IFERROR(__xludf.DUMMYFUNCTION("""COMPUTED_VALUE"""),125.43)</f>
        <v>125.43</v>
      </c>
    </row>
    <row r="352">
      <c r="A352" s="2">
        <f>IFERROR(__xludf.DUMMYFUNCTION("""COMPUTED_VALUE"""),44340.66666666667)</f>
        <v>44340.66667</v>
      </c>
      <c r="B352" s="1">
        <f>IFERROR(__xludf.DUMMYFUNCTION("""COMPUTED_VALUE"""),127.1)</f>
        <v>127.1</v>
      </c>
    </row>
    <row r="353">
      <c r="A353" s="2">
        <f>IFERROR(__xludf.DUMMYFUNCTION("""COMPUTED_VALUE"""),44341.66666666667)</f>
        <v>44341.66667</v>
      </c>
      <c r="B353" s="1">
        <f>IFERROR(__xludf.DUMMYFUNCTION("""COMPUTED_VALUE"""),126.9)</f>
        <v>126.9</v>
      </c>
    </row>
    <row r="354">
      <c r="A354" s="2">
        <f>IFERROR(__xludf.DUMMYFUNCTION("""COMPUTED_VALUE"""),44342.66666666667)</f>
        <v>44342.66667</v>
      </c>
      <c r="B354" s="1">
        <f>IFERROR(__xludf.DUMMYFUNCTION("""COMPUTED_VALUE"""),126.85)</f>
        <v>126.85</v>
      </c>
    </row>
    <row r="355">
      <c r="A355" s="2">
        <f>IFERROR(__xludf.DUMMYFUNCTION("""COMPUTED_VALUE"""),44343.66666666667)</f>
        <v>44343.66667</v>
      </c>
      <c r="B355" s="1">
        <f>IFERROR(__xludf.DUMMYFUNCTION("""COMPUTED_VALUE"""),125.28)</f>
        <v>125.28</v>
      </c>
    </row>
    <row r="356">
      <c r="A356" s="2">
        <f>IFERROR(__xludf.DUMMYFUNCTION("""COMPUTED_VALUE"""),44344.66666666667)</f>
        <v>44344.66667</v>
      </c>
      <c r="B356" s="1">
        <f>IFERROR(__xludf.DUMMYFUNCTION("""COMPUTED_VALUE"""),124.61)</f>
        <v>124.61</v>
      </c>
    </row>
    <row r="357">
      <c r="A357" s="2">
        <f>IFERROR(__xludf.DUMMYFUNCTION("""COMPUTED_VALUE"""),44348.66666666667)</f>
        <v>44348.66667</v>
      </c>
      <c r="B357" s="1">
        <f>IFERROR(__xludf.DUMMYFUNCTION("""COMPUTED_VALUE"""),124.28)</f>
        <v>124.28</v>
      </c>
    </row>
    <row r="358">
      <c r="A358" s="2">
        <f>IFERROR(__xludf.DUMMYFUNCTION("""COMPUTED_VALUE"""),44349.66666666667)</f>
        <v>44349.66667</v>
      </c>
      <c r="B358" s="1">
        <f>IFERROR(__xludf.DUMMYFUNCTION("""COMPUTED_VALUE"""),125.06)</f>
        <v>125.06</v>
      </c>
    </row>
    <row r="359">
      <c r="A359" s="2">
        <f>IFERROR(__xludf.DUMMYFUNCTION("""COMPUTED_VALUE"""),44350.66666666667)</f>
        <v>44350.66667</v>
      </c>
      <c r="B359" s="1">
        <f>IFERROR(__xludf.DUMMYFUNCTION("""COMPUTED_VALUE"""),123.54)</f>
        <v>123.54</v>
      </c>
    </row>
    <row r="360">
      <c r="A360" s="2">
        <f>IFERROR(__xludf.DUMMYFUNCTION("""COMPUTED_VALUE"""),44351.66666666667)</f>
        <v>44351.66667</v>
      </c>
      <c r="B360" s="1">
        <f>IFERROR(__xludf.DUMMYFUNCTION("""COMPUTED_VALUE"""),125.89)</f>
        <v>125.89</v>
      </c>
    </row>
    <row r="361">
      <c r="A361" s="2">
        <f>IFERROR(__xludf.DUMMYFUNCTION("""COMPUTED_VALUE"""),44354.66666666667)</f>
        <v>44354.66667</v>
      </c>
      <c r="B361" s="1">
        <f>IFERROR(__xludf.DUMMYFUNCTION("""COMPUTED_VALUE"""),125.9)</f>
        <v>125.9</v>
      </c>
    </row>
    <row r="362">
      <c r="A362" s="2">
        <f>IFERROR(__xludf.DUMMYFUNCTION("""COMPUTED_VALUE"""),44355.66666666667)</f>
        <v>44355.66667</v>
      </c>
      <c r="B362" s="1">
        <f>IFERROR(__xludf.DUMMYFUNCTION("""COMPUTED_VALUE"""),126.74)</f>
        <v>126.74</v>
      </c>
    </row>
    <row r="363">
      <c r="A363" s="2">
        <f>IFERROR(__xludf.DUMMYFUNCTION("""COMPUTED_VALUE"""),44356.66666666667)</f>
        <v>44356.66667</v>
      </c>
      <c r="B363" s="1">
        <f>IFERROR(__xludf.DUMMYFUNCTION("""COMPUTED_VALUE"""),127.13)</f>
        <v>127.13</v>
      </c>
    </row>
    <row r="364">
      <c r="A364" s="2">
        <f>IFERROR(__xludf.DUMMYFUNCTION("""COMPUTED_VALUE"""),44357.66666666667)</f>
        <v>44357.66667</v>
      </c>
      <c r="B364" s="1">
        <f>IFERROR(__xludf.DUMMYFUNCTION("""COMPUTED_VALUE"""),126.11)</f>
        <v>126.11</v>
      </c>
    </row>
    <row r="365">
      <c r="A365" s="2">
        <f>IFERROR(__xludf.DUMMYFUNCTION("""COMPUTED_VALUE"""),44358.66666666667)</f>
        <v>44358.66667</v>
      </c>
      <c r="B365" s="1">
        <f>IFERROR(__xludf.DUMMYFUNCTION("""COMPUTED_VALUE"""),127.35)</f>
        <v>127.35</v>
      </c>
    </row>
    <row r="366">
      <c r="A366" s="2">
        <f>IFERROR(__xludf.DUMMYFUNCTION("""COMPUTED_VALUE"""),44361.66666666667)</f>
        <v>44361.66667</v>
      </c>
      <c r="B366" s="1">
        <f>IFERROR(__xludf.DUMMYFUNCTION("""COMPUTED_VALUE"""),130.48)</f>
        <v>130.48</v>
      </c>
    </row>
    <row r="367">
      <c r="A367" s="2">
        <f>IFERROR(__xludf.DUMMYFUNCTION("""COMPUTED_VALUE"""),44362.66666666667)</f>
        <v>44362.66667</v>
      </c>
      <c r="B367" s="1">
        <f>IFERROR(__xludf.DUMMYFUNCTION("""COMPUTED_VALUE"""),129.64)</f>
        <v>129.64</v>
      </c>
    </row>
    <row r="368">
      <c r="A368" s="2">
        <f>IFERROR(__xludf.DUMMYFUNCTION("""COMPUTED_VALUE"""),44363.66666666667)</f>
        <v>44363.66667</v>
      </c>
      <c r="B368" s="1">
        <f>IFERROR(__xludf.DUMMYFUNCTION("""COMPUTED_VALUE"""),130.15)</f>
        <v>130.15</v>
      </c>
    </row>
    <row r="369">
      <c r="A369" s="2">
        <f>IFERROR(__xludf.DUMMYFUNCTION("""COMPUTED_VALUE"""),44364.66666666667)</f>
        <v>44364.66667</v>
      </c>
      <c r="B369" s="1">
        <f>IFERROR(__xludf.DUMMYFUNCTION("""COMPUTED_VALUE"""),131.79)</f>
        <v>131.79</v>
      </c>
    </row>
    <row r="370">
      <c r="A370" s="2">
        <f>IFERROR(__xludf.DUMMYFUNCTION("""COMPUTED_VALUE"""),44365.66666666667)</f>
        <v>44365.66667</v>
      </c>
      <c r="B370" s="1">
        <f>IFERROR(__xludf.DUMMYFUNCTION("""COMPUTED_VALUE"""),130.46)</f>
        <v>130.46</v>
      </c>
    </row>
    <row r="371">
      <c r="A371" s="2">
        <f>IFERROR(__xludf.DUMMYFUNCTION("""COMPUTED_VALUE"""),44368.66666666667)</f>
        <v>44368.66667</v>
      </c>
      <c r="B371" s="1">
        <f>IFERROR(__xludf.DUMMYFUNCTION("""COMPUTED_VALUE"""),132.3)</f>
        <v>132.3</v>
      </c>
    </row>
    <row r="372">
      <c r="A372" s="2">
        <f>IFERROR(__xludf.DUMMYFUNCTION("""COMPUTED_VALUE"""),44369.66666666667)</f>
        <v>44369.66667</v>
      </c>
      <c r="B372" s="1">
        <f>IFERROR(__xludf.DUMMYFUNCTION("""COMPUTED_VALUE"""),133.98)</f>
        <v>133.98</v>
      </c>
    </row>
    <row r="373">
      <c r="A373" s="2">
        <f>IFERROR(__xludf.DUMMYFUNCTION("""COMPUTED_VALUE"""),44370.66666666667)</f>
        <v>44370.66667</v>
      </c>
      <c r="B373" s="1">
        <f>IFERROR(__xludf.DUMMYFUNCTION("""COMPUTED_VALUE"""),133.7)</f>
        <v>133.7</v>
      </c>
    </row>
    <row r="374">
      <c r="A374" s="2">
        <f>IFERROR(__xludf.DUMMYFUNCTION("""COMPUTED_VALUE"""),44371.66666666667)</f>
        <v>44371.66667</v>
      </c>
      <c r="B374" s="1">
        <f>IFERROR(__xludf.DUMMYFUNCTION("""COMPUTED_VALUE"""),133.41)</f>
        <v>133.41</v>
      </c>
    </row>
    <row r="375">
      <c r="A375" s="2">
        <f>IFERROR(__xludf.DUMMYFUNCTION("""COMPUTED_VALUE"""),44372.66666666667)</f>
        <v>44372.66667</v>
      </c>
      <c r="B375" s="1">
        <f>IFERROR(__xludf.DUMMYFUNCTION("""COMPUTED_VALUE"""),133.11)</f>
        <v>133.11</v>
      </c>
    </row>
    <row r="376">
      <c r="A376" s="2">
        <f>IFERROR(__xludf.DUMMYFUNCTION("""COMPUTED_VALUE"""),44375.66666666667)</f>
        <v>44375.66667</v>
      </c>
      <c r="B376" s="1">
        <f>IFERROR(__xludf.DUMMYFUNCTION("""COMPUTED_VALUE"""),134.78)</f>
        <v>134.78</v>
      </c>
    </row>
    <row r="377">
      <c r="A377" s="2">
        <f>IFERROR(__xludf.DUMMYFUNCTION("""COMPUTED_VALUE"""),44376.66666666667)</f>
        <v>44376.66667</v>
      </c>
      <c r="B377" s="1">
        <f>IFERROR(__xludf.DUMMYFUNCTION("""COMPUTED_VALUE"""),136.33)</f>
        <v>136.33</v>
      </c>
    </row>
    <row r="378">
      <c r="A378" s="2">
        <f>IFERROR(__xludf.DUMMYFUNCTION("""COMPUTED_VALUE"""),44377.66666666667)</f>
        <v>44377.66667</v>
      </c>
      <c r="B378" s="1">
        <f>IFERROR(__xludf.DUMMYFUNCTION("""COMPUTED_VALUE"""),136.96)</f>
        <v>136.96</v>
      </c>
    </row>
    <row r="379">
      <c r="A379" s="2">
        <f>IFERROR(__xludf.DUMMYFUNCTION("""COMPUTED_VALUE"""),44378.66666666667)</f>
        <v>44378.66667</v>
      </c>
      <c r="B379" s="1">
        <f>IFERROR(__xludf.DUMMYFUNCTION("""COMPUTED_VALUE"""),137.27)</f>
        <v>137.27</v>
      </c>
    </row>
    <row r="380">
      <c r="A380" s="2">
        <f>IFERROR(__xludf.DUMMYFUNCTION("""COMPUTED_VALUE"""),44379.66666666667)</f>
        <v>44379.66667</v>
      </c>
      <c r="B380" s="1">
        <f>IFERROR(__xludf.DUMMYFUNCTION("""COMPUTED_VALUE"""),139.96)</f>
        <v>139.96</v>
      </c>
    </row>
    <row r="381">
      <c r="A381" s="2">
        <f>IFERROR(__xludf.DUMMYFUNCTION("""COMPUTED_VALUE"""),44383.66666666667)</f>
        <v>44383.66667</v>
      </c>
      <c r="B381" s="1">
        <f>IFERROR(__xludf.DUMMYFUNCTION("""COMPUTED_VALUE"""),142.02)</f>
        <v>142.02</v>
      </c>
    </row>
    <row r="382">
      <c r="A382" s="2">
        <f>IFERROR(__xludf.DUMMYFUNCTION("""COMPUTED_VALUE"""),44384.66666666667)</f>
        <v>44384.66667</v>
      </c>
      <c r="B382" s="1">
        <f>IFERROR(__xludf.DUMMYFUNCTION("""COMPUTED_VALUE"""),144.57)</f>
        <v>144.57</v>
      </c>
    </row>
    <row r="383">
      <c r="A383" s="2">
        <f>IFERROR(__xludf.DUMMYFUNCTION("""COMPUTED_VALUE"""),44385.66666666667)</f>
        <v>44385.66667</v>
      </c>
      <c r="B383" s="1">
        <f>IFERROR(__xludf.DUMMYFUNCTION("""COMPUTED_VALUE"""),143.24)</f>
        <v>143.24</v>
      </c>
    </row>
    <row r="384">
      <c r="A384" s="2">
        <f>IFERROR(__xludf.DUMMYFUNCTION("""COMPUTED_VALUE"""),44386.66666666667)</f>
        <v>44386.66667</v>
      </c>
      <c r="B384" s="1">
        <f>IFERROR(__xludf.DUMMYFUNCTION("""COMPUTED_VALUE"""),145.11)</f>
        <v>145.11</v>
      </c>
    </row>
    <row r="385">
      <c r="A385" s="2">
        <f>IFERROR(__xludf.DUMMYFUNCTION("""COMPUTED_VALUE"""),44389.66666666667)</f>
        <v>44389.66667</v>
      </c>
      <c r="B385" s="1">
        <f>IFERROR(__xludf.DUMMYFUNCTION("""COMPUTED_VALUE"""),144.5)</f>
        <v>144.5</v>
      </c>
    </row>
    <row r="386">
      <c r="A386" s="2">
        <f>IFERROR(__xludf.DUMMYFUNCTION("""COMPUTED_VALUE"""),44390.66666666667)</f>
        <v>44390.66667</v>
      </c>
      <c r="B386" s="1">
        <f>IFERROR(__xludf.DUMMYFUNCTION("""COMPUTED_VALUE"""),145.64)</f>
        <v>145.64</v>
      </c>
    </row>
    <row r="387">
      <c r="A387" s="2">
        <f>IFERROR(__xludf.DUMMYFUNCTION("""COMPUTED_VALUE"""),44391.66666666667)</f>
        <v>44391.66667</v>
      </c>
      <c r="B387" s="1">
        <f>IFERROR(__xludf.DUMMYFUNCTION("""COMPUTED_VALUE"""),149.15)</f>
        <v>149.15</v>
      </c>
    </row>
    <row r="388">
      <c r="A388" s="2">
        <f>IFERROR(__xludf.DUMMYFUNCTION("""COMPUTED_VALUE"""),44392.66666666667)</f>
        <v>44392.66667</v>
      </c>
      <c r="B388" s="1">
        <f>IFERROR(__xludf.DUMMYFUNCTION("""COMPUTED_VALUE"""),148.48)</f>
        <v>148.48</v>
      </c>
    </row>
    <row r="389">
      <c r="A389" s="2">
        <f>IFERROR(__xludf.DUMMYFUNCTION("""COMPUTED_VALUE"""),44393.66666666667)</f>
        <v>44393.66667</v>
      </c>
      <c r="B389" s="1">
        <f>IFERROR(__xludf.DUMMYFUNCTION("""COMPUTED_VALUE"""),146.39)</f>
        <v>146.39</v>
      </c>
    </row>
    <row r="390">
      <c r="A390" s="2">
        <f>IFERROR(__xludf.DUMMYFUNCTION("""COMPUTED_VALUE"""),44396.66666666667)</f>
        <v>44396.66667</v>
      </c>
      <c r="B390" s="1">
        <f>IFERROR(__xludf.DUMMYFUNCTION("""COMPUTED_VALUE"""),142.45)</f>
        <v>142.45</v>
      </c>
    </row>
    <row r="391">
      <c r="A391" s="2">
        <f>IFERROR(__xludf.DUMMYFUNCTION("""COMPUTED_VALUE"""),44397.66666666667)</f>
        <v>44397.66667</v>
      </c>
      <c r="B391" s="1">
        <f>IFERROR(__xludf.DUMMYFUNCTION("""COMPUTED_VALUE"""),146.15)</f>
        <v>146.15</v>
      </c>
    </row>
    <row r="392">
      <c r="A392" s="2">
        <f>IFERROR(__xludf.DUMMYFUNCTION("""COMPUTED_VALUE"""),44398.66666666667)</f>
        <v>44398.66667</v>
      </c>
      <c r="B392" s="1">
        <f>IFERROR(__xludf.DUMMYFUNCTION("""COMPUTED_VALUE"""),145.4)</f>
        <v>145.4</v>
      </c>
    </row>
    <row r="393">
      <c r="A393" s="2">
        <f>IFERROR(__xludf.DUMMYFUNCTION("""COMPUTED_VALUE"""),44399.66666666667)</f>
        <v>44399.66667</v>
      </c>
      <c r="B393" s="1">
        <f>IFERROR(__xludf.DUMMYFUNCTION("""COMPUTED_VALUE"""),146.8)</f>
        <v>146.8</v>
      </c>
    </row>
    <row r="394">
      <c r="A394" s="2">
        <f>IFERROR(__xludf.DUMMYFUNCTION("""COMPUTED_VALUE"""),44400.66666666667)</f>
        <v>44400.66667</v>
      </c>
      <c r="B394" s="1">
        <f>IFERROR(__xludf.DUMMYFUNCTION("""COMPUTED_VALUE"""),148.56)</f>
        <v>148.56</v>
      </c>
    </row>
    <row r="395">
      <c r="A395" s="2">
        <f>IFERROR(__xludf.DUMMYFUNCTION("""COMPUTED_VALUE"""),44403.66666666667)</f>
        <v>44403.66667</v>
      </c>
      <c r="B395" s="1">
        <f>IFERROR(__xludf.DUMMYFUNCTION("""COMPUTED_VALUE"""),148.99)</f>
        <v>148.99</v>
      </c>
    </row>
    <row r="396">
      <c r="A396" s="2">
        <f>IFERROR(__xludf.DUMMYFUNCTION("""COMPUTED_VALUE"""),44404.66666666667)</f>
        <v>44404.66667</v>
      </c>
      <c r="B396" s="1">
        <f>IFERROR(__xludf.DUMMYFUNCTION("""COMPUTED_VALUE"""),146.77)</f>
        <v>146.77</v>
      </c>
    </row>
    <row r="397">
      <c r="A397" s="2">
        <f>IFERROR(__xludf.DUMMYFUNCTION("""COMPUTED_VALUE"""),44405.66666666667)</f>
        <v>44405.66667</v>
      </c>
      <c r="B397" s="1">
        <f>IFERROR(__xludf.DUMMYFUNCTION("""COMPUTED_VALUE"""),144.98)</f>
        <v>144.98</v>
      </c>
    </row>
    <row r="398">
      <c r="A398" s="2">
        <f>IFERROR(__xludf.DUMMYFUNCTION("""COMPUTED_VALUE"""),44406.66666666667)</f>
        <v>44406.66667</v>
      </c>
      <c r="B398" s="1">
        <f>IFERROR(__xludf.DUMMYFUNCTION("""COMPUTED_VALUE"""),145.64)</f>
        <v>145.64</v>
      </c>
    </row>
    <row r="399">
      <c r="A399" s="2">
        <f>IFERROR(__xludf.DUMMYFUNCTION("""COMPUTED_VALUE"""),44407.66666666667)</f>
        <v>44407.66667</v>
      </c>
      <c r="B399" s="1">
        <f>IFERROR(__xludf.DUMMYFUNCTION("""COMPUTED_VALUE"""),145.86)</f>
        <v>145.86</v>
      </c>
    </row>
    <row r="400">
      <c r="A400" s="2">
        <f>IFERROR(__xludf.DUMMYFUNCTION("""COMPUTED_VALUE"""),44410.66666666667)</f>
        <v>44410.66667</v>
      </c>
      <c r="B400" s="1">
        <f>IFERROR(__xludf.DUMMYFUNCTION("""COMPUTED_VALUE"""),145.52)</f>
        <v>145.52</v>
      </c>
    </row>
    <row r="401">
      <c r="A401" s="2">
        <f>IFERROR(__xludf.DUMMYFUNCTION("""COMPUTED_VALUE"""),44411.66666666667)</f>
        <v>44411.66667</v>
      </c>
      <c r="B401" s="1">
        <f>IFERROR(__xludf.DUMMYFUNCTION("""COMPUTED_VALUE"""),147.36)</f>
        <v>147.36</v>
      </c>
    </row>
    <row r="402">
      <c r="A402" s="2">
        <f>IFERROR(__xludf.DUMMYFUNCTION("""COMPUTED_VALUE"""),44412.66666666667)</f>
        <v>44412.66667</v>
      </c>
      <c r="B402" s="1">
        <f>IFERROR(__xludf.DUMMYFUNCTION("""COMPUTED_VALUE"""),146.95)</f>
        <v>146.95</v>
      </c>
    </row>
    <row r="403">
      <c r="A403" s="2">
        <f>IFERROR(__xludf.DUMMYFUNCTION("""COMPUTED_VALUE"""),44413.66666666667)</f>
        <v>44413.66667</v>
      </c>
      <c r="B403" s="1">
        <f>IFERROR(__xludf.DUMMYFUNCTION("""COMPUTED_VALUE"""),147.06)</f>
        <v>147.06</v>
      </c>
    </row>
    <row r="404">
      <c r="A404" s="2">
        <f>IFERROR(__xludf.DUMMYFUNCTION("""COMPUTED_VALUE"""),44414.66666666667)</f>
        <v>44414.66667</v>
      </c>
      <c r="B404" s="1">
        <f>IFERROR(__xludf.DUMMYFUNCTION("""COMPUTED_VALUE"""),146.14)</f>
        <v>146.14</v>
      </c>
    </row>
    <row r="405">
      <c r="A405" s="2">
        <f>IFERROR(__xludf.DUMMYFUNCTION("""COMPUTED_VALUE"""),44417.66666666667)</f>
        <v>44417.66667</v>
      </c>
      <c r="B405" s="1">
        <f>IFERROR(__xludf.DUMMYFUNCTION("""COMPUTED_VALUE"""),146.09)</f>
        <v>146.09</v>
      </c>
    </row>
    <row r="406">
      <c r="A406" s="2">
        <f>IFERROR(__xludf.DUMMYFUNCTION("""COMPUTED_VALUE"""),44418.66666666667)</f>
        <v>44418.66667</v>
      </c>
      <c r="B406" s="1">
        <f>IFERROR(__xludf.DUMMYFUNCTION("""COMPUTED_VALUE"""),145.6)</f>
        <v>145.6</v>
      </c>
    </row>
    <row r="407">
      <c r="A407" s="2">
        <f>IFERROR(__xludf.DUMMYFUNCTION("""COMPUTED_VALUE"""),44419.66666666667)</f>
        <v>44419.66667</v>
      </c>
      <c r="B407" s="1">
        <f>IFERROR(__xludf.DUMMYFUNCTION("""COMPUTED_VALUE"""),145.86)</f>
        <v>145.86</v>
      </c>
    </row>
    <row r="408">
      <c r="A408" s="2">
        <f>IFERROR(__xludf.DUMMYFUNCTION("""COMPUTED_VALUE"""),44420.66666666667)</f>
        <v>44420.66667</v>
      </c>
      <c r="B408" s="1">
        <f>IFERROR(__xludf.DUMMYFUNCTION("""COMPUTED_VALUE"""),148.89)</f>
        <v>148.89</v>
      </c>
    </row>
    <row r="409">
      <c r="A409" s="2">
        <f>IFERROR(__xludf.DUMMYFUNCTION("""COMPUTED_VALUE"""),44421.66666666667)</f>
        <v>44421.66667</v>
      </c>
      <c r="B409" s="1">
        <f>IFERROR(__xludf.DUMMYFUNCTION("""COMPUTED_VALUE"""),149.1)</f>
        <v>149.1</v>
      </c>
    </row>
    <row r="410">
      <c r="A410" s="2">
        <f>IFERROR(__xludf.DUMMYFUNCTION("""COMPUTED_VALUE"""),44424.66666666667)</f>
        <v>44424.66667</v>
      </c>
      <c r="B410" s="1">
        <f>IFERROR(__xludf.DUMMYFUNCTION("""COMPUTED_VALUE"""),151.12)</f>
        <v>151.12</v>
      </c>
    </row>
    <row r="411">
      <c r="A411" s="2">
        <f>IFERROR(__xludf.DUMMYFUNCTION("""COMPUTED_VALUE"""),44425.66666666667)</f>
        <v>44425.66667</v>
      </c>
      <c r="B411" s="1">
        <f>IFERROR(__xludf.DUMMYFUNCTION("""COMPUTED_VALUE"""),150.19)</f>
        <v>150.19</v>
      </c>
    </row>
    <row r="412">
      <c r="A412" s="2">
        <f>IFERROR(__xludf.DUMMYFUNCTION("""COMPUTED_VALUE"""),44426.66666666667)</f>
        <v>44426.66667</v>
      </c>
      <c r="B412" s="1">
        <f>IFERROR(__xludf.DUMMYFUNCTION("""COMPUTED_VALUE"""),146.36)</f>
        <v>146.36</v>
      </c>
    </row>
    <row r="413">
      <c r="A413" s="2">
        <f>IFERROR(__xludf.DUMMYFUNCTION("""COMPUTED_VALUE"""),44427.66666666667)</f>
        <v>44427.66667</v>
      </c>
      <c r="B413" s="1">
        <f>IFERROR(__xludf.DUMMYFUNCTION("""COMPUTED_VALUE"""),146.7)</f>
        <v>146.7</v>
      </c>
    </row>
    <row r="414">
      <c r="A414" s="2">
        <f>IFERROR(__xludf.DUMMYFUNCTION("""COMPUTED_VALUE"""),44428.66666666667)</f>
        <v>44428.66667</v>
      </c>
      <c r="B414" s="1">
        <f>IFERROR(__xludf.DUMMYFUNCTION("""COMPUTED_VALUE"""),148.19)</f>
        <v>148.19</v>
      </c>
    </row>
    <row r="415">
      <c r="A415" s="2">
        <f>IFERROR(__xludf.DUMMYFUNCTION("""COMPUTED_VALUE"""),44431.66666666667)</f>
        <v>44431.66667</v>
      </c>
      <c r="B415" s="1">
        <f>IFERROR(__xludf.DUMMYFUNCTION("""COMPUTED_VALUE"""),149.71)</f>
        <v>149.71</v>
      </c>
    </row>
    <row r="416">
      <c r="A416" s="2">
        <f>IFERROR(__xludf.DUMMYFUNCTION("""COMPUTED_VALUE"""),44432.66666666667)</f>
        <v>44432.66667</v>
      </c>
      <c r="B416" s="1">
        <f>IFERROR(__xludf.DUMMYFUNCTION("""COMPUTED_VALUE"""),149.62)</f>
        <v>149.62</v>
      </c>
    </row>
    <row r="417">
      <c r="A417" s="2">
        <f>IFERROR(__xludf.DUMMYFUNCTION("""COMPUTED_VALUE"""),44433.66666666667)</f>
        <v>44433.66667</v>
      </c>
      <c r="B417" s="1">
        <f>IFERROR(__xludf.DUMMYFUNCTION("""COMPUTED_VALUE"""),148.36)</f>
        <v>148.36</v>
      </c>
    </row>
    <row r="418">
      <c r="A418" s="2">
        <f>IFERROR(__xludf.DUMMYFUNCTION("""COMPUTED_VALUE"""),44434.66666666667)</f>
        <v>44434.66667</v>
      </c>
      <c r="B418" s="1">
        <f>IFERROR(__xludf.DUMMYFUNCTION("""COMPUTED_VALUE"""),147.54)</f>
        <v>147.54</v>
      </c>
    </row>
    <row r="419">
      <c r="A419" s="2">
        <f>IFERROR(__xludf.DUMMYFUNCTION("""COMPUTED_VALUE"""),44435.66666666667)</f>
        <v>44435.66667</v>
      </c>
      <c r="B419" s="1">
        <f>IFERROR(__xludf.DUMMYFUNCTION("""COMPUTED_VALUE"""),148.6)</f>
        <v>148.6</v>
      </c>
    </row>
    <row r="420">
      <c r="A420" s="2">
        <f>IFERROR(__xludf.DUMMYFUNCTION("""COMPUTED_VALUE"""),44438.66666666667)</f>
        <v>44438.66667</v>
      </c>
      <c r="B420" s="1">
        <f>IFERROR(__xludf.DUMMYFUNCTION("""COMPUTED_VALUE"""),153.12)</f>
        <v>153.12</v>
      </c>
    </row>
    <row r="421">
      <c r="A421" s="2">
        <f>IFERROR(__xludf.DUMMYFUNCTION("""COMPUTED_VALUE"""),44439.66666666667)</f>
        <v>44439.66667</v>
      </c>
      <c r="B421" s="1">
        <f>IFERROR(__xludf.DUMMYFUNCTION("""COMPUTED_VALUE"""),151.83)</f>
        <v>151.83</v>
      </c>
    </row>
    <row r="422">
      <c r="A422" s="2">
        <f>IFERROR(__xludf.DUMMYFUNCTION("""COMPUTED_VALUE"""),44440.66666666667)</f>
        <v>44440.66667</v>
      </c>
      <c r="B422" s="1">
        <f>IFERROR(__xludf.DUMMYFUNCTION("""COMPUTED_VALUE"""),152.51)</f>
        <v>152.51</v>
      </c>
    </row>
    <row r="423">
      <c r="A423" s="2">
        <f>IFERROR(__xludf.DUMMYFUNCTION("""COMPUTED_VALUE"""),44441.66666666667)</f>
        <v>44441.66667</v>
      </c>
      <c r="B423" s="1">
        <f>IFERROR(__xludf.DUMMYFUNCTION("""COMPUTED_VALUE"""),153.65)</f>
        <v>153.65</v>
      </c>
    </row>
    <row r="424">
      <c r="A424" s="2">
        <f>IFERROR(__xludf.DUMMYFUNCTION("""COMPUTED_VALUE"""),44442.66666666667)</f>
        <v>44442.66667</v>
      </c>
      <c r="B424" s="1">
        <f>IFERROR(__xludf.DUMMYFUNCTION("""COMPUTED_VALUE"""),154.3)</f>
        <v>154.3</v>
      </c>
    </row>
    <row r="425">
      <c r="A425" s="2">
        <f>IFERROR(__xludf.DUMMYFUNCTION("""COMPUTED_VALUE"""),44446.66666666667)</f>
        <v>44446.66667</v>
      </c>
      <c r="B425" s="1">
        <f>IFERROR(__xludf.DUMMYFUNCTION("""COMPUTED_VALUE"""),156.69)</f>
        <v>156.69</v>
      </c>
    </row>
    <row r="426">
      <c r="A426" s="2">
        <f>IFERROR(__xludf.DUMMYFUNCTION("""COMPUTED_VALUE"""),44447.66666666667)</f>
        <v>44447.66667</v>
      </c>
      <c r="B426" s="1">
        <f>IFERROR(__xludf.DUMMYFUNCTION("""COMPUTED_VALUE"""),155.11)</f>
        <v>155.11</v>
      </c>
    </row>
    <row r="427">
      <c r="A427" s="2">
        <f>IFERROR(__xludf.DUMMYFUNCTION("""COMPUTED_VALUE"""),44448.66666666667)</f>
        <v>44448.66667</v>
      </c>
      <c r="B427" s="1">
        <f>IFERROR(__xludf.DUMMYFUNCTION("""COMPUTED_VALUE"""),154.07)</f>
        <v>154.07</v>
      </c>
    </row>
    <row r="428">
      <c r="A428" s="2">
        <f>IFERROR(__xludf.DUMMYFUNCTION("""COMPUTED_VALUE"""),44449.66666666667)</f>
        <v>44449.66667</v>
      </c>
      <c r="B428" s="1">
        <f>IFERROR(__xludf.DUMMYFUNCTION("""COMPUTED_VALUE"""),148.97)</f>
        <v>148.97</v>
      </c>
    </row>
    <row r="429">
      <c r="A429" s="2">
        <f>IFERROR(__xludf.DUMMYFUNCTION("""COMPUTED_VALUE"""),44452.66666666667)</f>
        <v>44452.66667</v>
      </c>
      <c r="B429" s="1">
        <f>IFERROR(__xludf.DUMMYFUNCTION("""COMPUTED_VALUE"""),149.55)</f>
        <v>149.55</v>
      </c>
    </row>
    <row r="430">
      <c r="A430" s="2">
        <f>IFERROR(__xludf.DUMMYFUNCTION("""COMPUTED_VALUE"""),44453.66666666667)</f>
        <v>44453.66667</v>
      </c>
      <c r="B430" s="1">
        <f>IFERROR(__xludf.DUMMYFUNCTION("""COMPUTED_VALUE"""),148.12)</f>
        <v>148.12</v>
      </c>
    </row>
    <row r="431">
      <c r="A431" s="2">
        <f>IFERROR(__xludf.DUMMYFUNCTION("""COMPUTED_VALUE"""),44454.66666666667)</f>
        <v>44454.66667</v>
      </c>
      <c r="B431" s="1">
        <f>IFERROR(__xludf.DUMMYFUNCTION("""COMPUTED_VALUE"""),149.03)</f>
        <v>149.03</v>
      </c>
    </row>
    <row r="432">
      <c r="A432" s="2">
        <f>IFERROR(__xludf.DUMMYFUNCTION("""COMPUTED_VALUE"""),44455.66666666667)</f>
        <v>44455.66667</v>
      </c>
      <c r="B432" s="1">
        <f>IFERROR(__xludf.DUMMYFUNCTION("""COMPUTED_VALUE"""),148.79)</f>
        <v>148.79</v>
      </c>
    </row>
    <row r="433">
      <c r="A433" s="2">
        <f>IFERROR(__xludf.DUMMYFUNCTION("""COMPUTED_VALUE"""),44456.66666666667)</f>
        <v>44456.66667</v>
      </c>
      <c r="B433" s="1">
        <f>IFERROR(__xludf.DUMMYFUNCTION("""COMPUTED_VALUE"""),146.06)</f>
        <v>146.06</v>
      </c>
    </row>
    <row r="434">
      <c r="A434" s="2">
        <f>IFERROR(__xludf.DUMMYFUNCTION("""COMPUTED_VALUE"""),44459.66666666667)</f>
        <v>44459.66667</v>
      </c>
      <c r="B434" s="1">
        <f>IFERROR(__xludf.DUMMYFUNCTION("""COMPUTED_VALUE"""),142.94)</f>
        <v>142.94</v>
      </c>
    </row>
    <row r="435">
      <c r="A435" s="2">
        <f>IFERROR(__xludf.DUMMYFUNCTION("""COMPUTED_VALUE"""),44460.66666666667)</f>
        <v>44460.66667</v>
      </c>
      <c r="B435" s="1">
        <f>IFERROR(__xludf.DUMMYFUNCTION("""COMPUTED_VALUE"""),143.43)</f>
        <v>143.43</v>
      </c>
    </row>
    <row r="436">
      <c r="A436" s="2">
        <f>IFERROR(__xludf.DUMMYFUNCTION("""COMPUTED_VALUE"""),44461.66666666667)</f>
        <v>44461.66667</v>
      </c>
      <c r="B436" s="1">
        <f>IFERROR(__xludf.DUMMYFUNCTION("""COMPUTED_VALUE"""),145.85)</f>
        <v>145.85</v>
      </c>
    </row>
    <row r="437">
      <c r="A437" s="2">
        <f>IFERROR(__xludf.DUMMYFUNCTION("""COMPUTED_VALUE"""),44462.66666666667)</f>
        <v>44462.66667</v>
      </c>
      <c r="B437" s="1">
        <f>IFERROR(__xludf.DUMMYFUNCTION("""COMPUTED_VALUE"""),146.83)</f>
        <v>146.83</v>
      </c>
    </row>
    <row r="438">
      <c r="A438" s="2">
        <f>IFERROR(__xludf.DUMMYFUNCTION("""COMPUTED_VALUE"""),44463.66666666667)</f>
        <v>44463.66667</v>
      </c>
      <c r="B438" s="1">
        <f>IFERROR(__xludf.DUMMYFUNCTION("""COMPUTED_VALUE"""),146.92)</f>
        <v>146.92</v>
      </c>
    </row>
    <row r="439">
      <c r="A439" s="2">
        <f>IFERROR(__xludf.DUMMYFUNCTION("""COMPUTED_VALUE"""),44466.66666666667)</f>
        <v>44466.66667</v>
      </c>
      <c r="B439" s="1">
        <f>IFERROR(__xludf.DUMMYFUNCTION("""COMPUTED_VALUE"""),145.37)</f>
        <v>145.37</v>
      </c>
    </row>
    <row r="440">
      <c r="A440" s="2">
        <f>IFERROR(__xludf.DUMMYFUNCTION("""COMPUTED_VALUE"""),44467.66666666667)</f>
        <v>44467.66667</v>
      </c>
      <c r="B440" s="1">
        <f>IFERROR(__xludf.DUMMYFUNCTION("""COMPUTED_VALUE"""),141.91)</f>
        <v>141.91</v>
      </c>
    </row>
    <row r="441">
      <c r="A441" s="2">
        <f>IFERROR(__xludf.DUMMYFUNCTION("""COMPUTED_VALUE"""),44468.66666666667)</f>
        <v>44468.66667</v>
      </c>
      <c r="B441" s="1">
        <f>IFERROR(__xludf.DUMMYFUNCTION("""COMPUTED_VALUE"""),142.83)</f>
        <v>142.83</v>
      </c>
    </row>
    <row r="442">
      <c r="A442" s="2">
        <f>IFERROR(__xludf.DUMMYFUNCTION("""COMPUTED_VALUE"""),44469.66666666667)</f>
        <v>44469.66667</v>
      </c>
      <c r="B442" s="1">
        <f>IFERROR(__xludf.DUMMYFUNCTION("""COMPUTED_VALUE"""),141.5)</f>
        <v>141.5</v>
      </c>
    </row>
    <row r="443">
      <c r="A443" s="2">
        <f>IFERROR(__xludf.DUMMYFUNCTION("""COMPUTED_VALUE"""),44470.66666666667)</f>
        <v>44470.66667</v>
      </c>
      <c r="B443" s="1">
        <f>IFERROR(__xludf.DUMMYFUNCTION("""COMPUTED_VALUE"""),142.65)</f>
        <v>142.65</v>
      </c>
    </row>
    <row r="444">
      <c r="A444" s="2">
        <f>IFERROR(__xludf.DUMMYFUNCTION("""COMPUTED_VALUE"""),44473.66666666667)</f>
        <v>44473.66667</v>
      </c>
      <c r="B444" s="1">
        <f>IFERROR(__xludf.DUMMYFUNCTION("""COMPUTED_VALUE"""),139.14)</f>
        <v>139.14</v>
      </c>
    </row>
    <row r="445">
      <c r="A445" s="2">
        <f>IFERROR(__xludf.DUMMYFUNCTION("""COMPUTED_VALUE"""),44474.66666666667)</f>
        <v>44474.66667</v>
      </c>
      <c r="B445" s="1">
        <f>IFERROR(__xludf.DUMMYFUNCTION("""COMPUTED_VALUE"""),141.11)</f>
        <v>141.11</v>
      </c>
    </row>
    <row r="446">
      <c r="A446" s="2">
        <f>IFERROR(__xludf.DUMMYFUNCTION("""COMPUTED_VALUE"""),44475.66666666667)</f>
        <v>44475.66667</v>
      </c>
      <c r="B446" s="1">
        <f>IFERROR(__xludf.DUMMYFUNCTION("""COMPUTED_VALUE"""),142.0)</f>
        <v>142</v>
      </c>
    </row>
    <row r="447">
      <c r="A447" s="2">
        <f>IFERROR(__xludf.DUMMYFUNCTION("""COMPUTED_VALUE"""),44476.66666666667)</f>
        <v>44476.66667</v>
      </c>
      <c r="B447" s="1">
        <f>IFERROR(__xludf.DUMMYFUNCTION("""COMPUTED_VALUE"""),143.29)</f>
        <v>143.29</v>
      </c>
    </row>
    <row r="448">
      <c r="A448" s="2">
        <f>IFERROR(__xludf.DUMMYFUNCTION("""COMPUTED_VALUE"""),44477.66666666667)</f>
        <v>44477.66667</v>
      </c>
      <c r="B448" s="1">
        <f>IFERROR(__xludf.DUMMYFUNCTION("""COMPUTED_VALUE"""),142.9)</f>
        <v>142.9</v>
      </c>
    </row>
    <row r="449">
      <c r="A449" s="2">
        <f>IFERROR(__xludf.DUMMYFUNCTION("""COMPUTED_VALUE"""),44480.66666666667)</f>
        <v>44480.66667</v>
      </c>
      <c r="B449" s="1">
        <f>IFERROR(__xludf.DUMMYFUNCTION("""COMPUTED_VALUE"""),142.81)</f>
        <v>142.81</v>
      </c>
    </row>
    <row r="450">
      <c r="A450" s="2">
        <f>IFERROR(__xludf.DUMMYFUNCTION("""COMPUTED_VALUE"""),44481.66666666667)</f>
        <v>44481.66667</v>
      </c>
      <c r="B450" s="1">
        <f>IFERROR(__xludf.DUMMYFUNCTION("""COMPUTED_VALUE"""),141.51)</f>
        <v>141.51</v>
      </c>
    </row>
    <row r="451">
      <c r="A451" s="2">
        <f>IFERROR(__xludf.DUMMYFUNCTION("""COMPUTED_VALUE"""),44482.66666666667)</f>
        <v>44482.66667</v>
      </c>
      <c r="B451" s="1">
        <f>IFERROR(__xludf.DUMMYFUNCTION("""COMPUTED_VALUE"""),140.91)</f>
        <v>140.91</v>
      </c>
    </row>
    <row r="452">
      <c r="A452" s="2">
        <f>IFERROR(__xludf.DUMMYFUNCTION("""COMPUTED_VALUE"""),44483.66666666667)</f>
        <v>44483.66667</v>
      </c>
      <c r="B452" s="1">
        <f>IFERROR(__xludf.DUMMYFUNCTION("""COMPUTED_VALUE"""),143.76)</f>
        <v>143.76</v>
      </c>
    </row>
    <row r="453">
      <c r="A453" s="2">
        <f>IFERROR(__xludf.DUMMYFUNCTION("""COMPUTED_VALUE"""),44484.66666666667)</f>
        <v>44484.66667</v>
      </c>
      <c r="B453" s="1">
        <f>IFERROR(__xludf.DUMMYFUNCTION("""COMPUTED_VALUE"""),144.84)</f>
        <v>144.84</v>
      </c>
    </row>
    <row r="454">
      <c r="A454" s="2">
        <f>IFERROR(__xludf.DUMMYFUNCTION("""COMPUTED_VALUE"""),44487.66666666667)</f>
        <v>44487.66667</v>
      </c>
      <c r="B454" s="1">
        <f>IFERROR(__xludf.DUMMYFUNCTION("""COMPUTED_VALUE"""),146.55)</f>
        <v>146.55</v>
      </c>
    </row>
    <row r="455">
      <c r="A455" s="2">
        <f>IFERROR(__xludf.DUMMYFUNCTION("""COMPUTED_VALUE"""),44488.66666666667)</f>
        <v>44488.66667</v>
      </c>
      <c r="B455" s="1">
        <f>IFERROR(__xludf.DUMMYFUNCTION("""COMPUTED_VALUE"""),148.76)</f>
        <v>148.76</v>
      </c>
    </row>
    <row r="456">
      <c r="A456" s="2">
        <f>IFERROR(__xludf.DUMMYFUNCTION("""COMPUTED_VALUE"""),44489.66666666667)</f>
        <v>44489.66667</v>
      </c>
      <c r="B456" s="1">
        <f>IFERROR(__xludf.DUMMYFUNCTION("""COMPUTED_VALUE"""),149.26)</f>
        <v>149.26</v>
      </c>
    </row>
    <row r="457">
      <c r="A457" s="2">
        <f>IFERROR(__xludf.DUMMYFUNCTION("""COMPUTED_VALUE"""),44490.66666666667)</f>
        <v>44490.66667</v>
      </c>
      <c r="B457" s="1">
        <f>IFERROR(__xludf.DUMMYFUNCTION("""COMPUTED_VALUE"""),149.48)</f>
        <v>149.48</v>
      </c>
    </row>
    <row r="458">
      <c r="A458" s="2">
        <f>IFERROR(__xludf.DUMMYFUNCTION("""COMPUTED_VALUE"""),44491.66666666667)</f>
        <v>44491.66667</v>
      </c>
      <c r="B458" s="1">
        <f>IFERROR(__xludf.DUMMYFUNCTION("""COMPUTED_VALUE"""),148.69)</f>
        <v>148.69</v>
      </c>
    </row>
    <row r="459">
      <c r="A459" s="2">
        <f>IFERROR(__xludf.DUMMYFUNCTION("""COMPUTED_VALUE"""),44494.66666666667)</f>
        <v>44494.66667</v>
      </c>
      <c r="B459" s="1">
        <f>IFERROR(__xludf.DUMMYFUNCTION("""COMPUTED_VALUE"""),148.64)</f>
        <v>148.64</v>
      </c>
    </row>
    <row r="460">
      <c r="A460" s="2">
        <f>IFERROR(__xludf.DUMMYFUNCTION("""COMPUTED_VALUE"""),44495.66666666667)</f>
        <v>44495.66667</v>
      </c>
      <c r="B460" s="1">
        <f>IFERROR(__xludf.DUMMYFUNCTION("""COMPUTED_VALUE"""),149.32)</f>
        <v>149.32</v>
      </c>
    </row>
    <row r="461">
      <c r="A461" s="2">
        <f>IFERROR(__xludf.DUMMYFUNCTION("""COMPUTED_VALUE"""),44496.66666666667)</f>
        <v>44496.66667</v>
      </c>
      <c r="B461" s="1">
        <f>IFERROR(__xludf.DUMMYFUNCTION("""COMPUTED_VALUE"""),148.85)</f>
        <v>148.85</v>
      </c>
    </row>
    <row r="462">
      <c r="A462" s="2">
        <f>IFERROR(__xludf.DUMMYFUNCTION("""COMPUTED_VALUE"""),44497.66666666667)</f>
        <v>44497.66667</v>
      </c>
      <c r="B462" s="1">
        <f>IFERROR(__xludf.DUMMYFUNCTION("""COMPUTED_VALUE"""),152.57)</f>
        <v>152.57</v>
      </c>
    </row>
    <row r="463">
      <c r="A463" s="2">
        <f>IFERROR(__xludf.DUMMYFUNCTION("""COMPUTED_VALUE"""),44498.66666666667)</f>
        <v>44498.66667</v>
      </c>
      <c r="B463" s="1">
        <f>IFERROR(__xludf.DUMMYFUNCTION("""COMPUTED_VALUE"""),149.8)</f>
        <v>149.8</v>
      </c>
    </row>
    <row r="464">
      <c r="A464" s="2">
        <f>IFERROR(__xludf.DUMMYFUNCTION("""COMPUTED_VALUE"""),44501.66666666667)</f>
        <v>44501.66667</v>
      </c>
      <c r="B464" s="1">
        <f>IFERROR(__xludf.DUMMYFUNCTION("""COMPUTED_VALUE"""),148.96)</f>
        <v>148.96</v>
      </c>
    </row>
    <row r="465">
      <c r="A465" s="2">
        <f>IFERROR(__xludf.DUMMYFUNCTION("""COMPUTED_VALUE"""),44502.66666666667)</f>
        <v>44502.66667</v>
      </c>
      <c r="B465" s="1">
        <f>IFERROR(__xludf.DUMMYFUNCTION("""COMPUTED_VALUE"""),150.02)</f>
        <v>150.02</v>
      </c>
    </row>
    <row r="466">
      <c r="A466" s="2">
        <f>IFERROR(__xludf.DUMMYFUNCTION("""COMPUTED_VALUE"""),44503.66666666667)</f>
        <v>44503.66667</v>
      </c>
      <c r="B466" s="1">
        <f>IFERROR(__xludf.DUMMYFUNCTION("""COMPUTED_VALUE"""),151.49)</f>
        <v>151.49</v>
      </c>
    </row>
    <row r="467">
      <c r="A467" s="2">
        <f>IFERROR(__xludf.DUMMYFUNCTION("""COMPUTED_VALUE"""),44504.66666666667)</f>
        <v>44504.66667</v>
      </c>
      <c r="B467" s="1">
        <f>IFERROR(__xludf.DUMMYFUNCTION("""COMPUTED_VALUE"""),150.96)</f>
        <v>150.96</v>
      </c>
    </row>
    <row r="468">
      <c r="A468" s="2">
        <f>IFERROR(__xludf.DUMMYFUNCTION("""COMPUTED_VALUE"""),44505.66666666667)</f>
        <v>44505.66667</v>
      </c>
      <c r="B468" s="1">
        <f>IFERROR(__xludf.DUMMYFUNCTION("""COMPUTED_VALUE"""),151.28)</f>
        <v>151.28</v>
      </c>
    </row>
    <row r="469">
      <c r="A469" s="2">
        <f>IFERROR(__xludf.DUMMYFUNCTION("""COMPUTED_VALUE"""),44508.66666666667)</f>
        <v>44508.66667</v>
      </c>
      <c r="B469" s="1">
        <f>IFERROR(__xludf.DUMMYFUNCTION("""COMPUTED_VALUE"""),150.44)</f>
        <v>150.44</v>
      </c>
    </row>
    <row r="470">
      <c r="A470" s="2">
        <f>IFERROR(__xludf.DUMMYFUNCTION("""COMPUTED_VALUE"""),44509.66666666667)</f>
        <v>44509.66667</v>
      </c>
      <c r="B470" s="1">
        <f>IFERROR(__xludf.DUMMYFUNCTION("""COMPUTED_VALUE"""),150.81)</f>
        <v>150.81</v>
      </c>
    </row>
    <row r="471">
      <c r="A471" s="2">
        <f>IFERROR(__xludf.DUMMYFUNCTION("""COMPUTED_VALUE"""),44510.66666666667)</f>
        <v>44510.66667</v>
      </c>
      <c r="B471" s="1">
        <f>IFERROR(__xludf.DUMMYFUNCTION("""COMPUTED_VALUE"""),147.92)</f>
        <v>147.92</v>
      </c>
    </row>
    <row r="472">
      <c r="A472" s="2">
        <f>IFERROR(__xludf.DUMMYFUNCTION("""COMPUTED_VALUE"""),44511.66666666667)</f>
        <v>44511.66667</v>
      </c>
      <c r="B472" s="1">
        <f>IFERROR(__xludf.DUMMYFUNCTION("""COMPUTED_VALUE"""),147.87)</f>
        <v>147.87</v>
      </c>
    </row>
    <row r="473">
      <c r="A473" s="2">
        <f>IFERROR(__xludf.DUMMYFUNCTION("""COMPUTED_VALUE"""),44512.66666666667)</f>
        <v>44512.66667</v>
      </c>
      <c r="B473" s="1">
        <f>IFERROR(__xludf.DUMMYFUNCTION("""COMPUTED_VALUE"""),149.99)</f>
        <v>149.99</v>
      </c>
    </row>
    <row r="474">
      <c r="A474" s="2">
        <f>IFERROR(__xludf.DUMMYFUNCTION("""COMPUTED_VALUE"""),44515.66666666667)</f>
        <v>44515.66667</v>
      </c>
      <c r="B474" s="1">
        <f>IFERROR(__xludf.DUMMYFUNCTION("""COMPUTED_VALUE"""),150.0)</f>
        <v>150</v>
      </c>
    </row>
    <row r="475">
      <c r="A475" s="2">
        <f>IFERROR(__xludf.DUMMYFUNCTION("""COMPUTED_VALUE"""),44516.66666666667)</f>
        <v>44516.66667</v>
      </c>
      <c r="B475" s="1">
        <f>IFERROR(__xludf.DUMMYFUNCTION("""COMPUTED_VALUE"""),151.0)</f>
        <v>151</v>
      </c>
    </row>
    <row r="476">
      <c r="A476" s="2">
        <f>IFERROR(__xludf.DUMMYFUNCTION("""COMPUTED_VALUE"""),44517.66666666667)</f>
        <v>44517.66667</v>
      </c>
      <c r="B476" s="1">
        <f>IFERROR(__xludf.DUMMYFUNCTION("""COMPUTED_VALUE"""),153.49)</f>
        <v>153.49</v>
      </c>
    </row>
    <row r="477">
      <c r="A477" s="2">
        <f>IFERROR(__xludf.DUMMYFUNCTION("""COMPUTED_VALUE"""),44518.66666666667)</f>
        <v>44518.66667</v>
      </c>
      <c r="B477" s="1">
        <f>IFERROR(__xludf.DUMMYFUNCTION("""COMPUTED_VALUE"""),157.87)</f>
        <v>157.87</v>
      </c>
    </row>
    <row r="478">
      <c r="A478" s="2">
        <f>IFERROR(__xludf.DUMMYFUNCTION("""COMPUTED_VALUE"""),44519.66666666667)</f>
        <v>44519.66667</v>
      </c>
      <c r="B478" s="1">
        <f>IFERROR(__xludf.DUMMYFUNCTION("""COMPUTED_VALUE"""),160.55)</f>
        <v>160.55</v>
      </c>
    </row>
    <row r="479">
      <c r="A479" s="2">
        <f>IFERROR(__xludf.DUMMYFUNCTION("""COMPUTED_VALUE"""),44522.66666666667)</f>
        <v>44522.66667</v>
      </c>
      <c r="B479" s="1">
        <f>IFERROR(__xludf.DUMMYFUNCTION("""COMPUTED_VALUE"""),161.02)</f>
        <v>161.02</v>
      </c>
    </row>
    <row r="480">
      <c r="A480" s="2">
        <f>IFERROR(__xludf.DUMMYFUNCTION("""COMPUTED_VALUE"""),44523.66666666667)</f>
        <v>44523.66667</v>
      </c>
      <c r="B480" s="1">
        <f>IFERROR(__xludf.DUMMYFUNCTION("""COMPUTED_VALUE"""),161.41)</f>
        <v>161.41</v>
      </c>
    </row>
    <row r="481">
      <c r="A481" s="2">
        <f>IFERROR(__xludf.DUMMYFUNCTION("""COMPUTED_VALUE"""),44524.66666666667)</f>
        <v>44524.66667</v>
      </c>
      <c r="B481" s="1">
        <f>IFERROR(__xludf.DUMMYFUNCTION("""COMPUTED_VALUE"""),161.94)</f>
        <v>161.94</v>
      </c>
    </row>
    <row r="482">
      <c r="A482" s="2">
        <f>IFERROR(__xludf.DUMMYFUNCTION("""COMPUTED_VALUE"""),44526.54166666667)</f>
        <v>44526.54167</v>
      </c>
      <c r="B482" s="1">
        <f>IFERROR(__xludf.DUMMYFUNCTION("""COMPUTED_VALUE"""),156.81)</f>
        <v>156.81</v>
      </c>
    </row>
    <row r="483">
      <c r="A483" s="2">
        <f>IFERROR(__xludf.DUMMYFUNCTION("""COMPUTED_VALUE"""),44529.66666666667)</f>
        <v>44529.66667</v>
      </c>
      <c r="B483" s="1">
        <f>IFERROR(__xludf.DUMMYFUNCTION("""COMPUTED_VALUE"""),160.24)</f>
        <v>160.24</v>
      </c>
    </row>
    <row r="484">
      <c r="A484" s="2">
        <f>IFERROR(__xludf.DUMMYFUNCTION("""COMPUTED_VALUE"""),44530.66666666667)</f>
        <v>44530.66667</v>
      </c>
      <c r="B484" s="1">
        <f>IFERROR(__xludf.DUMMYFUNCTION("""COMPUTED_VALUE"""),165.3)</f>
        <v>165.3</v>
      </c>
    </row>
    <row r="485">
      <c r="A485" s="2">
        <f>IFERROR(__xludf.DUMMYFUNCTION("""COMPUTED_VALUE"""),44531.66666666667)</f>
        <v>44531.66667</v>
      </c>
      <c r="B485" s="1">
        <f>IFERROR(__xludf.DUMMYFUNCTION("""COMPUTED_VALUE"""),164.77)</f>
        <v>164.77</v>
      </c>
    </row>
    <row r="486">
      <c r="A486" s="2">
        <f>IFERROR(__xludf.DUMMYFUNCTION("""COMPUTED_VALUE"""),44532.66666666667)</f>
        <v>44532.66667</v>
      </c>
      <c r="B486" s="1">
        <f>IFERROR(__xludf.DUMMYFUNCTION("""COMPUTED_VALUE"""),163.76)</f>
        <v>163.76</v>
      </c>
    </row>
    <row r="487">
      <c r="A487" s="2">
        <f>IFERROR(__xludf.DUMMYFUNCTION("""COMPUTED_VALUE"""),44533.66666666667)</f>
        <v>44533.66667</v>
      </c>
      <c r="B487" s="1">
        <f>IFERROR(__xludf.DUMMYFUNCTION("""COMPUTED_VALUE"""),161.84)</f>
        <v>161.84</v>
      </c>
    </row>
    <row r="488">
      <c r="A488" s="2">
        <f>IFERROR(__xludf.DUMMYFUNCTION("""COMPUTED_VALUE"""),44536.66666666667)</f>
        <v>44536.66667</v>
      </c>
      <c r="B488" s="1">
        <f>IFERROR(__xludf.DUMMYFUNCTION("""COMPUTED_VALUE"""),165.32)</f>
        <v>165.32</v>
      </c>
    </row>
    <row r="489">
      <c r="A489" s="2">
        <f>IFERROR(__xludf.DUMMYFUNCTION("""COMPUTED_VALUE"""),44537.66666666667)</f>
        <v>44537.66667</v>
      </c>
      <c r="B489" s="1">
        <f>IFERROR(__xludf.DUMMYFUNCTION("""COMPUTED_VALUE"""),171.18)</f>
        <v>171.18</v>
      </c>
    </row>
    <row r="490">
      <c r="A490" s="2">
        <f>IFERROR(__xludf.DUMMYFUNCTION("""COMPUTED_VALUE"""),44538.66666666667)</f>
        <v>44538.66667</v>
      </c>
      <c r="B490" s="1">
        <f>IFERROR(__xludf.DUMMYFUNCTION("""COMPUTED_VALUE"""),175.08)</f>
        <v>175.08</v>
      </c>
    </row>
    <row r="491">
      <c r="A491" s="2">
        <f>IFERROR(__xludf.DUMMYFUNCTION("""COMPUTED_VALUE"""),44539.66666666667)</f>
        <v>44539.66667</v>
      </c>
      <c r="B491" s="1">
        <f>IFERROR(__xludf.DUMMYFUNCTION("""COMPUTED_VALUE"""),174.56)</f>
        <v>174.56</v>
      </c>
    </row>
    <row r="492">
      <c r="A492" s="2">
        <f>IFERROR(__xludf.DUMMYFUNCTION("""COMPUTED_VALUE"""),44540.66666666667)</f>
        <v>44540.66667</v>
      </c>
      <c r="B492" s="1">
        <f>IFERROR(__xludf.DUMMYFUNCTION("""COMPUTED_VALUE"""),179.45)</f>
        <v>179.45</v>
      </c>
    </row>
    <row r="493">
      <c r="A493" s="2">
        <f>IFERROR(__xludf.DUMMYFUNCTION("""COMPUTED_VALUE"""),44543.66666666667)</f>
        <v>44543.66667</v>
      </c>
      <c r="B493" s="1">
        <f>IFERROR(__xludf.DUMMYFUNCTION("""COMPUTED_VALUE"""),175.74)</f>
        <v>175.74</v>
      </c>
    </row>
    <row r="494">
      <c r="A494" s="2">
        <f>IFERROR(__xludf.DUMMYFUNCTION("""COMPUTED_VALUE"""),44544.66666666667)</f>
        <v>44544.66667</v>
      </c>
      <c r="B494" s="1">
        <f>IFERROR(__xludf.DUMMYFUNCTION("""COMPUTED_VALUE"""),174.33)</f>
        <v>174.33</v>
      </c>
    </row>
    <row r="495">
      <c r="A495" s="2">
        <f>IFERROR(__xludf.DUMMYFUNCTION("""COMPUTED_VALUE"""),44545.66666666667)</f>
        <v>44545.66667</v>
      </c>
      <c r="B495" s="1">
        <f>IFERROR(__xludf.DUMMYFUNCTION("""COMPUTED_VALUE"""),179.3)</f>
        <v>179.3</v>
      </c>
    </row>
    <row r="496">
      <c r="A496" s="2">
        <f>IFERROR(__xludf.DUMMYFUNCTION("""COMPUTED_VALUE"""),44546.66666666667)</f>
        <v>44546.66667</v>
      </c>
      <c r="B496" s="1">
        <f>IFERROR(__xludf.DUMMYFUNCTION("""COMPUTED_VALUE"""),172.26)</f>
        <v>172.26</v>
      </c>
    </row>
    <row r="497">
      <c r="A497" s="2">
        <f>IFERROR(__xludf.DUMMYFUNCTION("""COMPUTED_VALUE"""),44547.66666666667)</f>
        <v>44547.66667</v>
      </c>
      <c r="B497" s="1">
        <f>IFERROR(__xludf.DUMMYFUNCTION("""COMPUTED_VALUE"""),171.14)</f>
        <v>171.14</v>
      </c>
    </row>
    <row r="498">
      <c r="A498" s="2">
        <f>IFERROR(__xludf.DUMMYFUNCTION("""COMPUTED_VALUE"""),44550.66666666667)</f>
        <v>44550.66667</v>
      </c>
      <c r="B498" s="1">
        <f>IFERROR(__xludf.DUMMYFUNCTION("""COMPUTED_VALUE"""),169.75)</f>
        <v>169.75</v>
      </c>
    </row>
    <row r="499">
      <c r="A499" s="2">
        <f>IFERROR(__xludf.DUMMYFUNCTION("""COMPUTED_VALUE"""),44551.66666666667)</f>
        <v>44551.66667</v>
      </c>
      <c r="B499" s="1">
        <f>IFERROR(__xludf.DUMMYFUNCTION("""COMPUTED_VALUE"""),172.99)</f>
        <v>172.99</v>
      </c>
    </row>
    <row r="500">
      <c r="A500" s="2">
        <f>IFERROR(__xludf.DUMMYFUNCTION("""COMPUTED_VALUE"""),44552.66666666667)</f>
        <v>44552.66667</v>
      </c>
      <c r="B500" s="1">
        <f>IFERROR(__xludf.DUMMYFUNCTION("""COMPUTED_VALUE"""),175.64)</f>
        <v>175.64</v>
      </c>
    </row>
    <row r="501">
      <c r="A501" s="2">
        <f>IFERROR(__xludf.DUMMYFUNCTION("""COMPUTED_VALUE"""),44553.66666666667)</f>
        <v>44553.66667</v>
      </c>
      <c r="B501" s="1">
        <f>IFERROR(__xludf.DUMMYFUNCTION("""COMPUTED_VALUE"""),176.28)</f>
        <v>176.28</v>
      </c>
    </row>
    <row r="502">
      <c r="A502" s="2">
        <f>IFERROR(__xludf.DUMMYFUNCTION("""COMPUTED_VALUE"""),44557.66666666667)</f>
        <v>44557.66667</v>
      </c>
      <c r="B502" s="1">
        <f>IFERROR(__xludf.DUMMYFUNCTION("""COMPUTED_VALUE"""),180.33)</f>
        <v>180.33</v>
      </c>
    </row>
    <row r="503">
      <c r="A503" s="2">
        <f>IFERROR(__xludf.DUMMYFUNCTION("""COMPUTED_VALUE"""),44558.66666666667)</f>
        <v>44558.66667</v>
      </c>
      <c r="B503" s="1">
        <f>IFERROR(__xludf.DUMMYFUNCTION("""COMPUTED_VALUE"""),179.29)</f>
        <v>179.29</v>
      </c>
    </row>
    <row r="504">
      <c r="A504" s="2">
        <f>IFERROR(__xludf.DUMMYFUNCTION("""COMPUTED_VALUE"""),44559.66666666667)</f>
        <v>44559.66667</v>
      </c>
      <c r="B504" s="1">
        <f>IFERROR(__xludf.DUMMYFUNCTION("""COMPUTED_VALUE"""),179.38)</f>
        <v>179.38</v>
      </c>
    </row>
    <row r="505">
      <c r="A505" s="2">
        <f>IFERROR(__xludf.DUMMYFUNCTION("""COMPUTED_VALUE"""),44560.66666666667)</f>
        <v>44560.66667</v>
      </c>
      <c r="B505" s="1">
        <f>IFERROR(__xludf.DUMMYFUNCTION("""COMPUTED_VALUE"""),178.2)</f>
        <v>178.2</v>
      </c>
    </row>
    <row r="506">
      <c r="A506" s="2">
        <f>IFERROR(__xludf.DUMMYFUNCTION("""COMPUTED_VALUE"""),44561.66666666667)</f>
        <v>44561.66667</v>
      </c>
      <c r="B506" s="1">
        <f>IFERROR(__xludf.DUMMYFUNCTION("""COMPUTED_VALUE"""),177.57)</f>
        <v>177.57</v>
      </c>
    </row>
    <row r="507">
      <c r="A507" s="2">
        <f>IFERROR(__xludf.DUMMYFUNCTION("""COMPUTED_VALUE"""),44564.66666666667)</f>
        <v>44564.66667</v>
      </c>
      <c r="B507" s="1">
        <f>IFERROR(__xludf.DUMMYFUNCTION("""COMPUTED_VALUE"""),182.01)</f>
        <v>182.01</v>
      </c>
    </row>
    <row r="508">
      <c r="A508" s="2">
        <f>IFERROR(__xludf.DUMMYFUNCTION("""COMPUTED_VALUE"""),44565.66666666667)</f>
        <v>44565.66667</v>
      </c>
      <c r="B508" s="1">
        <f>IFERROR(__xludf.DUMMYFUNCTION("""COMPUTED_VALUE"""),179.7)</f>
        <v>179.7</v>
      </c>
    </row>
    <row r="509">
      <c r="A509" s="2">
        <f>IFERROR(__xludf.DUMMYFUNCTION("""COMPUTED_VALUE"""),44566.66666666667)</f>
        <v>44566.66667</v>
      </c>
      <c r="B509" s="1">
        <f>IFERROR(__xludf.DUMMYFUNCTION("""COMPUTED_VALUE"""),174.92)</f>
        <v>174.92</v>
      </c>
    </row>
    <row r="510">
      <c r="A510" s="2">
        <f>IFERROR(__xludf.DUMMYFUNCTION("""COMPUTED_VALUE"""),44567.66666666667)</f>
        <v>44567.66667</v>
      </c>
      <c r="B510" s="1">
        <f>IFERROR(__xludf.DUMMYFUNCTION("""COMPUTED_VALUE"""),172.0)</f>
        <v>172</v>
      </c>
    </row>
    <row r="511">
      <c r="A511" s="2">
        <f>IFERROR(__xludf.DUMMYFUNCTION("""COMPUTED_VALUE"""),44568.66666666667)</f>
        <v>44568.66667</v>
      </c>
      <c r="B511" s="1">
        <f>IFERROR(__xludf.DUMMYFUNCTION("""COMPUTED_VALUE"""),172.17)</f>
        <v>172.17</v>
      </c>
    </row>
    <row r="512">
      <c r="A512" s="2">
        <f>IFERROR(__xludf.DUMMYFUNCTION("""COMPUTED_VALUE"""),44571.66666666667)</f>
        <v>44571.66667</v>
      </c>
      <c r="B512" s="1">
        <f>IFERROR(__xludf.DUMMYFUNCTION("""COMPUTED_VALUE"""),172.19)</f>
        <v>172.19</v>
      </c>
    </row>
    <row r="513">
      <c r="A513" s="2">
        <f>IFERROR(__xludf.DUMMYFUNCTION("""COMPUTED_VALUE"""),44572.66666666667)</f>
        <v>44572.66667</v>
      </c>
      <c r="B513" s="1">
        <f>IFERROR(__xludf.DUMMYFUNCTION("""COMPUTED_VALUE"""),175.08)</f>
        <v>175.08</v>
      </c>
    </row>
    <row r="514">
      <c r="A514" s="2">
        <f>IFERROR(__xludf.DUMMYFUNCTION("""COMPUTED_VALUE"""),44573.66666666667)</f>
        <v>44573.66667</v>
      </c>
      <c r="B514" s="1">
        <f>IFERROR(__xludf.DUMMYFUNCTION("""COMPUTED_VALUE"""),175.53)</f>
        <v>175.53</v>
      </c>
    </row>
    <row r="515">
      <c r="A515" s="2">
        <f>IFERROR(__xludf.DUMMYFUNCTION("""COMPUTED_VALUE"""),44574.66666666667)</f>
        <v>44574.66667</v>
      </c>
      <c r="B515" s="1">
        <f>IFERROR(__xludf.DUMMYFUNCTION("""COMPUTED_VALUE"""),172.19)</f>
        <v>172.19</v>
      </c>
    </row>
    <row r="516">
      <c r="A516" s="2">
        <f>IFERROR(__xludf.DUMMYFUNCTION("""COMPUTED_VALUE"""),44575.66666666667)</f>
        <v>44575.66667</v>
      </c>
      <c r="B516" s="1">
        <f>IFERROR(__xludf.DUMMYFUNCTION("""COMPUTED_VALUE"""),173.07)</f>
        <v>173.07</v>
      </c>
    </row>
    <row r="517">
      <c r="A517" s="2">
        <f>IFERROR(__xludf.DUMMYFUNCTION("""COMPUTED_VALUE"""),44579.66666666667)</f>
        <v>44579.66667</v>
      </c>
      <c r="B517" s="1">
        <f>IFERROR(__xludf.DUMMYFUNCTION("""COMPUTED_VALUE"""),169.8)</f>
        <v>169.8</v>
      </c>
    </row>
    <row r="518">
      <c r="A518" s="2">
        <f>IFERROR(__xludf.DUMMYFUNCTION("""COMPUTED_VALUE"""),44580.66666666667)</f>
        <v>44580.66667</v>
      </c>
      <c r="B518" s="1">
        <f>IFERROR(__xludf.DUMMYFUNCTION("""COMPUTED_VALUE"""),166.23)</f>
        <v>166.23</v>
      </c>
    </row>
    <row r="519">
      <c r="A519" s="2">
        <f>IFERROR(__xludf.DUMMYFUNCTION("""COMPUTED_VALUE"""),44581.66666666667)</f>
        <v>44581.66667</v>
      </c>
      <c r="B519" s="1">
        <f>IFERROR(__xludf.DUMMYFUNCTION("""COMPUTED_VALUE"""),164.51)</f>
        <v>164.51</v>
      </c>
    </row>
    <row r="520">
      <c r="A520" s="2">
        <f>IFERROR(__xludf.DUMMYFUNCTION("""COMPUTED_VALUE"""),44582.66666666667)</f>
        <v>44582.66667</v>
      </c>
      <c r="B520" s="1">
        <f>IFERROR(__xludf.DUMMYFUNCTION("""COMPUTED_VALUE"""),162.41)</f>
        <v>162.41</v>
      </c>
    </row>
    <row r="521">
      <c r="A521" s="2">
        <f>IFERROR(__xludf.DUMMYFUNCTION("""COMPUTED_VALUE"""),44585.66666666667)</f>
        <v>44585.66667</v>
      </c>
      <c r="B521" s="1">
        <f>IFERROR(__xludf.DUMMYFUNCTION("""COMPUTED_VALUE"""),161.62)</f>
        <v>161.62</v>
      </c>
    </row>
    <row r="522">
      <c r="A522" s="2">
        <f>IFERROR(__xludf.DUMMYFUNCTION("""COMPUTED_VALUE"""),44586.66666666667)</f>
        <v>44586.66667</v>
      </c>
      <c r="B522" s="1">
        <f>IFERROR(__xludf.DUMMYFUNCTION("""COMPUTED_VALUE"""),159.78)</f>
        <v>159.78</v>
      </c>
    </row>
    <row r="523">
      <c r="A523" s="2">
        <f>IFERROR(__xludf.DUMMYFUNCTION("""COMPUTED_VALUE"""),44587.66666666667)</f>
        <v>44587.66667</v>
      </c>
      <c r="B523" s="1">
        <f>IFERROR(__xludf.DUMMYFUNCTION("""COMPUTED_VALUE"""),159.69)</f>
        <v>159.69</v>
      </c>
    </row>
    <row r="524">
      <c r="A524" s="2">
        <f>IFERROR(__xludf.DUMMYFUNCTION("""COMPUTED_VALUE"""),44588.66666666667)</f>
        <v>44588.66667</v>
      </c>
      <c r="B524" s="1">
        <f>IFERROR(__xludf.DUMMYFUNCTION("""COMPUTED_VALUE"""),159.22)</f>
        <v>159.22</v>
      </c>
    </row>
    <row r="525">
      <c r="A525" s="2">
        <f>IFERROR(__xludf.DUMMYFUNCTION("""COMPUTED_VALUE"""),44589.66666666667)</f>
        <v>44589.66667</v>
      </c>
      <c r="B525" s="1">
        <f>IFERROR(__xludf.DUMMYFUNCTION("""COMPUTED_VALUE"""),170.33)</f>
        <v>170.33</v>
      </c>
    </row>
    <row r="526">
      <c r="A526" s="2">
        <f>IFERROR(__xludf.DUMMYFUNCTION("""COMPUTED_VALUE"""),44592.66666666667)</f>
        <v>44592.66667</v>
      </c>
      <c r="B526" s="1">
        <f>IFERROR(__xludf.DUMMYFUNCTION("""COMPUTED_VALUE"""),174.78)</f>
        <v>174.78</v>
      </c>
    </row>
    <row r="527">
      <c r="A527" s="2">
        <f>IFERROR(__xludf.DUMMYFUNCTION("""COMPUTED_VALUE"""),44593.66666666667)</f>
        <v>44593.66667</v>
      </c>
      <c r="B527" s="1">
        <f>IFERROR(__xludf.DUMMYFUNCTION("""COMPUTED_VALUE"""),174.61)</f>
        <v>174.61</v>
      </c>
    </row>
    <row r="528">
      <c r="A528" s="2">
        <f>IFERROR(__xludf.DUMMYFUNCTION("""COMPUTED_VALUE"""),44594.66666666667)</f>
        <v>44594.66667</v>
      </c>
      <c r="B528" s="1">
        <f>IFERROR(__xludf.DUMMYFUNCTION("""COMPUTED_VALUE"""),175.84)</f>
        <v>175.84</v>
      </c>
    </row>
    <row r="529">
      <c r="A529" s="2">
        <f>IFERROR(__xludf.DUMMYFUNCTION("""COMPUTED_VALUE"""),44595.66666666667)</f>
        <v>44595.66667</v>
      </c>
      <c r="B529" s="1">
        <f>IFERROR(__xludf.DUMMYFUNCTION("""COMPUTED_VALUE"""),172.9)</f>
        <v>172.9</v>
      </c>
    </row>
    <row r="530">
      <c r="A530" s="2">
        <f>IFERROR(__xludf.DUMMYFUNCTION("""COMPUTED_VALUE"""),44596.66666666667)</f>
        <v>44596.66667</v>
      </c>
      <c r="B530" s="1">
        <f>IFERROR(__xludf.DUMMYFUNCTION("""COMPUTED_VALUE"""),172.39)</f>
        <v>172.39</v>
      </c>
    </row>
    <row r="531">
      <c r="A531" s="2">
        <f>IFERROR(__xludf.DUMMYFUNCTION("""COMPUTED_VALUE"""),44599.66666666667)</f>
        <v>44599.66667</v>
      </c>
      <c r="B531" s="1">
        <f>IFERROR(__xludf.DUMMYFUNCTION("""COMPUTED_VALUE"""),171.66)</f>
        <v>171.66</v>
      </c>
    </row>
    <row r="532">
      <c r="A532" s="2">
        <f>IFERROR(__xludf.DUMMYFUNCTION("""COMPUTED_VALUE"""),44600.66666666667)</f>
        <v>44600.66667</v>
      </c>
      <c r="B532" s="1">
        <f>IFERROR(__xludf.DUMMYFUNCTION("""COMPUTED_VALUE"""),174.83)</f>
        <v>174.83</v>
      </c>
    </row>
    <row r="533">
      <c r="A533" s="2">
        <f>IFERROR(__xludf.DUMMYFUNCTION("""COMPUTED_VALUE"""),44601.66666666667)</f>
        <v>44601.66667</v>
      </c>
      <c r="B533" s="1">
        <f>IFERROR(__xludf.DUMMYFUNCTION("""COMPUTED_VALUE"""),176.28)</f>
        <v>176.28</v>
      </c>
    </row>
    <row r="534">
      <c r="A534" s="2">
        <f>IFERROR(__xludf.DUMMYFUNCTION("""COMPUTED_VALUE"""),44602.66666666667)</f>
        <v>44602.66667</v>
      </c>
      <c r="B534" s="1">
        <f>IFERROR(__xludf.DUMMYFUNCTION("""COMPUTED_VALUE"""),172.12)</f>
        <v>172.12</v>
      </c>
    </row>
    <row r="535">
      <c r="A535" s="2">
        <f>IFERROR(__xludf.DUMMYFUNCTION("""COMPUTED_VALUE"""),44603.66666666667)</f>
        <v>44603.66667</v>
      </c>
      <c r="B535" s="1">
        <f>IFERROR(__xludf.DUMMYFUNCTION("""COMPUTED_VALUE"""),168.64)</f>
        <v>168.64</v>
      </c>
    </row>
    <row r="536">
      <c r="A536" s="2">
        <f>IFERROR(__xludf.DUMMYFUNCTION("""COMPUTED_VALUE"""),44606.66666666667)</f>
        <v>44606.66667</v>
      </c>
      <c r="B536" s="1">
        <f>IFERROR(__xludf.DUMMYFUNCTION("""COMPUTED_VALUE"""),168.88)</f>
        <v>168.88</v>
      </c>
    </row>
    <row r="537">
      <c r="A537" s="2">
        <f>IFERROR(__xludf.DUMMYFUNCTION("""COMPUTED_VALUE"""),44607.66666666667)</f>
        <v>44607.66667</v>
      </c>
      <c r="B537" s="1">
        <f>IFERROR(__xludf.DUMMYFUNCTION("""COMPUTED_VALUE"""),172.79)</f>
        <v>172.79</v>
      </c>
    </row>
    <row r="538">
      <c r="A538" s="2">
        <f>IFERROR(__xludf.DUMMYFUNCTION("""COMPUTED_VALUE"""),44608.66666666667)</f>
        <v>44608.66667</v>
      </c>
      <c r="B538" s="1">
        <f>IFERROR(__xludf.DUMMYFUNCTION("""COMPUTED_VALUE"""),172.55)</f>
        <v>172.55</v>
      </c>
    </row>
    <row r="539">
      <c r="A539" s="2">
        <f>IFERROR(__xludf.DUMMYFUNCTION("""COMPUTED_VALUE"""),44609.66666666667)</f>
        <v>44609.66667</v>
      </c>
      <c r="B539" s="1">
        <f>IFERROR(__xludf.DUMMYFUNCTION("""COMPUTED_VALUE"""),168.88)</f>
        <v>168.88</v>
      </c>
    </row>
    <row r="540">
      <c r="A540" s="2">
        <f>IFERROR(__xludf.DUMMYFUNCTION("""COMPUTED_VALUE"""),44610.66666666667)</f>
        <v>44610.66667</v>
      </c>
      <c r="B540" s="1">
        <f>IFERROR(__xludf.DUMMYFUNCTION("""COMPUTED_VALUE"""),167.3)</f>
        <v>167.3</v>
      </c>
    </row>
    <row r="541">
      <c r="A541" s="2">
        <f>IFERROR(__xludf.DUMMYFUNCTION("""COMPUTED_VALUE"""),44614.66666666667)</f>
        <v>44614.66667</v>
      </c>
      <c r="B541" s="1">
        <f>IFERROR(__xludf.DUMMYFUNCTION("""COMPUTED_VALUE"""),164.32)</f>
        <v>164.32</v>
      </c>
    </row>
    <row r="542">
      <c r="A542" s="2">
        <f>IFERROR(__xludf.DUMMYFUNCTION("""COMPUTED_VALUE"""),44615.66666666667)</f>
        <v>44615.66667</v>
      </c>
      <c r="B542" s="1">
        <f>IFERROR(__xludf.DUMMYFUNCTION("""COMPUTED_VALUE"""),160.07)</f>
        <v>160.07</v>
      </c>
    </row>
    <row r="543">
      <c r="A543" s="2">
        <f>IFERROR(__xludf.DUMMYFUNCTION("""COMPUTED_VALUE"""),44616.66666666667)</f>
        <v>44616.66667</v>
      </c>
      <c r="B543" s="1">
        <f>IFERROR(__xludf.DUMMYFUNCTION("""COMPUTED_VALUE"""),162.74)</f>
        <v>162.74</v>
      </c>
    </row>
    <row r="544">
      <c r="A544" s="2">
        <f>IFERROR(__xludf.DUMMYFUNCTION("""COMPUTED_VALUE"""),44617.66666666667)</f>
        <v>44617.66667</v>
      </c>
      <c r="B544" s="1">
        <f>IFERROR(__xludf.DUMMYFUNCTION("""COMPUTED_VALUE"""),164.85)</f>
        <v>164.85</v>
      </c>
    </row>
    <row r="545">
      <c r="A545" s="2">
        <f>IFERROR(__xludf.DUMMYFUNCTION("""COMPUTED_VALUE"""),44620.66666666667)</f>
        <v>44620.66667</v>
      </c>
      <c r="B545" s="1">
        <f>IFERROR(__xludf.DUMMYFUNCTION("""COMPUTED_VALUE"""),165.12)</f>
        <v>165.12</v>
      </c>
    </row>
    <row r="546">
      <c r="A546" s="2">
        <f>IFERROR(__xludf.DUMMYFUNCTION("""COMPUTED_VALUE"""),44621.66666666667)</f>
        <v>44621.66667</v>
      </c>
      <c r="B546" s="1">
        <f>IFERROR(__xludf.DUMMYFUNCTION("""COMPUTED_VALUE"""),163.2)</f>
        <v>163.2</v>
      </c>
    </row>
    <row r="547">
      <c r="A547" s="2">
        <f>IFERROR(__xludf.DUMMYFUNCTION("""COMPUTED_VALUE"""),44622.66666666667)</f>
        <v>44622.66667</v>
      </c>
      <c r="B547" s="1">
        <f>IFERROR(__xludf.DUMMYFUNCTION("""COMPUTED_VALUE"""),166.56)</f>
        <v>166.56</v>
      </c>
    </row>
    <row r="548">
      <c r="A548" s="2">
        <f>IFERROR(__xludf.DUMMYFUNCTION("""COMPUTED_VALUE"""),44623.66666666667)</f>
        <v>44623.66667</v>
      </c>
      <c r="B548" s="1">
        <f>IFERROR(__xludf.DUMMYFUNCTION("""COMPUTED_VALUE"""),166.23)</f>
        <v>166.23</v>
      </c>
    </row>
    <row r="549">
      <c r="A549" s="2">
        <f>IFERROR(__xludf.DUMMYFUNCTION("""COMPUTED_VALUE"""),44624.66666666667)</f>
        <v>44624.66667</v>
      </c>
      <c r="B549" s="1">
        <f>IFERROR(__xludf.DUMMYFUNCTION("""COMPUTED_VALUE"""),163.17)</f>
        <v>163.17</v>
      </c>
    </row>
    <row r="550">
      <c r="A550" s="2">
        <f>IFERROR(__xludf.DUMMYFUNCTION("""COMPUTED_VALUE"""),44627.66666666667)</f>
        <v>44627.66667</v>
      </c>
      <c r="B550" s="1">
        <f>IFERROR(__xludf.DUMMYFUNCTION("""COMPUTED_VALUE"""),159.3)</f>
        <v>159.3</v>
      </c>
    </row>
    <row r="551">
      <c r="A551" s="2">
        <f>IFERROR(__xludf.DUMMYFUNCTION("""COMPUTED_VALUE"""),44628.66666666667)</f>
        <v>44628.66667</v>
      </c>
      <c r="B551" s="1">
        <f>IFERROR(__xludf.DUMMYFUNCTION("""COMPUTED_VALUE"""),157.44)</f>
        <v>157.44</v>
      </c>
    </row>
    <row r="552">
      <c r="A552" s="2">
        <f>IFERROR(__xludf.DUMMYFUNCTION("""COMPUTED_VALUE"""),44629.66666666667)</f>
        <v>44629.66667</v>
      </c>
      <c r="B552" s="1">
        <f>IFERROR(__xludf.DUMMYFUNCTION("""COMPUTED_VALUE"""),162.95)</f>
        <v>162.95</v>
      </c>
    </row>
    <row r="553">
      <c r="A553" s="2">
        <f>IFERROR(__xludf.DUMMYFUNCTION("""COMPUTED_VALUE"""),44630.66666666667)</f>
        <v>44630.66667</v>
      </c>
      <c r="B553" s="1">
        <f>IFERROR(__xludf.DUMMYFUNCTION("""COMPUTED_VALUE"""),158.52)</f>
        <v>158.52</v>
      </c>
    </row>
    <row r="554">
      <c r="A554" s="2">
        <f>IFERROR(__xludf.DUMMYFUNCTION("""COMPUTED_VALUE"""),44631.66666666667)</f>
        <v>44631.66667</v>
      </c>
      <c r="B554" s="1">
        <f>IFERROR(__xludf.DUMMYFUNCTION("""COMPUTED_VALUE"""),154.73)</f>
        <v>154.73</v>
      </c>
    </row>
    <row r="555">
      <c r="A555" s="2">
        <f>IFERROR(__xludf.DUMMYFUNCTION("""COMPUTED_VALUE"""),44634.66666666667)</f>
        <v>44634.66667</v>
      </c>
      <c r="B555" s="1">
        <f>IFERROR(__xludf.DUMMYFUNCTION("""COMPUTED_VALUE"""),150.62)</f>
        <v>150.62</v>
      </c>
    </row>
    <row r="556">
      <c r="A556" s="2">
        <f>IFERROR(__xludf.DUMMYFUNCTION("""COMPUTED_VALUE"""),44635.66666666667)</f>
        <v>44635.66667</v>
      </c>
      <c r="B556" s="1">
        <f>IFERROR(__xludf.DUMMYFUNCTION("""COMPUTED_VALUE"""),155.09)</f>
        <v>155.09</v>
      </c>
    </row>
    <row r="557">
      <c r="A557" s="2">
        <f>IFERROR(__xludf.DUMMYFUNCTION("""COMPUTED_VALUE"""),44636.66666666667)</f>
        <v>44636.66667</v>
      </c>
      <c r="B557" s="1">
        <f>IFERROR(__xludf.DUMMYFUNCTION("""COMPUTED_VALUE"""),159.59)</f>
        <v>159.59</v>
      </c>
    </row>
    <row r="558">
      <c r="A558" s="2">
        <f>IFERROR(__xludf.DUMMYFUNCTION("""COMPUTED_VALUE"""),44637.66666666667)</f>
        <v>44637.66667</v>
      </c>
      <c r="B558" s="1">
        <f>IFERROR(__xludf.DUMMYFUNCTION("""COMPUTED_VALUE"""),160.62)</f>
        <v>160.62</v>
      </c>
    </row>
    <row r="559">
      <c r="A559" s="2">
        <f>IFERROR(__xludf.DUMMYFUNCTION("""COMPUTED_VALUE"""),44638.66666666667)</f>
        <v>44638.66667</v>
      </c>
      <c r="B559" s="1">
        <f>IFERROR(__xludf.DUMMYFUNCTION("""COMPUTED_VALUE"""),163.98)</f>
        <v>163.98</v>
      </c>
    </row>
    <row r="560">
      <c r="A560" s="2">
        <f>IFERROR(__xludf.DUMMYFUNCTION("""COMPUTED_VALUE"""),44641.66666666667)</f>
        <v>44641.66667</v>
      </c>
      <c r="B560" s="1">
        <f>IFERROR(__xludf.DUMMYFUNCTION("""COMPUTED_VALUE"""),165.38)</f>
        <v>165.38</v>
      </c>
    </row>
    <row r="561">
      <c r="A561" s="2">
        <f>IFERROR(__xludf.DUMMYFUNCTION("""COMPUTED_VALUE"""),44642.66666666667)</f>
        <v>44642.66667</v>
      </c>
      <c r="B561" s="1">
        <f>IFERROR(__xludf.DUMMYFUNCTION("""COMPUTED_VALUE"""),168.82)</f>
        <v>168.82</v>
      </c>
    </row>
    <row r="562">
      <c r="A562" s="2">
        <f>IFERROR(__xludf.DUMMYFUNCTION("""COMPUTED_VALUE"""),44643.66666666667)</f>
        <v>44643.66667</v>
      </c>
      <c r="B562" s="1">
        <f>IFERROR(__xludf.DUMMYFUNCTION("""COMPUTED_VALUE"""),170.21)</f>
        <v>170.21</v>
      </c>
    </row>
    <row r="563">
      <c r="A563" s="2">
        <f>IFERROR(__xludf.DUMMYFUNCTION("""COMPUTED_VALUE"""),44644.66666666667)</f>
        <v>44644.66667</v>
      </c>
      <c r="B563" s="1">
        <f>IFERROR(__xludf.DUMMYFUNCTION("""COMPUTED_VALUE"""),174.07)</f>
        <v>174.07</v>
      </c>
    </row>
    <row r="564">
      <c r="A564" s="2">
        <f>IFERROR(__xludf.DUMMYFUNCTION("""COMPUTED_VALUE"""),44645.66666666667)</f>
        <v>44645.66667</v>
      </c>
      <c r="B564" s="1">
        <f>IFERROR(__xludf.DUMMYFUNCTION("""COMPUTED_VALUE"""),174.72)</f>
        <v>174.72</v>
      </c>
    </row>
    <row r="565">
      <c r="A565" s="2">
        <f>IFERROR(__xludf.DUMMYFUNCTION("""COMPUTED_VALUE"""),44648.66666666667)</f>
        <v>44648.66667</v>
      </c>
      <c r="B565" s="1">
        <f>IFERROR(__xludf.DUMMYFUNCTION("""COMPUTED_VALUE"""),175.6)</f>
        <v>175.6</v>
      </c>
    </row>
    <row r="566">
      <c r="A566" s="2">
        <f>IFERROR(__xludf.DUMMYFUNCTION("""COMPUTED_VALUE"""),44649.66666666667)</f>
        <v>44649.66667</v>
      </c>
      <c r="B566" s="1">
        <f>IFERROR(__xludf.DUMMYFUNCTION("""COMPUTED_VALUE"""),178.96)</f>
        <v>178.96</v>
      </c>
    </row>
    <row r="567">
      <c r="A567" s="2">
        <f>IFERROR(__xludf.DUMMYFUNCTION("""COMPUTED_VALUE"""),44650.66666666667)</f>
        <v>44650.66667</v>
      </c>
      <c r="B567" s="1">
        <f>IFERROR(__xludf.DUMMYFUNCTION("""COMPUTED_VALUE"""),177.77)</f>
        <v>177.77</v>
      </c>
    </row>
    <row r="568">
      <c r="A568" s="2">
        <f>IFERROR(__xludf.DUMMYFUNCTION("""COMPUTED_VALUE"""),44651.66666666667)</f>
        <v>44651.66667</v>
      </c>
      <c r="B568" s="1">
        <f>IFERROR(__xludf.DUMMYFUNCTION("""COMPUTED_VALUE"""),174.61)</f>
        <v>174.61</v>
      </c>
    </row>
    <row r="569">
      <c r="A569" s="2">
        <f>IFERROR(__xludf.DUMMYFUNCTION("""COMPUTED_VALUE"""),44652.66666666667)</f>
        <v>44652.66667</v>
      </c>
      <c r="B569" s="1">
        <f>IFERROR(__xludf.DUMMYFUNCTION("""COMPUTED_VALUE"""),174.31)</f>
        <v>174.31</v>
      </c>
    </row>
    <row r="570">
      <c r="A570" s="2">
        <f>IFERROR(__xludf.DUMMYFUNCTION("""COMPUTED_VALUE"""),44655.66666666667)</f>
        <v>44655.66667</v>
      </c>
      <c r="B570" s="1">
        <f>IFERROR(__xludf.DUMMYFUNCTION("""COMPUTED_VALUE"""),178.44)</f>
        <v>178.44</v>
      </c>
    </row>
    <row r="571">
      <c r="A571" s="2">
        <f>IFERROR(__xludf.DUMMYFUNCTION("""COMPUTED_VALUE"""),44656.66666666667)</f>
        <v>44656.66667</v>
      </c>
      <c r="B571" s="1">
        <f>IFERROR(__xludf.DUMMYFUNCTION("""COMPUTED_VALUE"""),175.06)</f>
        <v>175.06</v>
      </c>
    </row>
    <row r="572">
      <c r="A572" s="2">
        <f>IFERROR(__xludf.DUMMYFUNCTION("""COMPUTED_VALUE"""),44657.66666666667)</f>
        <v>44657.66667</v>
      </c>
      <c r="B572" s="1">
        <f>IFERROR(__xludf.DUMMYFUNCTION("""COMPUTED_VALUE"""),171.83)</f>
        <v>171.83</v>
      </c>
    </row>
    <row r="573">
      <c r="A573" s="2">
        <f>IFERROR(__xludf.DUMMYFUNCTION("""COMPUTED_VALUE"""),44658.66666666667)</f>
        <v>44658.66667</v>
      </c>
      <c r="B573" s="1">
        <f>IFERROR(__xludf.DUMMYFUNCTION("""COMPUTED_VALUE"""),172.14)</f>
        <v>172.14</v>
      </c>
    </row>
    <row r="574">
      <c r="A574" s="2">
        <f>IFERROR(__xludf.DUMMYFUNCTION("""COMPUTED_VALUE"""),44659.66666666667)</f>
        <v>44659.66667</v>
      </c>
      <c r="B574" s="1">
        <f>IFERROR(__xludf.DUMMYFUNCTION("""COMPUTED_VALUE"""),170.09)</f>
        <v>170.09</v>
      </c>
    </row>
    <row r="575">
      <c r="A575" s="2">
        <f>IFERROR(__xludf.DUMMYFUNCTION("""COMPUTED_VALUE"""),44662.66666666667)</f>
        <v>44662.66667</v>
      </c>
      <c r="B575" s="1">
        <f>IFERROR(__xludf.DUMMYFUNCTION("""COMPUTED_VALUE"""),165.75)</f>
        <v>165.75</v>
      </c>
    </row>
    <row r="576">
      <c r="A576" s="2">
        <f>IFERROR(__xludf.DUMMYFUNCTION("""COMPUTED_VALUE"""),44663.66666666667)</f>
        <v>44663.66667</v>
      </c>
      <c r="B576" s="1">
        <f>IFERROR(__xludf.DUMMYFUNCTION("""COMPUTED_VALUE"""),167.66)</f>
        <v>167.66</v>
      </c>
    </row>
    <row r="577">
      <c r="A577" s="2">
        <f>IFERROR(__xludf.DUMMYFUNCTION("""COMPUTED_VALUE"""),44664.66666666667)</f>
        <v>44664.66667</v>
      </c>
      <c r="B577" s="1">
        <f>IFERROR(__xludf.DUMMYFUNCTION("""COMPUTED_VALUE"""),170.4)</f>
        <v>170.4</v>
      </c>
    </row>
    <row r="578">
      <c r="A578" s="2">
        <f>IFERROR(__xludf.DUMMYFUNCTION("""COMPUTED_VALUE"""),44665.66666666667)</f>
        <v>44665.66667</v>
      </c>
      <c r="B578" s="1">
        <f>IFERROR(__xludf.DUMMYFUNCTION("""COMPUTED_VALUE"""),165.29)</f>
        <v>165.29</v>
      </c>
    </row>
    <row r="579">
      <c r="A579" s="2">
        <f>IFERROR(__xludf.DUMMYFUNCTION("""COMPUTED_VALUE"""),44669.66666666667)</f>
        <v>44669.66667</v>
      </c>
      <c r="B579" s="1">
        <f>IFERROR(__xludf.DUMMYFUNCTION("""COMPUTED_VALUE"""),165.07)</f>
        <v>165.07</v>
      </c>
    </row>
    <row r="580">
      <c r="A580" s="2">
        <f>IFERROR(__xludf.DUMMYFUNCTION("""COMPUTED_VALUE"""),44670.66666666667)</f>
        <v>44670.66667</v>
      </c>
      <c r="B580" s="1">
        <f>IFERROR(__xludf.DUMMYFUNCTION("""COMPUTED_VALUE"""),167.4)</f>
        <v>167.4</v>
      </c>
    </row>
    <row r="581">
      <c r="A581" s="2">
        <f>IFERROR(__xludf.DUMMYFUNCTION("""COMPUTED_VALUE"""),44671.66666666667)</f>
        <v>44671.66667</v>
      </c>
      <c r="B581" s="1">
        <f>IFERROR(__xludf.DUMMYFUNCTION("""COMPUTED_VALUE"""),167.23)</f>
        <v>167.23</v>
      </c>
    </row>
    <row r="582">
      <c r="A582" s="2">
        <f>IFERROR(__xludf.DUMMYFUNCTION("""COMPUTED_VALUE"""),44672.66666666667)</f>
        <v>44672.66667</v>
      </c>
      <c r="B582" s="1">
        <f>IFERROR(__xludf.DUMMYFUNCTION("""COMPUTED_VALUE"""),166.42)</f>
        <v>166.42</v>
      </c>
    </row>
    <row r="583">
      <c r="A583" s="2">
        <f>IFERROR(__xludf.DUMMYFUNCTION("""COMPUTED_VALUE"""),44673.66666666667)</f>
        <v>44673.66667</v>
      </c>
      <c r="B583" s="1">
        <f>IFERROR(__xludf.DUMMYFUNCTION("""COMPUTED_VALUE"""),161.79)</f>
        <v>161.79</v>
      </c>
    </row>
    <row r="584">
      <c r="A584" s="2">
        <f>IFERROR(__xludf.DUMMYFUNCTION("""COMPUTED_VALUE"""),44676.66666666667)</f>
        <v>44676.66667</v>
      </c>
      <c r="B584" s="1">
        <f>IFERROR(__xludf.DUMMYFUNCTION("""COMPUTED_VALUE"""),162.88)</f>
        <v>162.88</v>
      </c>
    </row>
    <row r="585">
      <c r="A585" s="2">
        <f>IFERROR(__xludf.DUMMYFUNCTION("""COMPUTED_VALUE"""),44677.66666666667)</f>
        <v>44677.66667</v>
      </c>
      <c r="B585" s="1">
        <f>IFERROR(__xludf.DUMMYFUNCTION("""COMPUTED_VALUE"""),156.8)</f>
        <v>156.8</v>
      </c>
    </row>
    <row r="586">
      <c r="A586" s="2">
        <f>IFERROR(__xludf.DUMMYFUNCTION("""COMPUTED_VALUE"""),44678.66666666667)</f>
        <v>44678.66667</v>
      </c>
      <c r="B586" s="1">
        <f>IFERROR(__xludf.DUMMYFUNCTION("""COMPUTED_VALUE"""),156.57)</f>
        <v>156.57</v>
      </c>
    </row>
    <row r="587">
      <c r="A587" s="2">
        <f>IFERROR(__xludf.DUMMYFUNCTION("""COMPUTED_VALUE"""),44679.66666666667)</f>
        <v>44679.66667</v>
      </c>
      <c r="B587" s="1">
        <f>IFERROR(__xludf.DUMMYFUNCTION("""COMPUTED_VALUE"""),163.64)</f>
        <v>163.64</v>
      </c>
    </row>
    <row r="588">
      <c r="A588" s="2">
        <f>IFERROR(__xludf.DUMMYFUNCTION("""COMPUTED_VALUE"""),44680.66666666667)</f>
        <v>44680.66667</v>
      </c>
      <c r="B588" s="1">
        <f>IFERROR(__xludf.DUMMYFUNCTION("""COMPUTED_VALUE"""),157.65)</f>
        <v>157.65</v>
      </c>
    </row>
    <row r="589">
      <c r="A589" s="2">
        <f>IFERROR(__xludf.DUMMYFUNCTION("""COMPUTED_VALUE"""),44683.66666666667)</f>
        <v>44683.66667</v>
      </c>
      <c r="B589" s="1">
        <f>IFERROR(__xludf.DUMMYFUNCTION("""COMPUTED_VALUE"""),157.96)</f>
        <v>157.96</v>
      </c>
    </row>
    <row r="590">
      <c r="A590" s="2">
        <f>IFERROR(__xludf.DUMMYFUNCTION("""COMPUTED_VALUE"""),44684.66666666667)</f>
        <v>44684.66667</v>
      </c>
      <c r="B590" s="1">
        <f>IFERROR(__xludf.DUMMYFUNCTION("""COMPUTED_VALUE"""),159.48)</f>
        <v>159.48</v>
      </c>
    </row>
    <row r="591">
      <c r="A591" s="2">
        <f>IFERROR(__xludf.DUMMYFUNCTION("""COMPUTED_VALUE"""),44685.66666666667)</f>
        <v>44685.66667</v>
      </c>
      <c r="B591" s="1">
        <f>IFERROR(__xludf.DUMMYFUNCTION("""COMPUTED_VALUE"""),166.02)</f>
        <v>166.02</v>
      </c>
    </row>
    <row r="592">
      <c r="A592" s="2">
        <f>IFERROR(__xludf.DUMMYFUNCTION("""COMPUTED_VALUE"""),44686.66666666667)</f>
        <v>44686.66667</v>
      </c>
      <c r="B592" s="1">
        <f>IFERROR(__xludf.DUMMYFUNCTION("""COMPUTED_VALUE"""),156.77)</f>
        <v>156.77</v>
      </c>
    </row>
    <row r="593">
      <c r="A593" s="2">
        <f>IFERROR(__xludf.DUMMYFUNCTION("""COMPUTED_VALUE"""),44687.66666666667)</f>
        <v>44687.66667</v>
      </c>
      <c r="B593" s="1">
        <f>IFERROR(__xludf.DUMMYFUNCTION("""COMPUTED_VALUE"""),157.28)</f>
        <v>157.28</v>
      </c>
    </row>
    <row r="594">
      <c r="A594" s="2">
        <f>IFERROR(__xludf.DUMMYFUNCTION("""COMPUTED_VALUE"""),44690.66666666667)</f>
        <v>44690.66667</v>
      </c>
      <c r="B594" s="1">
        <f>IFERROR(__xludf.DUMMYFUNCTION("""COMPUTED_VALUE"""),152.06)</f>
        <v>152.06</v>
      </c>
    </row>
    <row r="595">
      <c r="A595" s="2">
        <f>IFERROR(__xludf.DUMMYFUNCTION("""COMPUTED_VALUE"""),44691.66666666667)</f>
        <v>44691.66667</v>
      </c>
      <c r="B595" s="1">
        <f>IFERROR(__xludf.DUMMYFUNCTION("""COMPUTED_VALUE"""),154.51)</f>
        <v>154.51</v>
      </c>
    </row>
    <row r="596">
      <c r="A596" s="2">
        <f>IFERROR(__xludf.DUMMYFUNCTION("""COMPUTED_VALUE"""),44692.66666666667)</f>
        <v>44692.66667</v>
      </c>
      <c r="B596" s="1">
        <f>IFERROR(__xludf.DUMMYFUNCTION("""COMPUTED_VALUE"""),146.5)</f>
        <v>146.5</v>
      </c>
    </row>
    <row r="597">
      <c r="A597" s="2">
        <f>IFERROR(__xludf.DUMMYFUNCTION("""COMPUTED_VALUE"""),44693.66666666667)</f>
        <v>44693.66667</v>
      </c>
      <c r="B597" s="1">
        <f>IFERROR(__xludf.DUMMYFUNCTION("""COMPUTED_VALUE"""),142.56)</f>
        <v>142.56</v>
      </c>
    </row>
    <row r="598">
      <c r="A598" s="2">
        <f>IFERROR(__xludf.DUMMYFUNCTION("""COMPUTED_VALUE"""),44694.66666666667)</f>
        <v>44694.66667</v>
      </c>
      <c r="B598" s="1">
        <f>IFERROR(__xludf.DUMMYFUNCTION("""COMPUTED_VALUE"""),147.11)</f>
        <v>147.11</v>
      </c>
    </row>
    <row r="599">
      <c r="A599" s="2">
        <f>IFERROR(__xludf.DUMMYFUNCTION("""COMPUTED_VALUE"""),44697.66666666667)</f>
        <v>44697.66667</v>
      </c>
      <c r="B599" s="1">
        <f>IFERROR(__xludf.DUMMYFUNCTION("""COMPUTED_VALUE"""),145.54)</f>
        <v>145.54</v>
      </c>
    </row>
    <row r="600">
      <c r="A600" s="2">
        <f>IFERROR(__xludf.DUMMYFUNCTION("""COMPUTED_VALUE"""),44698.66666666667)</f>
        <v>44698.66667</v>
      </c>
      <c r="B600" s="1">
        <f>IFERROR(__xludf.DUMMYFUNCTION("""COMPUTED_VALUE"""),149.24)</f>
        <v>149.24</v>
      </c>
    </row>
    <row r="601">
      <c r="A601" s="2">
        <f>IFERROR(__xludf.DUMMYFUNCTION("""COMPUTED_VALUE"""),44699.66666666667)</f>
        <v>44699.66667</v>
      </c>
      <c r="B601" s="1">
        <f>IFERROR(__xludf.DUMMYFUNCTION("""COMPUTED_VALUE"""),140.82)</f>
        <v>140.82</v>
      </c>
    </row>
    <row r="602">
      <c r="A602" s="2">
        <f>IFERROR(__xludf.DUMMYFUNCTION("""COMPUTED_VALUE"""),44700.66666666667)</f>
        <v>44700.66667</v>
      </c>
      <c r="B602" s="1">
        <f>IFERROR(__xludf.DUMMYFUNCTION("""COMPUTED_VALUE"""),137.35)</f>
        <v>137.35</v>
      </c>
    </row>
    <row r="603">
      <c r="A603" s="2">
        <f>IFERROR(__xludf.DUMMYFUNCTION("""COMPUTED_VALUE"""),44701.66666666667)</f>
        <v>44701.66667</v>
      </c>
      <c r="B603" s="1">
        <f>IFERROR(__xludf.DUMMYFUNCTION("""COMPUTED_VALUE"""),137.59)</f>
        <v>137.59</v>
      </c>
    </row>
    <row r="604">
      <c r="A604" s="2">
        <f>IFERROR(__xludf.DUMMYFUNCTION("""COMPUTED_VALUE"""),44704.66666666667)</f>
        <v>44704.66667</v>
      </c>
      <c r="B604" s="1">
        <f>IFERROR(__xludf.DUMMYFUNCTION("""COMPUTED_VALUE"""),143.11)</f>
        <v>143.11</v>
      </c>
    </row>
    <row r="605">
      <c r="A605" s="2">
        <f>IFERROR(__xludf.DUMMYFUNCTION("""COMPUTED_VALUE"""),44705.66666666667)</f>
        <v>44705.66667</v>
      </c>
      <c r="B605" s="1">
        <f>IFERROR(__xludf.DUMMYFUNCTION("""COMPUTED_VALUE"""),140.36)</f>
        <v>140.36</v>
      </c>
    </row>
    <row r="606">
      <c r="A606" s="2">
        <f>IFERROR(__xludf.DUMMYFUNCTION("""COMPUTED_VALUE"""),44706.66666666667)</f>
        <v>44706.66667</v>
      </c>
      <c r="B606" s="1">
        <f>IFERROR(__xludf.DUMMYFUNCTION("""COMPUTED_VALUE"""),140.52)</f>
        <v>140.52</v>
      </c>
    </row>
    <row r="607">
      <c r="A607" s="2">
        <f>IFERROR(__xludf.DUMMYFUNCTION("""COMPUTED_VALUE"""),44707.66666666667)</f>
        <v>44707.66667</v>
      </c>
      <c r="B607" s="1">
        <f>IFERROR(__xludf.DUMMYFUNCTION("""COMPUTED_VALUE"""),143.78)</f>
        <v>143.78</v>
      </c>
    </row>
    <row r="608">
      <c r="A608" s="2">
        <f>IFERROR(__xludf.DUMMYFUNCTION("""COMPUTED_VALUE"""),44708.66666666667)</f>
        <v>44708.66667</v>
      </c>
      <c r="B608" s="1">
        <f>IFERROR(__xludf.DUMMYFUNCTION("""COMPUTED_VALUE"""),149.64)</f>
        <v>149.64</v>
      </c>
    </row>
    <row r="609">
      <c r="A609" s="2">
        <f>IFERROR(__xludf.DUMMYFUNCTION("""COMPUTED_VALUE"""),44712.66666666667)</f>
        <v>44712.66667</v>
      </c>
      <c r="B609" s="1">
        <f>IFERROR(__xludf.DUMMYFUNCTION("""COMPUTED_VALUE"""),148.84)</f>
        <v>148.84</v>
      </c>
    </row>
    <row r="610">
      <c r="A610" s="2">
        <f>IFERROR(__xludf.DUMMYFUNCTION("""COMPUTED_VALUE"""),44713.66666666667)</f>
        <v>44713.66667</v>
      </c>
      <c r="B610" s="1">
        <f>IFERROR(__xludf.DUMMYFUNCTION("""COMPUTED_VALUE"""),148.71)</f>
        <v>148.71</v>
      </c>
    </row>
    <row r="611">
      <c r="A611" s="2">
        <f>IFERROR(__xludf.DUMMYFUNCTION("""COMPUTED_VALUE"""),44714.66666666667)</f>
        <v>44714.66667</v>
      </c>
      <c r="B611" s="1">
        <f>IFERROR(__xludf.DUMMYFUNCTION("""COMPUTED_VALUE"""),151.21)</f>
        <v>151.21</v>
      </c>
    </row>
    <row r="612">
      <c r="A612" s="2">
        <f>IFERROR(__xludf.DUMMYFUNCTION("""COMPUTED_VALUE"""),44715.66666666667)</f>
        <v>44715.66667</v>
      </c>
      <c r="B612" s="1">
        <f>IFERROR(__xludf.DUMMYFUNCTION("""COMPUTED_VALUE"""),145.38)</f>
        <v>145.38</v>
      </c>
    </row>
    <row r="613">
      <c r="A613" s="2">
        <f>IFERROR(__xludf.DUMMYFUNCTION("""COMPUTED_VALUE"""),44718.66666666667)</f>
        <v>44718.66667</v>
      </c>
      <c r="B613" s="1">
        <f>IFERROR(__xludf.DUMMYFUNCTION("""COMPUTED_VALUE"""),146.14)</f>
        <v>146.14</v>
      </c>
    </row>
    <row r="614">
      <c r="A614" s="2">
        <f>IFERROR(__xludf.DUMMYFUNCTION("""COMPUTED_VALUE"""),44719.66666666667)</f>
        <v>44719.66667</v>
      </c>
      <c r="B614" s="1">
        <f>IFERROR(__xludf.DUMMYFUNCTION("""COMPUTED_VALUE"""),148.71)</f>
        <v>148.71</v>
      </c>
    </row>
    <row r="615">
      <c r="A615" s="2">
        <f>IFERROR(__xludf.DUMMYFUNCTION("""COMPUTED_VALUE"""),44720.66666666667)</f>
        <v>44720.66667</v>
      </c>
      <c r="B615" s="1">
        <f>IFERROR(__xludf.DUMMYFUNCTION("""COMPUTED_VALUE"""),147.96)</f>
        <v>147.96</v>
      </c>
    </row>
    <row r="616">
      <c r="A616" s="2">
        <f>IFERROR(__xludf.DUMMYFUNCTION("""COMPUTED_VALUE"""),44721.66666666667)</f>
        <v>44721.66667</v>
      </c>
      <c r="B616" s="1">
        <f>IFERROR(__xludf.DUMMYFUNCTION("""COMPUTED_VALUE"""),142.64)</f>
        <v>142.64</v>
      </c>
    </row>
    <row r="617">
      <c r="A617" s="2">
        <f>IFERROR(__xludf.DUMMYFUNCTION("""COMPUTED_VALUE"""),44722.66666666667)</f>
        <v>44722.66667</v>
      </c>
      <c r="B617" s="1">
        <f>IFERROR(__xludf.DUMMYFUNCTION("""COMPUTED_VALUE"""),137.13)</f>
        <v>137.13</v>
      </c>
    </row>
    <row r="618">
      <c r="A618" s="2">
        <f>IFERROR(__xludf.DUMMYFUNCTION("""COMPUTED_VALUE"""),44725.66666666667)</f>
        <v>44725.66667</v>
      </c>
      <c r="B618" s="1">
        <f>IFERROR(__xludf.DUMMYFUNCTION("""COMPUTED_VALUE"""),131.88)</f>
        <v>131.88</v>
      </c>
    </row>
    <row r="619">
      <c r="A619" s="2">
        <f>IFERROR(__xludf.DUMMYFUNCTION("""COMPUTED_VALUE"""),44726.66666666667)</f>
        <v>44726.66667</v>
      </c>
      <c r="B619" s="1">
        <f>IFERROR(__xludf.DUMMYFUNCTION("""COMPUTED_VALUE"""),132.76)</f>
        <v>132.76</v>
      </c>
    </row>
    <row r="620">
      <c r="A620" s="2">
        <f>IFERROR(__xludf.DUMMYFUNCTION("""COMPUTED_VALUE"""),44727.66666666667)</f>
        <v>44727.66667</v>
      </c>
      <c r="B620" s="1">
        <f>IFERROR(__xludf.DUMMYFUNCTION("""COMPUTED_VALUE"""),135.43)</f>
        <v>135.43</v>
      </c>
    </row>
    <row r="621">
      <c r="A621" s="2">
        <f>IFERROR(__xludf.DUMMYFUNCTION("""COMPUTED_VALUE"""),44728.66666666667)</f>
        <v>44728.66667</v>
      </c>
      <c r="B621" s="1">
        <f>IFERROR(__xludf.DUMMYFUNCTION("""COMPUTED_VALUE"""),130.06)</f>
        <v>130.06</v>
      </c>
    </row>
    <row r="622">
      <c r="A622" s="2">
        <f>IFERROR(__xludf.DUMMYFUNCTION("""COMPUTED_VALUE"""),44729.66666666667)</f>
        <v>44729.66667</v>
      </c>
      <c r="B622" s="1">
        <f>IFERROR(__xludf.DUMMYFUNCTION("""COMPUTED_VALUE"""),131.56)</f>
        <v>131.56</v>
      </c>
    </row>
    <row r="623">
      <c r="A623" s="2">
        <f>IFERROR(__xludf.DUMMYFUNCTION("""COMPUTED_VALUE"""),44733.66666666667)</f>
        <v>44733.66667</v>
      </c>
      <c r="B623" s="1">
        <f>IFERROR(__xludf.DUMMYFUNCTION("""COMPUTED_VALUE"""),135.87)</f>
        <v>135.87</v>
      </c>
    </row>
    <row r="624">
      <c r="A624" s="2">
        <f>IFERROR(__xludf.DUMMYFUNCTION("""COMPUTED_VALUE"""),44734.66666666667)</f>
        <v>44734.66667</v>
      </c>
      <c r="B624" s="1">
        <f>IFERROR(__xludf.DUMMYFUNCTION("""COMPUTED_VALUE"""),135.35)</f>
        <v>135.35</v>
      </c>
    </row>
    <row r="625">
      <c r="A625" s="2">
        <f>IFERROR(__xludf.DUMMYFUNCTION("""COMPUTED_VALUE"""),44735.66666666667)</f>
        <v>44735.66667</v>
      </c>
      <c r="B625" s="1">
        <f>IFERROR(__xludf.DUMMYFUNCTION("""COMPUTED_VALUE"""),138.27)</f>
        <v>138.27</v>
      </c>
    </row>
    <row r="626">
      <c r="A626" s="2">
        <f>IFERROR(__xludf.DUMMYFUNCTION("""COMPUTED_VALUE"""),44736.66666666667)</f>
        <v>44736.66667</v>
      </c>
      <c r="B626" s="1">
        <f>IFERROR(__xludf.DUMMYFUNCTION("""COMPUTED_VALUE"""),141.66)</f>
        <v>141.66</v>
      </c>
    </row>
    <row r="627">
      <c r="A627" s="2">
        <f>IFERROR(__xludf.DUMMYFUNCTION("""COMPUTED_VALUE"""),44739.66666666667)</f>
        <v>44739.66667</v>
      </c>
      <c r="B627" s="1">
        <f>IFERROR(__xludf.DUMMYFUNCTION("""COMPUTED_VALUE"""),141.66)</f>
        <v>141.66</v>
      </c>
    </row>
    <row r="628">
      <c r="A628" s="2">
        <f>IFERROR(__xludf.DUMMYFUNCTION("""COMPUTED_VALUE"""),44740.66666666667)</f>
        <v>44740.66667</v>
      </c>
      <c r="B628" s="1">
        <f>IFERROR(__xludf.DUMMYFUNCTION("""COMPUTED_VALUE"""),137.44)</f>
        <v>137.44</v>
      </c>
    </row>
    <row r="629">
      <c r="A629" s="2">
        <f>IFERROR(__xludf.DUMMYFUNCTION("""COMPUTED_VALUE"""),44741.66666666667)</f>
        <v>44741.66667</v>
      </c>
      <c r="B629" s="1">
        <f>IFERROR(__xludf.DUMMYFUNCTION("""COMPUTED_VALUE"""),139.23)</f>
        <v>139.23</v>
      </c>
    </row>
    <row r="630">
      <c r="A630" s="2">
        <f>IFERROR(__xludf.DUMMYFUNCTION("""COMPUTED_VALUE"""),44742.66666666667)</f>
        <v>44742.66667</v>
      </c>
      <c r="B630" s="1">
        <f>IFERROR(__xludf.DUMMYFUNCTION("""COMPUTED_VALUE"""),136.72)</f>
        <v>136.72</v>
      </c>
    </row>
    <row r="631">
      <c r="A631" s="2">
        <f>IFERROR(__xludf.DUMMYFUNCTION("""COMPUTED_VALUE"""),44743.66666666667)</f>
        <v>44743.66667</v>
      </c>
      <c r="B631" s="1">
        <f>IFERROR(__xludf.DUMMYFUNCTION("""COMPUTED_VALUE"""),138.93)</f>
        <v>138.93</v>
      </c>
    </row>
    <row r="632">
      <c r="A632" s="2">
        <f>IFERROR(__xludf.DUMMYFUNCTION("""COMPUTED_VALUE"""),44747.66666666667)</f>
        <v>44747.66667</v>
      </c>
      <c r="B632" s="1">
        <f>IFERROR(__xludf.DUMMYFUNCTION("""COMPUTED_VALUE"""),141.56)</f>
        <v>141.56</v>
      </c>
    </row>
    <row r="633">
      <c r="A633" s="2">
        <f>IFERROR(__xludf.DUMMYFUNCTION("""COMPUTED_VALUE"""),44748.66666666667)</f>
        <v>44748.66667</v>
      </c>
      <c r="B633" s="1">
        <f>IFERROR(__xludf.DUMMYFUNCTION("""COMPUTED_VALUE"""),142.92)</f>
        <v>142.92</v>
      </c>
    </row>
    <row r="634">
      <c r="A634" s="2">
        <f>IFERROR(__xludf.DUMMYFUNCTION("""COMPUTED_VALUE"""),44749.66666666667)</f>
        <v>44749.66667</v>
      </c>
      <c r="B634" s="1">
        <f>IFERROR(__xludf.DUMMYFUNCTION("""COMPUTED_VALUE"""),146.35)</f>
        <v>146.35</v>
      </c>
    </row>
    <row r="635">
      <c r="A635" s="2">
        <f>IFERROR(__xludf.DUMMYFUNCTION("""COMPUTED_VALUE"""),44750.66666666667)</f>
        <v>44750.66667</v>
      </c>
      <c r="B635" s="1">
        <f>IFERROR(__xludf.DUMMYFUNCTION("""COMPUTED_VALUE"""),147.04)</f>
        <v>147.04</v>
      </c>
    </row>
    <row r="636">
      <c r="A636" s="2">
        <f>IFERROR(__xludf.DUMMYFUNCTION("""COMPUTED_VALUE"""),44753.66666666667)</f>
        <v>44753.66667</v>
      </c>
      <c r="B636" s="1">
        <f>IFERROR(__xludf.DUMMYFUNCTION("""COMPUTED_VALUE"""),144.87)</f>
        <v>144.87</v>
      </c>
    </row>
    <row r="637">
      <c r="A637" s="2">
        <f>IFERROR(__xludf.DUMMYFUNCTION("""COMPUTED_VALUE"""),44754.66666666667)</f>
        <v>44754.66667</v>
      </c>
      <c r="B637" s="1">
        <f>IFERROR(__xludf.DUMMYFUNCTION("""COMPUTED_VALUE"""),145.86)</f>
        <v>145.86</v>
      </c>
    </row>
    <row r="638">
      <c r="A638" s="2">
        <f>IFERROR(__xludf.DUMMYFUNCTION("""COMPUTED_VALUE"""),44755.66666666667)</f>
        <v>44755.66667</v>
      </c>
      <c r="B638" s="1">
        <f>IFERROR(__xludf.DUMMYFUNCTION("""COMPUTED_VALUE"""),145.49)</f>
        <v>145.49</v>
      </c>
    </row>
    <row r="639">
      <c r="A639" s="2">
        <f>IFERROR(__xludf.DUMMYFUNCTION("""COMPUTED_VALUE"""),44756.66666666667)</f>
        <v>44756.66667</v>
      </c>
      <c r="B639" s="1">
        <f>IFERROR(__xludf.DUMMYFUNCTION("""COMPUTED_VALUE"""),148.47)</f>
        <v>148.47</v>
      </c>
    </row>
    <row r="640">
      <c r="A640" s="2">
        <f>IFERROR(__xludf.DUMMYFUNCTION("""COMPUTED_VALUE"""),44757.66666666667)</f>
        <v>44757.66667</v>
      </c>
      <c r="B640" s="1">
        <f>IFERROR(__xludf.DUMMYFUNCTION("""COMPUTED_VALUE"""),150.17)</f>
        <v>150.17</v>
      </c>
    </row>
    <row r="641">
      <c r="A641" s="2">
        <f>IFERROR(__xludf.DUMMYFUNCTION("""COMPUTED_VALUE"""),44760.66666666667)</f>
        <v>44760.66667</v>
      </c>
      <c r="B641" s="1">
        <f>IFERROR(__xludf.DUMMYFUNCTION("""COMPUTED_VALUE"""),147.07)</f>
        <v>147.07</v>
      </c>
    </row>
    <row r="642">
      <c r="A642" s="2">
        <f>IFERROR(__xludf.DUMMYFUNCTION("""COMPUTED_VALUE"""),44761.66666666667)</f>
        <v>44761.66667</v>
      </c>
      <c r="B642" s="1">
        <f>IFERROR(__xludf.DUMMYFUNCTION("""COMPUTED_VALUE"""),151.0)</f>
        <v>151</v>
      </c>
    </row>
    <row r="643">
      <c r="A643" s="2">
        <f>IFERROR(__xludf.DUMMYFUNCTION("""COMPUTED_VALUE"""),44762.66666666667)</f>
        <v>44762.66667</v>
      </c>
      <c r="B643" s="1">
        <f>IFERROR(__xludf.DUMMYFUNCTION("""COMPUTED_VALUE"""),153.04)</f>
        <v>153.04</v>
      </c>
    </row>
    <row r="644">
      <c r="A644" s="2">
        <f>IFERROR(__xludf.DUMMYFUNCTION("""COMPUTED_VALUE"""),44763.66666666667)</f>
        <v>44763.66667</v>
      </c>
      <c r="B644" s="1">
        <f>IFERROR(__xludf.DUMMYFUNCTION("""COMPUTED_VALUE"""),155.35)</f>
        <v>155.35</v>
      </c>
    </row>
    <row r="645">
      <c r="A645" s="2">
        <f>IFERROR(__xludf.DUMMYFUNCTION("""COMPUTED_VALUE"""),44764.66666666667)</f>
        <v>44764.66667</v>
      </c>
      <c r="B645" s="1">
        <f>IFERROR(__xludf.DUMMYFUNCTION("""COMPUTED_VALUE"""),154.09)</f>
        <v>154.09</v>
      </c>
    </row>
    <row r="646">
      <c r="A646" s="2">
        <f>IFERROR(__xludf.DUMMYFUNCTION("""COMPUTED_VALUE"""),44767.66666666667)</f>
        <v>44767.66667</v>
      </c>
      <c r="B646" s="1">
        <f>IFERROR(__xludf.DUMMYFUNCTION("""COMPUTED_VALUE"""),152.95)</f>
        <v>152.95</v>
      </c>
    </row>
    <row r="647">
      <c r="A647" s="2">
        <f>IFERROR(__xludf.DUMMYFUNCTION("""COMPUTED_VALUE"""),44768.66666666667)</f>
        <v>44768.66667</v>
      </c>
      <c r="B647" s="1">
        <f>IFERROR(__xludf.DUMMYFUNCTION("""COMPUTED_VALUE"""),151.6)</f>
        <v>151.6</v>
      </c>
    </row>
    <row r="648">
      <c r="A648" s="2">
        <f>IFERROR(__xludf.DUMMYFUNCTION("""COMPUTED_VALUE"""),44769.66666666667)</f>
        <v>44769.66667</v>
      </c>
      <c r="B648" s="1">
        <f>IFERROR(__xludf.DUMMYFUNCTION("""COMPUTED_VALUE"""),156.79)</f>
        <v>156.79</v>
      </c>
    </row>
    <row r="649">
      <c r="A649" s="2">
        <f>IFERROR(__xludf.DUMMYFUNCTION("""COMPUTED_VALUE"""),44770.66666666667)</f>
        <v>44770.66667</v>
      </c>
      <c r="B649" s="1">
        <f>IFERROR(__xludf.DUMMYFUNCTION("""COMPUTED_VALUE"""),157.35)</f>
        <v>157.35</v>
      </c>
    </row>
    <row r="650">
      <c r="A650" s="2">
        <f>IFERROR(__xludf.DUMMYFUNCTION("""COMPUTED_VALUE"""),44771.66666666667)</f>
        <v>44771.66667</v>
      </c>
      <c r="B650" s="1">
        <f>IFERROR(__xludf.DUMMYFUNCTION("""COMPUTED_VALUE"""),162.51)</f>
        <v>162.51</v>
      </c>
    </row>
    <row r="651">
      <c r="A651" s="2">
        <f>IFERROR(__xludf.DUMMYFUNCTION("""COMPUTED_VALUE"""),44774.66666666667)</f>
        <v>44774.66667</v>
      </c>
      <c r="B651" s="1">
        <f>IFERROR(__xludf.DUMMYFUNCTION("""COMPUTED_VALUE"""),161.51)</f>
        <v>161.51</v>
      </c>
    </row>
    <row r="652">
      <c r="A652" s="2">
        <f>IFERROR(__xludf.DUMMYFUNCTION("""COMPUTED_VALUE"""),44775.66666666667)</f>
        <v>44775.66667</v>
      </c>
      <c r="B652" s="1">
        <f>IFERROR(__xludf.DUMMYFUNCTION("""COMPUTED_VALUE"""),160.01)</f>
        <v>160.01</v>
      </c>
    </row>
    <row r="653">
      <c r="A653" s="2">
        <f>IFERROR(__xludf.DUMMYFUNCTION("""COMPUTED_VALUE"""),44776.66666666667)</f>
        <v>44776.66667</v>
      </c>
      <c r="B653" s="1">
        <f>IFERROR(__xludf.DUMMYFUNCTION("""COMPUTED_VALUE"""),166.13)</f>
        <v>166.13</v>
      </c>
    </row>
    <row r="654">
      <c r="A654" s="2">
        <f>IFERROR(__xludf.DUMMYFUNCTION("""COMPUTED_VALUE"""),44777.66666666667)</f>
        <v>44777.66667</v>
      </c>
      <c r="B654" s="1">
        <f>IFERROR(__xludf.DUMMYFUNCTION("""COMPUTED_VALUE"""),165.81)</f>
        <v>165.81</v>
      </c>
    </row>
    <row r="655">
      <c r="A655" s="2">
        <f>IFERROR(__xludf.DUMMYFUNCTION("""COMPUTED_VALUE"""),44778.66666666667)</f>
        <v>44778.66667</v>
      </c>
      <c r="B655" s="1">
        <f>IFERROR(__xludf.DUMMYFUNCTION("""COMPUTED_VALUE"""),165.35)</f>
        <v>165.35</v>
      </c>
    </row>
    <row r="656">
      <c r="A656" s="2">
        <f>IFERROR(__xludf.DUMMYFUNCTION("""COMPUTED_VALUE"""),44781.66666666667)</f>
        <v>44781.66667</v>
      </c>
      <c r="B656" s="1">
        <f>IFERROR(__xludf.DUMMYFUNCTION("""COMPUTED_VALUE"""),164.87)</f>
        <v>164.87</v>
      </c>
    </row>
    <row r="657">
      <c r="A657" s="2">
        <f>IFERROR(__xludf.DUMMYFUNCTION("""COMPUTED_VALUE"""),44782.66666666667)</f>
        <v>44782.66667</v>
      </c>
      <c r="B657" s="1">
        <f>IFERROR(__xludf.DUMMYFUNCTION("""COMPUTED_VALUE"""),164.92)</f>
        <v>164.92</v>
      </c>
    </row>
    <row r="658">
      <c r="A658" s="2">
        <f>IFERROR(__xludf.DUMMYFUNCTION("""COMPUTED_VALUE"""),44783.66666666667)</f>
        <v>44783.66667</v>
      </c>
      <c r="B658" s="1">
        <f>IFERROR(__xludf.DUMMYFUNCTION("""COMPUTED_VALUE"""),169.24)</f>
        <v>169.24</v>
      </c>
    </row>
    <row r="659">
      <c r="A659" s="2">
        <f>IFERROR(__xludf.DUMMYFUNCTION("""COMPUTED_VALUE"""),44784.66666666667)</f>
        <v>44784.66667</v>
      </c>
      <c r="B659" s="1">
        <f>IFERROR(__xludf.DUMMYFUNCTION("""COMPUTED_VALUE"""),168.49)</f>
        <v>168.49</v>
      </c>
    </row>
    <row r="660">
      <c r="A660" s="2">
        <f>IFERROR(__xludf.DUMMYFUNCTION("""COMPUTED_VALUE"""),44785.66666666667)</f>
        <v>44785.66667</v>
      </c>
      <c r="B660" s="1">
        <f>IFERROR(__xludf.DUMMYFUNCTION("""COMPUTED_VALUE"""),172.1)</f>
        <v>172.1</v>
      </c>
    </row>
    <row r="661">
      <c r="A661" s="2">
        <f>IFERROR(__xludf.DUMMYFUNCTION("""COMPUTED_VALUE"""),44788.66666666667)</f>
        <v>44788.66667</v>
      </c>
      <c r="B661" s="1">
        <f>IFERROR(__xludf.DUMMYFUNCTION("""COMPUTED_VALUE"""),173.19)</f>
        <v>173.19</v>
      </c>
    </row>
    <row r="662">
      <c r="A662" s="2">
        <f>IFERROR(__xludf.DUMMYFUNCTION("""COMPUTED_VALUE"""),44789.66666666667)</f>
        <v>44789.66667</v>
      </c>
      <c r="B662" s="1">
        <f>IFERROR(__xludf.DUMMYFUNCTION("""COMPUTED_VALUE"""),173.03)</f>
        <v>173.03</v>
      </c>
    </row>
    <row r="663">
      <c r="A663" s="2">
        <f>IFERROR(__xludf.DUMMYFUNCTION("""COMPUTED_VALUE"""),44790.66666666667)</f>
        <v>44790.66667</v>
      </c>
      <c r="B663" s="1">
        <f>IFERROR(__xludf.DUMMYFUNCTION("""COMPUTED_VALUE"""),174.55)</f>
        <v>174.55</v>
      </c>
    </row>
    <row r="664">
      <c r="A664" s="2">
        <f>IFERROR(__xludf.DUMMYFUNCTION("""COMPUTED_VALUE"""),44791.66666666667)</f>
        <v>44791.66667</v>
      </c>
      <c r="B664" s="1">
        <f>IFERROR(__xludf.DUMMYFUNCTION("""COMPUTED_VALUE"""),174.15)</f>
        <v>174.15</v>
      </c>
    </row>
    <row r="665">
      <c r="A665" s="2">
        <f>IFERROR(__xludf.DUMMYFUNCTION("""COMPUTED_VALUE"""),44792.66666666667)</f>
        <v>44792.66667</v>
      </c>
      <c r="B665" s="1">
        <f>IFERROR(__xludf.DUMMYFUNCTION("""COMPUTED_VALUE"""),171.52)</f>
        <v>171.52</v>
      </c>
    </row>
    <row r="666">
      <c r="A666" s="2">
        <f>IFERROR(__xludf.DUMMYFUNCTION("""COMPUTED_VALUE"""),44795.66666666667)</f>
        <v>44795.66667</v>
      </c>
      <c r="B666" s="1">
        <f>IFERROR(__xludf.DUMMYFUNCTION("""COMPUTED_VALUE"""),167.57)</f>
        <v>167.57</v>
      </c>
    </row>
    <row r="667">
      <c r="A667" s="2">
        <f>IFERROR(__xludf.DUMMYFUNCTION("""COMPUTED_VALUE"""),44796.66666666667)</f>
        <v>44796.66667</v>
      </c>
      <c r="B667" s="1">
        <f>IFERROR(__xludf.DUMMYFUNCTION("""COMPUTED_VALUE"""),167.23)</f>
        <v>167.23</v>
      </c>
    </row>
    <row r="668">
      <c r="A668" s="2">
        <f>IFERROR(__xludf.DUMMYFUNCTION("""COMPUTED_VALUE"""),44797.66666666667)</f>
        <v>44797.66667</v>
      </c>
      <c r="B668" s="1">
        <f>IFERROR(__xludf.DUMMYFUNCTION("""COMPUTED_VALUE"""),167.53)</f>
        <v>167.53</v>
      </c>
    </row>
    <row r="669">
      <c r="A669" s="2">
        <f>IFERROR(__xludf.DUMMYFUNCTION("""COMPUTED_VALUE"""),44798.66666666667)</f>
        <v>44798.66667</v>
      </c>
      <c r="B669" s="1">
        <f>IFERROR(__xludf.DUMMYFUNCTION("""COMPUTED_VALUE"""),170.03)</f>
        <v>170.03</v>
      </c>
    </row>
    <row r="670">
      <c r="A670" s="2">
        <f>IFERROR(__xludf.DUMMYFUNCTION("""COMPUTED_VALUE"""),44799.66666666667)</f>
        <v>44799.66667</v>
      </c>
      <c r="B670" s="1">
        <f>IFERROR(__xludf.DUMMYFUNCTION("""COMPUTED_VALUE"""),163.62)</f>
        <v>163.62</v>
      </c>
    </row>
    <row r="671">
      <c r="A671" s="2">
        <f>IFERROR(__xludf.DUMMYFUNCTION("""COMPUTED_VALUE"""),44802.66666666667)</f>
        <v>44802.66667</v>
      </c>
      <c r="B671" s="1">
        <f>IFERROR(__xludf.DUMMYFUNCTION("""COMPUTED_VALUE"""),161.38)</f>
        <v>161.38</v>
      </c>
    </row>
    <row r="672">
      <c r="A672" s="2">
        <f>IFERROR(__xludf.DUMMYFUNCTION("""COMPUTED_VALUE"""),44803.66666666667)</f>
        <v>44803.66667</v>
      </c>
      <c r="B672" s="1">
        <f>IFERROR(__xludf.DUMMYFUNCTION("""COMPUTED_VALUE"""),158.91)</f>
        <v>158.91</v>
      </c>
    </row>
    <row r="673">
      <c r="A673" s="2">
        <f>IFERROR(__xludf.DUMMYFUNCTION("""COMPUTED_VALUE"""),44804.66666666667)</f>
        <v>44804.66667</v>
      </c>
      <c r="B673" s="1">
        <f>IFERROR(__xludf.DUMMYFUNCTION("""COMPUTED_VALUE"""),157.22)</f>
        <v>157.22</v>
      </c>
    </row>
    <row r="674">
      <c r="A674" s="2">
        <f>IFERROR(__xludf.DUMMYFUNCTION("""COMPUTED_VALUE"""),44805.66666666667)</f>
        <v>44805.66667</v>
      </c>
      <c r="B674" s="1">
        <f>IFERROR(__xludf.DUMMYFUNCTION("""COMPUTED_VALUE"""),157.96)</f>
        <v>157.96</v>
      </c>
    </row>
    <row r="675">
      <c r="A675" s="2">
        <f>IFERROR(__xludf.DUMMYFUNCTION("""COMPUTED_VALUE"""),44806.66666666667)</f>
        <v>44806.66667</v>
      </c>
      <c r="B675" s="1">
        <f>IFERROR(__xludf.DUMMYFUNCTION("""COMPUTED_VALUE"""),155.81)</f>
        <v>155.81</v>
      </c>
    </row>
    <row r="676">
      <c r="A676" s="2">
        <f>IFERROR(__xludf.DUMMYFUNCTION("""COMPUTED_VALUE"""),44810.66666666667)</f>
        <v>44810.66667</v>
      </c>
      <c r="B676" s="1">
        <f>IFERROR(__xludf.DUMMYFUNCTION("""COMPUTED_VALUE"""),154.53)</f>
        <v>154.53</v>
      </c>
    </row>
    <row r="677">
      <c r="A677" s="2">
        <f>IFERROR(__xludf.DUMMYFUNCTION("""COMPUTED_VALUE"""),44811.66666666667)</f>
        <v>44811.66667</v>
      </c>
      <c r="B677" s="1">
        <f>IFERROR(__xludf.DUMMYFUNCTION("""COMPUTED_VALUE"""),155.96)</f>
        <v>155.96</v>
      </c>
    </row>
    <row r="678">
      <c r="A678" s="2">
        <f>IFERROR(__xludf.DUMMYFUNCTION("""COMPUTED_VALUE"""),44812.66666666667)</f>
        <v>44812.66667</v>
      </c>
      <c r="B678" s="1">
        <f>IFERROR(__xludf.DUMMYFUNCTION("""COMPUTED_VALUE"""),154.46)</f>
        <v>154.46</v>
      </c>
    </row>
    <row r="679">
      <c r="A679" s="2">
        <f>IFERROR(__xludf.DUMMYFUNCTION("""COMPUTED_VALUE"""),44813.66666666667)</f>
        <v>44813.66667</v>
      </c>
      <c r="B679" s="1">
        <f>IFERROR(__xludf.DUMMYFUNCTION("""COMPUTED_VALUE"""),157.37)</f>
        <v>157.37</v>
      </c>
    </row>
    <row r="680">
      <c r="A680" s="2">
        <f>IFERROR(__xludf.DUMMYFUNCTION("""COMPUTED_VALUE"""),44816.66666666667)</f>
        <v>44816.66667</v>
      </c>
      <c r="B680" s="1">
        <f>IFERROR(__xludf.DUMMYFUNCTION("""COMPUTED_VALUE"""),163.43)</f>
        <v>163.43</v>
      </c>
    </row>
    <row r="681">
      <c r="A681" s="2">
        <f>IFERROR(__xludf.DUMMYFUNCTION("""COMPUTED_VALUE"""),44817.66666666667)</f>
        <v>44817.66667</v>
      </c>
      <c r="B681" s="1">
        <f>IFERROR(__xludf.DUMMYFUNCTION("""COMPUTED_VALUE"""),153.84)</f>
        <v>153.84</v>
      </c>
    </row>
    <row r="682">
      <c r="A682" s="2">
        <f>IFERROR(__xludf.DUMMYFUNCTION("""COMPUTED_VALUE"""),44818.66666666667)</f>
        <v>44818.66667</v>
      </c>
      <c r="B682" s="1">
        <f>IFERROR(__xludf.DUMMYFUNCTION("""COMPUTED_VALUE"""),155.31)</f>
        <v>155.31</v>
      </c>
    </row>
    <row r="683">
      <c r="A683" s="2">
        <f>IFERROR(__xludf.DUMMYFUNCTION("""COMPUTED_VALUE"""),44819.66666666667)</f>
        <v>44819.66667</v>
      </c>
      <c r="B683" s="1">
        <f>IFERROR(__xludf.DUMMYFUNCTION("""COMPUTED_VALUE"""),152.37)</f>
        <v>152.37</v>
      </c>
    </row>
    <row r="684">
      <c r="A684" s="2">
        <f>IFERROR(__xludf.DUMMYFUNCTION("""COMPUTED_VALUE"""),44820.66666666667)</f>
        <v>44820.66667</v>
      </c>
      <c r="B684" s="1">
        <f>IFERROR(__xludf.DUMMYFUNCTION("""COMPUTED_VALUE"""),150.7)</f>
        <v>150.7</v>
      </c>
    </row>
    <row r="685">
      <c r="A685" s="2">
        <f>IFERROR(__xludf.DUMMYFUNCTION("""COMPUTED_VALUE"""),44823.66666666667)</f>
        <v>44823.66667</v>
      </c>
      <c r="B685" s="1">
        <f>IFERROR(__xludf.DUMMYFUNCTION("""COMPUTED_VALUE"""),154.48)</f>
        <v>154.48</v>
      </c>
    </row>
    <row r="686">
      <c r="A686" s="2">
        <f>IFERROR(__xludf.DUMMYFUNCTION("""COMPUTED_VALUE"""),44824.66666666667)</f>
        <v>44824.66667</v>
      </c>
      <c r="B686" s="1">
        <f>IFERROR(__xludf.DUMMYFUNCTION("""COMPUTED_VALUE"""),156.9)</f>
        <v>156.9</v>
      </c>
    </row>
    <row r="687">
      <c r="A687" s="2">
        <f>IFERROR(__xludf.DUMMYFUNCTION("""COMPUTED_VALUE"""),44825.66666666667)</f>
        <v>44825.66667</v>
      </c>
      <c r="B687" s="1">
        <f>IFERROR(__xludf.DUMMYFUNCTION("""COMPUTED_VALUE"""),153.72)</f>
        <v>153.72</v>
      </c>
    </row>
    <row r="688">
      <c r="A688" s="2">
        <f>IFERROR(__xludf.DUMMYFUNCTION("""COMPUTED_VALUE"""),44826.66666666667)</f>
        <v>44826.66667</v>
      </c>
      <c r="B688" s="1">
        <f>IFERROR(__xludf.DUMMYFUNCTION("""COMPUTED_VALUE"""),152.74)</f>
        <v>152.74</v>
      </c>
    </row>
    <row r="689">
      <c r="A689" s="2">
        <f>IFERROR(__xludf.DUMMYFUNCTION("""COMPUTED_VALUE"""),44827.66666666667)</f>
        <v>44827.66667</v>
      </c>
      <c r="B689" s="1">
        <f>IFERROR(__xludf.DUMMYFUNCTION("""COMPUTED_VALUE"""),150.43)</f>
        <v>150.43</v>
      </c>
    </row>
    <row r="690">
      <c r="A690" s="2">
        <f>IFERROR(__xludf.DUMMYFUNCTION("""COMPUTED_VALUE"""),44830.66666666667)</f>
        <v>44830.66667</v>
      </c>
      <c r="B690" s="1">
        <f>IFERROR(__xludf.DUMMYFUNCTION("""COMPUTED_VALUE"""),150.77)</f>
        <v>150.77</v>
      </c>
    </row>
    <row r="691">
      <c r="A691" s="2">
        <f>IFERROR(__xludf.DUMMYFUNCTION("""COMPUTED_VALUE"""),44831.66666666667)</f>
        <v>44831.66667</v>
      </c>
      <c r="B691" s="1">
        <f>IFERROR(__xludf.DUMMYFUNCTION("""COMPUTED_VALUE"""),151.76)</f>
        <v>151.76</v>
      </c>
    </row>
    <row r="692">
      <c r="A692" s="2">
        <f>IFERROR(__xludf.DUMMYFUNCTION("""COMPUTED_VALUE"""),44832.66666666667)</f>
        <v>44832.66667</v>
      </c>
      <c r="B692" s="1">
        <f>IFERROR(__xludf.DUMMYFUNCTION("""COMPUTED_VALUE"""),149.84)</f>
        <v>149.84</v>
      </c>
    </row>
    <row r="693">
      <c r="A693" s="2">
        <f>IFERROR(__xludf.DUMMYFUNCTION("""COMPUTED_VALUE"""),44833.66666666667)</f>
        <v>44833.66667</v>
      </c>
      <c r="B693" s="1">
        <f>IFERROR(__xludf.DUMMYFUNCTION("""COMPUTED_VALUE"""),142.48)</f>
        <v>142.48</v>
      </c>
    </row>
    <row r="694">
      <c r="A694" s="2">
        <f>IFERROR(__xludf.DUMMYFUNCTION("""COMPUTED_VALUE"""),44834.66666666667)</f>
        <v>44834.66667</v>
      </c>
      <c r="B694" s="1">
        <f>IFERROR(__xludf.DUMMYFUNCTION("""COMPUTED_VALUE"""),138.2)</f>
        <v>138.2</v>
      </c>
    </row>
    <row r="695">
      <c r="A695" s="2">
        <f>IFERROR(__xludf.DUMMYFUNCTION("""COMPUTED_VALUE"""),44837.66666666667)</f>
        <v>44837.66667</v>
      </c>
      <c r="B695" s="1">
        <f>IFERROR(__xludf.DUMMYFUNCTION("""COMPUTED_VALUE"""),142.45)</f>
        <v>142.45</v>
      </c>
    </row>
    <row r="696">
      <c r="A696" s="2">
        <f>IFERROR(__xludf.DUMMYFUNCTION("""COMPUTED_VALUE"""),44838.66666666667)</f>
        <v>44838.66667</v>
      </c>
      <c r="B696" s="1">
        <f>IFERROR(__xludf.DUMMYFUNCTION("""COMPUTED_VALUE"""),146.1)</f>
        <v>146.1</v>
      </c>
    </row>
    <row r="697">
      <c r="A697" s="2">
        <f>IFERROR(__xludf.DUMMYFUNCTION("""COMPUTED_VALUE"""),44839.66666666667)</f>
        <v>44839.66667</v>
      </c>
      <c r="B697" s="1">
        <f>IFERROR(__xludf.DUMMYFUNCTION("""COMPUTED_VALUE"""),146.4)</f>
        <v>146.4</v>
      </c>
    </row>
    <row r="698">
      <c r="A698" s="2">
        <f>IFERROR(__xludf.DUMMYFUNCTION("""COMPUTED_VALUE"""),44840.66666666667)</f>
        <v>44840.66667</v>
      </c>
      <c r="B698" s="1">
        <f>IFERROR(__xludf.DUMMYFUNCTION("""COMPUTED_VALUE"""),145.43)</f>
        <v>145.43</v>
      </c>
    </row>
    <row r="699">
      <c r="A699" s="2">
        <f>IFERROR(__xludf.DUMMYFUNCTION("""COMPUTED_VALUE"""),44841.66666666667)</f>
        <v>44841.66667</v>
      </c>
      <c r="B699" s="1">
        <f>IFERROR(__xludf.DUMMYFUNCTION("""COMPUTED_VALUE"""),140.09)</f>
        <v>140.09</v>
      </c>
    </row>
    <row r="700">
      <c r="A700" s="2">
        <f>IFERROR(__xludf.DUMMYFUNCTION("""COMPUTED_VALUE"""),44844.66666666667)</f>
        <v>44844.66667</v>
      </c>
      <c r="B700" s="1">
        <f>IFERROR(__xludf.DUMMYFUNCTION("""COMPUTED_VALUE"""),140.42)</f>
        <v>140.42</v>
      </c>
    </row>
    <row r="701">
      <c r="A701" s="2">
        <f>IFERROR(__xludf.DUMMYFUNCTION("""COMPUTED_VALUE"""),44845.66666666667)</f>
        <v>44845.66667</v>
      </c>
      <c r="B701" s="1">
        <f>IFERROR(__xludf.DUMMYFUNCTION("""COMPUTED_VALUE"""),138.98)</f>
        <v>138.98</v>
      </c>
    </row>
    <row r="702">
      <c r="A702" s="2">
        <f>IFERROR(__xludf.DUMMYFUNCTION("""COMPUTED_VALUE"""),44846.66666666667)</f>
        <v>44846.66667</v>
      </c>
      <c r="B702" s="1">
        <f>IFERROR(__xludf.DUMMYFUNCTION("""COMPUTED_VALUE"""),138.34)</f>
        <v>138.34</v>
      </c>
    </row>
    <row r="703">
      <c r="A703" s="2">
        <f>IFERROR(__xludf.DUMMYFUNCTION("""COMPUTED_VALUE"""),44847.66666666667)</f>
        <v>44847.66667</v>
      </c>
      <c r="B703" s="1">
        <f>IFERROR(__xludf.DUMMYFUNCTION("""COMPUTED_VALUE"""),142.99)</f>
        <v>142.99</v>
      </c>
    </row>
    <row r="704">
      <c r="A704" s="2">
        <f>IFERROR(__xludf.DUMMYFUNCTION("""COMPUTED_VALUE"""),44848.66666666667)</f>
        <v>44848.66667</v>
      </c>
      <c r="B704" s="1">
        <f>IFERROR(__xludf.DUMMYFUNCTION("""COMPUTED_VALUE"""),138.38)</f>
        <v>138.38</v>
      </c>
    </row>
    <row r="705">
      <c r="A705" s="2">
        <f>IFERROR(__xludf.DUMMYFUNCTION("""COMPUTED_VALUE"""),44851.66666666667)</f>
        <v>44851.66667</v>
      </c>
      <c r="B705" s="1">
        <f>IFERROR(__xludf.DUMMYFUNCTION("""COMPUTED_VALUE"""),142.41)</f>
        <v>142.41</v>
      </c>
    </row>
    <row r="706">
      <c r="A706" s="2">
        <f>IFERROR(__xludf.DUMMYFUNCTION("""COMPUTED_VALUE"""),44852.66666666667)</f>
        <v>44852.66667</v>
      </c>
      <c r="B706" s="1">
        <f>IFERROR(__xludf.DUMMYFUNCTION("""COMPUTED_VALUE"""),143.75)</f>
        <v>143.75</v>
      </c>
    </row>
    <row r="707">
      <c r="A707" s="2">
        <f>IFERROR(__xludf.DUMMYFUNCTION("""COMPUTED_VALUE"""),44853.66666666667)</f>
        <v>44853.66667</v>
      </c>
      <c r="B707" s="1">
        <f>IFERROR(__xludf.DUMMYFUNCTION("""COMPUTED_VALUE"""),143.86)</f>
        <v>143.86</v>
      </c>
    </row>
    <row r="708">
      <c r="A708" s="2">
        <f>IFERROR(__xludf.DUMMYFUNCTION("""COMPUTED_VALUE"""),44854.66666666667)</f>
        <v>44854.66667</v>
      </c>
      <c r="B708" s="1">
        <f>IFERROR(__xludf.DUMMYFUNCTION("""COMPUTED_VALUE"""),143.39)</f>
        <v>143.39</v>
      </c>
    </row>
    <row r="709">
      <c r="A709" s="2">
        <f>IFERROR(__xludf.DUMMYFUNCTION("""COMPUTED_VALUE"""),44855.66666666667)</f>
        <v>44855.66667</v>
      </c>
      <c r="B709" s="1">
        <f>IFERROR(__xludf.DUMMYFUNCTION("""COMPUTED_VALUE"""),147.27)</f>
        <v>147.27</v>
      </c>
    </row>
    <row r="710">
      <c r="A710" s="2">
        <f>IFERROR(__xludf.DUMMYFUNCTION("""COMPUTED_VALUE"""),44858.66666666667)</f>
        <v>44858.66667</v>
      </c>
      <c r="B710" s="1">
        <f>IFERROR(__xludf.DUMMYFUNCTION("""COMPUTED_VALUE"""),149.45)</f>
        <v>149.45</v>
      </c>
    </row>
    <row r="711">
      <c r="A711" s="2">
        <f>IFERROR(__xludf.DUMMYFUNCTION("""COMPUTED_VALUE"""),44859.66666666667)</f>
        <v>44859.66667</v>
      </c>
      <c r="B711" s="1">
        <f>IFERROR(__xludf.DUMMYFUNCTION("""COMPUTED_VALUE"""),152.34)</f>
        <v>152.34</v>
      </c>
    </row>
    <row r="712">
      <c r="A712" s="2">
        <f>IFERROR(__xludf.DUMMYFUNCTION("""COMPUTED_VALUE"""),44860.66666666667)</f>
        <v>44860.66667</v>
      </c>
      <c r="B712" s="1">
        <f>IFERROR(__xludf.DUMMYFUNCTION("""COMPUTED_VALUE"""),149.35)</f>
        <v>149.35</v>
      </c>
    </row>
    <row r="713">
      <c r="A713" s="2">
        <f>IFERROR(__xludf.DUMMYFUNCTION("""COMPUTED_VALUE"""),44861.66666666667)</f>
        <v>44861.66667</v>
      </c>
      <c r="B713" s="1">
        <f>IFERROR(__xludf.DUMMYFUNCTION("""COMPUTED_VALUE"""),144.8)</f>
        <v>144.8</v>
      </c>
    </row>
    <row r="714">
      <c r="A714" s="2">
        <f>IFERROR(__xludf.DUMMYFUNCTION("""COMPUTED_VALUE"""),44862.66666666667)</f>
        <v>44862.66667</v>
      </c>
      <c r="B714" s="1">
        <f>IFERROR(__xludf.DUMMYFUNCTION("""COMPUTED_VALUE"""),155.74)</f>
        <v>155.74</v>
      </c>
    </row>
    <row r="715">
      <c r="A715" s="2">
        <f>IFERROR(__xludf.DUMMYFUNCTION("""COMPUTED_VALUE"""),44865.66666666667)</f>
        <v>44865.66667</v>
      </c>
      <c r="B715" s="1">
        <f>IFERROR(__xludf.DUMMYFUNCTION("""COMPUTED_VALUE"""),153.34)</f>
        <v>153.34</v>
      </c>
    </row>
    <row r="716">
      <c r="A716" s="2">
        <f>IFERROR(__xludf.DUMMYFUNCTION("""COMPUTED_VALUE"""),44866.66666666667)</f>
        <v>44866.66667</v>
      </c>
      <c r="B716" s="1">
        <f>IFERROR(__xludf.DUMMYFUNCTION("""COMPUTED_VALUE"""),150.65)</f>
        <v>150.65</v>
      </c>
    </row>
    <row r="717">
      <c r="A717" s="2">
        <f>IFERROR(__xludf.DUMMYFUNCTION("""COMPUTED_VALUE"""),44867.66666666667)</f>
        <v>44867.66667</v>
      </c>
      <c r="B717" s="1">
        <f>IFERROR(__xludf.DUMMYFUNCTION("""COMPUTED_VALUE"""),145.03)</f>
        <v>145.03</v>
      </c>
    </row>
    <row r="718">
      <c r="A718" s="2">
        <f>IFERROR(__xludf.DUMMYFUNCTION("""COMPUTED_VALUE"""),44868.66666666667)</f>
        <v>44868.66667</v>
      </c>
      <c r="B718" s="1">
        <f>IFERROR(__xludf.DUMMYFUNCTION("""COMPUTED_VALUE"""),138.88)</f>
        <v>138.88</v>
      </c>
    </row>
    <row r="719">
      <c r="A719" s="2">
        <f>IFERROR(__xludf.DUMMYFUNCTION("""COMPUTED_VALUE"""),44869.66666666667)</f>
        <v>44869.66667</v>
      </c>
      <c r="B719" s="1">
        <f>IFERROR(__xludf.DUMMYFUNCTION("""COMPUTED_VALUE"""),138.38)</f>
        <v>138.38</v>
      </c>
    </row>
    <row r="720">
      <c r="A720" s="2">
        <f>IFERROR(__xludf.DUMMYFUNCTION("""COMPUTED_VALUE"""),44872.66666666667)</f>
        <v>44872.66667</v>
      </c>
      <c r="B720" s="1">
        <f>IFERROR(__xludf.DUMMYFUNCTION("""COMPUTED_VALUE"""),138.92)</f>
        <v>138.92</v>
      </c>
    </row>
    <row r="721">
      <c r="A721" s="2">
        <f>IFERROR(__xludf.DUMMYFUNCTION("""COMPUTED_VALUE"""),44873.66666666667)</f>
        <v>44873.66667</v>
      </c>
      <c r="B721" s="1">
        <f>IFERROR(__xludf.DUMMYFUNCTION("""COMPUTED_VALUE"""),139.5)</f>
        <v>139.5</v>
      </c>
    </row>
    <row r="722">
      <c r="A722" s="2">
        <f>IFERROR(__xludf.DUMMYFUNCTION("""COMPUTED_VALUE"""),44874.66666666667)</f>
        <v>44874.66667</v>
      </c>
      <c r="B722" s="1">
        <f>IFERROR(__xludf.DUMMYFUNCTION("""COMPUTED_VALUE"""),134.87)</f>
        <v>134.87</v>
      </c>
    </row>
    <row r="723">
      <c r="A723" s="2">
        <f>IFERROR(__xludf.DUMMYFUNCTION("""COMPUTED_VALUE"""),44875.66666666667)</f>
        <v>44875.66667</v>
      </c>
      <c r="B723" s="1">
        <f>IFERROR(__xludf.DUMMYFUNCTION("""COMPUTED_VALUE"""),146.87)</f>
        <v>146.87</v>
      </c>
    </row>
    <row r="724">
      <c r="A724" s="2">
        <f>IFERROR(__xludf.DUMMYFUNCTION("""COMPUTED_VALUE"""),44876.66666666667)</f>
        <v>44876.66667</v>
      </c>
      <c r="B724" s="1">
        <f>IFERROR(__xludf.DUMMYFUNCTION("""COMPUTED_VALUE"""),149.7)</f>
        <v>149.7</v>
      </c>
    </row>
    <row r="725">
      <c r="A725" s="2">
        <f>IFERROR(__xludf.DUMMYFUNCTION("""COMPUTED_VALUE"""),44879.66666666667)</f>
        <v>44879.66667</v>
      </c>
      <c r="B725" s="1">
        <f>IFERROR(__xludf.DUMMYFUNCTION("""COMPUTED_VALUE"""),148.28)</f>
        <v>148.28</v>
      </c>
    </row>
    <row r="726">
      <c r="A726" s="2">
        <f>IFERROR(__xludf.DUMMYFUNCTION("""COMPUTED_VALUE"""),44880.66666666667)</f>
        <v>44880.66667</v>
      </c>
      <c r="B726" s="1">
        <f>IFERROR(__xludf.DUMMYFUNCTION("""COMPUTED_VALUE"""),150.04)</f>
        <v>150.04</v>
      </c>
    </row>
    <row r="727">
      <c r="A727" s="2">
        <f>IFERROR(__xludf.DUMMYFUNCTION("""COMPUTED_VALUE"""),44881.66666666667)</f>
        <v>44881.66667</v>
      </c>
      <c r="B727" s="1">
        <f>IFERROR(__xludf.DUMMYFUNCTION("""COMPUTED_VALUE"""),148.79)</f>
        <v>148.79</v>
      </c>
    </row>
    <row r="728">
      <c r="A728" s="2">
        <f>IFERROR(__xludf.DUMMYFUNCTION("""COMPUTED_VALUE"""),44882.66666666667)</f>
        <v>44882.66667</v>
      </c>
      <c r="B728" s="1">
        <f>IFERROR(__xludf.DUMMYFUNCTION("""COMPUTED_VALUE"""),150.72)</f>
        <v>150.72</v>
      </c>
    </row>
    <row r="729">
      <c r="A729" s="2">
        <f>IFERROR(__xludf.DUMMYFUNCTION("""COMPUTED_VALUE"""),44883.66666666667)</f>
        <v>44883.66667</v>
      </c>
      <c r="B729" s="1">
        <f>IFERROR(__xludf.DUMMYFUNCTION("""COMPUTED_VALUE"""),151.29)</f>
        <v>151.29</v>
      </c>
    </row>
    <row r="730">
      <c r="A730" s="2">
        <f>IFERROR(__xludf.DUMMYFUNCTION("""COMPUTED_VALUE"""),44886.66666666667)</f>
        <v>44886.66667</v>
      </c>
      <c r="B730" s="1">
        <f>IFERROR(__xludf.DUMMYFUNCTION("""COMPUTED_VALUE"""),148.01)</f>
        <v>148.01</v>
      </c>
    </row>
    <row r="731">
      <c r="A731" s="2">
        <f>IFERROR(__xludf.DUMMYFUNCTION("""COMPUTED_VALUE"""),44887.66666666667)</f>
        <v>44887.66667</v>
      </c>
      <c r="B731" s="1">
        <f>IFERROR(__xludf.DUMMYFUNCTION("""COMPUTED_VALUE"""),150.18)</f>
        <v>150.18</v>
      </c>
    </row>
    <row r="732">
      <c r="A732" s="2">
        <f>IFERROR(__xludf.DUMMYFUNCTION("""COMPUTED_VALUE"""),44888.66666666667)</f>
        <v>44888.66667</v>
      </c>
      <c r="B732" s="1">
        <f>IFERROR(__xludf.DUMMYFUNCTION("""COMPUTED_VALUE"""),151.07)</f>
        <v>151.07</v>
      </c>
    </row>
    <row r="733">
      <c r="A733" s="2">
        <f>IFERROR(__xludf.DUMMYFUNCTION("""COMPUTED_VALUE"""),44890.54513888889)</f>
        <v>44890.54514</v>
      </c>
      <c r="B733" s="1">
        <f>IFERROR(__xludf.DUMMYFUNCTION("""COMPUTED_VALUE"""),148.11)</f>
        <v>148.11</v>
      </c>
    </row>
    <row r="734">
      <c r="A734" s="2">
        <f>IFERROR(__xludf.DUMMYFUNCTION("""COMPUTED_VALUE"""),44893.66666666667)</f>
        <v>44893.66667</v>
      </c>
      <c r="B734" s="1">
        <f>IFERROR(__xludf.DUMMYFUNCTION("""COMPUTED_VALUE"""),144.22)</f>
        <v>144.22</v>
      </c>
    </row>
    <row r="735">
      <c r="A735" s="2">
        <f>IFERROR(__xludf.DUMMYFUNCTION("""COMPUTED_VALUE"""),44894.66666666667)</f>
        <v>44894.66667</v>
      </c>
      <c r="B735" s="1">
        <f>IFERROR(__xludf.DUMMYFUNCTION("""COMPUTED_VALUE"""),141.17)</f>
        <v>141.17</v>
      </c>
    </row>
    <row r="736">
      <c r="A736" s="2">
        <f>IFERROR(__xludf.DUMMYFUNCTION("""COMPUTED_VALUE"""),44895.66666666667)</f>
        <v>44895.66667</v>
      </c>
      <c r="B736" s="1">
        <f>IFERROR(__xludf.DUMMYFUNCTION("""COMPUTED_VALUE"""),148.03)</f>
        <v>148.03</v>
      </c>
    </row>
    <row r="737">
      <c r="A737" s="2">
        <f>IFERROR(__xludf.DUMMYFUNCTION("""COMPUTED_VALUE"""),44896.66666666667)</f>
        <v>44896.66667</v>
      </c>
      <c r="B737" s="1">
        <f>IFERROR(__xludf.DUMMYFUNCTION("""COMPUTED_VALUE"""),148.31)</f>
        <v>148.31</v>
      </c>
    </row>
    <row r="738">
      <c r="A738" s="2">
        <f>IFERROR(__xludf.DUMMYFUNCTION("""COMPUTED_VALUE"""),44897.66666666667)</f>
        <v>44897.66667</v>
      </c>
      <c r="B738" s="1">
        <f>IFERROR(__xludf.DUMMYFUNCTION("""COMPUTED_VALUE"""),147.81)</f>
        <v>147.81</v>
      </c>
    </row>
    <row r="739">
      <c r="A739" s="2">
        <f>IFERROR(__xludf.DUMMYFUNCTION("""COMPUTED_VALUE"""),44900.66666666667)</f>
        <v>44900.66667</v>
      </c>
      <c r="B739" s="1">
        <f>IFERROR(__xludf.DUMMYFUNCTION("""COMPUTED_VALUE"""),146.63)</f>
        <v>146.63</v>
      </c>
    </row>
    <row r="740">
      <c r="A740" s="2">
        <f>IFERROR(__xludf.DUMMYFUNCTION("""COMPUTED_VALUE"""),44901.66666666667)</f>
        <v>44901.66667</v>
      </c>
      <c r="B740" s="1">
        <f>IFERROR(__xludf.DUMMYFUNCTION("""COMPUTED_VALUE"""),142.91)</f>
        <v>142.91</v>
      </c>
    </row>
    <row r="741">
      <c r="A741" s="2">
        <f>IFERROR(__xludf.DUMMYFUNCTION("""COMPUTED_VALUE"""),44902.66666666667)</f>
        <v>44902.66667</v>
      </c>
      <c r="B741" s="1">
        <f>IFERROR(__xludf.DUMMYFUNCTION("""COMPUTED_VALUE"""),140.94)</f>
        <v>140.94</v>
      </c>
    </row>
    <row r="742">
      <c r="A742" s="2">
        <f>IFERROR(__xludf.DUMMYFUNCTION("""COMPUTED_VALUE"""),44903.66666666667)</f>
        <v>44903.66667</v>
      </c>
      <c r="B742" s="1">
        <f>IFERROR(__xludf.DUMMYFUNCTION("""COMPUTED_VALUE"""),142.65)</f>
        <v>142.65</v>
      </c>
    </row>
    <row r="743">
      <c r="A743" s="2">
        <f>IFERROR(__xludf.DUMMYFUNCTION("""COMPUTED_VALUE"""),44904.66666666667)</f>
        <v>44904.66667</v>
      </c>
      <c r="B743" s="1">
        <f>IFERROR(__xludf.DUMMYFUNCTION("""COMPUTED_VALUE"""),142.16)</f>
        <v>142.16</v>
      </c>
    </row>
    <row r="744">
      <c r="A744" s="2">
        <f>IFERROR(__xludf.DUMMYFUNCTION("""COMPUTED_VALUE"""),44907.66666666667)</f>
        <v>44907.66667</v>
      </c>
      <c r="B744" s="1">
        <f>IFERROR(__xludf.DUMMYFUNCTION("""COMPUTED_VALUE"""),144.49)</f>
        <v>144.49</v>
      </c>
    </row>
    <row r="745">
      <c r="A745" s="2">
        <f>IFERROR(__xludf.DUMMYFUNCTION("""COMPUTED_VALUE"""),44908.66666666667)</f>
        <v>44908.66667</v>
      </c>
      <c r="B745" s="1">
        <f>IFERROR(__xludf.DUMMYFUNCTION("""COMPUTED_VALUE"""),145.47)</f>
        <v>145.47</v>
      </c>
    </row>
    <row r="746">
      <c r="A746" s="2">
        <f>IFERROR(__xludf.DUMMYFUNCTION("""COMPUTED_VALUE"""),44909.66666666667)</f>
        <v>44909.66667</v>
      </c>
      <c r="B746" s="1">
        <f>IFERROR(__xludf.DUMMYFUNCTION("""COMPUTED_VALUE"""),143.21)</f>
        <v>143.21</v>
      </c>
    </row>
    <row r="747">
      <c r="A747" s="2">
        <f>IFERROR(__xludf.DUMMYFUNCTION("""COMPUTED_VALUE"""),44910.66666666667)</f>
        <v>44910.66667</v>
      </c>
      <c r="B747" s="1">
        <f>IFERROR(__xludf.DUMMYFUNCTION("""COMPUTED_VALUE"""),136.5)</f>
        <v>136.5</v>
      </c>
    </row>
    <row r="748">
      <c r="A748" s="2">
        <f>IFERROR(__xludf.DUMMYFUNCTION("""COMPUTED_VALUE"""),44911.66666666667)</f>
        <v>44911.66667</v>
      </c>
      <c r="B748" s="1">
        <f>IFERROR(__xludf.DUMMYFUNCTION("""COMPUTED_VALUE"""),134.51)</f>
        <v>134.51</v>
      </c>
    </row>
    <row r="749">
      <c r="A749" s="2">
        <f>IFERROR(__xludf.DUMMYFUNCTION("""COMPUTED_VALUE"""),44914.66666666667)</f>
        <v>44914.66667</v>
      </c>
      <c r="B749" s="1">
        <f>IFERROR(__xludf.DUMMYFUNCTION("""COMPUTED_VALUE"""),132.37)</f>
        <v>132.37</v>
      </c>
    </row>
    <row r="750">
      <c r="A750" s="2">
        <f>IFERROR(__xludf.DUMMYFUNCTION("""COMPUTED_VALUE"""),44915.66666666667)</f>
        <v>44915.66667</v>
      </c>
      <c r="B750" s="1">
        <f>IFERROR(__xludf.DUMMYFUNCTION("""COMPUTED_VALUE"""),132.3)</f>
        <v>132.3</v>
      </c>
    </row>
    <row r="751">
      <c r="A751" s="2">
        <f>IFERROR(__xludf.DUMMYFUNCTION("""COMPUTED_VALUE"""),44916.66666666667)</f>
        <v>44916.66667</v>
      </c>
      <c r="B751" s="1">
        <f>IFERROR(__xludf.DUMMYFUNCTION("""COMPUTED_VALUE"""),135.45)</f>
        <v>135.45</v>
      </c>
    </row>
    <row r="752">
      <c r="A752" s="2">
        <f>IFERROR(__xludf.DUMMYFUNCTION("""COMPUTED_VALUE"""),44917.66666666667)</f>
        <v>44917.66667</v>
      </c>
      <c r="B752" s="1">
        <f>IFERROR(__xludf.DUMMYFUNCTION("""COMPUTED_VALUE"""),132.23)</f>
        <v>132.23</v>
      </c>
    </row>
    <row r="753">
      <c r="A753" s="2">
        <f>IFERROR(__xludf.DUMMYFUNCTION("""COMPUTED_VALUE"""),44918.66666666667)</f>
        <v>44918.66667</v>
      </c>
      <c r="B753" s="1">
        <f>IFERROR(__xludf.DUMMYFUNCTION("""COMPUTED_VALUE"""),131.86)</f>
        <v>131.86</v>
      </c>
    </row>
    <row r="754">
      <c r="A754" s="2">
        <f>IFERROR(__xludf.DUMMYFUNCTION("""COMPUTED_VALUE"""),44922.66666666667)</f>
        <v>44922.66667</v>
      </c>
      <c r="B754" s="1">
        <f>IFERROR(__xludf.DUMMYFUNCTION("""COMPUTED_VALUE"""),130.03)</f>
        <v>130.03</v>
      </c>
    </row>
    <row r="755">
      <c r="A755" s="2">
        <f>IFERROR(__xludf.DUMMYFUNCTION("""COMPUTED_VALUE"""),44923.66666666667)</f>
        <v>44923.66667</v>
      </c>
      <c r="B755" s="1">
        <f>IFERROR(__xludf.DUMMYFUNCTION("""COMPUTED_VALUE"""),126.04)</f>
        <v>126.04</v>
      </c>
    </row>
    <row r="756">
      <c r="A756" s="2">
        <f>IFERROR(__xludf.DUMMYFUNCTION("""COMPUTED_VALUE"""),44924.66666666667)</f>
        <v>44924.66667</v>
      </c>
      <c r="B756" s="1">
        <f>IFERROR(__xludf.DUMMYFUNCTION("""COMPUTED_VALUE"""),129.61)</f>
        <v>129.61</v>
      </c>
    </row>
    <row r="757">
      <c r="A757" s="2">
        <f>IFERROR(__xludf.DUMMYFUNCTION("""COMPUTED_VALUE"""),44925.66666666667)</f>
        <v>44925.66667</v>
      </c>
      <c r="B757" s="1">
        <f>IFERROR(__xludf.DUMMYFUNCTION("""COMPUTED_VALUE"""),129.93)</f>
        <v>129.93</v>
      </c>
    </row>
  </sheetData>
  <drawing r:id="rId1"/>
</worksheet>
</file>