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35" windowWidth="19440" windowHeight="9525"/>
  </bookViews>
  <sheets>
    <sheet name="Solucion de almacenamiento" sheetId="1" r:id="rId1"/>
    <sheet name="BackUp" sheetId="3" r:id="rId2"/>
    <sheet name="Servidores" sheetId="2" r:id="rId3"/>
    <sheet name="Redes" sheetId="4" r:id="rId4"/>
  </sheets>
  <calcPr calcId="125725"/>
</workbook>
</file>

<file path=xl/calcChain.xml><?xml version="1.0" encoding="utf-8"?>
<calcChain xmlns="http://schemas.openxmlformats.org/spreadsheetml/2006/main">
  <c r="B7" i="3"/>
  <c r="D1"/>
  <c r="G19" i="1"/>
  <c r="B22"/>
  <c r="C22"/>
  <c r="D22"/>
  <c r="D21"/>
  <c r="D20"/>
  <c r="D19"/>
  <c r="C21"/>
  <c r="D2" i="3" l="1"/>
  <c r="C8" i="1"/>
  <c r="B8"/>
  <c r="B23" s="1"/>
  <c r="B18"/>
  <c r="C10"/>
  <c r="C11"/>
  <c r="C12"/>
  <c r="C13"/>
  <c r="C14"/>
  <c r="C15"/>
  <c r="C16"/>
  <c r="C17"/>
  <c r="C9"/>
  <c r="B6" i="3" l="1"/>
  <c r="B8" s="1"/>
  <c r="B10"/>
  <c r="B11" s="1"/>
  <c r="B12" s="1"/>
  <c r="C18" i="1"/>
  <c r="C23" s="1"/>
  <c r="D10"/>
  <c r="D11"/>
  <c r="D12"/>
  <c r="D13"/>
  <c r="D14"/>
  <c r="D15"/>
  <c r="D16"/>
  <c r="D17"/>
  <c r="D9"/>
  <c r="D3"/>
  <c r="D4"/>
  <c r="D5"/>
  <c r="D6"/>
  <c r="D7"/>
  <c r="D2"/>
  <c r="D8" l="1"/>
  <c r="D18"/>
  <c r="D23" l="1"/>
  <c r="E23" s="1"/>
</calcChain>
</file>

<file path=xl/sharedStrings.xml><?xml version="1.0" encoding="utf-8"?>
<sst xmlns="http://schemas.openxmlformats.org/spreadsheetml/2006/main" count="111" uniqueCount="83">
  <si>
    <t>Requisitos</t>
  </si>
  <si>
    <t>RAID 0+1</t>
  </si>
  <si>
    <t>Dispo de almacenamiento GB</t>
  </si>
  <si>
    <t>Dispo de RAID GB</t>
  </si>
  <si>
    <t>Total</t>
  </si>
  <si>
    <t>RAID 5</t>
  </si>
  <si>
    <t>Total + 60% (crecimiento)</t>
  </si>
  <si>
    <t>45 drives para 7000 IOPs</t>
  </si>
  <si>
    <t>Total RAID 0+1</t>
  </si>
  <si>
    <t>Total RAID 5</t>
  </si>
  <si>
    <t>TB</t>
  </si>
  <si>
    <t xml:space="preserve">UNIX </t>
  </si>
  <si>
    <t>Windows</t>
  </si>
  <si>
    <t>SPARC Enterprise M5000</t>
  </si>
  <si>
    <t>dic 2010</t>
  </si>
  <si>
    <t>200 CINT2006 (Produ)</t>
  </si>
  <si>
    <t>80 CINT2006 (Desa)</t>
  </si>
  <si>
    <t>Fujitsu SPARC Enterprise T5220</t>
  </si>
  <si>
    <t>ago 2009</t>
  </si>
  <si>
    <t>250 CINT2006 (Produ)</t>
  </si>
  <si>
    <t>PRIMERGY RX200 S6, Intel Xeon X5667, 3.06 GHz</t>
  </si>
  <si>
    <t>PRIMERGY RX300 S5, Intel Xeon W5590, 3.33 GHz</t>
  </si>
  <si>
    <t>PRIMERGY RX300 S6, Intel Xeon E5645, 2.40 GHz</t>
  </si>
  <si>
    <t>PRIMERGY RX600 S5, Intel Xeon E7540, 2.0 GHz</t>
  </si>
  <si>
    <t>PRIMERGY RX600 S5, Intel Xeon X7542, 2.66 GHz</t>
  </si>
  <si>
    <t>Cores</t>
  </si>
  <si>
    <t>Chips</t>
  </si>
  <si>
    <t>Core x Chip</t>
  </si>
  <si>
    <t>Base copy</t>
  </si>
  <si>
    <t>Result</t>
  </si>
  <si>
    <t>Base line</t>
  </si>
  <si>
    <t>Fecha</t>
  </si>
  <si>
    <t>75 CINT2006 (Desa)</t>
  </si>
  <si>
    <t>PRIMERGY RX100 S5, Intel Xeon X3380, 3.16 GHz</t>
  </si>
  <si>
    <t>PRIMERGY RX200 S6, Intel Xeon E5507, 2.27 GHz</t>
  </si>
  <si>
    <t>PRIMERGY RX200 S6, Intel Xeon E5606, 2.13 GHz</t>
  </si>
  <si>
    <t>Base datos</t>
  </si>
  <si>
    <t>Solaris 10</t>
  </si>
  <si>
    <t>Oracle 10g</t>
  </si>
  <si>
    <t>6.0 (2005)</t>
  </si>
  <si>
    <t>SPARC Enterprise Model T5240, 2 Processors / 16 Cores / 128 Threads, UltraSPARC T2 Plus, 1.4 Ghz, 8 KB(D) + 16 KB(I) L1 cache per core, 4 MB L2 cache per processor</t>
  </si>
  <si>
    <t>SAP enhancement package 4 for SAP ERP 6.0 (Unicode)</t>
  </si>
  <si>
    <t>SPARC Enterprise T5440, 4 Processors / 32 Cores / 256 Threads, UltraSPARC T2 Plus, 1.6 Ghz, 8 KB(D) + 16 KB(I) L1 cache per core, 4 MB L2 cache per processo</t>
  </si>
  <si>
    <t>Cluster Exchage/File Serve</t>
  </si>
  <si>
    <t>180 CINT2006</t>
  </si>
  <si>
    <t>PRIMERGY RX200 S5, Intel Xeon L5520, 2.26 GHz</t>
  </si>
  <si>
    <t>PRIMERGY RX200 S6, Intel Xeon X5680, 3.33 GHz</t>
  </si>
  <si>
    <t>12000 SAPS (Produ)</t>
  </si>
  <si>
    <t>12000 SAPS (Desa) - 50%</t>
  </si>
  <si>
    <t>36500 SAPS</t>
  </si>
  <si>
    <t>M8000</t>
  </si>
  <si>
    <t xml:space="preserve">LTO5 </t>
  </si>
  <si>
    <t>GB</t>
  </si>
  <si>
    <t>MB</t>
  </si>
  <si>
    <t>cabezales LTO5 para cumplir con las 8 horas</t>
  </si>
  <si>
    <t>Storage completo</t>
  </si>
  <si>
    <t>Sistema completo (Storage + Discos locales servidores)</t>
  </si>
  <si>
    <t>60 puestos</t>
  </si>
  <si>
    <t xml:space="preserve">115  crecimiento  </t>
  </si>
  <si>
    <t>70 puestos</t>
  </si>
  <si>
    <t>Cisco Catalyst 3560-X Series Switches</t>
  </si>
  <si>
    <t>Por planta:</t>
  </si>
  <si>
    <t>2 de 48 bocas
1 de 24 bocas</t>
  </si>
  <si>
    <t>Por piso:</t>
  </si>
  <si>
    <t>84 por piso</t>
  </si>
  <si>
    <t>2 de 48 bocas</t>
  </si>
  <si>
    <t>2 discos de 300 GB x servidor. Total 20 discos.</t>
  </si>
  <si>
    <t>140 Mb / seg se calcula a 100</t>
  </si>
  <si>
    <t>Clonning + Snapshot  (RAID 5)</t>
  </si>
  <si>
    <t>Clonning + Snapshot  (RAID 0+1)</t>
  </si>
  <si>
    <t>45 * 300 GB = 13500 GB</t>
  </si>
  <si>
    <t>51 drives para 5000 IOPs</t>
  </si>
  <si>
    <t>Total de GB para penalidad</t>
  </si>
  <si>
    <t>51 * 300 GB = 15300 GB</t>
  </si>
  <si>
    <t>Total de Discos para penalidad</t>
  </si>
  <si>
    <t>15k RPM</t>
  </si>
  <si>
    <t>Penalidad IOPs</t>
  </si>
  <si>
    <t>2 Hot Spare (2 * 300 GB c/ disco)</t>
  </si>
  <si>
    <t>seg que tarda en copiar los 8950 GB</t>
  </si>
  <si>
    <t>horas que tarda en copiar los 8950 GB</t>
  </si>
  <si>
    <t>seg que tarda en copiar los 14320 GB</t>
  </si>
  <si>
    <t>horas que tarda en copiar los 14320 GB</t>
  </si>
  <si>
    <t>Total de GB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</si>
</sst>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2" fontId="0" fillId="0" borderId="0" xfId="0" applyNumberFormat="1"/>
    <xf numFmtId="2" fontId="1" fillId="0" borderId="0" xfId="0" applyNumberFormat="1" applyFont="1"/>
    <xf numFmtId="0" fontId="1" fillId="5" borderId="2" xfId="0" applyFont="1" applyFill="1" applyBorder="1"/>
    <xf numFmtId="0" fontId="0" fillId="5" borderId="3" xfId="0" applyFill="1" applyBorder="1"/>
    <xf numFmtId="0" fontId="1" fillId="5" borderId="15" xfId="0" applyFont="1" applyFill="1" applyBorder="1"/>
    <xf numFmtId="0" fontId="0" fillId="5" borderId="16" xfId="0" applyFill="1" applyBorder="1" applyAlignment="1">
      <alignment horizontal="right"/>
    </xf>
    <xf numFmtId="0" fontId="0" fillId="5" borderId="16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7" xfId="0" applyFont="1" applyFill="1" applyBorder="1"/>
    <xf numFmtId="1" fontId="1" fillId="3" borderId="8" xfId="0" applyNumberFormat="1" applyFont="1" applyFill="1" applyBorder="1"/>
    <xf numFmtId="0" fontId="1" fillId="0" borderId="0" xfId="0" applyFont="1" applyAlignment="1"/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 wrapText="1"/>
    </xf>
    <xf numFmtId="0" fontId="0" fillId="6" borderId="1" xfId="0" applyFont="1" applyFill="1" applyBorder="1" applyAlignment="1">
      <alignment horizontal="left" wrapText="1"/>
    </xf>
    <xf numFmtId="0" fontId="0" fillId="6" borderId="1" xfId="0" applyFont="1" applyFill="1" applyBorder="1" applyAlignment="1">
      <alignment horizontal="right" wrapText="1"/>
    </xf>
    <xf numFmtId="0" fontId="0" fillId="6" borderId="1" xfId="0" applyFont="1" applyFill="1" applyBorder="1" applyAlignment="1">
      <alignment horizontal="right"/>
    </xf>
    <xf numFmtId="0" fontId="0" fillId="6" borderId="1" xfId="0" applyFont="1" applyFill="1" applyBorder="1" applyAlignment="1"/>
    <xf numFmtId="0" fontId="0" fillId="6" borderId="6" xfId="0" applyFont="1" applyFill="1" applyBorder="1" applyAlignment="1"/>
    <xf numFmtId="0" fontId="1" fillId="6" borderId="5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0" fillId="6" borderId="7" xfId="0" applyFont="1" applyFill="1" applyBorder="1" applyAlignment="1">
      <alignment horizontal="left" wrapText="1"/>
    </xf>
    <xf numFmtId="0" fontId="0" fillId="6" borderId="8" xfId="0" applyFont="1" applyFill="1" applyBorder="1" applyAlignment="1">
      <alignment horizontal="left" wrapText="1"/>
    </xf>
    <xf numFmtId="0" fontId="0" fillId="6" borderId="8" xfId="0" applyFont="1" applyFill="1" applyBorder="1" applyAlignment="1">
      <alignment horizontal="right" wrapText="1"/>
    </xf>
    <xf numFmtId="0" fontId="0" fillId="6" borderId="8" xfId="0" applyFont="1" applyFill="1" applyBorder="1" applyAlignment="1">
      <alignment horizontal="right"/>
    </xf>
    <xf numFmtId="0" fontId="0" fillId="6" borderId="8" xfId="0" applyFont="1" applyFill="1" applyBorder="1" applyAlignment="1">
      <alignment horizontal="left"/>
    </xf>
    <xf numFmtId="0" fontId="0" fillId="6" borderId="9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right" wrapText="1"/>
    </xf>
    <xf numFmtId="17" fontId="0" fillId="3" borderId="1" xfId="0" applyNumberFormat="1" applyFont="1" applyFill="1" applyBorder="1" applyAlignment="1">
      <alignment horizontal="right" wrapText="1"/>
    </xf>
    <xf numFmtId="0" fontId="0" fillId="3" borderId="1" xfId="0" applyFont="1" applyFill="1" applyBorder="1" applyAlignment="1"/>
    <xf numFmtId="0" fontId="0" fillId="3" borderId="6" xfId="0" applyFont="1" applyFill="1" applyBorder="1" applyAlignment="1"/>
    <xf numFmtId="0" fontId="1" fillId="3" borderId="5" xfId="0" applyFont="1" applyFill="1" applyBorder="1" applyAlignment="1"/>
    <xf numFmtId="0" fontId="1" fillId="3" borderId="1" xfId="0" applyFont="1" applyFill="1" applyBorder="1" applyAlignment="1"/>
    <xf numFmtId="0" fontId="1" fillId="3" borderId="6" xfId="0" applyFont="1" applyFill="1" applyBorder="1" applyAlignment="1"/>
    <xf numFmtId="17" fontId="0" fillId="3" borderId="1" xfId="0" applyNumberFormat="1" applyFont="1" applyFill="1" applyBorder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/>
    <xf numFmtId="0" fontId="2" fillId="5" borderId="1" xfId="0" applyFont="1" applyFill="1" applyBorder="1" applyAlignment="1">
      <alignment wrapText="1"/>
    </xf>
    <xf numFmtId="14" fontId="2" fillId="5" borderId="1" xfId="0" applyNumberFormat="1" applyFont="1" applyFill="1" applyBorder="1" applyAlignment="1"/>
    <xf numFmtId="14" fontId="2" fillId="5" borderId="1" xfId="0" applyNumberFormat="1" applyFont="1" applyFill="1" applyBorder="1" applyAlignment="1">
      <alignment wrapText="1"/>
    </xf>
    <xf numFmtId="0" fontId="0" fillId="3" borderId="15" xfId="0" applyFont="1" applyFill="1" applyBorder="1" applyAlignment="1">
      <alignment wrapText="1"/>
    </xf>
    <xf numFmtId="0" fontId="0" fillId="3" borderId="16" xfId="0" applyFont="1" applyFill="1" applyBorder="1" applyAlignment="1">
      <alignment wrapText="1"/>
    </xf>
    <xf numFmtId="17" fontId="0" fillId="3" borderId="16" xfId="0" applyNumberFormat="1" applyFont="1" applyFill="1" applyBorder="1" applyAlignment="1">
      <alignment wrapText="1"/>
    </xf>
    <xf numFmtId="0" fontId="0" fillId="3" borderId="16" xfId="0" applyFont="1" applyFill="1" applyBorder="1" applyAlignment="1"/>
    <xf numFmtId="0" fontId="0" fillId="3" borderId="17" xfId="0" applyFont="1" applyFill="1" applyBorder="1" applyAlignment="1"/>
    <xf numFmtId="0" fontId="1" fillId="5" borderId="2" xfId="0" applyFont="1" applyFill="1" applyBorder="1" applyAlignment="1">
      <alignment wrapText="1"/>
    </xf>
    <xf numFmtId="0" fontId="1" fillId="5" borderId="3" xfId="0" applyFont="1" applyFill="1" applyBorder="1" applyAlignment="1"/>
    <xf numFmtId="0" fontId="1" fillId="5" borderId="4" xfId="0" applyFont="1" applyFill="1" applyBorder="1" applyAlignment="1"/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2" fillId="5" borderId="5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4" fontId="2" fillId="5" borderId="8" xfId="0" applyNumberFormat="1" applyFont="1" applyFill="1" applyBorder="1" applyAlignment="1"/>
    <xf numFmtId="0" fontId="2" fillId="5" borderId="9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1" fillId="7" borderId="3" xfId="0" applyFont="1" applyFill="1" applyBorder="1" applyAlignment="1"/>
    <xf numFmtId="0" fontId="1" fillId="7" borderId="4" xfId="0" applyFont="1" applyFill="1" applyBorder="1" applyAlignment="1"/>
    <xf numFmtId="0" fontId="1" fillId="7" borderId="5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6" xfId="0" applyFont="1" applyFill="1" applyBorder="1" applyAlignment="1"/>
    <xf numFmtId="0" fontId="0" fillId="7" borderId="5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 wrapText="1"/>
    </xf>
    <xf numFmtId="17" fontId="0" fillId="7" borderId="1" xfId="0" applyNumberFormat="1" applyFont="1" applyFill="1" applyBorder="1" applyAlignment="1">
      <alignment vertical="top" wrapText="1"/>
    </xf>
    <xf numFmtId="0" fontId="0" fillId="7" borderId="1" xfId="0" applyFont="1" applyFill="1" applyBorder="1" applyAlignment="1"/>
    <xf numFmtId="0" fontId="0" fillId="7" borderId="6" xfId="0" applyFont="1" applyFill="1" applyBorder="1" applyAlignment="1"/>
    <xf numFmtId="0" fontId="0" fillId="7" borderId="7" xfId="0" applyFont="1" applyFill="1" applyBorder="1" applyAlignment="1">
      <alignment vertical="top" wrapText="1"/>
    </xf>
    <xf numFmtId="0" fontId="0" fillId="7" borderId="8" xfId="0" applyFont="1" applyFill="1" applyBorder="1" applyAlignment="1">
      <alignment vertical="top" wrapText="1"/>
    </xf>
    <xf numFmtId="17" fontId="0" fillId="7" borderId="8" xfId="0" applyNumberFormat="1" applyFont="1" applyFill="1" applyBorder="1" applyAlignment="1">
      <alignment vertical="top" wrapText="1"/>
    </xf>
    <xf numFmtId="0" fontId="0" fillId="7" borderId="8" xfId="0" applyFont="1" applyFill="1" applyBorder="1" applyAlignment="1"/>
    <xf numFmtId="0" fontId="0" fillId="7" borderId="9" xfId="0" applyFont="1" applyFill="1" applyBorder="1" applyAlignment="1"/>
    <xf numFmtId="0" fontId="1" fillId="4" borderId="18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0" fillId="5" borderId="1" xfId="0" applyFill="1" applyBorder="1"/>
    <xf numFmtId="0" fontId="1" fillId="5" borderId="5" xfId="0" applyFont="1" applyFill="1" applyBorder="1"/>
    <xf numFmtId="0" fontId="0" fillId="5" borderId="4" xfId="0" applyFill="1" applyBorder="1"/>
    <xf numFmtId="0" fontId="0" fillId="5" borderId="6" xfId="0" applyFill="1" applyBorder="1"/>
    <xf numFmtId="0" fontId="1" fillId="4" borderId="19" xfId="0" applyFont="1" applyFill="1" applyBorder="1" applyAlignment="1">
      <alignment horizontal="center"/>
    </xf>
    <xf numFmtId="0" fontId="0" fillId="5" borderId="17" xfId="0" applyFill="1" applyBorder="1"/>
    <xf numFmtId="0" fontId="1" fillId="4" borderId="21" xfId="0" applyFont="1" applyFill="1" applyBorder="1" applyAlignment="1">
      <alignment horizontal="center"/>
    </xf>
    <xf numFmtId="2" fontId="1" fillId="3" borderId="22" xfId="0" applyNumberFormat="1" applyFont="1" applyFill="1" applyBorder="1"/>
    <xf numFmtId="0" fontId="1" fillId="3" borderId="23" xfId="0" applyFont="1" applyFill="1" applyBorder="1"/>
    <xf numFmtId="0" fontId="1" fillId="0" borderId="18" xfId="0" applyFont="1" applyBorder="1"/>
    <xf numFmtId="1" fontId="1" fillId="3" borderId="24" xfId="0" applyNumberFormat="1" applyFont="1" applyFill="1" applyBorder="1"/>
    <xf numFmtId="2" fontId="1" fillId="3" borderId="18" xfId="0" applyNumberFormat="1" applyFont="1" applyFill="1" applyBorder="1" applyAlignment="1">
      <alignment horizontal="right"/>
    </xf>
    <xf numFmtId="0" fontId="1" fillId="3" borderId="20" xfId="0" applyFont="1" applyFill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21" xfId="0" applyBorder="1"/>
    <xf numFmtId="0" fontId="1" fillId="4" borderId="10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wrapText="1"/>
    </xf>
    <xf numFmtId="0" fontId="0" fillId="0" borderId="0" xfId="0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zoomScale="90" zoomScaleNormal="90" workbookViewId="0">
      <selection activeCell="I14" sqref="I14"/>
    </sheetView>
  </sheetViews>
  <sheetFormatPr baseColWidth="10" defaultRowHeight="15"/>
  <cols>
    <col min="1" max="1" width="30.5703125" customWidth="1"/>
    <col min="2" max="2" width="16" customWidth="1"/>
    <col min="3" max="3" width="11.7109375" customWidth="1"/>
    <col min="4" max="4" width="8.85546875" bestFit="1" customWidth="1"/>
    <col min="5" max="5" width="6" bestFit="1" customWidth="1"/>
    <col min="6" max="6" width="4.140625" style="12" customWidth="1"/>
    <col min="7" max="7" width="28.140625" bestFit="1" customWidth="1"/>
  </cols>
  <sheetData>
    <row r="1" spans="1:7" s="1" customFormat="1" ht="51.75" customHeight="1" thickBot="1">
      <c r="A1" s="131" t="s">
        <v>0</v>
      </c>
      <c r="B1" s="132" t="s">
        <v>2</v>
      </c>
      <c r="C1" s="132" t="s">
        <v>3</v>
      </c>
      <c r="D1" s="133" t="s">
        <v>4</v>
      </c>
      <c r="F1" s="11"/>
      <c r="G1" s="118" t="s">
        <v>76</v>
      </c>
    </row>
    <row r="2" spans="1:7" ht="15.75" thickBot="1">
      <c r="A2" s="2" t="s">
        <v>1</v>
      </c>
      <c r="B2" s="3">
        <v>600</v>
      </c>
      <c r="C2" s="3">
        <v>600</v>
      </c>
      <c r="D2" s="4">
        <f>B2+C2</f>
        <v>1200</v>
      </c>
    </row>
    <row r="3" spans="1:7">
      <c r="A3" s="5" t="s">
        <v>1</v>
      </c>
      <c r="B3" s="6">
        <v>450</v>
      </c>
      <c r="C3" s="6">
        <v>450</v>
      </c>
      <c r="D3" s="7">
        <f t="shared" ref="D3:D21" si="0">B3+C3</f>
        <v>900</v>
      </c>
      <c r="G3" s="130" t="s">
        <v>7</v>
      </c>
    </row>
    <row r="4" spans="1:7">
      <c r="A4" s="5" t="s">
        <v>1</v>
      </c>
      <c r="B4" s="6">
        <v>500</v>
      </c>
      <c r="C4" s="6">
        <v>500</v>
      </c>
      <c r="D4" s="7">
        <f t="shared" si="0"/>
        <v>1000</v>
      </c>
      <c r="G4" s="128"/>
    </row>
    <row r="5" spans="1:7" ht="15.75" thickBot="1">
      <c r="A5" s="5" t="s">
        <v>1</v>
      </c>
      <c r="B5" s="6">
        <v>350</v>
      </c>
      <c r="C5" s="6">
        <v>350</v>
      </c>
      <c r="D5" s="7">
        <f t="shared" si="0"/>
        <v>700</v>
      </c>
      <c r="G5" s="129" t="s">
        <v>70</v>
      </c>
    </row>
    <row r="6" spans="1:7">
      <c r="A6" s="5" t="s">
        <v>1</v>
      </c>
      <c r="B6" s="6">
        <v>400</v>
      </c>
      <c r="C6" s="6">
        <v>400</v>
      </c>
      <c r="D6" s="7">
        <f t="shared" si="0"/>
        <v>800</v>
      </c>
    </row>
    <row r="7" spans="1:7" ht="15.75" thickBot="1">
      <c r="A7" s="8" t="s">
        <v>1</v>
      </c>
      <c r="B7" s="9">
        <v>500</v>
      </c>
      <c r="C7" s="9">
        <v>500</v>
      </c>
      <c r="D7" s="10">
        <f t="shared" si="0"/>
        <v>1000</v>
      </c>
    </row>
    <row r="8" spans="1:7" ht="15.75" thickBot="1">
      <c r="A8" s="13" t="s">
        <v>8</v>
      </c>
      <c r="B8" s="14">
        <f>SUM(B2:B7)</f>
        <v>2800</v>
      </c>
      <c r="C8" s="14">
        <f>SUM(C2:C7)</f>
        <v>2800</v>
      </c>
      <c r="D8" s="15">
        <f>SUM(D2:D7)</f>
        <v>5600</v>
      </c>
    </row>
    <row r="9" spans="1:7" ht="15.75" thickBot="1">
      <c r="A9" s="2" t="s">
        <v>5</v>
      </c>
      <c r="B9" s="3">
        <v>200</v>
      </c>
      <c r="C9" s="3">
        <f>((25*B9)/100)</f>
        <v>50</v>
      </c>
      <c r="D9" s="4">
        <f t="shared" si="0"/>
        <v>250</v>
      </c>
    </row>
    <row r="10" spans="1:7">
      <c r="A10" s="5" t="s">
        <v>5</v>
      </c>
      <c r="B10" s="6">
        <v>300</v>
      </c>
      <c r="C10" s="6">
        <f t="shared" ref="C10:C17" si="1">((25*B10)/100)</f>
        <v>75</v>
      </c>
      <c r="D10" s="7">
        <f t="shared" si="0"/>
        <v>375</v>
      </c>
      <c r="G10" s="127" t="s">
        <v>71</v>
      </c>
    </row>
    <row r="11" spans="1:7">
      <c r="A11" s="5" t="s">
        <v>5</v>
      </c>
      <c r="B11" s="6">
        <v>800</v>
      </c>
      <c r="C11" s="6">
        <f t="shared" si="1"/>
        <v>200</v>
      </c>
      <c r="D11" s="7">
        <f t="shared" si="0"/>
        <v>1000</v>
      </c>
      <c r="G11" s="128"/>
    </row>
    <row r="12" spans="1:7" ht="15.75" thickBot="1">
      <c r="A12" s="5" t="s">
        <v>5</v>
      </c>
      <c r="B12" s="6">
        <v>600</v>
      </c>
      <c r="C12" s="6">
        <f t="shared" si="1"/>
        <v>150</v>
      </c>
      <c r="D12" s="7">
        <f t="shared" si="0"/>
        <v>750</v>
      </c>
      <c r="G12" s="129" t="s">
        <v>73</v>
      </c>
    </row>
    <row r="13" spans="1:7">
      <c r="A13" s="5" t="s">
        <v>5</v>
      </c>
      <c r="B13" s="6">
        <v>400</v>
      </c>
      <c r="C13" s="6">
        <f t="shared" si="1"/>
        <v>100</v>
      </c>
      <c r="D13" s="7">
        <f t="shared" si="0"/>
        <v>500</v>
      </c>
    </row>
    <row r="14" spans="1:7">
      <c r="A14" s="5" t="s">
        <v>5</v>
      </c>
      <c r="B14" s="6">
        <v>350</v>
      </c>
      <c r="C14" s="6">
        <f t="shared" si="1"/>
        <v>87.5</v>
      </c>
      <c r="D14" s="7">
        <f t="shared" si="0"/>
        <v>437.5</v>
      </c>
    </row>
    <row r="15" spans="1:7">
      <c r="A15" s="5" t="s">
        <v>5</v>
      </c>
      <c r="B15" s="6">
        <v>250</v>
      </c>
      <c r="C15" s="6">
        <f t="shared" si="1"/>
        <v>62.5</v>
      </c>
      <c r="D15" s="7">
        <f t="shared" si="0"/>
        <v>312.5</v>
      </c>
    </row>
    <row r="16" spans="1:7" ht="15.75" thickBot="1">
      <c r="A16" s="5" t="s">
        <v>5</v>
      </c>
      <c r="B16" s="6">
        <v>500</v>
      </c>
      <c r="C16" s="6">
        <f t="shared" si="1"/>
        <v>125</v>
      </c>
      <c r="D16" s="7">
        <f t="shared" si="0"/>
        <v>625</v>
      </c>
    </row>
    <row r="17" spans="1:10" ht="15.75" thickBot="1">
      <c r="A17" s="8" t="s">
        <v>5</v>
      </c>
      <c r="B17" s="9">
        <v>750</v>
      </c>
      <c r="C17" s="9">
        <f t="shared" si="1"/>
        <v>187.5</v>
      </c>
      <c r="D17" s="10">
        <f t="shared" si="0"/>
        <v>937.5</v>
      </c>
      <c r="G17" s="120" t="s">
        <v>72</v>
      </c>
    </row>
    <row r="18" spans="1:10" ht="15.75" thickBot="1">
      <c r="A18" s="13" t="s">
        <v>9</v>
      </c>
      <c r="B18" s="14">
        <f>SUM(B9:B17)</f>
        <v>4150</v>
      </c>
      <c r="C18" s="14">
        <f>SUM(C9:C17)</f>
        <v>1037.5</v>
      </c>
      <c r="D18" s="15">
        <f>SUM(D9:D17)</f>
        <v>5187.5</v>
      </c>
      <c r="G18" s="123">
        <v>28800</v>
      </c>
      <c r="H18" s="135" t="s">
        <v>82</v>
      </c>
      <c r="I18" s="134"/>
      <c r="J18" s="134"/>
    </row>
    <row r="19" spans="1:10" ht="15.75" thickBot="1">
      <c r="A19" s="22" t="s">
        <v>77</v>
      </c>
      <c r="B19" s="23">
        <v>600</v>
      </c>
      <c r="C19" s="23"/>
      <c r="D19" s="116">
        <f t="shared" si="0"/>
        <v>600</v>
      </c>
      <c r="G19" s="121">
        <f>G18/1024</f>
        <v>28.125</v>
      </c>
      <c r="H19" s="122" t="s">
        <v>10</v>
      </c>
    </row>
    <row r="20" spans="1:10" ht="15.75" thickBot="1">
      <c r="A20" s="115" t="s">
        <v>69</v>
      </c>
      <c r="B20" s="114">
        <v>600</v>
      </c>
      <c r="C20" s="114">
        <v>300</v>
      </c>
      <c r="D20" s="117">
        <f t="shared" si="0"/>
        <v>900</v>
      </c>
    </row>
    <row r="21" spans="1:10" ht="15.75" thickBot="1">
      <c r="A21" s="24" t="s">
        <v>68</v>
      </c>
      <c r="B21" s="25">
        <v>800</v>
      </c>
      <c r="C21" s="26">
        <f t="shared" ref="C21" si="2">((25*B21)/100)</f>
        <v>200</v>
      </c>
      <c r="D21" s="119">
        <f t="shared" si="0"/>
        <v>1000</v>
      </c>
      <c r="G21" s="118" t="s">
        <v>74</v>
      </c>
    </row>
    <row r="22" spans="1:10" ht="15.75" thickBot="1">
      <c r="A22" s="27" t="s">
        <v>4</v>
      </c>
      <c r="B22" s="28">
        <f>B8+B18+B19+B20+B21</f>
        <v>8950</v>
      </c>
      <c r="C22" s="28">
        <f>C8+C18+C19+C20+C21</f>
        <v>4337.5</v>
      </c>
      <c r="D22" s="29">
        <f>D8+D18+D19+D20+D21</f>
        <v>13287.5</v>
      </c>
      <c r="E22" s="1"/>
      <c r="G22" s="17">
        <v>96</v>
      </c>
      <c r="H22" s="17" t="s">
        <v>75</v>
      </c>
    </row>
    <row r="23" spans="1:10" ht="15.75" thickBot="1">
      <c r="A23" s="30" t="s">
        <v>6</v>
      </c>
      <c r="B23" s="31">
        <f>B22 +((60*B22)/100)</f>
        <v>14320</v>
      </c>
      <c r="C23" s="31">
        <f>C22 +((60*C22)/100)</f>
        <v>6940</v>
      </c>
      <c r="D23" s="124">
        <f>D22 +((60*D22)/100)</f>
        <v>21260</v>
      </c>
      <c r="E23" s="125">
        <f>D23/1024</f>
        <v>20.76171875</v>
      </c>
      <c r="F23" s="126" t="s">
        <v>10</v>
      </c>
      <c r="I23" s="12"/>
    </row>
    <row r="24" spans="1:10" ht="15.75" customHeight="1">
      <c r="I24" s="12"/>
    </row>
    <row r="25" spans="1:10" ht="15.75" customHeight="1">
      <c r="I25" s="12"/>
    </row>
    <row r="26" spans="1:10" ht="15.75" customHeight="1">
      <c r="I26" s="12"/>
    </row>
    <row r="27" spans="1:10">
      <c r="A27" s="16"/>
      <c r="I27" s="12"/>
    </row>
    <row r="28" spans="1:10">
      <c r="I28" s="12"/>
    </row>
    <row r="29" spans="1:10">
      <c r="I29" s="12"/>
    </row>
    <row r="30" spans="1:10">
      <c r="I30" s="12"/>
    </row>
    <row r="31" spans="1:10">
      <c r="A31" s="113"/>
      <c r="I31" s="12"/>
    </row>
    <row r="32" spans="1:10">
      <c r="I32" s="12"/>
    </row>
    <row r="33" spans="9:9">
      <c r="I33" s="12"/>
    </row>
    <row r="34" spans="9:9">
      <c r="I34" s="12"/>
    </row>
  </sheetData>
  <pageMargins left="0.7" right="0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zoomScale="80" zoomScaleNormal="80" workbookViewId="0">
      <selection activeCell="E19" sqref="E19"/>
    </sheetView>
  </sheetViews>
  <sheetFormatPr baseColWidth="10" defaultRowHeight="15"/>
  <cols>
    <col min="1" max="1" width="30.28515625" customWidth="1"/>
    <col min="2" max="2" width="34.7109375" customWidth="1"/>
  </cols>
  <sheetData>
    <row r="1" spans="1:5" s="17" customFormat="1">
      <c r="A1" s="17" t="s">
        <v>4</v>
      </c>
      <c r="B1" s="17">
        <v>8950</v>
      </c>
      <c r="C1" s="17" t="s">
        <v>52</v>
      </c>
      <c r="D1" s="17">
        <f>B1*1024</f>
        <v>9164800</v>
      </c>
      <c r="E1" s="17" t="s">
        <v>53</v>
      </c>
    </row>
    <row r="2" spans="1:5" s="17" customFormat="1">
      <c r="A2" s="17" t="s">
        <v>6</v>
      </c>
      <c r="B2" s="17">
        <v>14320</v>
      </c>
      <c r="C2" s="17" t="s">
        <v>52</v>
      </c>
      <c r="D2" s="17">
        <f>B2*1024</f>
        <v>14663680</v>
      </c>
      <c r="E2" s="17" t="s">
        <v>53</v>
      </c>
    </row>
    <row r="3" spans="1:5" s="17" customFormat="1"/>
    <row r="4" spans="1:5" s="17" customFormat="1">
      <c r="A4" s="17" t="s">
        <v>55</v>
      </c>
    </row>
    <row r="5" spans="1:5">
      <c r="A5" t="s">
        <v>51</v>
      </c>
      <c r="B5" t="s">
        <v>67</v>
      </c>
    </row>
    <row r="6" spans="1:5">
      <c r="B6" s="20">
        <f>D1/100</f>
        <v>91648</v>
      </c>
      <c r="C6" t="s">
        <v>78</v>
      </c>
    </row>
    <row r="7" spans="1:5">
      <c r="B7" s="20">
        <f>B6/3600</f>
        <v>25.457777777777778</v>
      </c>
      <c r="C7" t="s">
        <v>79</v>
      </c>
    </row>
    <row r="8" spans="1:5">
      <c r="B8" s="20">
        <f>B7/8</f>
        <v>3.1822222222222223</v>
      </c>
      <c r="C8" t="s">
        <v>54</v>
      </c>
    </row>
    <row r="9" spans="1:5">
      <c r="B9" s="20"/>
    </row>
    <row r="10" spans="1:5">
      <c r="B10" s="20">
        <f>D2/100</f>
        <v>146636.79999999999</v>
      </c>
      <c r="C10" t="s">
        <v>80</v>
      </c>
    </row>
    <row r="11" spans="1:5">
      <c r="B11" s="20">
        <f>B10/3600</f>
        <v>40.73244444444444</v>
      </c>
      <c r="C11" t="s">
        <v>81</v>
      </c>
    </row>
    <row r="12" spans="1:5">
      <c r="B12" s="20">
        <f>B11/8</f>
        <v>5.0915555555555549</v>
      </c>
      <c r="C12" t="s">
        <v>54</v>
      </c>
    </row>
    <row r="13" spans="1:5">
      <c r="B13" s="20"/>
    </row>
    <row r="14" spans="1:5" s="17" customFormat="1">
      <c r="A14" s="17" t="s">
        <v>56</v>
      </c>
      <c r="B14" s="21"/>
    </row>
    <row r="16" spans="1:5">
      <c r="A16" t="s">
        <v>66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zoomScale="90" zoomScaleNormal="90" workbookViewId="0"/>
  </sheetViews>
  <sheetFormatPr baseColWidth="10" defaultColWidth="10.5703125" defaultRowHeight="15"/>
  <cols>
    <col min="1" max="1" width="9.85546875" style="19" customWidth="1"/>
    <col min="2" max="2" width="44" style="19" customWidth="1"/>
    <col min="3" max="9" width="10.5703125" style="19"/>
    <col min="10" max="10" width="10.42578125" style="19" bestFit="1" customWidth="1"/>
    <col min="11" max="11" width="32.85546875" style="19" customWidth="1"/>
    <col min="12" max="16384" width="10.5703125" style="19"/>
  </cols>
  <sheetData>
    <row r="1" spans="1:11" s="1" customFormat="1" ht="15.75" thickBot="1">
      <c r="A1" s="108"/>
      <c r="B1" s="109"/>
      <c r="C1" s="109" t="s">
        <v>25</v>
      </c>
      <c r="D1" s="109" t="s">
        <v>26</v>
      </c>
      <c r="E1" s="109" t="s">
        <v>27</v>
      </c>
      <c r="F1" s="109" t="s">
        <v>28</v>
      </c>
      <c r="G1" s="109" t="s">
        <v>29</v>
      </c>
      <c r="H1" s="109" t="s">
        <v>30</v>
      </c>
      <c r="I1" s="109" t="s">
        <v>31</v>
      </c>
      <c r="J1" s="109"/>
      <c r="K1" s="110"/>
    </row>
    <row r="2" spans="1:11" s="1" customFormat="1">
      <c r="A2" s="33" t="s">
        <v>11</v>
      </c>
      <c r="B2" s="34"/>
      <c r="C2" s="34"/>
      <c r="D2" s="34"/>
      <c r="E2" s="34"/>
      <c r="F2" s="34"/>
      <c r="G2" s="34"/>
      <c r="H2" s="34"/>
      <c r="I2" s="34"/>
      <c r="J2" s="34"/>
      <c r="K2" s="35"/>
    </row>
    <row r="3" spans="1:11" s="1" customFormat="1">
      <c r="A3" s="36"/>
      <c r="B3" s="37" t="s">
        <v>15</v>
      </c>
      <c r="C3" s="37"/>
      <c r="D3" s="37"/>
      <c r="E3" s="37"/>
      <c r="F3" s="37"/>
      <c r="G3" s="37"/>
      <c r="H3" s="37"/>
      <c r="I3" s="37"/>
      <c r="J3" s="37"/>
      <c r="K3" s="38"/>
    </row>
    <row r="4" spans="1:11">
      <c r="A4" s="39"/>
      <c r="B4" s="40" t="s">
        <v>13</v>
      </c>
      <c r="C4" s="41">
        <v>32</v>
      </c>
      <c r="D4" s="41">
        <v>8</v>
      </c>
      <c r="E4" s="41">
        <v>4</v>
      </c>
      <c r="F4" s="41">
        <v>64</v>
      </c>
      <c r="G4" s="41">
        <v>352</v>
      </c>
      <c r="H4" s="41">
        <v>313</v>
      </c>
      <c r="I4" s="42"/>
      <c r="J4" s="43"/>
      <c r="K4" s="44"/>
    </row>
    <row r="5" spans="1:11">
      <c r="A5" s="39"/>
      <c r="B5" s="40" t="s">
        <v>13</v>
      </c>
      <c r="C5" s="41">
        <v>24</v>
      </c>
      <c r="D5" s="41">
        <v>6</v>
      </c>
      <c r="E5" s="41">
        <v>4</v>
      </c>
      <c r="F5" s="41"/>
      <c r="G5" s="41"/>
      <c r="H5" s="41">
        <v>234</v>
      </c>
      <c r="I5" s="42" t="s">
        <v>14</v>
      </c>
      <c r="J5" s="43"/>
      <c r="K5" s="44"/>
    </row>
    <row r="6" spans="1:11" s="1" customFormat="1">
      <c r="A6" s="45"/>
      <c r="B6" s="37" t="s">
        <v>16</v>
      </c>
      <c r="C6" s="46"/>
      <c r="D6" s="46"/>
      <c r="E6" s="46"/>
      <c r="F6" s="46"/>
      <c r="G6" s="46"/>
      <c r="H6" s="46"/>
      <c r="I6" s="37"/>
      <c r="J6" s="37"/>
      <c r="K6" s="38"/>
    </row>
    <row r="7" spans="1:11" s="18" customFormat="1" ht="15.75" thickBot="1">
      <c r="A7" s="47"/>
      <c r="B7" s="48" t="s">
        <v>17</v>
      </c>
      <c r="C7" s="49">
        <v>8</v>
      </c>
      <c r="D7" s="49">
        <v>1</v>
      </c>
      <c r="E7" s="49">
        <v>8</v>
      </c>
      <c r="F7" s="49">
        <v>63</v>
      </c>
      <c r="G7" s="49">
        <v>97</v>
      </c>
      <c r="H7" s="49">
        <v>89.1</v>
      </c>
      <c r="I7" s="50" t="s">
        <v>18</v>
      </c>
      <c r="J7" s="51"/>
      <c r="K7" s="52"/>
    </row>
    <row r="8" spans="1:11" s="1" customFormat="1">
      <c r="A8" s="53" t="s">
        <v>12</v>
      </c>
      <c r="B8" s="54"/>
      <c r="C8" s="54"/>
      <c r="D8" s="54"/>
      <c r="E8" s="54"/>
      <c r="F8" s="54"/>
      <c r="G8" s="54"/>
      <c r="H8" s="54"/>
      <c r="I8" s="54"/>
      <c r="J8" s="54"/>
      <c r="K8" s="55"/>
    </row>
    <row r="9" spans="1:11" s="1" customFormat="1">
      <c r="A9" s="56"/>
      <c r="B9" s="57" t="s">
        <v>19</v>
      </c>
      <c r="C9" s="57"/>
      <c r="D9" s="57"/>
      <c r="E9" s="57"/>
      <c r="F9" s="57"/>
      <c r="G9" s="57"/>
      <c r="H9" s="57"/>
      <c r="I9" s="57"/>
      <c r="J9" s="57"/>
      <c r="K9" s="58"/>
    </row>
    <row r="10" spans="1:11">
      <c r="A10" s="59"/>
      <c r="B10" s="60" t="s">
        <v>20</v>
      </c>
      <c r="C10" s="61">
        <v>8</v>
      </c>
      <c r="D10" s="61">
        <v>2</v>
      </c>
      <c r="E10" s="61">
        <v>4</v>
      </c>
      <c r="F10" s="61">
        <v>16</v>
      </c>
      <c r="G10" s="61">
        <v>284</v>
      </c>
      <c r="H10" s="61">
        <v>268</v>
      </c>
      <c r="I10" s="62">
        <v>40360</v>
      </c>
      <c r="J10" s="63"/>
      <c r="K10" s="64"/>
    </row>
    <row r="11" spans="1:11">
      <c r="A11" s="59"/>
      <c r="B11" s="60" t="s">
        <v>21</v>
      </c>
      <c r="C11" s="61">
        <v>8</v>
      </c>
      <c r="D11" s="61">
        <v>2</v>
      </c>
      <c r="E11" s="61">
        <v>4</v>
      </c>
      <c r="F11" s="61">
        <v>16</v>
      </c>
      <c r="G11" s="61">
        <v>274</v>
      </c>
      <c r="H11" s="61">
        <v>255</v>
      </c>
      <c r="I11" s="62">
        <v>40026</v>
      </c>
      <c r="J11" s="63"/>
      <c r="K11" s="64"/>
    </row>
    <row r="12" spans="1:11">
      <c r="A12" s="59"/>
      <c r="B12" s="60" t="s">
        <v>22</v>
      </c>
      <c r="C12" s="61">
        <v>12</v>
      </c>
      <c r="D12" s="61">
        <v>2</v>
      </c>
      <c r="E12" s="61">
        <v>6</v>
      </c>
      <c r="F12" s="61">
        <v>24</v>
      </c>
      <c r="G12" s="61">
        <v>315</v>
      </c>
      <c r="H12" s="61">
        <v>295</v>
      </c>
      <c r="I12" s="62">
        <v>40603</v>
      </c>
      <c r="J12" s="63"/>
      <c r="K12" s="64"/>
    </row>
    <row r="13" spans="1:11">
      <c r="A13" s="59"/>
      <c r="B13" s="60" t="s">
        <v>23</v>
      </c>
      <c r="C13" s="61">
        <v>12</v>
      </c>
      <c r="D13" s="61">
        <v>2</v>
      </c>
      <c r="E13" s="61">
        <v>6</v>
      </c>
      <c r="F13" s="61">
        <v>24</v>
      </c>
      <c r="G13" s="61">
        <v>276</v>
      </c>
      <c r="H13" s="61">
        <v>255</v>
      </c>
      <c r="I13" s="62">
        <v>40360</v>
      </c>
      <c r="J13" s="63"/>
      <c r="K13" s="64"/>
    </row>
    <row r="14" spans="1:11">
      <c r="A14" s="59"/>
      <c r="B14" s="60" t="s">
        <v>24</v>
      </c>
      <c r="C14" s="61">
        <v>12</v>
      </c>
      <c r="D14" s="61">
        <v>2</v>
      </c>
      <c r="E14" s="61">
        <v>6</v>
      </c>
      <c r="F14" s="61">
        <v>12</v>
      </c>
      <c r="G14" s="61">
        <v>267</v>
      </c>
      <c r="H14" s="61">
        <v>250</v>
      </c>
      <c r="I14" s="62">
        <v>40391</v>
      </c>
      <c r="J14" s="63"/>
      <c r="K14" s="64"/>
    </row>
    <row r="15" spans="1:11" s="32" customFormat="1">
      <c r="A15" s="65"/>
      <c r="B15" s="57" t="s">
        <v>32</v>
      </c>
      <c r="C15" s="66"/>
      <c r="D15" s="66"/>
      <c r="E15" s="66"/>
      <c r="F15" s="66"/>
      <c r="G15" s="66"/>
      <c r="H15" s="66"/>
      <c r="I15" s="66"/>
      <c r="J15" s="66"/>
      <c r="K15" s="67"/>
    </row>
    <row r="16" spans="1:11">
      <c r="A16" s="59"/>
      <c r="B16" s="60" t="s">
        <v>33</v>
      </c>
      <c r="C16" s="60">
        <v>4</v>
      </c>
      <c r="D16" s="60">
        <v>1</v>
      </c>
      <c r="E16" s="60">
        <v>4</v>
      </c>
      <c r="F16" s="60">
        <v>4</v>
      </c>
      <c r="G16" s="60">
        <v>87.4</v>
      </c>
      <c r="H16" s="60">
        <v>81.599999999999994</v>
      </c>
      <c r="I16" s="68">
        <v>39873</v>
      </c>
      <c r="J16" s="63"/>
      <c r="K16" s="64"/>
    </row>
    <row r="17" spans="1:11">
      <c r="A17" s="59"/>
      <c r="B17" s="60" t="s">
        <v>34</v>
      </c>
      <c r="C17" s="60">
        <v>4</v>
      </c>
      <c r="D17" s="60">
        <v>1</v>
      </c>
      <c r="E17" s="60">
        <v>4</v>
      </c>
      <c r="F17" s="60">
        <v>4</v>
      </c>
      <c r="G17" s="60">
        <v>79.2</v>
      </c>
      <c r="H17" s="60">
        <v>74.099999999999994</v>
      </c>
      <c r="I17" s="68">
        <v>40360</v>
      </c>
      <c r="J17" s="63"/>
      <c r="K17" s="64"/>
    </row>
    <row r="18" spans="1:11" ht="15.75" thickBot="1">
      <c r="A18" s="75"/>
      <c r="B18" s="76" t="s">
        <v>35</v>
      </c>
      <c r="C18" s="76">
        <v>4</v>
      </c>
      <c r="D18" s="76">
        <v>1</v>
      </c>
      <c r="E18" s="76">
        <v>4</v>
      </c>
      <c r="F18" s="76">
        <v>4</v>
      </c>
      <c r="G18" s="76">
        <v>84.4</v>
      </c>
      <c r="H18" s="76">
        <v>79.8</v>
      </c>
      <c r="I18" s="77">
        <v>40575</v>
      </c>
      <c r="J18" s="78"/>
      <c r="K18" s="79"/>
    </row>
    <row r="19" spans="1:11" s="32" customFormat="1" ht="30">
      <c r="A19" s="80" t="s">
        <v>36</v>
      </c>
      <c r="B19" s="81"/>
      <c r="C19" s="81"/>
      <c r="D19" s="81"/>
      <c r="E19" s="81"/>
      <c r="F19" s="81"/>
      <c r="G19" s="81"/>
      <c r="H19" s="81"/>
      <c r="I19" s="81"/>
      <c r="J19" s="81"/>
      <c r="K19" s="82"/>
    </row>
    <row r="20" spans="1:11" s="32" customFormat="1">
      <c r="A20" s="83"/>
      <c r="B20" s="70" t="s">
        <v>47</v>
      </c>
      <c r="C20" s="71" t="s">
        <v>50</v>
      </c>
      <c r="D20" s="71" t="s">
        <v>49</v>
      </c>
      <c r="E20" s="69"/>
      <c r="F20" s="69"/>
      <c r="G20" s="69"/>
      <c r="H20" s="69"/>
      <c r="I20" s="69"/>
      <c r="J20" s="69"/>
      <c r="K20" s="84"/>
    </row>
    <row r="21" spans="1:11" ht="75">
      <c r="A21" s="85"/>
      <c r="B21" s="72">
        <v>4170</v>
      </c>
      <c r="C21" s="72">
        <v>1.97</v>
      </c>
      <c r="D21" s="72">
        <v>1254000</v>
      </c>
      <c r="E21" s="72">
        <v>20900</v>
      </c>
      <c r="F21" s="72">
        <v>418000</v>
      </c>
      <c r="G21" s="72" t="s">
        <v>37</v>
      </c>
      <c r="H21" s="72" t="s">
        <v>38</v>
      </c>
      <c r="I21" s="72" t="s">
        <v>39</v>
      </c>
      <c r="J21" s="73">
        <v>39547</v>
      </c>
      <c r="K21" s="86" t="s">
        <v>40</v>
      </c>
    </row>
    <row r="22" spans="1:11" ht="105">
      <c r="A22" s="85"/>
      <c r="B22" s="72">
        <v>4720</v>
      </c>
      <c r="C22" s="72">
        <v>0.97</v>
      </c>
      <c r="D22" s="72">
        <v>1550000</v>
      </c>
      <c r="E22" s="72">
        <v>25830</v>
      </c>
      <c r="F22" s="72">
        <v>516670</v>
      </c>
      <c r="G22" s="72" t="s">
        <v>37</v>
      </c>
      <c r="H22" s="72" t="s">
        <v>38</v>
      </c>
      <c r="I22" s="72" t="s">
        <v>41</v>
      </c>
      <c r="J22" s="74">
        <v>40015</v>
      </c>
      <c r="K22" s="86" t="s">
        <v>42</v>
      </c>
    </row>
    <row r="23" spans="1:11" s="32" customFormat="1">
      <c r="A23" s="83"/>
      <c r="B23" s="111" t="s">
        <v>48</v>
      </c>
      <c r="C23" s="69"/>
      <c r="D23" s="69"/>
      <c r="E23" s="69"/>
      <c r="F23" s="69"/>
      <c r="G23" s="69"/>
      <c r="H23" s="69"/>
      <c r="I23" s="69"/>
      <c r="J23" s="69"/>
      <c r="K23" s="84"/>
    </row>
    <row r="24" spans="1:11" ht="75.75" thickBot="1">
      <c r="A24" s="87"/>
      <c r="B24" s="88">
        <v>4170</v>
      </c>
      <c r="C24" s="88">
        <v>1.97</v>
      </c>
      <c r="D24" s="88">
        <v>1254000</v>
      </c>
      <c r="E24" s="88">
        <v>20900</v>
      </c>
      <c r="F24" s="88">
        <v>418000</v>
      </c>
      <c r="G24" s="88" t="s">
        <v>37</v>
      </c>
      <c r="H24" s="88" t="s">
        <v>38</v>
      </c>
      <c r="I24" s="88" t="s">
        <v>39</v>
      </c>
      <c r="J24" s="89">
        <v>39547</v>
      </c>
      <c r="K24" s="90" t="s">
        <v>40</v>
      </c>
    </row>
    <row r="25" spans="1:11" s="32" customFormat="1" ht="45">
      <c r="A25" s="91" t="s">
        <v>43</v>
      </c>
      <c r="B25" s="92"/>
      <c r="C25" s="92"/>
      <c r="D25" s="92"/>
      <c r="E25" s="92"/>
      <c r="F25" s="92"/>
      <c r="G25" s="92"/>
      <c r="H25" s="92"/>
      <c r="I25" s="92"/>
      <c r="J25" s="92"/>
      <c r="K25" s="93"/>
    </row>
    <row r="26" spans="1:11" s="32" customFormat="1">
      <c r="A26" s="94"/>
      <c r="B26" s="95" t="s">
        <v>44</v>
      </c>
      <c r="C26" s="96"/>
      <c r="D26" s="96"/>
      <c r="E26" s="96"/>
      <c r="F26" s="96"/>
      <c r="G26" s="96"/>
      <c r="H26" s="96"/>
      <c r="I26" s="96"/>
      <c r="J26" s="96"/>
      <c r="K26" s="97"/>
    </row>
    <row r="27" spans="1:11">
      <c r="A27" s="98"/>
      <c r="B27" s="99" t="s">
        <v>45</v>
      </c>
      <c r="C27" s="99">
        <v>8</v>
      </c>
      <c r="D27" s="99">
        <v>2</v>
      </c>
      <c r="E27" s="99">
        <v>4</v>
      </c>
      <c r="F27" s="99">
        <v>16</v>
      </c>
      <c r="G27" s="99">
        <v>199</v>
      </c>
      <c r="H27" s="99">
        <v>184</v>
      </c>
      <c r="I27" s="100">
        <v>39904</v>
      </c>
      <c r="J27" s="101"/>
      <c r="K27" s="102"/>
    </row>
    <row r="28" spans="1:11" ht="15.75" thickBot="1">
      <c r="A28" s="103"/>
      <c r="B28" s="104" t="s">
        <v>46</v>
      </c>
      <c r="C28" s="104">
        <v>6</v>
      </c>
      <c r="D28" s="104">
        <v>1</v>
      </c>
      <c r="E28" s="104">
        <v>6</v>
      </c>
      <c r="F28" s="104">
        <v>12</v>
      </c>
      <c r="G28" s="104">
        <v>194</v>
      </c>
      <c r="H28" s="104">
        <v>182</v>
      </c>
      <c r="I28" s="105">
        <v>40360</v>
      </c>
      <c r="J28" s="106"/>
      <c r="K28" s="107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zoomScale="90" zoomScaleNormal="90" workbookViewId="0">
      <selection activeCell="B2" sqref="B2"/>
    </sheetView>
  </sheetViews>
  <sheetFormatPr baseColWidth="10" defaultRowHeight="15"/>
  <cols>
    <col min="1" max="1" width="27.5703125" customWidth="1"/>
    <col min="2" max="2" width="20.28515625" bestFit="1" customWidth="1"/>
    <col min="3" max="3" width="14" customWidth="1"/>
    <col min="4" max="4" width="15" customWidth="1"/>
  </cols>
  <sheetData>
    <row r="1" spans="1:4" ht="30">
      <c r="A1" s="17" t="s">
        <v>63</v>
      </c>
      <c r="B1" s="112" t="s">
        <v>60</v>
      </c>
    </row>
    <row r="2" spans="1:4">
      <c r="A2" t="s">
        <v>59</v>
      </c>
      <c r="B2" t="s">
        <v>64</v>
      </c>
      <c r="D2" t="s">
        <v>65</v>
      </c>
    </row>
    <row r="4" spans="1:4" ht="30">
      <c r="A4" s="17" t="s">
        <v>61</v>
      </c>
      <c r="B4" s="112" t="s">
        <v>60</v>
      </c>
    </row>
    <row r="5" spans="1:4" ht="30">
      <c r="A5" t="s">
        <v>57</v>
      </c>
      <c r="B5" t="s">
        <v>58</v>
      </c>
      <c r="C5" s="112"/>
      <c r="D5" s="112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Solucion de almacenamiento</vt:lpstr>
      <vt:lpstr>BackUp</vt:lpstr>
      <vt:lpstr>Servidores</vt:lpstr>
      <vt:lpstr>Redes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</dc:creator>
  <cp:lastModifiedBy>ezfernandez</cp:lastModifiedBy>
  <cp:lastPrinted>2011-08-04T18:34:40Z</cp:lastPrinted>
  <dcterms:created xsi:type="dcterms:W3CDTF">2011-06-19T22:02:29Z</dcterms:created>
  <dcterms:modified xsi:type="dcterms:W3CDTF">2011-08-04T18:40:02Z</dcterms:modified>
</cp:coreProperties>
</file>