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in\Documents\Mis Documentos\Proyectos y Requerimientos\Reporte Movimientos\"/>
    </mc:Choice>
  </mc:AlternateContent>
  <xr:revisionPtr revIDLastSave="0" documentId="13_ncr:1_{C6FECDE1-A4F0-4114-991B-FF58FBA44C6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Detalle Ingresos" sheetId="4" r:id="rId1"/>
    <sheet name="DashBords" sheetId="2" r:id="rId2"/>
    <sheet name="BD" sheetId="3" r:id="rId3"/>
  </sheets>
  <externalReferences>
    <externalReference r:id="rId4"/>
  </externalReferences>
  <definedNames>
    <definedName name="_xlnm._FilterDatabase" localSheetId="2" hidden="1">BD!$A$1:$AF$48</definedName>
    <definedName name="dias_semana">'[1]Apertura Combustible Mayo'!$A$31:$B$37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63" i="4" l="1"/>
  <c r="X333" i="4" s="1"/>
  <c r="X245" i="4"/>
  <c r="X315" i="4" s="1"/>
  <c r="X241" i="4"/>
  <c r="X311" i="4" s="1"/>
  <c r="X238" i="4"/>
  <c r="X308" i="4" s="1"/>
  <c r="X232" i="4"/>
  <c r="X229" i="4"/>
  <c r="X299" i="4" s="1"/>
  <c r="X222" i="4"/>
  <c r="X216" i="4"/>
  <c r="X286" i="4" s="1"/>
  <c r="X138" i="4"/>
  <c r="X122" i="4"/>
  <c r="X100" i="4"/>
  <c r="X97" i="4"/>
  <c r="X91" i="4"/>
  <c r="X88" i="4"/>
  <c r="X81" i="4"/>
  <c r="X75" i="4"/>
  <c r="X68" i="4"/>
  <c r="X211" i="4" s="1"/>
  <c r="X52" i="4"/>
  <c r="X61" i="4" s="1"/>
  <c r="X30" i="4"/>
  <c r="X27" i="4"/>
  <c r="X170" i="4" s="1"/>
  <c r="X21" i="4"/>
  <c r="X18" i="4"/>
  <c r="X161" i="4" s="1"/>
  <c r="X11" i="4"/>
  <c r="X154" i="4" s="1"/>
  <c r="X5" i="4"/>
  <c r="X148" i="4" s="1"/>
  <c r="U351" i="4"/>
  <c r="U349" i="4"/>
  <c r="X348" i="4"/>
  <c r="U348" i="4"/>
  <c r="X347" i="4"/>
  <c r="U347" i="4"/>
  <c r="X344" i="4"/>
  <c r="U344" i="4"/>
  <c r="U342" i="4"/>
  <c r="X341" i="4"/>
  <c r="U341" i="4"/>
  <c r="X340" i="4"/>
  <c r="U340" i="4"/>
  <c r="X339" i="4"/>
  <c r="U339" i="4"/>
  <c r="X338" i="4"/>
  <c r="U338" i="4"/>
  <c r="X337" i="4"/>
  <c r="U337" i="4"/>
  <c r="X336" i="4"/>
  <c r="U336" i="4"/>
  <c r="X335" i="4"/>
  <c r="U335" i="4"/>
  <c r="X334" i="4"/>
  <c r="U334" i="4"/>
  <c r="U333" i="4"/>
  <c r="X332" i="4"/>
  <c r="U332" i="4"/>
  <c r="X331" i="4"/>
  <c r="U331" i="4"/>
  <c r="X330" i="4"/>
  <c r="U330" i="4"/>
  <c r="X329" i="4"/>
  <c r="U329" i="4"/>
  <c r="X328" i="4"/>
  <c r="U328" i="4"/>
  <c r="X327" i="4"/>
  <c r="U327" i="4"/>
  <c r="X326" i="4"/>
  <c r="U326" i="4"/>
  <c r="X325" i="4"/>
  <c r="U325" i="4"/>
  <c r="X324" i="4"/>
  <c r="U324" i="4"/>
  <c r="X323" i="4"/>
  <c r="U323" i="4"/>
  <c r="X322" i="4"/>
  <c r="U322" i="4"/>
  <c r="X321" i="4"/>
  <c r="U321" i="4"/>
  <c r="X320" i="4"/>
  <c r="U320" i="4"/>
  <c r="X319" i="4"/>
  <c r="U319" i="4"/>
  <c r="X318" i="4"/>
  <c r="U318" i="4"/>
  <c r="X317" i="4"/>
  <c r="U317" i="4"/>
  <c r="X316" i="4"/>
  <c r="U316" i="4"/>
  <c r="U315" i="4"/>
  <c r="X314" i="4"/>
  <c r="U314" i="4"/>
  <c r="X313" i="4"/>
  <c r="U313" i="4"/>
  <c r="X312" i="4"/>
  <c r="U312" i="4"/>
  <c r="U311" i="4"/>
  <c r="U308" i="4"/>
  <c r="X307" i="4"/>
  <c r="U307" i="4"/>
  <c r="X306" i="4"/>
  <c r="U306" i="4"/>
  <c r="X305" i="4"/>
  <c r="U305" i="4"/>
  <c r="X304" i="4"/>
  <c r="U304" i="4"/>
  <c r="X303" i="4"/>
  <c r="U303" i="4"/>
  <c r="U302" i="4"/>
  <c r="U299" i="4"/>
  <c r="X298" i="4"/>
  <c r="U298" i="4"/>
  <c r="X297" i="4"/>
  <c r="U297" i="4"/>
  <c r="X296" i="4"/>
  <c r="U296" i="4"/>
  <c r="X295" i="4"/>
  <c r="U295" i="4"/>
  <c r="X294" i="4"/>
  <c r="U294" i="4"/>
  <c r="X293" i="4"/>
  <c r="U293" i="4"/>
  <c r="U292" i="4"/>
  <c r="X291" i="4"/>
  <c r="U291" i="4"/>
  <c r="X290" i="4"/>
  <c r="U290" i="4"/>
  <c r="X289" i="4"/>
  <c r="U289" i="4"/>
  <c r="X288" i="4"/>
  <c r="U288" i="4"/>
  <c r="X287" i="4"/>
  <c r="U287" i="4"/>
  <c r="U286" i="4"/>
  <c r="X279" i="4"/>
  <c r="X349" i="4" s="1"/>
  <c r="X302" i="4"/>
  <c r="X292" i="4"/>
  <c r="U211" i="4"/>
  <c r="X210" i="4"/>
  <c r="U210" i="4"/>
  <c r="X209" i="4"/>
  <c r="U209" i="4"/>
  <c r="X206" i="4"/>
  <c r="U206" i="4"/>
  <c r="U204" i="4"/>
  <c r="X203" i="4"/>
  <c r="U203" i="4"/>
  <c r="X202" i="4"/>
  <c r="U202" i="4"/>
  <c r="X201" i="4"/>
  <c r="U201" i="4"/>
  <c r="X200" i="4"/>
  <c r="U200" i="4"/>
  <c r="X199" i="4"/>
  <c r="U199" i="4"/>
  <c r="X198" i="4"/>
  <c r="U198" i="4"/>
  <c r="X197" i="4"/>
  <c r="U197" i="4"/>
  <c r="X196" i="4"/>
  <c r="U196" i="4"/>
  <c r="U195" i="4"/>
  <c r="X194" i="4"/>
  <c r="U194" i="4"/>
  <c r="X193" i="4"/>
  <c r="U193" i="4"/>
  <c r="X192" i="4"/>
  <c r="U192" i="4"/>
  <c r="X191" i="4"/>
  <c r="U191" i="4"/>
  <c r="X190" i="4"/>
  <c r="U190" i="4"/>
  <c r="X189" i="4"/>
  <c r="U189" i="4"/>
  <c r="X188" i="4"/>
  <c r="U188" i="4"/>
  <c r="X187" i="4"/>
  <c r="U187" i="4"/>
  <c r="X186" i="4"/>
  <c r="U186" i="4"/>
  <c r="X185" i="4"/>
  <c r="U185" i="4"/>
  <c r="X184" i="4"/>
  <c r="U184" i="4"/>
  <c r="X183" i="4"/>
  <c r="U183" i="4"/>
  <c r="X182" i="4"/>
  <c r="U182" i="4"/>
  <c r="X181" i="4"/>
  <c r="U181" i="4"/>
  <c r="X180" i="4"/>
  <c r="U180" i="4"/>
  <c r="X179" i="4"/>
  <c r="U179" i="4"/>
  <c r="X178" i="4"/>
  <c r="U178" i="4"/>
  <c r="X177" i="4"/>
  <c r="U177" i="4"/>
  <c r="X176" i="4"/>
  <c r="U176" i="4"/>
  <c r="X175" i="4"/>
  <c r="U175" i="4"/>
  <c r="X174" i="4"/>
  <c r="U174" i="4"/>
  <c r="U173" i="4"/>
  <c r="U170" i="4"/>
  <c r="X169" i="4"/>
  <c r="U169" i="4"/>
  <c r="X168" i="4"/>
  <c r="U168" i="4"/>
  <c r="X167" i="4"/>
  <c r="U167" i="4"/>
  <c r="X166" i="4"/>
  <c r="U166" i="4"/>
  <c r="X165" i="4"/>
  <c r="U165" i="4"/>
  <c r="U164" i="4"/>
  <c r="U161" i="4"/>
  <c r="X160" i="4"/>
  <c r="U160" i="4"/>
  <c r="X159" i="4"/>
  <c r="U159" i="4"/>
  <c r="X158" i="4"/>
  <c r="U158" i="4"/>
  <c r="X157" i="4"/>
  <c r="U157" i="4"/>
  <c r="X156" i="4"/>
  <c r="U156" i="4"/>
  <c r="X155" i="4"/>
  <c r="U155" i="4"/>
  <c r="U154" i="4"/>
  <c r="X153" i="4"/>
  <c r="U153" i="4"/>
  <c r="X152" i="4"/>
  <c r="U152" i="4"/>
  <c r="X151" i="4"/>
  <c r="U151" i="4"/>
  <c r="X150" i="4"/>
  <c r="U150" i="4"/>
  <c r="X149" i="4"/>
  <c r="U149" i="4"/>
  <c r="U148" i="4"/>
  <c r="U144" i="4"/>
  <c r="Q142" i="4"/>
  <c r="X173" i="4"/>
  <c r="X164" i="4"/>
  <c r="AF48" i="3"/>
  <c r="AE48" i="3"/>
  <c r="AD48" i="3"/>
  <c r="AC48" i="3"/>
  <c r="AB48" i="3"/>
  <c r="AF47" i="3"/>
  <c r="AE47" i="3"/>
  <c r="AD47" i="3"/>
  <c r="AC47" i="3"/>
  <c r="AB47" i="3"/>
  <c r="AF46" i="3"/>
  <c r="AE46" i="3"/>
  <c r="AD46" i="3"/>
  <c r="AC46" i="3"/>
  <c r="AB46" i="3"/>
  <c r="AF45" i="3"/>
  <c r="AE45" i="3"/>
  <c r="AD45" i="3"/>
  <c r="AC45" i="3"/>
  <c r="AB45" i="3"/>
  <c r="AF44" i="3"/>
  <c r="AE44" i="3"/>
  <c r="AD44" i="3"/>
  <c r="AC44" i="3"/>
  <c r="AB44" i="3"/>
  <c r="AF43" i="3"/>
  <c r="AE43" i="3"/>
  <c r="AD43" i="3"/>
  <c r="AC43" i="3"/>
  <c r="AB43" i="3"/>
  <c r="AF42" i="3"/>
  <c r="AE42" i="3"/>
  <c r="AD42" i="3"/>
  <c r="AC42" i="3"/>
  <c r="AB42" i="3"/>
  <c r="AF41" i="3"/>
  <c r="AE41" i="3"/>
  <c r="AD41" i="3"/>
  <c r="AC41" i="3"/>
  <c r="AB41" i="3"/>
  <c r="AF40" i="3"/>
  <c r="AE40" i="3"/>
  <c r="AD40" i="3"/>
  <c r="AC40" i="3"/>
  <c r="AB40" i="3"/>
  <c r="AF39" i="3"/>
  <c r="AE39" i="3"/>
  <c r="AD39" i="3"/>
  <c r="AC39" i="3"/>
  <c r="AB39" i="3"/>
  <c r="AF38" i="3"/>
  <c r="AE38" i="3"/>
  <c r="AD38" i="3"/>
  <c r="AC38" i="3"/>
  <c r="AB38" i="3"/>
  <c r="AF37" i="3"/>
  <c r="AE37" i="3"/>
  <c r="AD37" i="3"/>
  <c r="AC37" i="3"/>
  <c r="AB37" i="3"/>
  <c r="AF36" i="3"/>
  <c r="AE36" i="3"/>
  <c r="AD36" i="3"/>
  <c r="AC36" i="3"/>
  <c r="AB36" i="3"/>
  <c r="AF35" i="3"/>
  <c r="AE35" i="3"/>
  <c r="AD35" i="3"/>
  <c r="AC35" i="3"/>
  <c r="AB35" i="3"/>
  <c r="AF34" i="3"/>
  <c r="AE34" i="3"/>
  <c r="AD34" i="3"/>
  <c r="AC34" i="3"/>
  <c r="AB34" i="3"/>
  <c r="AF33" i="3"/>
  <c r="AE33" i="3"/>
  <c r="AD33" i="3"/>
  <c r="AC33" i="3"/>
  <c r="AB33" i="3"/>
  <c r="AF32" i="3"/>
  <c r="AE32" i="3"/>
  <c r="AD32" i="3"/>
  <c r="AC32" i="3"/>
  <c r="AB32" i="3"/>
  <c r="AF31" i="3"/>
  <c r="AE31" i="3"/>
  <c r="AD31" i="3"/>
  <c r="AC31" i="3"/>
  <c r="AB31" i="3"/>
  <c r="AF30" i="3"/>
  <c r="AE30" i="3"/>
  <c r="AD30" i="3"/>
  <c r="AC30" i="3"/>
  <c r="AB30" i="3"/>
  <c r="AF29" i="3"/>
  <c r="AE29" i="3"/>
  <c r="AD29" i="3"/>
  <c r="AC29" i="3"/>
  <c r="AB29" i="3"/>
  <c r="AF28" i="3"/>
  <c r="AE28" i="3"/>
  <c r="AD28" i="3"/>
  <c r="AC28" i="3"/>
  <c r="AB28" i="3"/>
  <c r="AF27" i="3"/>
  <c r="AE27" i="3"/>
  <c r="AD27" i="3"/>
  <c r="AC27" i="3"/>
  <c r="AB27" i="3"/>
  <c r="AF26" i="3"/>
  <c r="AE26" i="3"/>
  <c r="AD26" i="3"/>
  <c r="AC26" i="3"/>
  <c r="AB26" i="3"/>
  <c r="AF25" i="3"/>
  <c r="AE25" i="3"/>
  <c r="AD25" i="3"/>
  <c r="AC25" i="3"/>
  <c r="AB25" i="3"/>
  <c r="AF24" i="3"/>
  <c r="AE24" i="3"/>
  <c r="AD24" i="3"/>
  <c r="AC24" i="3"/>
  <c r="AB24" i="3"/>
  <c r="AF23" i="3"/>
  <c r="AE23" i="3"/>
  <c r="AD23" i="3"/>
  <c r="AC23" i="3"/>
  <c r="AB23" i="3"/>
  <c r="AF22" i="3"/>
  <c r="AE22" i="3"/>
  <c r="AD22" i="3"/>
  <c r="AC22" i="3"/>
  <c r="AB22" i="3"/>
  <c r="AF21" i="3"/>
  <c r="AE21" i="3"/>
  <c r="AD21" i="3"/>
  <c r="AC21" i="3"/>
  <c r="AB21" i="3"/>
  <c r="AF20" i="3"/>
  <c r="AE20" i="3"/>
  <c r="AD20" i="3"/>
  <c r="AC20" i="3"/>
  <c r="AB20" i="3"/>
  <c r="AF19" i="3"/>
  <c r="AE19" i="3"/>
  <c r="AD19" i="3"/>
  <c r="AC19" i="3"/>
  <c r="AB19" i="3"/>
  <c r="AF18" i="3"/>
  <c r="AE18" i="3"/>
  <c r="AD18" i="3"/>
  <c r="AC18" i="3"/>
  <c r="AB18" i="3"/>
  <c r="AF17" i="3"/>
  <c r="AE17" i="3"/>
  <c r="AD17" i="3"/>
  <c r="AC17" i="3"/>
  <c r="AB17" i="3"/>
  <c r="AF16" i="3"/>
  <c r="AE16" i="3"/>
  <c r="AD16" i="3"/>
  <c r="AC16" i="3"/>
  <c r="AB16" i="3"/>
  <c r="AF15" i="3"/>
  <c r="AE15" i="3"/>
  <c r="AD15" i="3"/>
  <c r="AC15" i="3"/>
  <c r="AB15" i="3"/>
  <c r="AF14" i="3"/>
  <c r="AE14" i="3"/>
  <c r="AD14" i="3"/>
  <c r="AC14" i="3"/>
  <c r="AB14" i="3"/>
  <c r="AF13" i="3"/>
  <c r="AE13" i="3"/>
  <c r="AD13" i="3"/>
  <c r="AC13" i="3"/>
  <c r="AB13" i="3"/>
  <c r="AF12" i="3"/>
  <c r="AE12" i="3"/>
  <c r="AD12" i="3"/>
  <c r="AC12" i="3"/>
  <c r="AB12" i="3"/>
  <c r="AF11" i="3"/>
  <c r="AE11" i="3"/>
  <c r="AD11" i="3"/>
  <c r="AC11" i="3"/>
  <c r="AB11" i="3"/>
  <c r="AF10" i="3"/>
  <c r="AE10" i="3"/>
  <c r="AD10" i="3"/>
  <c r="AC10" i="3"/>
  <c r="AB10" i="3"/>
  <c r="AF9" i="3"/>
  <c r="AE9" i="3"/>
  <c r="AD9" i="3"/>
  <c r="AC9" i="3"/>
  <c r="AB9" i="3"/>
  <c r="AF8" i="3"/>
  <c r="AE8" i="3"/>
  <c r="AD8" i="3"/>
  <c r="AC8" i="3"/>
  <c r="AB8" i="3"/>
  <c r="AF7" i="3"/>
  <c r="AE7" i="3"/>
  <c r="AD7" i="3"/>
  <c r="AC7" i="3"/>
  <c r="AB7" i="3"/>
  <c r="AF6" i="3"/>
  <c r="AE6" i="3"/>
  <c r="AD6" i="3"/>
  <c r="AC6" i="3"/>
  <c r="AB6" i="3"/>
  <c r="AF5" i="3"/>
  <c r="AE5" i="3"/>
  <c r="AD5" i="3"/>
  <c r="AC5" i="3"/>
  <c r="AB5" i="3"/>
  <c r="AF4" i="3"/>
  <c r="AE4" i="3"/>
  <c r="AD4" i="3"/>
  <c r="AC4" i="3"/>
  <c r="AB4" i="3"/>
  <c r="AF3" i="3"/>
  <c r="AE3" i="3"/>
  <c r="AD3" i="3"/>
  <c r="AC3" i="3"/>
  <c r="AB3" i="3"/>
  <c r="AF2" i="3"/>
  <c r="AE2" i="3"/>
  <c r="AD2" i="3"/>
  <c r="AC2" i="3"/>
  <c r="AB2" i="3"/>
  <c r="X272" i="4" l="1"/>
  <c r="X342" i="4" s="1"/>
  <c r="X195" i="4"/>
  <c r="X131" i="4"/>
  <c r="X140" i="4" s="1"/>
  <c r="X70" i="4"/>
  <c r="X204" i="4"/>
  <c r="Q144" i="4"/>
  <c r="X142" i="4" l="1"/>
  <c r="X144" i="4"/>
  <c r="X281" i="4"/>
  <c r="X351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goldstein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esteban goldstein:</t>
        </r>
        <r>
          <rPr>
            <sz val="9"/>
            <color indexed="81"/>
            <rFont val="Tahoma"/>
            <family val="2"/>
          </rPr>
          <t xml:space="preserve">
agrupaciones que hay que crear
</t>
        </r>
      </text>
    </comment>
    <comment ref="F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esteban goldstein:</t>
        </r>
        <r>
          <rPr>
            <sz val="9"/>
            <color indexed="81"/>
            <rFont val="Tahoma"/>
            <family val="2"/>
          </rPr>
          <t xml:space="preserve">
GrupoArticulo de la BD</t>
        </r>
      </text>
    </comment>
  </commentList>
</comments>
</file>

<file path=xl/sharedStrings.xml><?xml version="1.0" encoding="utf-8"?>
<sst xmlns="http://schemas.openxmlformats.org/spreadsheetml/2006/main" count="905" uniqueCount="285">
  <si>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</si>
  <si>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</si>
  <si>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</si>
  <si>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</si>
  <si>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</si>
  <si>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</si>
  <si>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</si>
  <si>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</si>
  <si>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</si>
  <si>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</si>
  <si>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</si>
  <si>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</si>
  <si>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Ingresos</t>
  </si>
  <si>
    <t>Unidades de Negocio</t>
  </si>
  <si>
    <t>Playa</t>
  </si>
  <si>
    <t>Combustibles</t>
  </si>
  <si>
    <t>Otros</t>
  </si>
  <si>
    <t>Total Playa</t>
  </si>
  <si>
    <t>Lavadero y Engrase</t>
  </si>
  <si>
    <t>Lavado</t>
  </si>
  <si>
    <t>Total Lavadero</t>
  </si>
  <si>
    <t>Shop</t>
  </si>
  <si>
    <t>Automotor</t>
  </si>
  <si>
    <t>CIGARRILLOS</t>
  </si>
  <si>
    <t>Comidas y Preparados</t>
  </si>
  <si>
    <t>Total Shop</t>
  </si>
  <si>
    <t>Impuestos Internos</t>
  </si>
  <si>
    <t>Distribuidores (Mayorista)</t>
  </si>
  <si>
    <t>Lubricantes</t>
  </si>
  <si>
    <t>Total Distribuidores (Mayoristas)</t>
  </si>
  <si>
    <t>TOTAL INGRESOS</t>
  </si>
  <si>
    <t>Costos</t>
  </si>
  <si>
    <t>TOTAL COSTOS</t>
  </si>
  <si>
    <t>UTILIDAD BRUTA</t>
  </si>
  <si>
    <t>MARGEN BRUTO</t>
  </si>
  <si>
    <t>Total</t>
  </si>
  <si>
    <t>Ingresos / Unidades</t>
  </si>
  <si>
    <t>Costo / Unidades</t>
  </si>
  <si>
    <t>Unidades</t>
  </si>
  <si>
    <t>Margen Bruto %</t>
  </si>
  <si>
    <t>Definicion</t>
  </si>
  <si>
    <t>Valores Absolutos Ingresos</t>
  </si>
  <si>
    <t>Valores Absolutos Costos</t>
  </si>
  <si>
    <t>Valores Absolutos (Ingresos - Costos)</t>
  </si>
  <si>
    <t>Cantidad de Producto o Servicios Vendidos</t>
  </si>
  <si>
    <t>DashBoard</t>
  </si>
  <si>
    <t>Eje Tiempo</t>
  </si>
  <si>
    <t>Mensual</t>
  </si>
  <si>
    <t>Dairio</t>
  </si>
  <si>
    <t>Dentro del Mes abierto por dia con un acumulado mensual</t>
  </si>
  <si>
    <t>Dairio comparativo</t>
  </si>
  <si>
    <t>Acumulado del mes comparativo con mismos dias del mes anterior y mismo mes del año anterior</t>
  </si>
  <si>
    <t>evolutivo mensual</t>
  </si>
  <si>
    <t>Mensual comparativo</t>
  </si>
  <si>
    <t>Mes seleccionado comparado con mes anterior y con mismo mes año anterior</t>
  </si>
  <si>
    <t>Año</t>
  </si>
  <si>
    <t>Evolutivo año</t>
  </si>
  <si>
    <t>IdMovimientoFac</t>
  </si>
  <si>
    <t>Fecha</t>
  </si>
  <si>
    <t>FechaTurno</t>
  </si>
  <si>
    <t>HoraTurno</t>
  </si>
  <si>
    <t>Caja</t>
  </si>
  <si>
    <t>Comprobante</t>
  </si>
  <si>
    <t>IdCliente</t>
  </si>
  <si>
    <t>CodigoCliente</t>
  </si>
  <si>
    <t>RazonSocial</t>
  </si>
  <si>
    <t>NumeroDocumento</t>
  </si>
  <si>
    <t>Encargado</t>
  </si>
  <si>
    <t>Playero1</t>
  </si>
  <si>
    <t>Playero2</t>
  </si>
  <si>
    <t>Playero3</t>
  </si>
  <si>
    <t>GrupoArticulo</t>
  </si>
  <si>
    <t>IdArticulo</t>
  </si>
  <si>
    <t>CodigoArticulo</t>
  </si>
  <si>
    <t>Descripcion</t>
  </si>
  <si>
    <t>Cantidad</t>
  </si>
  <si>
    <t>Precio</t>
  </si>
  <si>
    <t>Costo</t>
  </si>
  <si>
    <t>Neto</t>
  </si>
  <si>
    <t>IVA</t>
  </si>
  <si>
    <t>ImpuestoInterno</t>
  </si>
  <si>
    <t>Tasas</t>
  </si>
  <si>
    <t>Grupo</t>
  </si>
  <si>
    <t>Net+Int</t>
  </si>
  <si>
    <t>Costo T</t>
  </si>
  <si>
    <t>Calendario</t>
  </si>
  <si>
    <t>Fecha (Dia)</t>
  </si>
  <si>
    <t>Hora</t>
  </si>
  <si>
    <t>06:07:02</t>
  </si>
  <si>
    <t>PLAYA DS 2000</t>
  </si>
  <si>
    <t>TIK-0018-00061815</t>
  </si>
  <si>
    <t xml:space="preserve">      </t>
  </si>
  <si>
    <t>CONSUMIDOR FINAL</t>
  </si>
  <si>
    <t>FERNANDEZ MIGUEL</t>
  </si>
  <si>
    <t>SUPER</t>
  </si>
  <si>
    <t xml:space="preserve">       2</t>
  </si>
  <si>
    <t xml:space="preserve">SUPER               </t>
  </si>
  <si>
    <t>880146 - Nov  1 2020  6:07AM</t>
  </si>
  <si>
    <t>TIK-0018-00061816</t>
  </si>
  <si>
    <t>880147 - Nov  1 2020  6:07AM</t>
  </si>
  <si>
    <t>REM-0018-00080066</t>
  </si>
  <si>
    <t xml:space="preserve">022   </t>
  </si>
  <si>
    <t>EDENRED</t>
  </si>
  <si>
    <t>30-62360867-7</t>
  </si>
  <si>
    <t xml:space="preserve">V.P.NAFTA </t>
  </si>
  <si>
    <t xml:space="preserve">       1</t>
  </si>
  <si>
    <t>880148 - Nov  1 2020  6:07AM</t>
  </si>
  <si>
    <t>REM-0018-00080067</t>
  </si>
  <si>
    <t>880149 - Nov  1 2020  6:07AM</t>
  </si>
  <si>
    <t>TIK-0018-00061817</t>
  </si>
  <si>
    <t>V-P-DIESEL</t>
  </si>
  <si>
    <t xml:space="preserve">       4</t>
  </si>
  <si>
    <t xml:space="preserve">V-P DIESEL        </t>
  </si>
  <si>
    <t>880150 - Nov  1 2020  6:07AM</t>
  </si>
  <si>
    <t>FAB-0018-00061818</t>
  </si>
  <si>
    <t>880151 - Nov  1 2020  6:07AM</t>
  </si>
  <si>
    <t>FOR.DIESEL</t>
  </si>
  <si>
    <t xml:space="preserve">       3</t>
  </si>
  <si>
    <t xml:space="preserve">FORMULA DIESEL          </t>
  </si>
  <si>
    <t>FAB-0018-00061819</t>
  </si>
  <si>
    <t>HIELO, GAS, CARBON</t>
  </si>
  <si>
    <t xml:space="preserve">     657</t>
  </si>
  <si>
    <t>HIELO X 4 KILOS</t>
  </si>
  <si>
    <t>880152 - Nov  1 2020  6:07AM</t>
  </si>
  <si>
    <t>13:37:51</t>
  </si>
  <si>
    <t>TIK-0018-00061820</t>
  </si>
  <si>
    <t>FORMANO PABLO</t>
  </si>
  <si>
    <t>880153 - Nov  1 2020  1:37PM</t>
  </si>
  <si>
    <t>TIK-0018-00061821</t>
  </si>
  <si>
    <t>880154 - Nov  1 2020  1:37PM</t>
  </si>
  <si>
    <t>TIK-0018-00061822</t>
  </si>
  <si>
    <t>880155 - Nov  1 2020  1:37PM</t>
  </si>
  <si>
    <t>TIK-0018-00061823</t>
  </si>
  <si>
    <t>880156 - Nov  1 2020  1:37PM</t>
  </si>
  <si>
    <t>TIK-0018-00061824</t>
  </si>
  <si>
    <t>ADITIVOS</t>
  </si>
  <si>
    <t xml:space="preserve">    2313</t>
  </si>
  <si>
    <t>REFRIGERANTE X 5 LTS</t>
  </si>
  <si>
    <t>880157 - Nov  1 2020  1:37PM</t>
  </si>
  <si>
    <t>LUBRICANTES</t>
  </si>
  <si>
    <t xml:space="preserve">     252</t>
  </si>
  <si>
    <t>HELIX HX3 40 X 1L.</t>
  </si>
  <si>
    <t>TIK-0018-00061825</t>
  </si>
  <si>
    <t>880158 - Nov  1 2020  1:37PM</t>
  </si>
  <si>
    <t>REM-0018-00080068</t>
  </si>
  <si>
    <t>880159 - Nov  1 2020  1:37PM</t>
  </si>
  <si>
    <t>TIK-0018-00061826</t>
  </si>
  <si>
    <t>880160 - Nov  1 2020  1:37PM</t>
  </si>
  <si>
    <t>TIK-0018-00061827</t>
  </si>
  <si>
    <t xml:space="preserve">     105</t>
  </si>
  <si>
    <t>HELIX HX7 4 L.</t>
  </si>
  <si>
    <t>880161 - Nov  1 2020  1:37PM</t>
  </si>
  <si>
    <t>TIK-0018-00061828</t>
  </si>
  <si>
    <t>880162 - Nov  1 2020  1:37PM</t>
  </si>
  <si>
    <t>TIK-0018-00061829</t>
  </si>
  <si>
    <t>880163 - Nov  1 2020  1:37PM</t>
  </si>
  <si>
    <t>REM-0018-00080069</t>
  </si>
  <si>
    <t>880164 - Nov  1 2020  1:37PM</t>
  </si>
  <si>
    <t>REM-0018-00080070</t>
  </si>
  <si>
    <t>880165 - Nov  1 2020  1:37PM</t>
  </si>
  <si>
    <t>REM-0018-00080071</t>
  </si>
  <si>
    <t xml:space="preserve">110   </t>
  </si>
  <si>
    <t>TRANS BAHIA</t>
  </si>
  <si>
    <t>30-68805537-3</t>
  </si>
  <si>
    <t>880166 - Nov  1 2020  1:37PM</t>
  </si>
  <si>
    <t>REM-0018-00080072</t>
  </si>
  <si>
    <t xml:space="preserve">123   </t>
  </si>
  <si>
    <t>TUIN SRL</t>
  </si>
  <si>
    <t>30-68587349-0</t>
  </si>
  <si>
    <t xml:space="preserve">     627</t>
  </si>
  <si>
    <t>RAIZEN UREA 32 X 20 LTS.</t>
  </si>
  <si>
    <t>880167 - Nov  1 2020  1:37PM</t>
  </si>
  <si>
    <t>REM-0018-00080073</t>
  </si>
  <si>
    <t>880168 - Nov  1 2020  1:37PM</t>
  </si>
  <si>
    <t>REM-0018-00080074</t>
  </si>
  <si>
    <t xml:space="preserve">101   </t>
  </si>
  <si>
    <t>880169 - Nov  1 2020  1:37PM</t>
  </si>
  <si>
    <t>REM-0018-00080075</t>
  </si>
  <si>
    <t>880170 - Nov  1 2020  1:37PM</t>
  </si>
  <si>
    <t>TIK-0018-00061830</t>
  </si>
  <si>
    <t>880171 - Nov  1 2020  1:37PM</t>
  </si>
  <si>
    <t>REM-0018-00080076</t>
  </si>
  <si>
    <t>880172 - Nov  1 2020  1:37PM</t>
  </si>
  <si>
    <t>FAB-0018-00061831</t>
  </si>
  <si>
    <t>880173 - Nov  1 2020  1:37PM</t>
  </si>
  <si>
    <t>13:05:44</t>
  </si>
  <si>
    <t>SHOP DS 2000</t>
  </si>
  <si>
    <t>TIK-0016-00891701</t>
  </si>
  <si>
    <t>LAUREIRO CECILIA</t>
  </si>
  <si>
    <t>KORDYBACHA VANESA</t>
  </si>
  <si>
    <t>CAFE NESTLE</t>
  </si>
  <si>
    <t xml:space="preserve">    2333</t>
  </si>
  <si>
    <t>880249 - Nov  2 2020  1:05PM</t>
  </si>
  <si>
    <t xml:space="preserve">    1271</t>
  </si>
  <si>
    <t>LUCKY CONVERTIBLE BOX 20</t>
  </si>
  <si>
    <t>TIK-0020-00707940</t>
  </si>
  <si>
    <t>AGUAS Y JUGOS</t>
  </si>
  <si>
    <t xml:space="preserve">    1466</t>
  </si>
  <si>
    <t>BAGGIO NARANJA/MANZANA/MULTI X200</t>
  </si>
  <si>
    <t>880252 - Nov  2 2020  1:05PM</t>
  </si>
  <si>
    <t xml:space="preserve">    1235</t>
  </si>
  <si>
    <t>PHILIP MORRIS BOX 10</t>
  </si>
  <si>
    <t>GOLOSINAS</t>
  </si>
  <si>
    <t xml:space="preserve">    1083</t>
  </si>
  <si>
    <t>BARRITAS ZAFRAN</t>
  </si>
  <si>
    <t>15:56:06</t>
  </si>
  <si>
    <t>LAVADERO DS 2000</t>
  </si>
  <si>
    <t>TIK-0020-00708009</t>
  </si>
  <si>
    <t>FRANCES JONATAN</t>
  </si>
  <si>
    <t>COMAS RAUL</t>
  </si>
  <si>
    <t>DURE ALFREDO</t>
  </si>
  <si>
    <t>LAVADERO Y ENGRASE</t>
  </si>
  <si>
    <t xml:space="preserve">     634</t>
  </si>
  <si>
    <t>LAVADO AUTO</t>
  </si>
  <si>
    <t>880399 - Nov  2 2020  3:56PM</t>
  </si>
  <si>
    <t>REM-0020-00009060</t>
  </si>
  <si>
    <t xml:space="preserve">140   </t>
  </si>
  <si>
    <t>HIPERBAIRES S.R.L</t>
  </si>
  <si>
    <t>30-66340939-1</t>
  </si>
  <si>
    <t xml:space="preserve">     633</t>
  </si>
  <si>
    <t>LAVADO CAMIONETA</t>
  </si>
  <si>
    <t>880404 - Nov  2 2020  3:56PM</t>
  </si>
  <si>
    <t>REM-0020-00009062</t>
  </si>
  <si>
    <t xml:space="preserve">147   </t>
  </si>
  <si>
    <t>TRANSPORTE JOSE BERALDI</t>
  </si>
  <si>
    <t>30-55131454-1</t>
  </si>
  <si>
    <t xml:space="preserve">     630</t>
  </si>
  <si>
    <t>LAVADO CAMION TANQUE</t>
  </si>
  <si>
    <t>880447 - Nov  2 2020  3:56PM</t>
  </si>
  <si>
    <t>REM-0016-00040451</t>
  </si>
  <si>
    <t xml:space="preserve">115   </t>
  </si>
  <si>
    <t>LOGISTICA ZONA 3 S.A.</t>
  </si>
  <si>
    <t>30-71427872-6</t>
  </si>
  <si>
    <t>880451 - Nov  2 2020  3:56PM</t>
  </si>
  <si>
    <t>FOR.DIESEL - SIN IMPUESTOS</t>
  </si>
  <si>
    <t>Gas</t>
  </si>
  <si>
    <t>RECHAZO DE CHEQUE</t>
  </si>
  <si>
    <t>PROMOCIONES SHELL</t>
  </si>
  <si>
    <t>FILTROS</t>
  </si>
  <si>
    <t>SERVICIOS</t>
  </si>
  <si>
    <t>Lavado Auto</t>
  </si>
  <si>
    <t>Lavado Motor</t>
  </si>
  <si>
    <t>ACCESORIOS AUTOMOTOR</t>
  </si>
  <si>
    <t>BELLEZA AUTOMOTOR</t>
  </si>
  <si>
    <t>Almacen</t>
  </si>
  <si>
    <t>ALFAJORES</t>
  </si>
  <si>
    <t>ALMACEN</t>
  </si>
  <si>
    <t>ART. VARIOS</t>
  </si>
  <si>
    <t>ART.COPETIN</t>
  </si>
  <si>
    <t>GALLETITAS</t>
  </si>
  <si>
    <t>GASEOSAS</t>
  </si>
  <si>
    <t>HELADOS</t>
  </si>
  <si>
    <t>INSUMOS</t>
  </si>
  <si>
    <t>KIOSCOS VARIOS</t>
  </si>
  <si>
    <t>LACTEOS</t>
  </si>
  <si>
    <t>LIMPIEZA</t>
  </si>
  <si>
    <t>PILAS</t>
  </si>
  <si>
    <t>TE, YERBAS, ACCESORI</t>
  </si>
  <si>
    <t>OFERTAS Y PROMOCIONE</t>
  </si>
  <si>
    <t>VARIOS</t>
  </si>
  <si>
    <t>CAFETERIA</t>
  </si>
  <si>
    <t>PROMOS CAFETERIA</t>
  </si>
  <si>
    <t>COMEDOR (ELABORADO)</t>
  </si>
  <si>
    <t>COMIDAS RAPIDAS</t>
  </si>
  <si>
    <t>DESC.COMB.X CONSUMO</t>
  </si>
  <si>
    <t>PANADERIA</t>
  </si>
  <si>
    <t>SANDWICHES</t>
  </si>
  <si>
    <t>TOTAL Uniades</t>
  </si>
  <si>
    <t>Precio por Unidad</t>
  </si>
  <si>
    <t>TOTAL PRECIO UNITARIO</t>
  </si>
  <si>
    <t>Utilidad Bruta AR$</t>
  </si>
  <si>
    <t>Utilidad Bruta / Ingresos</t>
  </si>
  <si>
    <t>UB / Unidades</t>
  </si>
  <si>
    <t>Unidades Vendidas</t>
  </si>
  <si>
    <t>Tickets Vendidos</t>
  </si>
  <si>
    <t>Cantidad de Tickets o Servicios Vendidos</t>
  </si>
  <si>
    <t>Precio Unitario Promedio x  Ticket</t>
  </si>
  <si>
    <t>Costo Unitario Promedio x Ticket</t>
  </si>
  <si>
    <t>UB Unitario Promedio por Ticket</t>
  </si>
  <si>
    <t>Precio Unitario Promedio x Unidad</t>
  </si>
  <si>
    <t>Costo Unitario Promedio x unidad</t>
  </si>
  <si>
    <t>UB Unitario Promedio x Unidad</t>
  </si>
  <si>
    <t>Ingresos / ticket</t>
  </si>
  <si>
    <t>Costo / ticket</t>
  </si>
  <si>
    <t>UB / 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</si>
</sst>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&quot;$&quot;\ #,##0;\-&quot;$&quot;\ #,##0"/>
    <numFmt numFmtId="165" formatCode="_-* #,##0_-;\-* #,##0_-;_-* &quot;-&quot;??_-;_-@_-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.25"/>
      <name val="Microsoft Sans Serif"/>
      <family val="2"/>
    </font>
    <font>
      <sz val="8.25"/>
      <color rgb="FFFF0000"/>
      <name val="Microsoft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i/>
      <sz val="8"/>
      <color theme="0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F0F0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5" fillId="7" borderId="0" xfId="3" applyFill="1" applyAlignment="1">
      <alignment vertical="center"/>
    </xf>
    <xf numFmtId="43" fontId="6" fillId="7" borderId="0" xfId="1" applyFont="1" applyFill="1" applyAlignment="1">
      <alignment vertical="center"/>
    </xf>
    <xf numFmtId="0" fontId="6" fillId="7" borderId="0" xfId="4" applyFont="1" applyFill="1" applyAlignment="1">
      <alignment vertical="center"/>
    </xf>
    <xf numFmtId="0" fontId="6" fillId="7" borderId="0" xfId="4" applyFont="1" applyFill="1" applyAlignment="1">
      <alignment horizontal="right" vertical="center"/>
    </xf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3" fontId="2" fillId="6" borderId="0" xfId="1" applyFont="1" applyFill="1"/>
    <xf numFmtId="165" fontId="6" fillId="6" borderId="0" xfId="5" applyNumberFormat="1" applyFont="1" applyFill="1"/>
    <xf numFmtId="0" fontId="6" fillId="6" borderId="0" xfId="4" applyFont="1" applyFill="1"/>
    <xf numFmtId="165" fontId="4" fillId="0" borderId="0" xfId="1" applyNumberFormat="1" applyFont="1"/>
    <xf numFmtId="0" fontId="9" fillId="2" borderId="0" xfId="0" applyFont="1" applyFill="1"/>
    <xf numFmtId="0" fontId="10" fillId="2" borderId="0" xfId="0" applyFont="1" applyFill="1"/>
    <xf numFmtId="0" fontId="11" fillId="0" borderId="0" xfId="0" applyFont="1"/>
    <xf numFmtId="0" fontId="9" fillId="2" borderId="0" xfId="0" applyFont="1" applyFill="1" applyAlignment="1">
      <alignment horizontal="center"/>
    </xf>
    <xf numFmtId="0" fontId="12" fillId="0" borderId="0" xfId="0" applyFont="1"/>
    <xf numFmtId="0" fontId="13" fillId="0" borderId="0" xfId="0" applyFont="1"/>
    <xf numFmtId="0" fontId="13" fillId="3" borderId="0" xfId="0" applyFont="1" applyFill="1"/>
    <xf numFmtId="164" fontId="13" fillId="3" borderId="0" xfId="0" applyNumberFormat="1" applyFont="1" applyFill="1"/>
    <xf numFmtId="0" fontId="14" fillId="0" borderId="0" xfId="0" applyFont="1" applyAlignment="1">
      <alignment horizontal="left" vertical="center"/>
    </xf>
    <xf numFmtId="164" fontId="11" fillId="0" borderId="0" xfId="1" applyNumberFormat="1" applyFont="1"/>
    <xf numFmtId="0" fontId="12" fillId="8" borderId="0" xfId="0" applyFont="1" applyFill="1"/>
    <xf numFmtId="0" fontId="14" fillId="8" borderId="0" xfId="0" applyFont="1" applyFill="1" applyAlignment="1">
      <alignment horizontal="left" vertical="center"/>
    </xf>
    <xf numFmtId="0" fontId="11" fillId="8" borderId="0" xfId="0" applyFont="1" applyFill="1"/>
    <xf numFmtId="0" fontId="12" fillId="4" borderId="0" xfId="0" applyFont="1" applyFill="1"/>
    <xf numFmtId="0" fontId="4" fillId="4" borderId="0" xfId="0" applyFont="1" applyFill="1" applyAlignment="1">
      <alignment horizontal="left" vertical="center"/>
    </xf>
    <xf numFmtId="0" fontId="11" fillId="4" borderId="0" xfId="0" applyFont="1" applyFill="1"/>
    <xf numFmtId="164" fontId="12" fillId="4" borderId="0" xfId="1" applyNumberFormat="1" applyFont="1" applyFill="1"/>
    <xf numFmtId="0" fontId="4" fillId="0" borderId="0" xfId="0" applyFont="1" applyAlignment="1">
      <alignment horizontal="left" vertical="center"/>
    </xf>
    <xf numFmtId="164" fontId="12" fillId="0" borderId="0" xfId="1" applyNumberFormat="1" applyFont="1"/>
    <xf numFmtId="0" fontId="15" fillId="0" borderId="0" xfId="0" applyFont="1" applyAlignment="1">
      <alignment horizontal="left" vertical="center"/>
    </xf>
    <xf numFmtId="0" fontId="4" fillId="0" borderId="0" xfId="0" applyFont="1"/>
    <xf numFmtId="0" fontId="11" fillId="0" borderId="0" xfId="0" applyFont="1" applyAlignment="1">
      <alignment horizontal="left"/>
    </xf>
    <xf numFmtId="0" fontId="11" fillId="6" borderId="0" xfId="0" applyFont="1" applyFill="1"/>
    <xf numFmtId="0" fontId="4" fillId="6" borderId="0" xfId="0" applyFont="1" applyFill="1"/>
    <xf numFmtId="0" fontId="14" fillId="0" borderId="0" xfId="0" applyFont="1"/>
    <xf numFmtId="164" fontId="9" fillId="2" borderId="0" xfId="0" applyNumberFormat="1" applyFont="1" applyFill="1"/>
    <xf numFmtId="0" fontId="16" fillId="5" borderId="0" xfId="0" applyFont="1" applyFill="1"/>
    <xf numFmtId="0" fontId="17" fillId="5" borderId="0" xfId="0" applyFont="1" applyFill="1"/>
    <xf numFmtId="0" fontId="18" fillId="0" borderId="0" xfId="0" applyFont="1"/>
    <xf numFmtId="9" fontId="16" fillId="5" borderId="0" xfId="2" applyFont="1" applyFill="1"/>
    <xf numFmtId="164" fontId="11" fillId="0" borderId="0" xfId="0" applyNumberFormat="1" applyFont="1"/>
    <xf numFmtId="9" fontId="13" fillId="3" borderId="0" xfId="2" applyFont="1" applyFill="1"/>
    <xf numFmtId="9" fontId="11" fillId="0" borderId="0" xfId="2" applyFont="1"/>
    <xf numFmtId="9" fontId="12" fillId="4" borderId="0" xfId="2" applyFont="1" applyFill="1"/>
    <xf numFmtId="9" fontId="12" fillId="0" borderId="0" xfId="2" applyFont="1"/>
    <xf numFmtId="166" fontId="11" fillId="0" borderId="0" xfId="2" applyNumberFormat="1" applyFont="1"/>
    <xf numFmtId="165" fontId="13" fillId="3" borderId="0" xfId="1" applyNumberFormat="1" applyFont="1" applyFill="1"/>
    <xf numFmtId="165" fontId="11" fillId="0" borderId="0" xfId="1" applyNumberFormat="1" applyFont="1"/>
    <xf numFmtId="165" fontId="12" fillId="4" borderId="0" xfId="1" applyNumberFormat="1" applyFont="1" applyFill="1"/>
    <xf numFmtId="165" fontId="12" fillId="0" borderId="0" xfId="1" applyNumberFormat="1" applyFont="1"/>
    <xf numFmtId="165" fontId="9" fillId="2" borderId="0" xfId="1" applyNumberFormat="1" applyFont="1" applyFill="1"/>
  </cellXfs>
  <cellStyles count="6">
    <cellStyle name="Millares" xfId="1" builtinId="3"/>
    <cellStyle name="Millares 3" xfId="5" xr:uid="{00000000-0005-0000-0000-000001000000}"/>
    <cellStyle name="Normal" xfId="0" builtinId="0"/>
    <cellStyle name="Normal 2" xfId="3" xr:uid="{00000000-0005-0000-0000-000003000000}"/>
    <cellStyle name="Normal 3" xfId="4" xr:uid="{00000000-0005-0000-0000-000004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e2d7f5e3fe53273/Trabajo/Consultoria/Rapha/TUIN/Reporte%20Mensual/Reportes/2020%2011%20Noviembre/Envio/Cash%20Flo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dos"/>
      <sheetName val="Cash Flow"/>
      <sheetName val="Ingresos"/>
      <sheetName val="Egresos"/>
      <sheetName val="Pedido Combustible"/>
      <sheetName val="Apertura Combustible Mayo"/>
    </sheetNames>
    <sheetDataSet>
      <sheetData sheetId="0"/>
      <sheetData sheetId="1"/>
      <sheetData sheetId="2"/>
      <sheetData sheetId="3"/>
      <sheetData sheetId="4"/>
      <sheetData sheetId="5">
        <row r="31">
          <cell r="A31">
            <v>1</v>
          </cell>
          <cell r="B31" t="str">
            <v>Domingo</v>
          </cell>
        </row>
        <row r="32">
          <cell r="A32">
            <v>2</v>
          </cell>
          <cell r="B32" t="str">
            <v>Lunes</v>
          </cell>
        </row>
        <row r="33">
          <cell r="A33">
            <v>3</v>
          </cell>
          <cell r="B33" t="str">
            <v>Martes</v>
          </cell>
        </row>
        <row r="34">
          <cell r="A34">
            <v>4</v>
          </cell>
          <cell r="B34" t="str">
            <v>Miércoles</v>
          </cell>
        </row>
        <row r="35">
          <cell r="A35">
            <v>5</v>
          </cell>
          <cell r="B35" t="str">
            <v>Jueves</v>
          </cell>
        </row>
        <row r="36">
          <cell r="A36">
            <v>6</v>
          </cell>
          <cell r="B36" t="str">
            <v>Viernes</v>
          </cell>
        </row>
        <row r="37">
          <cell r="A37">
            <v>7</v>
          </cell>
          <cell r="B37" t="str">
            <v>Sábado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1"/>
  <sheetViews>
    <sheetView showGridLines="0" tabSelected="1" zoomScaleNormal="100" workbookViewId="0">
      <pane xSplit="12" ySplit="1" topLeftCell="M182" activePane="bottomRight" state="frozen"/>
      <selection pane="topRight" activeCell="M1" sqref="M1"/>
      <selection pane="bottomLeft" activeCell="A2" sqref="A2"/>
      <selection pane="bottomRight" activeCell="N233" sqref="N233"/>
    </sheetView>
  </sheetViews>
  <sheetFormatPr baseColWidth="10" defaultColWidth="11.42578125" defaultRowHeight="11.25" outlineLevelRow="1" x14ac:dyDescent="0.2"/>
  <cols>
    <col min="1" max="1" width="2.140625" style="15" customWidth="1"/>
    <col min="2" max="5" width="3" style="17" customWidth="1"/>
    <col min="6" max="6" width="3" style="15" customWidth="1"/>
    <col min="7" max="8" width="11.42578125" style="15"/>
    <col min="9" max="12" width="2.140625" style="15" customWidth="1"/>
    <col min="13" max="18" width="12.42578125" style="15" bestFit="1" customWidth="1"/>
    <col min="19" max="20" width="14.140625" style="15" bestFit="1" customWidth="1"/>
    <col min="21" max="21" width="14.7109375" style="15" bestFit="1" customWidth="1"/>
    <col min="22" max="23" width="14.140625" style="15" bestFit="1" customWidth="1"/>
    <col min="24" max="24" width="13.140625" style="15" bestFit="1" customWidth="1"/>
    <col min="25" max="16384" width="11.42578125" style="15"/>
  </cols>
  <sheetData>
    <row r="1" spans="2:24" x14ac:dyDescent="0.2">
      <c r="B1" s="13"/>
      <c r="C1" s="14"/>
      <c r="D1" s="13"/>
      <c r="E1" s="13"/>
      <c r="F1" s="14"/>
      <c r="G1" s="14"/>
      <c r="H1" s="14"/>
      <c r="I1" s="14"/>
      <c r="J1" s="14"/>
      <c r="K1" s="14"/>
      <c r="M1" s="16" t="s">
        <v>0</v>
      </c>
      <c r="N1" s="16" t="s">
        <v>1</v>
      </c>
      <c r="O1" s="16" t="s">
        <v>2</v>
      </c>
      <c r="P1" s="16" t="s">
        <v>3</v>
      </c>
      <c r="Q1" s="16" t="s">
        <v>4</v>
      </c>
      <c r="R1" s="16" t="s">
        <v>5</v>
      </c>
      <c r="S1" s="16" t="s">
        <v>6</v>
      </c>
      <c r="T1" s="16" t="s">
        <v>7</v>
      </c>
      <c r="U1" s="16" t="s">
        <v>8</v>
      </c>
      <c r="V1" s="16" t="s">
        <v>9</v>
      </c>
      <c r="W1" s="16" t="s">
        <v>10</v>
      </c>
      <c r="X1" s="16" t="s">
        <v>11</v>
      </c>
    </row>
    <row r="2" spans="2:24" x14ac:dyDescent="0.2">
      <c r="B2" s="17" t="s">
        <v>12</v>
      </c>
    </row>
    <row r="3" spans="2:24" x14ac:dyDescent="0.2">
      <c r="C3" s="17" t="s">
        <v>13</v>
      </c>
      <c r="M3" s="15">
        <v>0.3</v>
      </c>
    </row>
    <row r="4" spans="2:24" x14ac:dyDescent="0.2">
      <c r="D4" s="17" t="s">
        <v>14</v>
      </c>
    </row>
    <row r="5" spans="2:24" s="18" customFormat="1" x14ac:dyDescent="0.2">
      <c r="E5" s="19" t="s">
        <v>15</v>
      </c>
      <c r="F5" s="19"/>
      <c r="G5" s="19"/>
      <c r="H5" s="19"/>
      <c r="I5" s="19"/>
      <c r="J5" s="19"/>
      <c r="K5" s="19"/>
      <c r="M5" s="20">
        <v>8060006.6225320436</v>
      </c>
      <c r="N5" s="20">
        <v>7691727.8987970399</v>
      </c>
      <c r="O5" s="20">
        <v>6621330.3887221506</v>
      </c>
      <c r="P5" s="20">
        <v>4198658.3618312916</v>
      </c>
      <c r="Q5" s="20">
        <v>5768788.9596023932</v>
      </c>
      <c r="R5" s="20">
        <v>6301350.8469016803</v>
      </c>
      <c r="S5" s="20">
        <v>6824068.3496313589</v>
      </c>
      <c r="T5" s="20">
        <v>6485247.139933289</v>
      </c>
      <c r="U5" s="20">
        <v>6791441.7910778755</v>
      </c>
      <c r="V5" s="20">
        <v>7411554.4726215452</v>
      </c>
      <c r="W5" s="20">
        <v>2308382.359282718</v>
      </c>
      <c r="X5" s="20">
        <f>(SUM(X6:X10))*0.3</f>
        <v>0</v>
      </c>
    </row>
    <row r="6" spans="2:24" outlineLevel="1" x14ac:dyDescent="0.2">
      <c r="F6" s="21" t="s">
        <v>116</v>
      </c>
      <c r="M6" s="22">
        <v>6359522.2450080402</v>
      </c>
      <c r="N6" s="22">
        <v>6118161.9430081258</v>
      </c>
      <c r="O6" s="22">
        <v>5302542.2585661309</v>
      </c>
      <c r="P6" s="22">
        <v>3352762.5694581424</v>
      </c>
      <c r="Q6" s="22">
        <v>4608921.462716002</v>
      </c>
      <c r="R6" s="22">
        <v>5033971.3801760115</v>
      </c>
      <c r="S6" s="22">
        <v>5533944.5129890041</v>
      </c>
      <c r="T6" s="22">
        <v>5182480.1454046005</v>
      </c>
      <c r="U6" s="22">
        <v>5289154.6848933678</v>
      </c>
      <c r="V6" s="22">
        <v>5618429.5097378083</v>
      </c>
      <c r="W6" s="22">
        <v>5998871.6928758295</v>
      </c>
      <c r="X6" s="22">
        <v>0</v>
      </c>
    </row>
    <row r="7" spans="2:24" outlineLevel="1" x14ac:dyDescent="0.2">
      <c r="F7" s="21" t="s">
        <v>234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</row>
    <row r="8" spans="2:24" outlineLevel="1" x14ac:dyDescent="0.2">
      <c r="F8" s="21" t="s">
        <v>94</v>
      </c>
      <c r="M8" s="22">
        <v>537898.31728650688</v>
      </c>
      <c r="N8" s="22">
        <v>534601.62120539544</v>
      </c>
      <c r="O8" s="22">
        <v>415934.76272460027</v>
      </c>
      <c r="P8" s="22">
        <v>296125.08003989951</v>
      </c>
      <c r="Q8" s="22">
        <v>407833.95169177389</v>
      </c>
      <c r="R8" s="22">
        <v>403078.47733049939</v>
      </c>
      <c r="S8" s="22">
        <v>425945.53200719913</v>
      </c>
      <c r="T8" s="22">
        <v>509344.60502835002</v>
      </c>
      <c r="U8" s="22">
        <v>538035.98629627598</v>
      </c>
      <c r="V8" s="22">
        <v>620432.30884331232</v>
      </c>
      <c r="W8" s="22">
        <v>645231.2195946303</v>
      </c>
      <c r="X8" s="22">
        <v>0</v>
      </c>
    </row>
    <row r="9" spans="2:24" outlineLevel="1" x14ac:dyDescent="0.2">
      <c r="F9" s="21" t="s">
        <v>104</v>
      </c>
      <c r="M9" s="22">
        <v>370618.85773277405</v>
      </c>
      <c r="N9" s="22">
        <v>312747.4767530699</v>
      </c>
      <c r="O9" s="22">
        <v>266197.99226580031</v>
      </c>
      <c r="P9" s="22">
        <v>162273.09971737509</v>
      </c>
      <c r="Q9" s="22">
        <v>196290.04976692531</v>
      </c>
      <c r="R9" s="22">
        <v>236188.99444680003</v>
      </c>
      <c r="S9" s="22">
        <v>276342.36245827505</v>
      </c>
      <c r="T9" s="22">
        <v>279552.62989530008</v>
      </c>
      <c r="U9" s="22">
        <v>303998.00014484976</v>
      </c>
      <c r="V9" s="22">
        <v>360985.13408479484</v>
      </c>
      <c r="W9" s="22">
        <v>375268.68564954592</v>
      </c>
      <c r="X9" s="22">
        <v>0</v>
      </c>
    </row>
    <row r="10" spans="2:24" outlineLevel="1" x14ac:dyDescent="0.2">
      <c r="F10" s="21" t="s">
        <v>110</v>
      </c>
      <c r="M10" s="22">
        <v>791967.2025047224</v>
      </c>
      <c r="N10" s="22">
        <v>726216.85783044819</v>
      </c>
      <c r="O10" s="22">
        <v>636655.37516561977</v>
      </c>
      <c r="P10" s="22">
        <v>387497.61261587439</v>
      </c>
      <c r="Q10" s="22">
        <v>555743.49542769103</v>
      </c>
      <c r="R10" s="22">
        <v>628111.99494837096</v>
      </c>
      <c r="S10" s="22">
        <v>587835.94217688125</v>
      </c>
      <c r="T10" s="22">
        <v>513869.75960503775</v>
      </c>
      <c r="U10" s="22">
        <v>660253.11974338198</v>
      </c>
      <c r="V10" s="22">
        <v>811707.51995562902</v>
      </c>
      <c r="W10" s="22">
        <v>675236.26615572034</v>
      </c>
      <c r="X10" s="22">
        <v>0</v>
      </c>
    </row>
    <row r="11" spans="2:24" s="18" customFormat="1" x14ac:dyDescent="0.2">
      <c r="E11" s="19" t="s">
        <v>16</v>
      </c>
      <c r="F11" s="19"/>
      <c r="G11" s="19"/>
      <c r="H11" s="19"/>
      <c r="I11" s="19"/>
      <c r="J11" s="19"/>
      <c r="K11" s="19"/>
      <c r="M11" s="20">
        <v>65731.128895199974</v>
      </c>
      <c r="N11" s="20">
        <v>89307.763828800016</v>
      </c>
      <c r="O11" s="20">
        <v>73412.142499800015</v>
      </c>
      <c r="P11" s="20">
        <v>33870.323095799991</v>
      </c>
      <c r="Q11" s="20">
        <v>60630.712387800027</v>
      </c>
      <c r="R11" s="20">
        <v>62388.151901100049</v>
      </c>
      <c r="S11" s="20">
        <v>83479.063983900021</v>
      </c>
      <c r="T11" s="20">
        <v>74182.610226900026</v>
      </c>
      <c r="U11" s="20">
        <v>121242.61770660005</v>
      </c>
      <c r="V11" s="20">
        <v>70898.25811320002</v>
      </c>
      <c r="W11" s="20">
        <v>22598.422461990016</v>
      </c>
      <c r="X11" s="20">
        <f>(SUM(X12:X16))*0.3</f>
        <v>0</v>
      </c>
    </row>
    <row r="12" spans="2:24" outlineLevel="1" x14ac:dyDescent="0.2">
      <c r="F12" s="21" t="s">
        <v>135</v>
      </c>
      <c r="M12" s="22">
        <v>36739.338845099985</v>
      </c>
      <c r="N12" s="22">
        <v>52911.570245400013</v>
      </c>
      <c r="O12" s="22">
        <v>42083.057849700002</v>
      </c>
      <c r="P12" s="22">
        <v>16038.842972699993</v>
      </c>
      <c r="Q12" s="22">
        <v>3146.7768554999989</v>
      </c>
      <c r="R12" s="22">
        <v>2264.876033699999</v>
      </c>
      <c r="S12" s="22">
        <v>2235.6198338999993</v>
      </c>
      <c r="T12" s="22">
        <v>4475.9504127000009</v>
      </c>
      <c r="U12" s="22">
        <v>4203.2231414999969</v>
      </c>
      <c r="V12" s="22">
        <v>4450.4132231999947</v>
      </c>
      <c r="W12" s="22">
        <v>47409.173553600056</v>
      </c>
      <c r="X12" s="22">
        <v>0</v>
      </c>
    </row>
    <row r="13" spans="2:24" outlineLevel="1" x14ac:dyDescent="0.2">
      <c r="E13" s="23"/>
      <c r="F13" s="24" t="s">
        <v>120</v>
      </c>
      <c r="G13" s="25"/>
      <c r="M13" s="22">
        <v>5985.9429425999997</v>
      </c>
      <c r="N13" s="22">
        <v>5337.825816300001</v>
      </c>
      <c r="O13" s="22">
        <v>5733.1962231000007</v>
      </c>
      <c r="P13" s="22">
        <v>861.14954699999998</v>
      </c>
      <c r="Q13" s="22">
        <v>2992.0347069000004</v>
      </c>
      <c r="R13" s="22">
        <v>2775.1766975999994</v>
      </c>
      <c r="S13" s="22">
        <v>2519.9730779999991</v>
      </c>
      <c r="T13" s="22">
        <v>3648.8912199000001</v>
      </c>
      <c r="U13" s="22">
        <v>3591.0474596999998</v>
      </c>
      <c r="V13" s="22">
        <v>4723.7126564999971</v>
      </c>
      <c r="W13" s="22">
        <v>7464.851731500009</v>
      </c>
      <c r="X13" s="22">
        <v>0</v>
      </c>
    </row>
    <row r="14" spans="2:24" outlineLevel="1" x14ac:dyDescent="0.2">
      <c r="F14" s="21" t="s">
        <v>235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</row>
    <row r="15" spans="2:24" outlineLevel="1" x14ac:dyDescent="0.2">
      <c r="E15" s="23"/>
      <c r="F15" s="24" t="s">
        <v>139</v>
      </c>
      <c r="M15" s="22">
        <v>23005.847107499998</v>
      </c>
      <c r="N15" s="22">
        <v>31058.367767100004</v>
      </c>
      <c r="O15" s="22">
        <v>25595.888427000009</v>
      </c>
      <c r="P15" s="22">
        <v>16970.330576099994</v>
      </c>
      <c r="Q15" s="22">
        <v>54491.900825400029</v>
      </c>
      <c r="R15" s="22">
        <v>57348.099169800051</v>
      </c>
      <c r="S15" s="22">
        <v>78723.471072000029</v>
      </c>
      <c r="T15" s="22">
        <v>66057.768594300025</v>
      </c>
      <c r="U15" s="22">
        <v>113448.34710540005</v>
      </c>
      <c r="V15" s="22">
        <v>61724.132233500022</v>
      </c>
      <c r="W15" s="22">
        <v>20454.049588199992</v>
      </c>
      <c r="X15" s="22">
        <v>0</v>
      </c>
    </row>
    <row r="16" spans="2:24" outlineLevel="1" x14ac:dyDescent="0.2">
      <c r="E16" s="23"/>
      <c r="F16" s="24" t="s">
        <v>236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</row>
    <row r="17" spans="1:24" outlineLevel="1" x14ac:dyDescent="0.2">
      <c r="E17" s="23"/>
      <c r="F17" s="24" t="s">
        <v>237</v>
      </c>
      <c r="M17" s="22">
        <v>86.776859399999992</v>
      </c>
      <c r="N17" s="22">
        <v>0</v>
      </c>
      <c r="O17" s="22">
        <v>247.49148600000001</v>
      </c>
      <c r="P17" s="22">
        <v>1256.1399963000001</v>
      </c>
      <c r="Q17" s="22">
        <v>448.14288119999992</v>
      </c>
      <c r="R17" s="22">
        <v>0</v>
      </c>
      <c r="S17" s="22">
        <v>64.020411599999989</v>
      </c>
      <c r="T17" s="22">
        <v>362.33402459999996</v>
      </c>
      <c r="U17" s="22">
        <v>0</v>
      </c>
      <c r="V17" s="22">
        <v>553.7227979999999</v>
      </c>
      <c r="W17" s="22">
        <v>383.45000789999995</v>
      </c>
      <c r="X17" s="22">
        <v>0</v>
      </c>
    </row>
    <row r="18" spans="1:24" x14ac:dyDescent="0.2">
      <c r="D18" s="26" t="s">
        <v>17</v>
      </c>
      <c r="E18" s="26"/>
      <c r="F18" s="27"/>
      <c r="G18" s="28"/>
      <c r="H18" s="28"/>
      <c r="I18" s="28"/>
      <c r="J18" s="28"/>
      <c r="K18" s="28"/>
      <c r="M18" s="29">
        <v>8125824.5282866433</v>
      </c>
      <c r="N18" s="29">
        <v>7781035.6626258399</v>
      </c>
      <c r="O18" s="29">
        <v>6694990.0227079513</v>
      </c>
      <c r="P18" s="29">
        <v>4233784.8249233915</v>
      </c>
      <c r="Q18" s="29">
        <v>5829867.8148713931</v>
      </c>
      <c r="R18" s="29">
        <v>6363738.9988027811</v>
      </c>
      <c r="S18" s="29">
        <v>6907611.4340268597</v>
      </c>
      <c r="T18" s="29">
        <v>6559792.0841847891</v>
      </c>
      <c r="U18" s="29">
        <v>6912684.4087844761</v>
      </c>
      <c r="V18" s="29">
        <v>7483006.4535327451</v>
      </c>
      <c r="W18" s="29">
        <v>2331095.8167470777</v>
      </c>
      <c r="X18" s="29">
        <f>(SUM(X12:X17,X6:X10))*0.3</f>
        <v>0</v>
      </c>
    </row>
    <row r="19" spans="1:24" ht="8.25" customHeight="1" x14ac:dyDescent="0.2">
      <c r="F19" s="30"/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v>0</v>
      </c>
      <c r="S19" s="31">
        <v>0</v>
      </c>
      <c r="T19" s="31">
        <v>0</v>
      </c>
      <c r="U19" s="31">
        <v>0</v>
      </c>
      <c r="V19" s="31">
        <v>0</v>
      </c>
      <c r="W19" s="31">
        <v>0</v>
      </c>
      <c r="X19" s="31">
        <v>0</v>
      </c>
    </row>
    <row r="20" spans="1:24" x14ac:dyDescent="0.2">
      <c r="D20" s="32" t="s">
        <v>18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</row>
    <row r="21" spans="1:24" s="18" customFormat="1" x14ac:dyDescent="0.2">
      <c r="E21" s="19" t="s">
        <v>19</v>
      </c>
      <c r="F21" s="19"/>
      <c r="G21" s="19"/>
      <c r="H21" s="19"/>
      <c r="I21" s="19"/>
      <c r="J21" s="19"/>
      <c r="K21" s="19"/>
      <c r="M21" s="20">
        <v>37747.438026899974</v>
      </c>
      <c r="N21" s="20">
        <v>34613.057855999978</v>
      </c>
      <c r="O21" s="20">
        <v>22868.181821100006</v>
      </c>
      <c r="P21" s="20">
        <v>11219.008265999997</v>
      </c>
      <c r="Q21" s="20">
        <v>24058.264467600013</v>
      </c>
      <c r="R21" s="20">
        <v>37289.50413869998</v>
      </c>
      <c r="S21" s="20">
        <v>41162.479347299974</v>
      </c>
      <c r="T21" s="20">
        <v>36349.586783999977</v>
      </c>
      <c r="U21" s="20">
        <v>34512.396701399979</v>
      </c>
      <c r="V21" s="20">
        <v>38158.76033939996</v>
      </c>
      <c r="W21" s="20">
        <v>12170.454547769987</v>
      </c>
      <c r="X21" s="20">
        <f>(SUM(X22:X26))*0.3</f>
        <v>0</v>
      </c>
    </row>
    <row r="22" spans="1:24" outlineLevel="1" x14ac:dyDescent="0.2">
      <c r="A22" s="33"/>
      <c r="D22" s="32"/>
      <c r="F22" s="34" t="s">
        <v>211</v>
      </c>
      <c r="G22" s="33"/>
      <c r="M22" s="22">
        <v>35533.884307499975</v>
      </c>
      <c r="N22" s="22">
        <v>32196.694219199977</v>
      </c>
      <c r="O22" s="22">
        <v>22078.512399300009</v>
      </c>
      <c r="P22" s="22">
        <v>11219.008265999997</v>
      </c>
      <c r="Q22" s="22">
        <v>22279.338847500014</v>
      </c>
      <c r="R22" s="22">
        <v>31155.371906399978</v>
      </c>
      <c r="S22" s="22">
        <v>37120.661164499972</v>
      </c>
      <c r="T22" s="22">
        <v>33585.123973499976</v>
      </c>
      <c r="U22" s="22">
        <v>33247.933891199973</v>
      </c>
      <c r="V22" s="22">
        <v>36002.479347299959</v>
      </c>
      <c r="W22" s="22">
        <v>39954.545462099959</v>
      </c>
      <c r="X22" s="22">
        <v>0</v>
      </c>
    </row>
    <row r="23" spans="1:24" outlineLevel="1" x14ac:dyDescent="0.2">
      <c r="A23" s="33"/>
      <c r="D23" s="32"/>
      <c r="F23" s="35" t="s">
        <v>238</v>
      </c>
      <c r="G23" s="36"/>
      <c r="H23" s="35"/>
      <c r="I23" s="35"/>
      <c r="M23" s="22">
        <v>527.60330579999993</v>
      </c>
      <c r="N23" s="22">
        <v>730.41322319999995</v>
      </c>
      <c r="O23" s="22">
        <v>368.18181839999994</v>
      </c>
      <c r="P23" s="22">
        <v>0</v>
      </c>
      <c r="Q23" s="22">
        <v>92.975206499999999</v>
      </c>
      <c r="R23" s="22">
        <v>4026.6942153</v>
      </c>
      <c r="S23" s="22">
        <v>1091.404959</v>
      </c>
      <c r="T23" s="22">
        <v>657.02479349999999</v>
      </c>
      <c r="U23" s="22">
        <v>0</v>
      </c>
      <c r="V23" s="22">
        <v>891.81818190000001</v>
      </c>
      <c r="W23" s="22">
        <v>613.63636379999991</v>
      </c>
      <c r="X23" s="22">
        <v>0</v>
      </c>
    </row>
    <row r="24" spans="1:24" outlineLevel="1" x14ac:dyDescent="0.2">
      <c r="A24" s="33"/>
      <c r="D24" s="32"/>
      <c r="F24" s="35" t="s">
        <v>239</v>
      </c>
      <c r="G24" s="36"/>
      <c r="H24" s="35"/>
      <c r="I24" s="35"/>
      <c r="M24" s="22">
        <v>1685.9504135999998</v>
      </c>
      <c r="N24" s="22">
        <v>1685.9504135999998</v>
      </c>
      <c r="O24" s="22">
        <v>421.48760339999995</v>
      </c>
      <c r="P24" s="22">
        <v>0</v>
      </c>
      <c r="Q24" s="22">
        <v>1685.9504135999998</v>
      </c>
      <c r="R24" s="22">
        <v>2107.4380169999999</v>
      </c>
      <c r="S24" s="22">
        <v>2950.4132238000002</v>
      </c>
      <c r="T24" s="22">
        <v>2107.4380169999999</v>
      </c>
      <c r="U24" s="22">
        <v>1264.4628101999999</v>
      </c>
      <c r="V24" s="22">
        <v>1264.4628101999999</v>
      </c>
      <c r="W24" s="22">
        <v>0</v>
      </c>
      <c r="X24" s="22">
        <v>0</v>
      </c>
    </row>
    <row r="25" spans="1:24" outlineLevel="1" x14ac:dyDescent="0.2">
      <c r="D25" s="32"/>
      <c r="F25" s="37" t="s">
        <v>240</v>
      </c>
      <c r="G25" s="33"/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</row>
    <row r="26" spans="1:24" outlineLevel="1" x14ac:dyDescent="0.2">
      <c r="D26" s="32"/>
      <c r="F26" s="37" t="s">
        <v>241</v>
      </c>
      <c r="G26" s="33"/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</row>
    <row r="27" spans="1:24" x14ac:dyDescent="0.2">
      <c r="D27" s="26" t="s">
        <v>20</v>
      </c>
      <c r="E27" s="26"/>
      <c r="F27" s="27"/>
      <c r="G27" s="28"/>
      <c r="H27" s="28"/>
      <c r="I27" s="28"/>
      <c r="J27" s="28"/>
      <c r="K27" s="28"/>
      <c r="M27" s="29">
        <v>37747.438026899974</v>
      </c>
      <c r="N27" s="29">
        <v>34613.057855999978</v>
      </c>
      <c r="O27" s="29">
        <v>22868.181821100006</v>
      </c>
      <c r="P27" s="29">
        <v>11219.008265999997</v>
      </c>
      <c r="Q27" s="29">
        <v>24058.264467600013</v>
      </c>
      <c r="R27" s="29">
        <v>37289.50413869998</v>
      </c>
      <c r="S27" s="29">
        <v>41162.479347299974</v>
      </c>
      <c r="T27" s="29">
        <v>36349.586783999977</v>
      </c>
      <c r="U27" s="29">
        <v>34512.396701399979</v>
      </c>
      <c r="V27" s="29">
        <v>38158.76033939996</v>
      </c>
      <c r="W27" s="29">
        <v>12170.454547769987</v>
      </c>
      <c r="X27" s="29">
        <f>(SUM(X22:X26))*0.3</f>
        <v>0</v>
      </c>
    </row>
    <row r="28" spans="1:24" ht="8.25" customHeight="1" x14ac:dyDescent="0.2">
      <c r="F28" s="30"/>
      <c r="M28" s="31">
        <v>0</v>
      </c>
      <c r="N28" s="31">
        <v>0</v>
      </c>
      <c r="O28" s="31">
        <v>0</v>
      </c>
      <c r="P28" s="31">
        <v>0</v>
      </c>
      <c r="Q28" s="31">
        <v>0</v>
      </c>
      <c r="R28" s="31">
        <v>0</v>
      </c>
      <c r="S28" s="31">
        <v>0</v>
      </c>
      <c r="T28" s="31">
        <v>0</v>
      </c>
      <c r="U28" s="31">
        <v>0</v>
      </c>
      <c r="V28" s="31">
        <v>0</v>
      </c>
      <c r="W28" s="31">
        <v>0</v>
      </c>
      <c r="X28" s="31">
        <v>0</v>
      </c>
    </row>
    <row r="29" spans="1:24" x14ac:dyDescent="0.2">
      <c r="D29" s="17" t="s">
        <v>21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</row>
    <row r="30" spans="1:24" s="18" customFormat="1" x14ac:dyDescent="0.2">
      <c r="E30" s="19" t="s">
        <v>22</v>
      </c>
      <c r="F30" s="19"/>
      <c r="G30" s="19"/>
      <c r="H30" s="19"/>
      <c r="I30" s="19"/>
      <c r="J30" s="19"/>
      <c r="K30" s="19"/>
      <c r="M30" s="20">
        <v>4291.7355387000007</v>
      </c>
      <c r="N30" s="20">
        <v>4561.7355383999993</v>
      </c>
      <c r="O30" s="20">
        <v>16222.561983600001</v>
      </c>
      <c r="P30" s="20">
        <v>9550.6611573000009</v>
      </c>
      <c r="Q30" s="20">
        <v>2200.6611582</v>
      </c>
      <c r="R30" s="20">
        <v>6061.983473100001</v>
      </c>
      <c r="S30" s="20">
        <v>7547.6033082000031</v>
      </c>
      <c r="T30" s="20">
        <v>10686.942150299998</v>
      </c>
      <c r="U30" s="20">
        <v>7123.38843</v>
      </c>
      <c r="V30" s="20">
        <v>7669.5867773999989</v>
      </c>
      <c r="W30" s="20">
        <v>2766.4214881499997</v>
      </c>
      <c r="X30" s="20">
        <f>(SUM(X31:X32))*0.3</f>
        <v>0</v>
      </c>
    </row>
    <row r="31" spans="1:24" outlineLevel="1" x14ac:dyDescent="0.2">
      <c r="F31" s="21" t="s">
        <v>242</v>
      </c>
      <c r="M31" s="22">
        <v>4099.338844500001</v>
      </c>
      <c r="N31" s="22">
        <v>4374.5454558000001</v>
      </c>
      <c r="O31" s="22">
        <v>15712.314049799999</v>
      </c>
      <c r="P31" s="22">
        <v>9441.5702481000008</v>
      </c>
      <c r="Q31" s="22">
        <v>2122.5619848000001</v>
      </c>
      <c r="R31" s="22">
        <v>5414.6281008000005</v>
      </c>
      <c r="S31" s="22">
        <v>7303.3884321000032</v>
      </c>
      <c r="T31" s="22">
        <v>10173.719009699998</v>
      </c>
      <c r="U31" s="22">
        <v>6705.8677692000001</v>
      </c>
      <c r="V31" s="22">
        <v>6927.2727275999996</v>
      </c>
      <c r="W31" s="22">
        <v>8596.6115718000001</v>
      </c>
      <c r="X31" s="22">
        <v>0</v>
      </c>
    </row>
    <row r="32" spans="1:24" outlineLevel="1" x14ac:dyDescent="0.2">
      <c r="F32" s="21" t="s">
        <v>243</v>
      </c>
      <c r="M32" s="22">
        <v>192.39669419999998</v>
      </c>
      <c r="N32" s="22">
        <v>187.19008260000001</v>
      </c>
      <c r="O32" s="22">
        <v>510.2479338</v>
      </c>
      <c r="P32" s="22">
        <v>109.0909092</v>
      </c>
      <c r="Q32" s="22">
        <v>78.099173399999998</v>
      </c>
      <c r="R32" s="22">
        <v>647.35537229999989</v>
      </c>
      <c r="S32" s="22">
        <v>244.21487609999997</v>
      </c>
      <c r="T32" s="22">
        <v>513.22314059999997</v>
      </c>
      <c r="U32" s="22">
        <v>417.52066080000003</v>
      </c>
      <c r="V32" s="22">
        <v>742.31404979999991</v>
      </c>
      <c r="W32" s="22">
        <v>624.79338869999992</v>
      </c>
      <c r="X32" s="22">
        <v>0</v>
      </c>
    </row>
    <row r="33" spans="5:24" s="18" customFormat="1" x14ac:dyDescent="0.2">
      <c r="E33" s="19" t="s">
        <v>23</v>
      </c>
      <c r="F33" s="19"/>
      <c r="G33" s="19"/>
      <c r="H33" s="19"/>
      <c r="I33" s="19"/>
      <c r="J33" s="19"/>
      <c r="K33" s="19"/>
      <c r="M33" s="20">
        <v>293190.36852390843</v>
      </c>
      <c r="N33" s="20">
        <v>293188.1752491084</v>
      </c>
      <c r="O33" s="20">
        <v>264193.94029169856</v>
      </c>
      <c r="P33" s="20">
        <v>264228.22625880217</v>
      </c>
      <c r="Q33" s="20">
        <v>118330.88861369874</v>
      </c>
      <c r="R33" s="20">
        <v>213811.59921899778</v>
      </c>
      <c r="S33" s="20">
        <v>270148.05715829547</v>
      </c>
      <c r="T33" s="20">
        <v>270787.27484999778</v>
      </c>
      <c r="U33" s="20">
        <v>294083.09768880211</v>
      </c>
      <c r="V33" s="20">
        <v>299513.24769600428</v>
      </c>
      <c r="W33" s="20">
        <v>325111.59841019916</v>
      </c>
      <c r="X33" s="20">
        <v>0</v>
      </c>
    </row>
    <row r="34" spans="5:24" s="18" customFormat="1" x14ac:dyDescent="0.2">
      <c r="E34" s="19" t="s">
        <v>244</v>
      </c>
      <c r="F34" s="19"/>
      <c r="G34" s="19"/>
      <c r="H34" s="19"/>
      <c r="I34" s="19"/>
      <c r="J34" s="19"/>
      <c r="K34" s="19"/>
      <c r="M34" s="20">
        <v>149001.94299359946</v>
      </c>
      <c r="N34" s="20">
        <v>145478.89725329936</v>
      </c>
      <c r="O34" s="20">
        <v>112748.73662580007</v>
      </c>
      <c r="P34" s="20">
        <v>94552.536974099785</v>
      </c>
      <c r="Q34" s="20">
        <v>99324.544869599849</v>
      </c>
      <c r="R34" s="20">
        <v>116082.57674009971</v>
      </c>
      <c r="S34" s="20">
        <v>135732.31598489999</v>
      </c>
      <c r="T34" s="20">
        <v>134677.14144419969</v>
      </c>
      <c r="U34" s="20">
        <v>133639.44241259972</v>
      </c>
      <c r="V34" s="20">
        <v>140510.5462973995</v>
      </c>
      <c r="W34" s="20">
        <v>46407.294287909892</v>
      </c>
      <c r="X34" s="20">
        <v>0</v>
      </c>
    </row>
    <row r="35" spans="5:24" outlineLevel="1" x14ac:dyDescent="0.2">
      <c r="F35" s="21" t="s">
        <v>196</v>
      </c>
      <c r="M35" s="22">
        <v>26878.562015400064</v>
      </c>
      <c r="N35" s="22">
        <v>26797.106041499836</v>
      </c>
      <c r="O35" s="22">
        <v>19090.687475400089</v>
      </c>
      <c r="P35" s="22">
        <v>9236.0332475999949</v>
      </c>
      <c r="Q35" s="22">
        <v>10367.033184000013</v>
      </c>
      <c r="R35" s="22">
        <v>10597.109277900003</v>
      </c>
      <c r="S35" s="22">
        <v>13602.355542899968</v>
      </c>
      <c r="T35" s="22">
        <v>17180.818007399954</v>
      </c>
      <c r="U35" s="22">
        <v>18821.583275399968</v>
      </c>
      <c r="V35" s="22">
        <v>21387.160639499907</v>
      </c>
      <c r="W35" s="22">
        <v>29732.846418000092</v>
      </c>
      <c r="X35" s="22">
        <v>0</v>
      </c>
    </row>
    <row r="36" spans="5:24" outlineLevel="1" x14ac:dyDescent="0.2">
      <c r="F36" s="21" t="s">
        <v>245</v>
      </c>
      <c r="M36" s="22">
        <v>9545.9677560000182</v>
      </c>
      <c r="N36" s="22">
        <v>11050.165244399957</v>
      </c>
      <c r="O36" s="22">
        <v>10170.495836100008</v>
      </c>
      <c r="P36" s="22">
        <v>10964.380124099955</v>
      </c>
      <c r="Q36" s="22">
        <v>10641.322262699925</v>
      </c>
      <c r="R36" s="22">
        <v>15333.223113599965</v>
      </c>
      <c r="S36" s="22">
        <v>13762.314036300015</v>
      </c>
      <c r="T36" s="22">
        <v>12196.363627199966</v>
      </c>
      <c r="U36" s="22">
        <v>16438.264429500061</v>
      </c>
      <c r="V36" s="22">
        <v>13199.256173999998</v>
      </c>
      <c r="W36" s="22">
        <v>14199.669417900066</v>
      </c>
      <c r="X36" s="22">
        <v>0</v>
      </c>
    </row>
    <row r="37" spans="5:24" outlineLevel="1" x14ac:dyDescent="0.2">
      <c r="F37" s="21" t="s">
        <v>246</v>
      </c>
      <c r="M37" s="22">
        <v>9947.5849883999981</v>
      </c>
      <c r="N37" s="22">
        <v>9183.0916838999838</v>
      </c>
      <c r="O37" s="22">
        <v>6562.9661960999974</v>
      </c>
      <c r="P37" s="22">
        <v>4234.9586747999929</v>
      </c>
      <c r="Q37" s="22">
        <v>8618.7124118999855</v>
      </c>
      <c r="R37" s="22">
        <v>8563.6363655999958</v>
      </c>
      <c r="S37" s="22">
        <v>11402.588448299981</v>
      </c>
      <c r="T37" s="22">
        <v>12449.999991299959</v>
      </c>
      <c r="U37" s="22">
        <v>11631.374387999955</v>
      </c>
      <c r="V37" s="22">
        <v>10564.762822499992</v>
      </c>
      <c r="W37" s="22">
        <v>10627.641545999993</v>
      </c>
      <c r="X37" s="22">
        <v>0</v>
      </c>
    </row>
    <row r="38" spans="5:24" outlineLevel="1" x14ac:dyDescent="0.2">
      <c r="F38" s="21" t="s">
        <v>247</v>
      </c>
      <c r="M38" s="22">
        <v>76.363635900000006</v>
      </c>
      <c r="N38" s="22">
        <v>183.47107320000001</v>
      </c>
      <c r="O38" s="22">
        <v>89.256197700000001</v>
      </c>
      <c r="P38" s="22">
        <v>89.256197999999998</v>
      </c>
      <c r="Q38" s="22">
        <v>1319.0082632999995</v>
      </c>
      <c r="R38" s="22">
        <v>694.21487460000003</v>
      </c>
      <c r="S38" s="22">
        <v>287.60330519999997</v>
      </c>
      <c r="T38" s="22">
        <v>1036.3636347000001</v>
      </c>
      <c r="U38" s="22">
        <v>1053.7190061000001</v>
      </c>
      <c r="V38" s="22">
        <v>1088.4297507000001</v>
      </c>
      <c r="W38" s="22">
        <v>1071.0743793000001</v>
      </c>
      <c r="X38" s="22">
        <v>0</v>
      </c>
    </row>
    <row r="39" spans="5:24" outlineLevel="1" x14ac:dyDescent="0.2">
      <c r="F39" s="21" t="s">
        <v>248</v>
      </c>
      <c r="M39" s="22">
        <v>1797.7685978999996</v>
      </c>
      <c r="N39" s="22">
        <v>1330.9090934999995</v>
      </c>
      <c r="O39" s="22">
        <v>1248.0991730999999</v>
      </c>
      <c r="P39" s="22">
        <v>1253.3057832000002</v>
      </c>
      <c r="Q39" s="22">
        <v>783.22314089999998</v>
      </c>
      <c r="R39" s="22">
        <v>1260.4958679000001</v>
      </c>
      <c r="S39" s="22">
        <v>1297.1900820000003</v>
      </c>
      <c r="T39" s="22">
        <v>1894.7107460999982</v>
      </c>
      <c r="U39" s="22">
        <v>1509.4214894999993</v>
      </c>
      <c r="V39" s="22">
        <v>1638.3471080999984</v>
      </c>
      <c r="W39" s="22">
        <v>1944.2975222999994</v>
      </c>
      <c r="X39" s="22">
        <v>0</v>
      </c>
    </row>
    <row r="40" spans="5:24" outlineLevel="1" x14ac:dyDescent="0.2">
      <c r="F40" s="21" t="s">
        <v>249</v>
      </c>
      <c r="M40" s="22">
        <v>31782.914831399572</v>
      </c>
      <c r="N40" s="22">
        <v>27247.437993899861</v>
      </c>
      <c r="O40" s="22">
        <v>25013.801640599962</v>
      </c>
      <c r="P40" s="22">
        <v>24029.25618029989</v>
      </c>
      <c r="Q40" s="22">
        <v>23844.297513299975</v>
      </c>
      <c r="R40" s="22">
        <v>24866.033065799897</v>
      </c>
      <c r="S40" s="22">
        <v>27815.950411799997</v>
      </c>
      <c r="T40" s="22">
        <v>26668.264463699892</v>
      </c>
      <c r="U40" s="22">
        <v>23933.801650799905</v>
      </c>
      <c r="V40" s="22">
        <v>24609.669417300011</v>
      </c>
      <c r="W40" s="22">
        <v>24728.181784799828</v>
      </c>
      <c r="X40" s="22">
        <v>0</v>
      </c>
    </row>
    <row r="41" spans="5:24" outlineLevel="1" x14ac:dyDescent="0.2">
      <c r="F41" s="21" t="s">
        <v>250</v>
      </c>
      <c r="M41" s="22">
        <v>23807.649467399751</v>
      </c>
      <c r="N41" s="22">
        <v>23773.282520699744</v>
      </c>
      <c r="O41" s="22">
        <v>16805.02430970006</v>
      </c>
      <c r="P41" s="22">
        <v>12027.613199399961</v>
      </c>
      <c r="Q41" s="22">
        <v>11669.044753499989</v>
      </c>
      <c r="R41" s="22">
        <v>12721.004625299991</v>
      </c>
      <c r="S41" s="22">
        <v>15456.66951179987</v>
      </c>
      <c r="T41" s="22">
        <v>15014.304928799978</v>
      </c>
      <c r="U41" s="22">
        <v>15475.405102799756</v>
      </c>
      <c r="V41" s="22">
        <v>19121.343060899766</v>
      </c>
      <c r="W41" s="22">
        <v>22789.325403299783</v>
      </c>
      <c r="X41" s="22">
        <v>0</v>
      </c>
    </row>
    <row r="42" spans="5:24" outlineLevel="1" x14ac:dyDescent="0.2">
      <c r="F42" s="21" t="s">
        <v>202</v>
      </c>
      <c r="M42" s="22">
        <v>23983.636363200028</v>
      </c>
      <c r="N42" s="22">
        <v>23359.834721699939</v>
      </c>
      <c r="O42" s="22">
        <v>19345.53721979992</v>
      </c>
      <c r="P42" s="22">
        <v>21119.752081799972</v>
      </c>
      <c r="Q42" s="22">
        <v>25729.834748699923</v>
      </c>
      <c r="R42" s="22">
        <v>31508.925674699829</v>
      </c>
      <c r="S42" s="22">
        <v>39482.479353300114</v>
      </c>
      <c r="T42" s="22">
        <v>36840.247936499931</v>
      </c>
      <c r="U42" s="22">
        <v>33113.305797900081</v>
      </c>
      <c r="V42" s="22">
        <v>35230.661177399808</v>
      </c>
      <c r="W42" s="22">
        <v>33331.983490799881</v>
      </c>
      <c r="X42" s="22">
        <v>0</v>
      </c>
    </row>
    <row r="43" spans="5:24" outlineLevel="1" x14ac:dyDescent="0.2">
      <c r="F43" s="21" t="s">
        <v>251</v>
      </c>
      <c r="M43" s="22">
        <v>4409.5041326999981</v>
      </c>
      <c r="N43" s="22">
        <v>3963.9669437999978</v>
      </c>
      <c r="O43" s="22">
        <v>773.30578529999991</v>
      </c>
      <c r="P43" s="22">
        <v>1123.6363640999998</v>
      </c>
      <c r="Q43" s="22">
        <v>288.09917369999999</v>
      </c>
      <c r="R43" s="22">
        <v>172.56198359999999</v>
      </c>
      <c r="S43" s="22">
        <v>184.4628099</v>
      </c>
      <c r="T43" s="22">
        <v>723.47107410000001</v>
      </c>
      <c r="U43" s="22">
        <v>1040.8264466999999</v>
      </c>
      <c r="V43" s="22">
        <v>1788.3471081000002</v>
      </c>
      <c r="W43" s="22">
        <v>2813.8016550000016</v>
      </c>
      <c r="X43" s="22">
        <v>0</v>
      </c>
    </row>
    <row r="44" spans="5:24" outlineLevel="1" x14ac:dyDescent="0.2">
      <c r="F44" s="21" t="s">
        <v>252</v>
      </c>
      <c r="M44" s="22">
        <v>111.57024779999999</v>
      </c>
      <c r="N44" s="22">
        <v>31.269420900000007</v>
      </c>
      <c r="O44" s="22">
        <v>8.9404956000000002</v>
      </c>
      <c r="P44" s="22">
        <v>1.4900826</v>
      </c>
      <c r="Q44" s="22">
        <v>1.4900826</v>
      </c>
      <c r="R44" s="22">
        <v>117.7685949</v>
      </c>
      <c r="S44" s="22">
        <v>2085.9917348999993</v>
      </c>
      <c r="T44" s="22">
        <v>960.02975100000003</v>
      </c>
      <c r="U44" s="22">
        <v>405.61983449999997</v>
      </c>
      <c r="V44" s="22">
        <v>8.9256197999999998</v>
      </c>
      <c r="W44" s="22">
        <v>18.595041299999998</v>
      </c>
      <c r="X44" s="22">
        <v>0</v>
      </c>
    </row>
    <row r="45" spans="5:24" outlineLevel="1" x14ac:dyDescent="0.2">
      <c r="F45" s="21" t="s">
        <v>253</v>
      </c>
      <c r="M45" s="22">
        <v>2012.4870651000015</v>
      </c>
      <c r="N45" s="22">
        <v>1967.1228369000014</v>
      </c>
      <c r="O45" s="22">
        <v>1853.9446005000009</v>
      </c>
      <c r="P45" s="22">
        <v>1796.656682400001</v>
      </c>
      <c r="Q45" s="22">
        <v>1173.2231322000007</v>
      </c>
      <c r="R45" s="22">
        <v>2107.6859364000015</v>
      </c>
      <c r="S45" s="22">
        <v>2179.0909133999976</v>
      </c>
      <c r="T45" s="22">
        <v>2189.2614905999994</v>
      </c>
      <c r="U45" s="22">
        <v>2420.5838003999975</v>
      </c>
      <c r="V45" s="22">
        <v>2378.2715150999998</v>
      </c>
      <c r="W45" s="22">
        <v>2739.1841312999982</v>
      </c>
      <c r="X45" s="22">
        <v>0</v>
      </c>
    </row>
    <row r="46" spans="5:24" outlineLevel="1" x14ac:dyDescent="0.2">
      <c r="F46" s="21" t="s">
        <v>254</v>
      </c>
      <c r="M46" s="22">
        <v>10586.033066400019</v>
      </c>
      <c r="N46" s="22">
        <v>9878.9256264000123</v>
      </c>
      <c r="O46" s="22">
        <v>7016.9256261000046</v>
      </c>
      <c r="P46" s="22">
        <v>3549.6694248000035</v>
      </c>
      <c r="Q46" s="22">
        <v>2895.8677704000033</v>
      </c>
      <c r="R46" s="22">
        <v>3536.0330613000037</v>
      </c>
      <c r="S46" s="22">
        <v>3461.1570231000019</v>
      </c>
      <c r="T46" s="22">
        <v>3983.3057931000058</v>
      </c>
      <c r="U46" s="22">
        <v>4584.2975244000054</v>
      </c>
      <c r="V46" s="22">
        <v>6168.5950455000084</v>
      </c>
      <c r="W46" s="22">
        <v>7464.0495927000047</v>
      </c>
      <c r="X46" s="22">
        <v>0</v>
      </c>
    </row>
    <row r="47" spans="5:24" outlineLevel="1" x14ac:dyDescent="0.2">
      <c r="F47" s="21" t="s">
        <v>255</v>
      </c>
      <c r="M47" s="22">
        <v>1682.4793391999983</v>
      </c>
      <c r="N47" s="22">
        <v>1778.4297512999995</v>
      </c>
      <c r="O47" s="22">
        <v>2317.4380163999995</v>
      </c>
      <c r="P47" s="22">
        <v>793.88429789999998</v>
      </c>
      <c r="Q47" s="22">
        <v>952.06611719999978</v>
      </c>
      <c r="R47" s="22">
        <v>2024.8760318999996</v>
      </c>
      <c r="S47" s="22">
        <v>2894.628099</v>
      </c>
      <c r="T47" s="22">
        <v>2418.0991727999981</v>
      </c>
      <c r="U47" s="22">
        <v>2210.082642599999</v>
      </c>
      <c r="V47" s="22">
        <v>2847.0247929000002</v>
      </c>
      <c r="W47" s="22">
        <v>2639.7520649999974</v>
      </c>
      <c r="X47" s="22">
        <v>0</v>
      </c>
    </row>
    <row r="48" spans="5:24" outlineLevel="1" x14ac:dyDescent="0.2">
      <c r="F48" s="21" t="s">
        <v>256</v>
      </c>
      <c r="M48" s="22">
        <v>578.92561979999994</v>
      </c>
      <c r="N48" s="22">
        <v>649.58677679999994</v>
      </c>
      <c r="O48" s="22">
        <v>417.02479319999992</v>
      </c>
      <c r="P48" s="22">
        <v>454.95867779999998</v>
      </c>
      <c r="Q48" s="22">
        <v>582.64462859999992</v>
      </c>
      <c r="R48" s="22">
        <v>1084.7107448999998</v>
      </c>
      <c r="S48" s="22">
        <v>892.56198419999998</v>
      </c>
      <c r="T48" s="22">
        <v>1121.9008268999999</v>
      </c>
      <c r="U48" s="22">
        <v>919.33884210000008</v>
      </c>
      <c r="V48" s="22">
        <v>479.75206559999998</v>
      </c>
      <c r="W48" s="22">
        <v>511.23966900000005</v>
      </c>
      <c r="X48" s="22">
        <v>0</v>
      </c>
    </row>
    <row r="49" spans="4:24" outlineLevel="1" x14ac:dyDescent="0.2">
      <c r="F49" s="21" t="s">
        <v>257</v>
      </c>
      <c r="M49" s="22">
        <v>947.6033048999999</v>
      </c>
      <c r="N49" s="22">
        <v>580.16528939999989</v>
      </c>
      <c r="O49" s="22">
        <v>773.55372239999974</v>
      </c>
      <c r="P49" s="22">
        <v>3877.6859553000077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</row>
    <row r="50" spans="4:24" outlineLevel="1" x14ac:dyDescent="0.2">
      <c r="F50" s="35" t="s">
        <v>258</v>
      </c>
      <c r="G50" s="35"/>
      <c r="M50" s="22">
        <v>456.19834709999998</v>
      </c>
      <c r="N50" s="22">
        <v>3704.1322349999946</v>
      </c>
      <c r="O50" s="22">
        <v>1261.7355378000002</v>
      </c>
      <c r="P50" s="22">
        <v>0</v>
      </c>
      <c r="Q50" s="22">
        <v>37.190082599999997</v>
      </c>
      <c r="R50" s="22">
        <v>0</v>
      </c>
      <c r="S50" s="22">
        <v>0</v>
      </c>
      <c r="T50" s="22">
        <v>0</v>
      </c>
      <c r="U50" s="22">
        <v>81.818181899999985</v>
      </c>
      <c r="V50" s="22">
        <v>0</v>
      </c>
      <c r="W50" s="22">
        <v>79.338842999999997</v>
      </c>
      <c r="X50" s="22">
        <v>0</v>
      </c>
    </row>
    <row r="51" spans="4:24" outlineLevel="1" x14ac:dyDescent="0.2">
      <c r="F51" s="21" t="s">
        <v>259</v>
      </c>
      <c r="M51" s="22">
        <v>396.69421499999999</v>
      </c>
      <c r="N51" s="22">
        <v>0</v>
      </c>
      <c r="O51" s="22">
        <v>0</v>
      </c>
      <c r="P51" s="22">
        <v>0</v>
      </c>
      <c r="Q51" s="22">
        <v>421.48760399999998</v>
      </c>
      <c r="R51" s="22">
        <v>1494.2975216999996</v>
      </c>
      <c r="S51" s="22">
        <v>927.27272879999987</v>
      </c>
      <c r="T51" s="22">
        <v>0</v>
      </c>
      <c r="U51" s="22">
        <v>0</v>
      </c>
      <c r="V51" s="22">
        <v>0</v>
      </c>
      <c r="W51" s="22">
        <v>0</v>
      </c>
      <c r="X51" s="22">
        <v>0</v>
      </c>
    </row>
    <row r="52" spans="4:24" s="18" customFormat="1" x14ac:dyDescent="0.2">
      <c r="E52" s="19" t="s">
        <v>24</v>
      </c>
      <c r="F52" s="19"/>
      <c r="G52" s="19"/>
      <c r="H52" s="19"/>
      <c r="I52" s="19"/>
      <c r="J52" s="19"/>
      <c r="K52" s="19"/>
      <c r="M52" s="20">
        <v>76241.683208399845</v>
      </c>
      <c r="N52" s="20">
        <v>83667.77573369992</v>
      </c>
      <c r="O52" s="20">
        <v>62724.991785899787</v>
      </c>
      <c r="P52" s="20">
        <v>41460.718957799894</v>
      </c>
      <c r="Q52" s="20">
        <v>51785.156993100005</v>
      </c>
      <c r="R52" s="20">
        <v>60783.152511900043</v>
      </c>
      <c r="S52" s="20">
        <v>79529.575606800165</v>
      </c>
      <c r="T52" s="20">
        <v>72060.017928900255</v>
      </c>
      <c r="U52" s="20">
        <v>76828.246130100204</v>
      </c>
      <c r="V52" s="20">
        <v>84696.114053400161</v>
      </c>
      <c r="W52" s="20">
        <v>33479.747114040088</v>
      </c>
      <c r="X52" s="20">
        <f>(SUM(X53:X60))*0.3</f>
        <v>0</v>
      </c>
    </row>
    <row r="53" spans="4:24" outlineLevel="1" x14ac:dyDescent="0.2">
      <c r="F53" s="21" t="s">
        <v>190</v>
      </c>
      <c r="M53" s="22">
        <v>7949.9999865000082</v>
      </c>
      <c r="N53" s="22">
        <v>8202.8925515999545</v>
      </c>
      <c r="O53" s="22">
        <v>7160.3305694999599</v>
      </c>
      <c r="P53" s="22">
        <v>6451.2396614999698</v>
      </c>
      <c r="Q53" s="22">
        <v>9654.5454422999464</v>
      </c>
      <c r="R53" s="22">
        <v>12585.123952499926</v>
      </c>
      <c r="S53" s="22">
        <v>15983.057876999923</v>
      </c>
      <c r="T53" s="22">
        <v>12911.157045899965</v>
      </c>
      <c r="U53" s="22">
        <v>14267.355365999969</v>
      </c>
      <c r="V53" s="22">
        <v>13993.388413499966</v>
      </c>
      <c r="W53" s="22">
        <v>14206.611554099991</v>
      </c>
      <c r="X53" s="22">
        <v>0</v>
      </c>
    </row>
    <row r="54" spans="4:24" outlineLevel="1" x14ac:dyDescent="0.2">
      <c r="F54" s="21" t="s">
        <v>260</v>
      </c>
      <c r="M54" s="22">
        <v>4123.140483600002</v>
      </c>
      <c r="N54" s="22">
        <v>5387.6032964999986</v>
      </c>
      <c r="O54" s="22">
        <v>3448.7603228999978</v>
      </c>
      <c r="P54" s="22">
        <v>533.05784940000012</v>
      </c>
      <c r="Q54" s="22">
        <v>748.76032800000019</v>
      </c>
      <c r="R54" s="22">
        <v>1170.2479302000004</v>
      </c>
      <c r="S54" s="22">
        <v>2729.7520592999986</v>
      </c>
      <c r="T54" s="22">
        <v>2999.9999933999984</v>
      </c>
      <c r="U54" s="22">
        <v>3235.5371834999969</v>
      </c>
      <c r="V54" s="22">
        <v>3540.4958600999976</v>
      </c>
      <c r="W54" s="22">
        <v>3483.4710635999991</v>
      </c>
      <c r="X54" s="22">
        <v>0</v>
      </c>
    </row>
    <row r="55" spans="4:24" outlineLevel="1" x14ac:dyDescent="0.2">
      <c r="F55" s="21" t="s">
        <v>261</v>
      </c>
      <c r="M55" s="22">
        <v>9446.2809809999344</v>
      </c>
      <c r="N55" s="22">
        <v>13090.909075499965</v>
      </c>
      <c r="O55" s="22">
        <v>7909.0908995999562</v>
      </c>
      <c r="P55" s="22">
        <v>4537.1900775000004</v>
      </c>
      <c r="Q55" s="22">
        <v>4829.7520625999969</v>
      </c>
      <c r="R55" s="22">
        <v>7500.0000075000244</v>
      </c>
      <c r="S55" s="22">
        <v>9030.0000090000412</v>
      </c>
      <c r="T55" s="22">
        <v>8100.0000078000303</v>
      </c>
      <c r="U55" s="22">
        <v>9900.0000099000426</v>
      </c>
      <c r="V55" s="22">
        <v>11590.909102200072</v>
      </c>
      <c r="W55" s="22">
        <v>12027.272739300071</v>
      </c>
      <c r="X55" s="22">
        <v>0</v>
      </c>
    </row>
    <row r="56" spans="4:24" outlineLevel="1" x14ac:dyDescent="0.2">
      <c r="F56" s="21" t="s">
        <v>262</v>
      </c>
      <c r="M56" s="22">
        <v>16636.561132799892</v>
      </c>
      <c r="N56" s="22">
        <v>12545.858426099976</v>
      </c>
      <c r="O56" s="22">
        <v>8673.1984544999596</v>
      </c>
      <c r="P56" s="22">
        <v>3447.0247932000007</v>
      </c>
      <c r="Q56" s="22">
        <v>7151.6528972999977</v>
      </c>
      <c r="R56" s="22">
        <v>7708.6773156000027</v>
      </c>
      <c r="S56" s="22">
        <v>5874.3726857999991</v>
      </c>
      <c r="T56" s="22">
        <v>5442.922852499999</v>
      </c>
      <c r="U56" s="22">
        <v>6684.1180266000147</v>
      </c>
      <c r="V56" s="22">
        <v>12371.900843700023</v>
      </c>
      <c r="W56" s="22">
        <v>16886.776882200014</v>
      </c>
      <c r="X56" s="22">
        <v>0</v>
      </c>
    </row>
    <row r="57" spans="4:24" outlineLevel="1" x14ac:dyDescent="0.2">
      <c r="F57" s="21" t="s">
        <v>263</v>
      </c>
      <c r="M57" s="22">
        <v>13064.213001899987</v>
      </c>
      <c r="N57" s="22">
        <v>14494.462805399988</v>
      </c>
      <c r="O57" s="22">
        <v>10258.264459199987</v>
      </c>
      <c r="P57" s="22">
        <v>3262.0661147999995</v>
      </c>
      <c r="Q57" s="22">
        <v>3938.6776851</v>
      </c>
      <c r="R57" s="22">
        <v>4431.8181809999987</v>
      </c>
      <c r="S57" s="22">
        <v>10548.842972399998</v>
      </c>
      <c r="T57" s="22">
        <v>5883.4710768000041</v>
      </c>
      <c r="U57" s="22">
        <v>7679.752066199997</v>
      </c>
      <c r="V57" s="22">
        <v>10749.173551799993</v>
      </c>
      <c r="W57" s="22">
        <v>26941.239665699995</v>
      </c>
      <c r="X57" s="22">
        <v>0</v>
      </c>
    </row>
    <row r="58" spans="4:24" outlineLevel="1" x14ac:dyDescent="0.2">
      <c r="F58" s="21" t="s">
        <v>264</v>
      </c>
      <c r="M58" s="22">
        <v>0</v>
      </c>
      <c r="N58" s="22">
        <v>0</v>
      </c>
      <c r="O58" s="22">
        <v>0</v>
      </c>
      <c r="P58" s="22">
        <v>0</v>
      </c>
      <c r="Q58" s="22">
        <v>0</v>
      </c>
      <c r="R58" s="22">
        <v>0</v>
      </c>
      <c r="S58" s="22">
        <v>0</v>
      </c>
      <c r="T58" s="22">
        <v>0</v>
      </c>
      <c r="U58" s="22">
        <v>0</v>
      </c>
      <c r="V58" s="22">
        <v>0</v>
      </c>
      <c r="W58" s="22">
        <v>0</v>
      </c>
      <c r="X58" s="22">
        <v>0</v>
      </c>
    </row>
    <row r="59" spans="4:24" outlineLevel="1" x14ac:dyDescent="0.2">
      <c r="F59" s="21" t="s">
        <v>265</v>
      </c>
      <c r="M59" s="22">
        <v>8987.1074319000127</v>
      </c>
      <c r="N59" s="22">
        <v>8174.876028000017</v>
      </c>
      <c r="O59" s="22">
        <v>7280.5785078000081</v>
      </c>
      <c r="P59" s="22">
        <v>4720.6611509999993</v>
      </c>
      <c r="Q59" s="22">
        <v>7273.8842891999984</v>
      </c>
      <c r="R59" s="22">
        <v>10680.495855899961</v>
      </c>
      <c r="S59" s="22">
        <v>11888.429738399938</v>
      </c>
      <c r="T59" s="22">
        <v>10400.826433799952</v>
      </c>
      <c r="U59" s="22">
        <v>8785.537179599969</v>
      </c>
      <c r="V59" s="22">
        <v>10514.876020499951</v>
      </c>
      <c r="W59" s="22">
        <v>10419.421475099962</v>
      </c>
      <c r="X59" s="22">
        <v>0</v>
      </c>
    </row>
    <row r="60" spans="4:24" outlineLevel="1" x14ac:dyDescent="0.2">
      <c r="F60" s="21" t="s">
        <v>266</v>
      </c>
      <c r="M60" s="22">
        <v>16034.380190699998</v>
      </c>
      <c r="N60" s="22">
        <v>21771.173550600008</v>
      </c>
      <c r="O60" s="22">
        <v>17994.76857239992</v>
      </c>
      <c r="P60" s="22">
        <v>18509.479310399925</v>
      </c>
      <c r="Q60" s="22">
        <v>18187.884288600068</v>
      </c>
      <c r="R60" s="22">
        <v>16706.789269200133</v>
      </c>
      <c r="S60" s="22">
        <v>23475.120264900281</v>
      </c>
      <c r="T60" s="22">
        <v>26321.640518700304</v>
      </c>
      <c r="U60" s="22">
        <v>26275.946298300219</v>
      </c>
      <c r="V60" s="22">
        <v>21935.37026160015</v>
      </c>
      <c r="W60" s="22">
        <v>27634.363666800255</v>
      </c>
      <c r="X60" s="22">
        <v>0</v>
      </c>
    </row>
    <row r="61" spans="4:24" x14ac:dyDescent="0.2">
      <c r="D61" s="26" t="s">
        <v>25</v>
      </c>
      <c r="E61" s="26"/>
      <c r="F61" s="27"/>
      <c r="G61" s="28"/>
      <c r="H61" s="28"/>
      <c r="I61" s="28"/>
      <c r="J61" s="28"/>
      <c r="K61" s="28"/>
      <c r="M61" s="29">
        <v>522725.73026460776</v>
      </c>
      <c r="N61" s="29">
        <v>526896.58377450763</v>
      </c>
      <c r="O61" s="29">
        <v>455890.2306869984</v>
      </c>
      <c r="P61" s="29">
        <v>409792.14334800182</v>
      </c>
      <c r="Q61" s="29">
        <v>271641.25163459859</v>
      </c>
      <c r="R61" s="29">
        <v>396739.31194409751</v>
      </c>
      <c r="S61" s="29">
        <v>492957.55205819564</v>
      </c>
      <c r="T61" s="29">
        <v>488211.37637339771</v>
      </c>
      <c r="U61" s="29">
        <v>511674.17466150201</v>
      </c>
      <c r="V61" s="29">
        <v>532389.4948242039</v>
      </c>
      <c r="W61" s="29">
        <v>122329.51839008974</v>
      </c>
      <c r="X61" s="29">
        <f>(SUM(X52,X34,X30,X33))*0.3</f>
        <v>0</v>
      </c>
    </row>
    <row r="62" spans="4:24" ht="8.25" customHeight="1" x14ac:dyDescent="0.2">
      <c r="F62" s="30"/>
      <c r="M62" s="31">
        <v>0</v>
      </c>
      <c r="N62" s="31">
        <v>0</v>
      </c>
      <c r="O62" s="31">
        <v>0</v>
      </c>
      <c r="P62" s="31">
        <v>0</v>
      </c>
      <c r="Q62" s="31">
        <v>0</v>
      </c>
      <c r="R62" s="31">
        <v>0</v>
      </c>
      <c r="S62" s="31">
        <v>0</v>
      </c>
      <c r="T62" s="31">
        <v>0</v>
      </c>
      <c r="U62" s="31">
        <v>0</v>
      </c>
      <c r="V62" s="31">
        <v>0</v>
      </c>
      <c r="W62" s="31">
        <v>0</v>
      </c>
      <c r="X62" s="31">
        <v>0</v>
      </c>
    </row>
    <row r="63" spans="4:24" x14ac:dyDescent="0.2">
      <c r="D63" s="26" t="s">
        <v>26</v>
      </c>
      <c r="E63" s="26"/>
      <c r="F63" s="27"/>
      <c r="G63" s="28"/>
      <c r="H63" s="28"/>
      <c r="I63" s="28"/>
      <c r="J63" s="28"/>
      <c r="K63" s="28"/>
      <c r="M63" s="29">
        <v>0</v>
      </c>
      <c r="N63" s="29">
        <v>0</v>
      </c>
      <c r="O63" s="29">
        <v>0</v>
      </c>
      <c r="P63" s="29">
        <v>0</v>
      </c>
      <c r="Q63" s="29">
        <v>0</v>
      </c>
      <c r="R63" s="29">
        <v>0</v>
      </c>
      <c r="S63" s="29">
        <v>0</v>
      </c>
      <c r="T63" s="29">
        <v>0</v>
      </c>
      <c r="U63" s="29">
        <v>0</v>
      </c>
      <c r="V63" s="29">
        <v>0</v>
      </c>
      <c r="W63" s="29">
        <v>0</v>
      </c>
      <c r="X63" s="29">
        <v>0</v>
      </c>
    </row>
    <row r="64" spans="4:24" ht="8.25" customHeight="1" x14ac:dyDescent="0.2">
      <c r="F64" s="30"/>
      <c r="M64" s="31">
        <v>0</v>
      </c>
      <c r="N64" s="31">
        <v>0</v>
      </c>
      <c r="O64" s="31">
        <v>0</v>
      </c>
      <c r="P64" s="31">
        <v>0</v>
      </c>
      <c r="Q64" s="31">
        <v>0</v>
      </c>
      <c r="R64" s="31">
        <v>0</v>
      </c>
      <c r="S64" s="31">
        <v>0</v>
      </c>
      <c r="T64" s="31">
        <v>0</v>
      </c>
      <c r="U64" s="31">
        <v>0</v>
      </c>
      <c r="V64" s="31">
        <v>0</v>
      </c>
      <c r="W64" s="31">
        <v>0</v>
      </c>
      <c r="X64" s="31">
        <v>0</v>
      </c>
    </row>
    <row r="65" spans="2:24" x14ac:dyDescent="0.2">
      <c r="D65" s="17" t="s">
        <v>27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  <c r="X65" s="15">
        <v>0</v>
      </c>
    </row>
    <row r="66" spans="2:24" x14ac:dyDescent="0.2">
      <c r="E66" s="17" t="s">
        <v>15</v>
      </c>
      <c r="M66" s="22">
        <v>0</v>
      </c>
      <c r="N66" s="22">
        <v>0</v>
      </c>
      <c r="O66" s="22">
        <v>0</v>
      </c>
      <c r="P66" s="22">
        <v>0</v>
      </c>
      <c r="Q66" s="22">
        <v>0</v>
      </c>
      <c r="R66" s="22">
        <v>0</v>
      </c>
      <c r="S66" s="22">
        <v>0</v>
      </c>
      <c r="T66" s="22">
        <v>0</v>
      </c>
      <c r="U66" s="22">
        <v>0</v>
      </c>
      <c r="V66" s="22">
        <v>0</v>
      </c>
      <c r="W66" s="22">
        <v>0</v>
      </c>
      <c r="X66" s="22">
        <v>0</v>
      </c>
    </row>
    <row r="67" spans="2:24" x14ac:dyDescent="0.2">
      <c r="E67" s="17" t="s">
        <v>28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  <c r="V67" s="22">
        <v>0</v>
      </c>
      <c r="W67" s="22">
        <v>0</v>
      </c>
      <c r="X67" s="22">
        <v>0</v>
      </c>
    </row>
    <row r="68" spans="2:24" x14ac:dyDescent="0.2">
      <c r="D68" s="26" t="s">
        <v>29</v>
      </c>
      <c r="E68" s="26"/>
      <c r="F68" s="27"/>
      <c r="G68" s="28"/>
      <c r="H68" s="28"/>
      <c r="I68" s="28"/>
      <c r="J68" s="28"/>
      <c r="K68" s="28"/>
      <c r="M68" s="29">
        <v>0</v>
      </c>
      <c r="N68" s="29">
        <v>0</v>
      </c>
      <c r="O68" s="29">
        <v>0</v>
      </c>
      <c r="P68" s="29">
        <v>0</v>
      </c>
      <c r="Q68" s="29">
        <v>0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f>(SUM(X66:X67))*0.3</f>
        <v>0</v>
      </c>
    </row>
    <row r="69" spans="2:24" ht="8.25" customHeight="1" x14ac:dyDescent="0.2">
      <c r="F69" s="30"/>
      <c r="M69" s="31">
        <v>0</v>
      </c>
      <c r="N69" s="31">
        <v>0</v>
      </c>
      <c r="O69" s="31">
        <v>0</v>
      </c>
      <c r="P69" s="31">
        <v>0</v>
      </c>
      <c r="Q69" s="31">
        <v>0</v>
      </c>
      <c r="R69" s="31">
        <v>0</v>
      </c>
      <c r="S69" s="31">
        <v>0</v>
      </c>
      <c r="T69" s="31">
        <v>0</v>
      </c>
      <c r="U69" s="31">
        <v>0</v>
      </c>
      <c r="V69" s="31">
        <v>0</v>
      </c>
      <c r="W69" s="31">
        <v>0</v>
      </c>
      <c r="X69" s="31">
        <v>0</v>
      </c>
    </row>
    <row r="70" spans="2:24" x14ac:dyDescent="0.2">
      <c r="C70" s="13" t="s">
        <v>30</v>
      </c>
      <c r="D70" s="13"/>
      <c r="E70" s="13"/>
      <c r="F70" s="14"/>
      <c r="G70" s="14"/>
      <c r="H70" s="14"/>
      <c r="I70" s="14"/>
      <c r="J70" s="14"/>
      <c r="K70" s="14"/>
      <c r="M70" s="38">
        <v>8686297.6965781506</v>
      </c>
      <c r="N70" s="38">
        <v>8342545.3042563479</v>
      </c>
      <c r="O70" s="38">
        <v>7173748.4352160487</v>
      </c>
      <c r="P70" s="38">
        <v>4654795.9765373934</v>
      </c>
      <c r="Q70" s="38">
        <v>6125567.3309735907</v>
      </c>
      <c r="R70" s="38">
        <v>6797767.8148855781</v>
      </c>
      <c r="S70" s="38">
        <v>7441731.4654323552</v>
      </c>
      <c r="T70" s="38">
        <v>7084353.0473421868</v>
      </c>
      <c r="U70" s="38">
        <v>7458870.9801473776</v>
      </c>
      <c r="V70" s="38">
        <v>8053554.7086963486</v>
      </c>
      <c r="W70" s="38">
        <v>739678.7369054812</v>
      </c>
      <c r="X70" s="38">
        <f>(SUM(X68,X63,X61,X27,X18))*0.3</f>
        <v>0</v>
      </c>
    </row>
    <row r="71" spans="2:24" ht="12.75" customHeight="1" x14ac:dyDescent="0.2"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-8189607.0912883775</v>
      </c>
      <c r="X71" s="15">
        <v>0</v>
      </c>
    </row>
    <row r="72" spans="2:24" x14ac:dyDescent="0.2">
      <c r="B72" s="17" t="s">
        <v>31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</row>
    <row r="73" spans="2:24" x14ac:dyDescent="0.2">
      <c r="C73" s="17" t="s">
        <v>13</v>
      </c>
      <c r="M73" s="15">
        <v>0</v>
      </c>
      <c r="N73" s="15">
        <v>0</v>
      </c>
      <c r="O73" s="15">
        <v>0</v>
      </c>
      <c r="P73" s="15">
        <v>0</v>
      </c>
      <c r="Q73" s="15">
        <v>0</v>
      </c>
      <c r="R73" s="15">
        <v>0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  <c r="X73" s="15">
        <v>0</v>
      </c>
    </row>
    <row r="74" spans="2:24" x14ac:dyDescent="0.2">
      <c r="D74" s="17" t="s">
        <v>14</v>
      </c>
      <c r="M74" s="15">
        <v>0</v>
      </c>
      <c r="N74" s="15">
        <v>0</v>
      </c>
      <c r="O74" s="15">
        <v>0</v>
      </c>
      <c r="P74" s="15">
        <v>0</v>
      </c>
      <c r="Q74" s="15">
        <v>0</v>
      </c>
      <c r="R74" s="15">
        <v>0</v>
      </c>
      <c r="S74" s="15">
        <v>0</v>
      </c>
      <c r="T74" s="15">
        <v>0</v>
      </c>
      <c r="U74" s="15">
        <v>0</v>
      </c>
      <c r="V74" s="15">
        <v>0</v>
      </c>
      <c r="W74" s="15">
        <v>0</v>
      </c>
      <c r="X74" s="15">
        <v>0</v>
      </c>
    </row>
    <row r="75" spans="2:24" s="18" customFormat="1" x14ac:dyDescent="0.2">
      <c r="E75" s="19" t="s">
        <v>15</v>
      </c>
      <c r="F75" s="19"/>
      <c r="G75" s="19"/>
      <c r="H75" s="19"/>
      <c r="I75" s="19"/>
      <c r="J75" s="19"/>
      <c r="K75" s="19"/>
      <c r="M75" s="20">
        <v>6619883.2757451124</v>
      </c>
      <c r="N75" s="20">
        <v>6328109.1517435219</v>
      </c>
      <c r="O75" s="20">
        <v>5449818.9398517124</v>
      </c>
      <c r="P75" s="20">
        <v>3492824.5761916828</v>
      </c>
      <c r="Q75" s="20">
        <v>4762113.8878094787</v>
      </c>
      <c r="R75" s="20">
        <v>5199824.9447470354</v>
      </c>
      <c r="S75" s="20">
        <v>5631364.1265456835</v>
      </c>
      <c r="T75" s="20">
        <v>5354467.2150910767</v>
      </c>
      <c r="U75" s="20">
        <v>5581987.1182888644</v>
      </c>
      <c r="V75" s="20">
        <v>6104348.9449222209</v>
      </c>
      <c r="W75" s="20">
        <v>1903008.6070470668</v>
      </c>
      <c r="X75" s="20">
        <f>(SUM(X76:X80))*0.3</f>
        <v>0</v>
      </c>
    </row>
    <row r="76" spans="2:24" outlineLevel="1" x14ac:dyDescent="0.2">
      <c r="F76" s="21" t="s">
        <v>116</v>
      </c>
      <c r="M76" s="22">
        <v>5242842.2920686798</v>
      </c>
      <c r="N76" s="22">
        <v>5053879.7216915935</v>
      </c>
      <c r="O76" s="22">
        <v>4382164.1507992186</v>
      </c>
      <c r="P76" s="22">
        <v>2782348.987204548</v>
      </c>
      <c r="Q76" s="22">
        <v>3820306.7335423445</v>
      </c>
      <c r="R76" s="22">
        <v>4172272.9087696355</v>
      </c>
      <c r="S76" s="22">
        <v>4584875.2492042696</v>
      </c>
      <c r="T76" s="22">
        <v>4299032.316086513</v>
      </c>
      <c r="U76" s="22">
        <v>4369878.0765942121</v>
      </c>
      <c r="V76" s="22">
        <v>4652090.2938756421</v>
      </c>
      <c r="W76" s="22">
        <v>4966848.9918932226</v>
      </c>
      <c r="X76" s="22">
        <v>0</v>
      </c>
    </row>
    <row r="77" spans="2:24" outlineLevel="1" x14ac:dyDescent="0.2">
      <c r="F77" s="21" t="s">
        <v>234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  <c r="S77" s="22">
        <v>0</v>
      </c>
      <c r="T77" s="22">
        <v>0</v>
      </c>
      <c r="U77" s="22">
        <v>0</v>
      </c>
      <c r="V77" s="22">
        <v>0</v>
      </c>
      <c r="W77" s="22">
        <v>0</v>
      </c>
      <c r="X77" s="22">
        <v>0</v>
      </c>
    </row>
    <row r="78" spans="2:24" outlineLevel="1" x14ac:dyDescent="0.2">
      <c r="F78" s="21" t="s">
        <v>94</v>
      </c>
      <c r="M78" s="22">
        <v>444692.33730522002</v>
      </c>
      <c r="N78" s="22">
        <v>441966.9231789484</v>
      </c>
      <c r="O78" s="22">
        <v>343993.3518253892</v>
      </c>
      <c r="P78" s="22">
        <v>260474.041633185</v>
      </c>
      <c r="Q78" s="22">
        <v>337827.00201308919</v>
      </c>
      <c r="R78" s="22">
        <v>333887.83108199935</v>
      </c>
      <c r="S78" s="22">
        <v>352829.62956311955</v>
      </c>
      <c r="T78" s="22">
        <v>421666.87194414035</v>
      </c>
      <c r="U78" s="22">
        <v>444282.13115299243</v>
      </c>
      <c r="V78" s="22">
        <v>513320.96724663058</v>
      </c>
      <c r="W78" s="22">
        <v>533756.1372185417</v>
      </c>
      <c r="X78" s="22">
        <v>0</v>
      </c>
    </row>
    <row r="79" spans="2:24" outlineLevel="1" x14ac:dyDescent="0.2">
      <c r="F79" s="21" t="s">
        <v>104</v>
      </c>
      <c r="M79" s="22">
        <v>297459.01766344521</v>
      </c>
      <c r="N79" s="22">
        <v>251011.39694197496</v>
      </c>
      <c r="O79" s="22">
        <v>213706.37659583107</v>
      </c>
      <c r="P79" s="22">
        <v>138029.38740469504</v>
      </c>
      <c r="Q79" s="22">
        <v>158309.07293556904</v>
      </c>
      <c r="R79" s="22">
        <v>189958.17320029193</v>
      </c>
      <c r="S79" s="22">
        <v>222252.05909342106</v>
      </c>
      <c r="T79" s="22">
        <v>222600.97215249596</v>
      </c>
      <c r="U79" s="22">
        <v>243630.56617078176</v>
      </c>
      <c r="V79" s="22">
        <v>288816.34228801448</v>
      </c>
      <c r="W79" s="22">
        <v>301487.2451962257</v>
      </c>
      <c r="X79" s="22">
        <v>0</v>
      </c>
    </row>
    <row r="80" spans="2:24" outlineLevel="1" x14ac:dyDescent="0.2">
      <c r="F80" s="21" t="s">
        <v>110</v>
      </c>
      <c r="M80" s="22">
        <v>634889.62870776723</v>
      </c>
      <c r="N80" s="22">
        <v>581251.10993100528</v>
      </c>
      <c r="O80" s="22">
        <v>509955.06063127378</v>
      </c>
      <c r="P80" s="22">
        <v>311972.15994925483</v>
      </c>
      <c r="Q80" s="22">
        <v>445671.07931847667</v>
      </c>
      <c r="R80" s="22">
        <v>503706.03169510816</v>
      </c>
      <c r="S80" s="22">
        <v>471407.18868487247</v>
      </c>
      <c r="T80" s="22">
        <v>411167.05490792787</v>
      </c>
      <c r="U80" s="22">
        <v>524196.34437087865</v>
      </c>
      <c r="V80" s="22">
        <v>650121.34151193302</v>
      </c>
      <c r="W80" s="22">
        <v>541269.64918223291</v>
      </c>
      <c r="X80" s="22">
        <v>0</v>
      </c>
    </row>
    <row r="81" spans="1:24" s="18" customFormat="1" x14ac:dyDescent="0.2">
      <c r="E81" s="19" t="s">
        <v>16</v>
      </c>
      <c r="F81" s="19"/>
      <c r="G81" s="19"/>
      <c r="H81" s="19"/>
      <c r="I81" s="19"/>
      <c r="J81" s="19"/>
      <c r="K81" s="19"/>
      <c r="M81" s="20">
        <v>42714.971969999991</v>
      </c>
      <c r="N81" s="20">
        <v>60332.769480000032</v>
      </c>
      <c r="O81" s="20">
        <v>49828.381019999986</v>
      </c>
      <c r="P81" s="20">
        <v>22452.239820000006</v>
      </c>
      <c r="Q81" s="20">
        <v>34434.350760000016</v>
      </c>
      <c r="R81" s="20">
        <v>43069.390829999997</v>
      </c>
      <c r="S81" s="20">
        <v>43751.174009999988</v>
      </c>
      <c r="T81" s="20">
        <v>50302.287479999963</v>
      </c>
      <c r="U81" s="20">
        <v>93750.412799999991</v>
      </c>
      <c r="V81" s="20">
        <v>46287.310289999979</v>
      </c>
      <c r="W81" s="20">
        <v>16001.765297999998</v>
      </c>
      <c r="X81" s="20">
        <f>(SUM(X82:X86))*0.3</f>
        <v>0</v>
      </c>
    </row>
    <row r="82" spans="1:24" outlineLevel="1" x14ac:dyDescent="0.2">
      <c r="F82" s="21" t="s">
        <v>135</v>
      </c>
      <c r="M82" s="22">
        <v>23321.848050000004</v>
      </c>
      <c r="N82" s="22">
        <v>33339.98400000004</v>
      </c>
      <c r="O82" s="22">
        <v>26484.407339999991</v>
      </c>
      <c r="P82" s="22">
        <v>10006.775820000004</v>
      </c>
      <c r="Q82" s="22">
        <v>1757.1333600000005</v>
      </c>
      <c r="R82" s="22">
        <v>1258.4976300000003</v>
      </c>
      <c r="S82" s="22">
        <v>1250.1361200000001</v>
      </c>
      <c r="T82" s="22">
        <v>2570.1344100000001</v>
      </c>
      <c r="U82" s="22">
        <v>2413.6458000000002</v>
      </c>
      <c r="V82" s="22">
        <v>2464.1049900000003</v>
      </c>
      <c r="W82" s="22">
        <v>33247.17665999999</v>
      </c>
      <c r="X82" s="22">
        <v>0</v>
      </c>
    </row>
    <row r="83" spans="1:24" outlineLevel="1" x14ac:dyDescent="0.2">
      <c r="F83" s="21" t="s">
        <v>120</v>
      </c>
      <c r="M83" s="22">
        <v>2504.1284999999966</v>
      </c>
      <c r="N83" s="22">
        <v>2958.7384799999977</v>
      </c>
      <c r="O83" s="22">
        <v>3692.6746800000005</v>
      </c>
      <c r="P83" s="22">
        <v>689.2410000000001</v>
      </c>
      <c r="Q83" s="22">
        <v>2485.3127999999992</v>
      </c>
      <c r="R83" s="22">
        <v>2318.2181999999998</v>
      </c>
      <c r="S83" s="22">
        <v>2160.74919</v>
      </c>
      <c r="T83" s="22">
        <v>3090.65067</v>
      </c>
      <c r="U83" s="22">
        <v>2754.1529999999998</v>
      </c>
      <c r="V83" s="22">
        <v>3555.7323000000001</v>
      </c>
      <c r="W83" s="22">
        <v>5485.4520000000011</v>
      </c>
      <c r="X83" s="22">
        <v>0</v>
      </c>
    </row>
    <row r="84" spans="1:24" outlineLevel="1" x14ac:dyDescent="0.2">
      <c r="F84" s="21" t="s">
        <v>235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  <c r="R84" s="22">
        <v>0</v>
      </c>
      <c r="S84" s="22">
        <v>0</v>
      </c>
      <c r="T84" s="22">
        <v>0</v>
      </c>
      <c r="U84" s="22">
        <v>0</v>
      </c>
      <c r="V84" s="22">
        <v>0</v>
      </c>
      <c r="W84" s="22">
        <v>0</v>
      </c>
      <c r="X84" s="22">
        <v>0</v>
      </c>
    </row>
    <row r="85" spans="1:24" outlineLevel="1" x14ac:dyDescent="0.2">
      <c r="F85" s="21" t="s">
        <v>139</v>
      </c>
      <c r="M85" s="22">
        <v>16888.995419999999</v>
      </c>
      <c r="N85" s="22">
        <v>24034.046999999995</v>
      </c>
      <c r="O85" s="22">
        <v>19651.298999999995</v>
      </c>
      <c r="P85" s="22">
        <v>11756.222999999998</v>
      </c>
      <c r="Q85" s="22">
        <v>30191.904600000013</v>
      </c>
      <c r="R85" s="22">
        <v>39492.674999999996</v>
      </c>
      <c r="S85" s="22">
        <v>40340.288699999983</v>
      </c>
      <c r="T85" s="22">
        <v>44641.502399999961</v>
      </c>
      <c r="U85" s="22">
        <v>88582.614000000001</v>
      </c>
      <c r="V85" s="22">
        <v>40267.472999999984</v>
      </c>
      <c r="W85" s="22">
        <v>14606.589000000004</v>
      </c>
      <c r="X85" s="22">
        <v>0</v>
      </c>
    </row>
    <row r="86" spans="1:24" outlineLevel="1" x14ac:dyDescent="0.2">
      <c r="F86" s="21" t="s">
        <v>236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  <c r="S86" s="22">
        <v>0</v>
      </c>
      <c r="T86" s="22">
        <v>0</v>
      </c>
      <c r="U86" s="22">
        <v>0</v>
      </c>
      <c r="V86" s="22">
        <v>0</v>
      </c>
      <c r="W86" s="22">
        <v>0</v>
      </c>
      <c r="X86" s="22">
        <v>0</v>
      </c>
    </row>
    <row r="87" spans="1:24" outlineLevel="1" x14ac:dyDescent="0.2">
      <c r="F87" s="21" t="s">
        <v>237</v>
      </c>
      <c r="M87" s="22">
        <v>66</v>
      </c>
      <c r="N87" s="22">
        <v>0</v>
      </c>
      <c r="O87" s="22">
        <v>81.193799999999996</v>
      </c>
      <c r="P87" s="22">
        <v>756.38759999999991</v>
      </c>
      <c r="Q87" s="22">
        <v>104.25659999999999</v>
      </c>
      <c r="R87" s="22">
        <v>0</v>
      </c>
      <c r="S87" s="22">
        <v>14.893799999999999</v>
      </c>
      <c r="T87" s="22">
        <v>106.377</v>
      </c>
      <c r="U87" s="22">
        <v>0</v>
      </c>
      <c r="V87" s="22">
        <v>225.9486</v>
      </c>
      <c r="W87" s="22">
        <v>147.48420000000002</v>
      </c>
      <c r="X87" s="22">
        <v>0</v>
      </c>
    </row>
    <row r="88" spans="1:24" x14ac:dyDescent="0.2">
      <c r="D88" s="26" t="s">
        <v>17</v>
      </c>
      <c r="E88" s="26"/>
      <c r="F88" s="27"/>
      <c r="G88" s="28"/>
      <c r="H88" s="28"/>
      <c r="I88" s="28"/>
      <c r="J88" s="28"/>
      <c r="K88" s="28"/>
      <c r="M88" s="29">
        <v>6662664.2477151128</v>
      </c>
      <c r="N88" s="29">
        <v>6388441.9212235222</v>
      </c>
      <c r="O88" s="29">
        <v>5499728.5146717122</v>
      </c>
      <c r="P88" s="29">
        <v>3516033.2036116826</v>
      </c>
      <c r="Q88" s="29">
        <v>4796652.4951694785</v>
      </c>
      <c r="R88" s="29">
        <v>5242894.3355770344</v>
      </c>
      <c r="S88" s="29">
        <v>5675130.1943556825</v>
      </c>
      <c r="T88" s="29">
        <v>5404875.8795710765</v>
      </c>
      <c r="U88" s="29">
        <v>5675737.5310888644</v>
      </c>
      <c r="V88" s="29">
        <v>6150862.2038122211</v>
      </c>
      <c r="W88" s="29">
        <v>1919054.6176050669</v>
      </c>
      <c r="X88" s="29">
        <f>(SUM(X82:X87,X76:X80))*0.3</f>
        <v>0</v>
      </c>
    </row>
    <row r="89" spans="1:24" ht="8.25" customHeight="1" x14ac:dyDescent="0.2">
      <c r="F89" s="30"/>
      <c r="M89" s="31">
        <v>0</v>
      </c>
      <c r="N89" s="31">
        <v>0</v>
      </c>
      <c r="O89" s="31">
        <v>0</v>
      </c>
      <c r="P89" s="31">
        <v>0</v>
      </c>
      <c r="Q89" s="31">
        <v>0</v>
      </c>
      <c r="R89" s="31">
        <v>0</v>
      </c>
      <c r="S89" s="31">
        <v>0</v>
      </c>
      <c r="T89" s="31">
        <v>0</v>
      </c>
      <c r="U89" s="31">
        <v>0</v>
      </c>
      <c r="V89" s="31">
        <v>0</v>
      </c>
      <c r="W89" s="31">
        <v>0</v>
      </c>
      <c r="X89" s="31">
        <v>0</v>
      </c>
    </row>
    <row r="90" spans="1:24" x14ac:dyDescent="0.2">
      <c r="D90" s="32" t="s">
        <v>18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0</v>
      </c>
      <c r="T90" s="15">
        <v>0</v>
      </c>
      <c r="U90" s="15">
        <v>0</v>
      </c>
      <c r="V90" s="15">
        <v>0</v>
      </c>
      <c r="W90" s="15">
        <v>0</v>
      </c>
      <c r="X90" s="15">
        <v>0</v>
      </c>
    </row>
    <row r="91" spans="1:24" s="18" customFormat="1" x14ac:dyDescent="0.2">
      <c r="E91" s="19" t="s">
        <v>19</v>
      </c>
      <c r="F91" s="19"/>
      <c r="G91" s="19"/>
      <c r="H91" s="19"/>
      <c r="I91" s="19"/>
      <c r="J91" s="19"/>
      <c r="K91" s="19"/>
      <c r="M91" s="20">
        <v>828.726</v>
      </c>
      <c r="N91" s="20">
        <v>891.7109999999999</v>
      </c>
      <c r="O91" s="20">
        <v>546.39599999999996</v>
      </c>
      <c r="P91" s="20">
        <v>92.7</v>
      </c>
      <c r="Q91" s="20">
        <v>290.334</v>
      </c>
      <c r="R91" s="20">
        <v>2727.4739999999997</v>
      </c>
      <c r="S91" s="20">
        <v>1270.2839999999999</v>
      </c>
      <c r="T91" s="20">
        <v>706.81200000000001</v>
      </c>
      <c r="U91" s="20">
        <v>489</v>
      </c>
      <c r="V91" s="20">
        <v>827.19</v>
      </c>
      <c r="W91" s="20">
        <v>309.06539999999995</v>
      </c>
      <c r="X91" s="20">
        <f>(SUM(X92:X96))*0.3</f>
        <v>0</v>
      </c>
    </row>
    <row r="92" spans="1:24" outlineLevel="1" x14ac:dyDescent="0.2">
      <c r="A92" s="33"/>
      <c r="D92" s="32"/>
      <c r="F92" s="34" t="s">
        <v>211</v>
      </c>
      <c r="G92" s="33"/>
      <c r="M92" s="22">
        <v>765.6</v>
      </c>
      <c r="N92" s="22">
        <v>425.09999999999997</v>
      </c>
      <c r="O92" s="22">
        <v>311.39999999999998</v>
      </c>
      <c r="P92" s="22">
        <v>92.7</v>
      </c>
      <c r="Q92" s="22">
        <v>230.1</v>
      </c>
      <c r="R92" s="22">
        <v>279</v>
      </c>
      <c r="S92" s="22">
        <v>406.5</v>
      </c>
      <c r="T92" s="22">
        <v>404.09999999999997</v>
      </c>
      <c r="U92" s="22">
        <v>488.09999999999997</v>
      </c>
      <c r="V92" s="22">
        <v>259.2</v>
      </c>
      <c r="W92" s="22">
        <v>639.9</v>
      </c>
      <c r="X92" s="22">
        <v>0</v>
      </c>
    </row>
    <row r="93" spans="1:24" outlineLevel="1" x14ac:dyDescent="0.2">
      <c r="A93" s="33"/>
      <c r="D93" s="32"/>
      <c r="F93" s="35" t="s">
        <v>238</v>
      </c>
      <c r="G93" s="33"/>
      <c r="M93" s="22">
        <v>61.925999999999995</v>
      </c>
      <c r="N93" s="22">
        <v>465.41099999999994</v>
      </c>
      <c r="O93" s="22">
        <v>234.69599999999997</v>
      </c>
      <c r="P93" s="22">
        <v>0</v>
      </c>
      <c r="Q93" s="22">
        <v>59.033999999999999</v>
      </c>
      <c r="R93" s="22">
        <v>2446.9739999999997</v>
      </c>
      <c r="S93" s="22">
        <v>861.68399999999986</v>
      </c>
      <c r="T93" s="22">
        <v>301.21199999999999</v>
      </c>
      <c r="U93" s="22">
        <v>0</v>
      </c>
      <c r="V93" s="22">
        <v>567.09</v>
      </c>
      <c r="W93" s="22">
        <v>390.31799999999998</v>
      </c>
      <c r="X93" s="22">
        <v>0</v>
      </c>
    </row>
    <row r="94" spans="1:24" outlineLevel="1" x14ac:dyDescent="0.2">
      <c r="A94" s="33"/>
      <c r="D94" s="32"/>
      <c r="F94" s="35" t="s">
        <v>239</v>
      </c>
      <c r="G94" s="33"/>
      <c r="M94" s="22">
        <v>1.2</v>
      </c>
      <c r="N94" s="22">
        <v>1.2</v>
      </c>
      <c r="O94" s="22">
        <v>0.3</v>
      </c>
      <c r="P94" s="22">
        <v>0</v>
      </c>
      <c r="Q94" s="22">
        <v>1.2</v>
      </c>
      <c r="R94" s="22">
        <v>1.5</v>
      </c>
      <c r="S94" s="22">
        <v>2.1</v>
      </c>
      <c r="T94" s="22">
        <v>1.5</v>
      </c>
      <c r="U94" s="22">
        <v>0.89999999999999991</v>
      </c>
      <c r="V94" s="22">
        <v>0.89999999999999991</v>
      </c>
      <c r="W94" s="22">
        <v>0</v>
      </c>
      <c r="X94" s="22">
        <v>0</v>
      </c>
    </row>
    <row r="95" spans="1:24" outlineLevel="1" x14ac:dyDescent="0.2">
      <c r="D95" s="32"/>
      <c r="F95" s="37" t="s">
        <v>240</v>
      </c>
      <c r="G95" s="33"/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</row>
    <row r="96" spans="1:24" outlineLevel="1" x14ac:dyDescent="0.2">
      <c r="D96" s="32"/>
      <c r="F96" s="37" t="s">
        <v>241</v>
      </c>
      <c r="G96" s="33"/>
      <c r="M96" s="22">
        <v>0</v>
      </c>
      <c r="N96" s="22">
        <v>0</v>
      </c>
      <c r="O96" s="22">
        <v>0</v>
      </c>
      <c r="P96" s="22">
        <v>0</v>
      </c>
      <c r="Q96" s="22">
        <v>0</v>
      </c>
      <c r="R96" s="22">
        <v>0</v>
      </c>
      <c r="S96" s="22">
        <v>0</v>
      </c>
      <c r="T96" s="22">
        <v>0</v>
      </c>
      <c r="U96" s="22">
        <v>0</v>
      </c>
      <c r="V96" s="22">
        <v>0</v>
      </c>
      <c r="W96" s="22">
        <v>0</v>
      </c>
      <c r="X96" s="22">
        <v>0</v>
      </c>
    </row>
    <row r="97" spans="4:24" x14ac:dyDescent="0.2">
      <c r="D97" s="26" t="s">
        <v>20</v>
      </c>
      <c r="E97" s="26"/>
      <c r="F97" s="27"/>
      <c r="G97" s="28"/>
      <c r="H97" s="28"/>
      <c r="I97" s="28"/>
      <c r="J97" s="28"/>
      <c r="K97" s="28"/>
      <c r="M97" s="29">
        <v>828.726</v>
      </c>
      <c r="N97" s="29">
        <v>891.7109999999999</v>
      </c>
      <c r="O97" s="29">
        <v>546.39599999999996</v>
      </c>
      <c r="P97" s="29">
        <v>92.7</v>
      </c>
      <c r="Q97" s="29">
        <v>290.334</v>
      </c>
      <c r="R97" s="29">
        <v>2727.4739999999997</v>
      </c>
      <c r="S97" s="29">
        <v>1270.2839999999999</v>
      </c>
      <c r="T97" s="29">
        <v>706.81200000000001</v>
      </c>
      <c r="U97" s="29">
        <v>489</v>
      </c>
      <c r="V97" s="29">
        <v>827.19</v>
      </c>
      <c r="W97" s="29">
        <v>309.06539999999995</v>
      </c>
      <c r="X97" s="29">
        <f>(SUM(X92:X96))*0.3</f>
        <v>0</v>
      </c>
    </row>
    <row r="98" spans="4:24" ht="8.25" customHeight="1" x14ac:dyDescent="0.2">
      <c r="F98" s="30"/>
      <c r="M98" s="31">
        <v>0</v>
      </c>
      <c r="N98" s="31">
        <v>0</v>
      </c>
      <c r="O98" s="31">
        <v>0</v>
      </c>
      <c r="P98" s="31">
        <v>0</v>
      </c>
      <c r="Q98" s="31">
        <v>0</v>
      </c>
      <c r="R98" s="31">
        <v>0</v>
      </c>
      <c r="S98" s="31">
        <v>0</v>
      </c>
      <c r="T98" s="31">
        <v>0</v>
      </c>
      <c r="U98" s="31">
        <v>0</v>
      </c>
      <c r="V98" s="31">
        <v>0</v>
      </c>
      <c r="W98" s="31">
        <v>0</v>
      </c>
      <c r="X98" s="31">
        <v>0</v>
      </c>
    </row>
    <row r="99" spans="4:24" x14ac:dyDescent="0.2">
      <c r="D99" s="17" t="s">
        <v>21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v>0</v>
      </c>
      <c r="S99" s="15">
        <v>0</v>
      </c>
      <c r="T99" s="15">
        <v>0</v>
      </c>
      <c r="U99" s="15">
        <v>0</v>
      </c>
      <c r="V99" s="15">
        <v>0</v>
      </c>
      <c r="W99" s="15">
        <v>0</v>
      </c>
      <c r="X99" s="15">
        <v>0</v>
      </c>
    </row>
    <row r="100" spans="4:24" s="18" customFormat="1" x14ac:dyDescent="0.2">
      <c r="E100" s="19" t="s">
        <v>22</v>
      </c>
      <c r="F100" s="19"/>
      <c r="G100" s="19"/>
      <c r="H100" s="19"/>
      <c r="I100" s="19"/>
      <c r="J100" s="19"/>
      <c r="K100" s="19"/>
      <c r="M100" s="20">
        <v>2661.7168499999998</v>
      </c>
      <c r="N100" s="20">
        <v>2688.2743799999994</v>
      </c>
      <c r="O100" s="20">
        <v>9038.5449300000018</v>
      </c>
      <c r="P100" s="20">
        <v>5070.6077699999996</v>
      </c>
      <c r="Q100" s="20">
        <v>1392.3880500000002</v>
      </c>
      <c r="R100" s="20">
        <v>3661.1202300000004</v>
      </c>
      <c r="S100" s="20">
        <v>4624.7096400000019</v>
      </c>
      <c r="T100" s="20">
        <v>8687.6540099999984</v>
      </c>
      <c r="U100" s="20">
        <v>6670.1744999999992</v>
      </c>
      <c r="V100" s="20">
        <v>5222.6280000000006</v>
      </c>
      <c r="W100" s="20">
        <v>1853.7157440000001</v>
      </c>
      <c r="X100" s="20">
        <f>(SUM(X101:X102))*0.3</f>
        <v>0</v>
      </c>
    </row>
    <row r="101" spans="4:24" outlineLevel="1" x14ac:dyDescent="0.2">
      <c r="F101" s="21" t="s">
        <v>242</v>
      </c>
      <c r="M101" s="22">
        <v>2540.5861499999996</v>
      </c>
      <c r="N101" s="22">
        <v>2571.1684799999998</v>
      </c>
      <c r="O101" s="22">
        <v>8717.2185300000019</v>
      </c>
      <c r="P101" s="22">
        <v>5002.1891699999996</v>
      </c>
      <c r="Q101" s="22">
        <v>1343.7007500000002</v>
      </c>
      <c r="R101" s="22">
        <v>3253.8459300000004</v>
      </c>
      <c r="S101" s="22">
        <v>4471.8005400000011</v>
      </c>
      <c r="T101" s="22">
        <v>6822.3230099999992</v>
      </c>
      <c r="U101" s="22">
        <v>4862.8136999999997</v>
      </c>
      <c r="V101" s="22">
        <v>4750.0349999999999</v>
      </c>
      <c r="W101" s="22">
        <v>5780.97048</v>
      </c>
      <c r="X101" s="22">
        <v>0</v>
      </c>
    </row>
    <row r="102" spans="4:24" outlineLevel="1" x14ac:dyDescent="0.2">
      <c r="F102" s="21" t="s">
        <v>243</v>
      </c>
      <c r="M102" s="22">
        <v>121.13069999999998</v>
      </c>
      <c r="N102" s="22">
        <v>117.10589999999998</v>
      </c>
      <c r="O102" s="22">
        <v>321.32639999999998</v>
      </c>
      <c r="P102" s="22">
        <v>68.418599999999998</v>
      </c>
      <c r="Q102" s="22">
        <v>48.6873</v>
      </c>
      <c r="R102" s="22">
        <v>407.27429999999998</v>
      </c>
      <c r="S102" s="22">
        <v>152.9091</v>
      </c>
      <c r="T102" s="22">
        <v>1865.3310000000001</v>
      </c>
      <c r="U102" s="22">
        <v>1807.3607999999997</v>
      </c>
      <c r="V102" s="22">
        <v>472.59299999999996</v>
      </c>
      <c r="W102" s="22">
        <v>398.08199999999999</v>
      </c>
      <c r="X102" s="22">
        <v>0</v>
      </c>
    </row>
    <row r="103" spans="4:24" s="18" customFormat="1" x14ac:dyDescent="0.2">
      <c r="E103" s="19" t="s">
        <v>23</v>
      </c>
      <c r="F103" s="19"/>
      <c r="G103" s="19"/>
      <c r="H103" s="19"/>
      <c r="I103" s="19"/>
      <c r="J103" s="19"/>
      <c r="K103" s="19"/>
      <c r="M103" s="20">
        <v>258852.77307000846</v>
      </c>
      <c r="N103" s="20">
        <v>263109.72621001257</v>
      </c>
      <c r="O103" s="20">
        <v>232513.17305999933</v>
      </c>
      <c r="P103" s="20">
        <v>229853.34188999987</v>
      </c>
      <c r="Q103" s="20">
        <v>105500.3348999998</v>
      </c>
      <c r="R103" s="20">
        <v>194711.21487000163</v>
      </c>
      <c r="S103" s="20">
        <v>246067.74954000345</v>
      </c>
      <c r="T103" s="20">
        <v>246683.7014700023</v>
      </c>
      <c r="U103" s="20">
        <v>258806.89727999101</v>
      </c>
      <c r="V103" s="20">
        <v>266090.06726999301</v>
      </c>
      <c r="W103" s="20">
        <v>281453.90621999447</v>
      </c>
      <c r="X103" s="20">
        <v>0</v>
      </c>
    </row>
    <row r="104" spans="4:24" s="18" customFormat="1" x14ac:dyDescent="0.2">
      <c r="E104" s="19" t="s">
        <v>244</v>
      </c>
      <c r="F104" s="19"/>
      <c r="G104" s="19"/>
      <c r="H104" s="19"/>
      <c r="I104" s="19"/>
      <c r="J104" s="19"/>
      <c r="K104" s="19"/>
      <c r="M104" s="20">
        <v>92220.07868999966</v>
      </c>
      <c r="N104" s="20">
        <v>90572.742839999672</v>
      </c>
      <c r="O104" s="20">
        <v>70608.785370000027</v>
      </c>
      <c r="P104" s="20">
        <v>59295.97221000008</v>
      </c>
      <c r="Q104" s="20">
        <v>60709.188930000084</v>
      </c>
      <c r="R104" s="20">
        <v>71095.718849999976</v>
      </c>
      <c r="S104" s="20">
        <v>83929.395539999896</v>
      </c>
      <c r="T104" s="20">
        <v>86404.307610000149</v>
      </c>
      <c r="U104" s="20">
        <v>82709.036250000223</v>
      </c>
      <c r="V104" s="20">
        <v>87350.715990000448</v>
      </c>
      <c r="W104" s="20">
        <v>28583.134317000222</v>
      </c>
      <c r="X104" s="20">
        <v>0</v>
      </c>
    </row>
    <row r="105" spans="4:24" outlineLevel="1" x14ac:dyDescent="0.2">
      <c r="F105" s="21" t="s">
        <v>196</v>
      </c>
      <c r="M105" s="22">
        <v>16895.72048999984</v>
      </c>
      <c r="N105" s="22">
        <v>17040.343439999837</v>
      </c>
      <c r="O105" s="22">
        <v>11947.975890000003</v>
      </c>
      <c r="P105" s="22">
        <v>5803.359509999993</v>
      </c>
      <c r="Q105" s="22">
        <v>6520.1101199999912</v>
      </c>
      <c r="R105" s="22">
        <v>6566.1990599999954</v>
      </c>
      <c r="S105" s="22">
        <v>8563.0977299999904</v>
      </c>
      <c r="T105" s="22">
        <v>10556.405999999994</v>
      </c>
      <c r="U105" s="22">
        <v>11648.594369999968</v>
      </c>
      <c r="V105" s="22">
        <v>13109.550059999967</v>
      </c>
      <c r="W105" s="22">
        <v>17990.683740000164</v>
      </c>
      <c r="X105" s="22">
        <v>0</v>
      </c>
    </row>
    <row r="106" spans="4:24" outlineLevel="1" x14ac:dyDescent="0.2">
      <c r="F106" s="21" t="s">
        <v>245</v>
      </c>
      <c r="M106" s="22">
        <v>5892.1029300000046</v>
      </c>
      <c r="N106" s="22">
        <v>6837.6559200000356</v>
      </c>
      <c r="O106" s="22">
        <v>6375.9156900000171</v>
      </c>
      <c r="P106" s="22">
        <v>6960.0818700000245</v>
      </c>
      <c r="Q106" s="22">
        <v>6608.4942899999896</v>
      </c>
      <c r="R106" s="22">
        <v>9478.5058199999548</v>
      </c>
      <c r="S106" s="22">
        <v>8459.8526400000119</v>
      </c>
      <c r="T106" s="22">
        <v>7554.8236499999921</v>
      </c>
      <c r="U106" s="22">
        <v>10071.820650000027</v>
      </c>
      <c r="V106" s="22">
        <v>8215.3927800000329</v>
      </c>
      <c r="W106" s="22">
        <v>8744.9719500000774</v>
      </c>
      <c r="X106" s="22">
        <v>0</v>
      </c>
    </row>
    <row r="107" spans="4:24" outlineLevel="1" x14ac:dyDescent="0.2">
      <c r="F107" s="21" t="s">
        <v>246</v>
      </c>
      <c r="M107" s="22">
        <v>6228.3983699999962</v>
      </c>
      <c r="N107" s="22">
        <v>5706.6884999999957</v>
      </c>
      <c r="O107" s="22">
        <v>4194.6693599999971</v>
      </c>
      <c r="P107" s="22">
        <v>2498.6683199999984</v>
      </c>
      <c r="Q107" s="22">
        <v>5330.8265399999937</v>
      </c>
      <c r="R107" s="22">
        <v>5536.045680000002</v>
      </c>
      <c r="S107" s="22">
        <v>7562.5690799999993</v>
      </c>
      <c r="T107" s="22">
        <v>8552.0249999999924</v>
      </c>
      <c r="U107" s="22">
        <v>7979.4583800000073</v>
      </c>
      <c r="V107" s="22">
        <v>7185.7841099999969</v>
      </c>
      <c r="W107" s="22">
        <v>7311.0707399999992</v>
      </c>
      <c r="X107" s="22">
        <v>0</v>
      </c>
    </row>
    <row r="108" spans="4:24" outlineLevel="1" x14ac:dyDescent="0.2">
      <c r="F108" s="21" t="s">
        <v>247</v>
      </c>
      <c r="M108" s="22">
        <v>58.760100000000001</v>
      </c>
      <c r="N108" s="22">
        <v>130.1643</v>
      </c>
      <c r="O108" s="22">
        <v>55.784700000000001</v>
      </c>
      <c r="P108" s="22">
        <v>55.784700000000001</v>
      </c>
      <c r="Q108" s="22">
        <v>84.177900000000008</v>
      </c>
      <c r="R108" s="22">
        <v>63.783000000000001</v>
      </c>
      <c r="S108" s="22">
        <v>56.384700000000002</v>
      </c>
      <c r="T108" s="22">
        <v>103.07334</v>
      </c>
      <c r="U108" s="22">
        <v>168.74370000000002</v>
      </c>
      <c r="V108" s="22">
        <v>343.57799999999997</v>
      </c>
      <c r="W108" s="22">
        <v>348.24599999999998</v>
      </c>
      <c r="X108" s="22">
        <v>0</v>
      </c>
    </row>
    <row r="109" spans="4:24" outlineLevel="1" x14ac:dyDescent="0.2">
      <c r="F109" s="21" t="s">
        <v>248</v>
      </c>
      <c r="M109" s="22">
        <v>1133.5725599999987</v>
      </c>
      <c r="N109" s="22">
        <v>822.75230999999928</v>
      </c>
      <c r="O109" s="22">
        <v>692.14757999999995</v>
      </c>
      <c r="P109" s="22">
        <v>735.16551000000015</v>
      </c>
      <c r="Q109" s="22">
        <v>492.86981999999989</v>
      </c>
      <c r="R109" s="22">
        <v>808.58700000000033</v>
      </c>
      <c r="S109" s="22">
        <v>826.0590000000002</v>
      </c>
      <c r="T109" s="22">
        <v>1196.8133699999987</v>
      </c>
      <c r="U109" s="22">
        <v>902.72166000000016</v>
      </c>
      <c r="V109" s="22">
        <v>993.29945999999882</v>
      </c>
      <c r="W109" s="22">
        <v>1209.7750800000003</v>
      </c>
      <c r="X109" s="22">
        <v>0</v>
      </c>
    </row>
    <row r="110" spans="4:24" outlineLevel="1" x14ac:dyDescent="0.2">
      <c r="F110" s="21" t="s">
        <v>249</v>
      </c>
      <c r="M110" s="22">
        <v>19701.463980000019</v>
      </c>
      <c r="N110" s="22">
        <v>16400.858159999898</v>
      </c>
      <c r="O110" s="22">
        <v>15412.246320000042</v>
      </c>
      <c r="P110" s="22">
        <v>14864.47629000013</v>
      </c>
      <c r="Q110" s="22">
        <v>14512.454700000024</v>
      </c>
      <c r="R110" s="22">
        <v>15326.798729999962</v>
      </c>
      <c r="S110" s="22">
        <v>17075.5959899999</v>
      </c>
      <c r="T110" s="22">
        <v>15901.881180000008</v>
      </c>
      <c r="U110" s="22">
        <v>14618.384609999908</v>
      </c>
      <c r="V110" s="22">
        <v>15277.441259999991</v>
      </c>
      <c r="W110" s="22">
        <v>15497.635140000142</v>
      </c>
      <c r="X110" s="22">
        <v>0</v>
      </c>
    </row>
    <row r="111" spans="4:24" outlineLevel="1" x14ac:dyDescent="0.2">
      <c r="F111" s="21" t="s">
        <v>250</v>
      </c>
      <c r="M111" s="22">
        <v>15313.944209999911</v>
      </c>
      <c r="N111" s="22">
        <v>15415.92536999995</v>
      </c>
      <c r="O111" s="22">
        <v>10738.810379999999</v>
      </c>
      <c r="P111" s="22">
        <v>7753.6136399999723</v>
      </c>
      <c r="Q111" s="22">
        <v>7567.8449699999792</v>
      </c>
      <c r="R111" s="22">
        <v>8247.8659499999449</v>
      </c>
      <c r="S111" s="22">
        <v>10076.399429999958</v>
      </c>
      <c r="T111" s="22">
        <v>9711.601740000011</v>
      </c>
      <c r="U111" s="22">
        <v>10055.131320000075</v>
      </c>
      <c r="V111" s="22">
        <v>11656.728780000105</v>
      </c>
      <c r="W111" s="22">
        <v>13957.649460000082</v>
      </c>
      <c r="X111" s="22">
        <v>0</v>
      </c>
    </row>
    <row r="112" spans="4:24" outlineLevel="1" x14ac:dyDescent="0.2">
      <c r="F112" s="21" t="s">
        <v>202</v>
      </c>
      <c r="M112" s="22">
        <v>14120.601659999897</v>
      </c>
      <c r="N112" s="22">
        <v>14077.695479999942</v>
      </c>
      <c r="O112" s="22">
        <v>11940.886559999959</v>
      </c>
      <c r="P112" s="22">
        <v>13213.894019999967</v>
      </c>
      <c r="Q112" s="22">
        <v>16005.949590000104</v>
      </c>
      <c r="R112" s="22">
        <v>19363.949430000113</v>
      </c>
      <c r="S112" s="22">
        <v>24044.555580000047</v>
      </c>
      <c r="T112" s="22">
        <v>25837.299570000152</v>
      </c>
      <c r="U112" s="22">
        <v>20042.921310000238</v>
      </c>
      <c r="V112" s="22">
        <v>22025.696190000352</v>
      </c>
      <c r="W112" s="22">
        <v>20332.932180000265</v>
      </c>
      <c r="X112" s="22">
        <v>0</v>
      </c>
    </row>
    <row r="113" spans="5:24" outlineLevel="1" x14ac:dyDescent="0.2">
      <c r="F113" s="21" t="s">
        <v>251</v>
      </c>
      <c r="M113" s="22">
        <v>2740.8174600000007</v>
      </c>
      <c r="N113" s="22">
        <v>2508.6607200000012</v>
      </c>
      <c r="O113" s="22">
        <v>490.49708999999996</v>
      </c>
      <c r="P113" s="22">
        <v>709.45169999999996</v>
      </c>
      <c r="Q113" s="22">
        <v>181.26342</v>
      </c>
      <c r="R113" s="22">
        <v>108.77364</v>
      </c>
      <c r="S113" s="22">
        <v>117.04979999999999</v>
      </c>
      <c r="T113" s="22">
        <v>457.96580999999998</v>
      </c>
      <c r="U113" s="22">
        <v>657.93833999999993</v>
      </c>
      <c r="V113" s="22">
        <v>1128.82962</v>
      </c>
      <c r="W113" s="22">
        <v>1786.8664199999996</v>
      </c>
      <c r="X113" s="22">
        <v>0</v>
      </c>
    </row>
    <row r="114" spans="5:24" outlineLevel="1" x14ac:dyDescent="0.2">
      <c r="F114" s="21" t="s">
        <v>252</v>
      </c>
      <c r="M114" s="22">
        <v>70.987799999999993</v>
      </c>
      <c r="N114" s="22">
        <v>18.361920000000005</v>
      </c>
      <c r="O114" s="22">
        <v>5.0857200000000002</v>
      </c>
      <c r="P114" s="22">
        <v>0.84762000000000004</v>
      </c>
      <c r="Q114" s="22">
        <v>0.84762000000000004</v>
      </c>
      <c r="R114" s="22">
        <v>74.7</v>
      </c>
      <c r="S114" s="22">
        <v>1324.7145</v>
      </c>
      <c r="T114" s="22">
        <v>607.77143999999998</v>
      </c>
      <c r="U114" s="22">
        <v>256.30950000000001</v>
      </c>
      <c r="V114" s="22">
        <v>2.5428600000000001</v>
      </c>
      <c r="W114" s="22">
        <v>4.2381000000000002</v>
      </c>
      <c r="X114" s="22">
        <v>0</v>
      </c>
    </row>
    <row r="115" spans="5:24" outlineLevel="1" x14ac:dyDescent="0.2">
      <c r="F115" s="21" t="s">
        <v>253</v>
      </c>
      <c r="M115" s="22">
        <v>750.90716999999938</v>
      </c>
      <c r="N115" s="22">
        <v>1100.9731499999994</v>
      </c>
      <c r="O115" s="22">
        <v>1032.8509199999999</v>
      </c>
      <c r="P115" s="22">
        <v>1036.3319699999993</v>
      </c>
      <c r="Q115" s="22">
        <v>653.17004999999995</v>
      </c>
      <c r="R115" s="22">
        <v>1225.6780200000007</v>
      </c>
      <c r="S115" s="22">
        <v>1380.3046800000013</v>
      </c>
      <c r="T115" s="22">
        <v>1396.1058600000019</v>
      </c>
      <c r="U115" s="22">
        <v>1421.8253699999998</v>
      </c>
      <c r="V115" s="22">
        <v>1383.8316299999976</v>
      </c>
      <c r="W115" s="22">
        <v>1709.3533799999966</v>
      </c>
      <c r="X115" s="22">
        <v>0</v>
      </c>
    </row>
    <row r="116" spans="5:24" outlineLevel="1" x14ac:dyDescent="0.2">
      <c r="F116" s="21" t="s">
        <v>254</v>
      </c>
      <c r="M116" s="22">
        <v>6742.3338000000031</v>
      </c>
      <c r="N116" s="22">
        <v>6307.3908000000092</v>
      </c>
      <c r="O116" s="22">
        <v>4592.0161500000113</v>
      </c>
      <c r="P116" s="22">
        <v>2364.345029999999</v>
      </c>
      <c r="Q116" s="22">
        <v>1821.0119999999995</v>
      </c>
      <c r="R116" s="22">
        <v>2186.0564999999997</v>
      </c>
      <c r="S116" s="22">
        <v>2182.0176000000006</v>
      </c>
      <c r="T116" s="22">
        <v>2475.9572999999991</v>
      </c>
      <c r="U116" s="22">
        <v>2908.6875599999998</v>
      </c>
      <c r="V116" s="22">
        <v>4007.1916500000011</v>
      </c>
      <c r="W116" s="22">
        <v>4355.4540000000025</v>
      </c>
      <c r="X116" s="22">
        <v>0</v>
      </c>
    </row>
    <row r="117" spans="5:24" outlineLevel="1" x14ac:dyDescent="0.2">
      <c r="F117" s="21" t="s">
        <v>255</v>
      </c>
      <c r="M117" s="22">
        <v>1045.5170999999996</v>
      </c>
      <c r="N117" s="22">
        <v>1108.0281899999998</v>
      </c>
      <c r="O117" s="22">
        <v>1539.0595499999997</v>
      </c>
      <c r="P117" s="22">
        <v>530.32788000000005</v>
      </c>
      <c r="Q117" s="22">
        <v>576.38472000000013</v>
      </c>
      <c r="R117" s="22">
        <v>1209.8839200000002</v>
      </c>
      <c r="S117" s="22">
        <v>1799.4905100000003</v>
      </c>
      <c r="T117" s="22">
        <v>1513.1053499999998</v>
      </c>
      <c r="U117" s="22">
        <v>1409.3696399999999</v>
      </c>
      <c r="V117" s="22">
        <v>1738.4055900000003</v>
      </c>
      <c r="W117" s="22">
        <v>1650.5352000000009</v>
      </c>
      <c r="X117" s="22">
        <v>0</v>
      </c>
    </row>
    <row r="118" spans="5:24" outlineLevel="1" x14ac:dyDescent="0.2">
      <c r="F118" s="21" t="s">
        <v>256</v>
      </c>
      <c r="M118" s="22">
        <v>363.45749999999992</v>
      </c>
      <c r="N118" s="22">
        <v>404.92440000000005</v>
      </c>
      <c r="O118" s="22">
        <v>258.57240000000002</v>
      </c>
      <c r="P118" s="22">
        <v>283.60605000000004</v>
      </c>
      <c r="Q118" s="22">
        <v>323.04165000000006</v>
      </c>
      <c r="R118" s="22">
        <v>523.30110000000002</v>
      </c>
      <c r="S118" s="22">
        <v>454.70429999999993</v>
      </c>
      <c r="T118" s="22">
        <v>539.47799999999995</v>
      </c>
      <c r="U118" s="22">
        <v>500.34780000000006</v>
      </c>
      <c r="V118" s="22">
        <v>282.44400000000002</v>
      </c>
      <c r="W118" s="22">
        <v>315.68699999999995</v>
      </c>
      <c r="X118" s="22">
        <v>0</v>
      </c>
    </row>
    <row r="119" spans="5:24" outlineLevel="1" x14ac:dyDescent="0.2">
      <c r="F119" s="21" t="s">
        <v>257</v>
      </c>
      <c r="M119" s="22">
        <v>604.75589999999977</v>
      </c>
      <c r="N119" s="22">
        <v>368.83979999999997</v>
      </c>
      <c r="O119" s="22">
        <v>485.16480000000001</v>
      </c>
      <c r="P119" s="22">
        <v>2486.0181000000007</v>
      </c>
      <c r="Q119" s="22">
        <v>0</v>
      </c>
      <c r="R119" s="22">
        <v>0</v>
      </c>
      <c r="S119" s="22">
        <v>0</v>
      </c>
      <c r="T119" s="22">
        <v>0</v>
      </c>
      <c r="U119" s="22">
        <v>0</v>
      </c>
      <c r="V119" s="22">
        <v>0</v>
      </c>
      <c r="W119" s="22">
        <v>0</v>
      </c>
      <c r="X119" s="22">
        <v>0</v>
      </c>
    </row>
    <row r="120" spans="5:24" outlineLevel="1" x14ac:dyDescent="0.2">
      <c r="F120" s="15" t="s">
        <v>258</v>
      </c>
      <c r="M120" s="22">
        <v>298.75265999999999</v>
      </c>
      <c r="N120" s="22">
        <v>2323.4803799999959</v>
      </c>
      <c r="O120" s="22">
        <v>847.10225999999955</v>
      </c>
      <c r="P120" s="22">
        <v>0</v>
      </c>
      <c r="Q120" s="22">
        <v>27.741540000000001</v>
      </c>
      <c r="R120" s="22">
        <v>0</v>
      </c>
      <c r="S120" s="22">
        <v>0</v>
      </c>
      <c r="T120" s="22">
        <v>0</v>
      </c>
      <c r="U120" s="22">
        <v>66.782039999999995</v>
      </c>
      <c r="V120" s="22">
        <v>0</v>
      </c>
      <c r="W120" s="22">
        <v>62.015999999999998</v>
      </c>
      <c r="X120" s="22">
        <v>0</v>
      </c>
    </row>
    <row r="121" spans="5:24" outlineLevel="1" x14ac:dyDescent="0.2">
      <c r="F121" s="21" t="s">
        <v>259</v>
      </c>
      <c r="M121" s="22">
        <v>257.98500000000001</v>
      </c>
      <c r="N121" s="22">
        <v>0</v>
      </c>
      <c r="O121" s="22">
        <v>0</v>
      </c>
      <c r="P121" s="22">
        <v>0</v>
      </c>
      <c r="Q121" s="22">
        <v>3</v>
      </c>
      <c r="R121" s="22">
        <v>375.59100000000001</v>
      </c>
      <c r="S121" s="22">
        <v>6.6</v>
      </c>
      <c r="T121" s="22">
        <v>0</v>
      </c>
      <c r="U121" s="22">
        <v>0</v>
      </c>
      <c r="V121" s="22">
        <v>0</v>
      </c>
      <c r="W121" s="22">
        <v>0</v>
      </c>
      <c r="X121" s="22">
        <v>0</v>
      </c>
    </row>
    <row r="122" spans="5:24" s="18" customFormat="1" x14ac:dyDescent="0.2">
      <c r="E122" s="19" t="s">
        <v>24</v>
      </c>
      <c r="F122" s="19"/>
      <c r="G122" s="19"/>
      <c r="H122" s="19"/>
      <c r="I122" s="19"/>
      <c r="J122" s="19"/>
      <c r="K122" s="19"/>
      <c r="M122" s="20">
        <v>58469.796149999551</v>
      </c>
      <c r="N122" s="20">
        <v>36504.26651999999</v>
      </c>
      <c r="O122" s="20">
        <v>29285.794469999997</v>
      </c>
      <c r="P122" s="20">
        <v>38343.102299999991</v>
      </c>
      <c r="Q122" s="20">
        <v>27733.092569999986</v>
      </c>
      <c r="R122" s="20">
        <v>24189.893790000006</v>
      </c>
      <c r="S122" s="20">
        <v>33057.433395000015</v>
      </c>
      <c r="T122" s="20">
        <v>31454.460870000017</v>
      </c>
      <c r="U122" s="20">
        <v>32178.773129999998</v>
      </c>
      <c r="V122" s="20">
        <v>33462.57297000003</v>
      </c>
      <c r="W122" s="20">
        <v>15021.740439000016</v>
      </c>
      <c r="X122" s="20">
        <f>(SUM(X123:X130))*0.3</f>
        <v>0</v>
      </c>
    </row>
    <row r="123" spans="5:24" outlineLevel="1" x14ac:dyDescent="0.2">
      <c r="F123" s="21" t="s">
        <v>190</v>
      </c>
      <c r="M123" s="22">
        <v>650.31986999999845</v>
      </c>
      <c r="N123" s="22">
        <v>631.73862000000213</v>
      </c>
      <c r="O123" s="22">
        <v>551.79819000000236</v>
      </c>
      <c r="P123" s="22">
        <v>503.54256000000055</v>
      </c>
      <c r="Q123" s="22">
        <v>745.9822200000001</v>
      </c>
      <c r="R123" s="22">
        <v>1048.6473299999984</v>
      </c>
      <c r="S123" s="22">
        <v>1271.6931899999952</v>
      </c>
      <c r="T123" s="22">
        <v>931.45227000000364</v>
      </c>
      <c r="U123" s="22">
        <v>906.74421000000234</v>
      </c>
      <c r="V123" s="22">
        <v>875.83365000000276</v>
      </c>
      <c r="W123" s="22">
        <v>926.75574000000449</v>
      </c>
      <c r="X123" s="22">
        <v>0</v>
      </c>
    </row>
    <row r="124" spans="5:24" outlineLevel="1" x14ac:dyDescent="0.2">
      <c r="F124" s="21" t="s">
        <v>260</v>
      </c>
      <c r="M124" s="22">
        <v>427.64885999999984</v>
      </c>
      <c r="N124" s="22">
        <v>543.80186999999887</v>
      </c>
      <c r="O124" s="22">
        <v>347.01068999999967</v>
      </c>
      <c r="P124" s="22">
        <v>61.543229999999994</v>
      </c>
      <c r="Q124" s="22">
        <v>86.510850000000005</v>
      </c>
      <c r="R124" s="22">
        <v>221.07789000000002</v>
      </c>
      <c r="S124" s="22">
        <v>743.05143000000066</v>
      </c>
      <c r="T124" s="22">
        <v>801.37374000000011</v>
      </c>
      <c r="U124" s="22">
        <v>861.26316000000088</v>
      </c>
      <c r="V124" s="22">
        <v>986.37431999999944</v>
      </c>
      <c r="W124" s="22">
        <v>965.57802000000027</v>
      </c>
      <c r="X124" s="22">
        <v>0</v>
      </c>
    </row>
    <row r="125" spans="5:24" outlineLevel="1" x14ac:dyDescent="0.2">
      <c r="F125" s="21" t="s">
        <v>261</v>
      </c>
      <c r="M125" s="22">
        <v>30861.205919999538</v>
      </c>
      <c r="N125" s="22">
        <v>4619.5895399999972</v>
      </c>
      <c r="O125" s="22">
        <v>2901.8919600000031</v>
      </c>
      <c r="P125" s="22">
        <v>1775.0707200000024</v>
      </c>
      <c r="Q125" s="22">
        <v>1889.8097399999974</v>
      </c>
      <c r="R125" s="22">
        <v>2413.3834199999997</v>
      </c>
      <c r="S125" s="22">
        <v>3536.7781350000178</v>
      </c>
      <c r="T125" s="22">
        <v>3425.1559499999858</v>
      </c>
      <c r="U125" s="22">
        <v>4100.6552099999944</v>
      </c>
      <c r="V125" s="22">
        <v>4782.9622200000031</v>
      </c>
      <c r="W125" s="22">
        <v>5518.4376300000322</v>
      </c>
      <c r="X125" s="22">
        <v>0</v>
      </c>
    </row>
    <row r="126" spans="5:24" outlineLevel="1" x14ac:dyDescent="0.2">
      <c r="F126" s="21" t="s">
        <v>262</v>
      </c>
      <c r="M126" s="22">
        <v>2902.30665</v>
      </c>
      <c r="N126" s="22">
        <v>2536.4550000000067</v>
      </c>
      <c r="O126" s="22">
        <v>2276.0516700000044</v>
      </c>
      <c r="P126" s="22">
        <v>1302.23415</v>
      </c>
      <c r="Q126" s="22">
        <v>2942.4810000000007</v>
      </c>
      <c r="R126" s="22">
        <v>2420.441369999995</v>
      </c>
      <c r="S126" s="22">
        <v>1119.2969400000006</v>
      </c>
      <c r="T126" s="22">
        <v>1028.6547300000011</v>
      </c>
      <c r="U126" s="22">
        <v>1048.5051599999999</v>
      </c>
      <c r="V126" s="22">
        <v>1997.0536799999984</v>
      </c>
      <c r="W126" s="22">
        <v>2819.8848900000016</v>
      </c>
      <c r="X126" s="22">
        <v>0</v>
      </c>
    </row>
    <row r="127" spans="5:24" outlineLevel="1" x14ac:dyDescent="0.2">
      <c r="F127" s="21" t="s">
        <v>263</v>
      </c>
      <c r="M127" s="22">
        <v>8554.7418599999892</v>
      </c>
      <c r="N127" s="22">
        <v>9724.5149999999867</v>
      </c>
      <c r="O127" s="22">
        <v>6883.6978799999997</v>
      </c>
      <c r="P127" s="22">
        <v>2171.1102299999998</v>
      </c>
      <c r="Q127" s="22">
        <v>2651.5087800000001</v>
      </c>
      <c r="R127" s="22">
        <v>2960.5299899999991</v>
      </c>
      <c r="S127" s="22">
        <v>7120.2229799999868</v>
      </c>
      <c r="T127" s="22">
        <v>3993.0430800000004</v>
      </c>
      <c r="U127" s="22">
        <v>5142.4935300000006</v>
      </c>
      <c r="V127" s="22">
        <v>7063.0230000000083</v>
      </c>
      <c r="W127" s="22">
        <v>17305.752270000037</v>
      </c>
      <c r="X127" s="22">
        <v>0</v>
      </c>
    </row>
    <row r="128" spans="5:24" outlineLevel="1" x14ac:dyDescent="0.2">
      <c r="F128" s="21" t="s">
        <v>264</v>
      </c>
      <c r="M128" s="22">
        <v>0</v>
      </c>
      <c r="N128" s="22">
        <v>0</v>
      </c>
      <c r="O128" s="22">
        <v>0</v>
      </c>
      <c r="P128" s="22">
        <v>0</v>
      </c>
      <c r="Q128" s="22">
        <v>0</v>
      </c>
      <c r="R128" s="22">
        <v>0</v>
      </c>
      <c r="S128" s="22">
        <v>0</v>
      </c>
      <c r="T128" s="22">
        <v>0</v>
      </c>
      <c r="U128" s="22">
        <v>0</v>
      </c>
      <c r="V128" s="22">
        <v>0</v>
      </c>
      <c r="W128" s="22">
        <v>0</v>
      </c>
      <c r="X128" s="22">
        <v>0</v>
      </c>
    </row>
    <row r="129" spans="2:24" outlineLevel="1" x14ac:dyDescent="0.2">
      <c r="F129" s="21" t="s">
        <v>265</v>
      </c>
      <c r="M129" s="22">
        <v>5091.9772500000026</v>
      </c>
      <c r="N129" s="22">
        <v>5017.5535199999949</v>
      </c>
      <c r="O129" s="22">
        <v>4949.2671299999874</v>
      </c>
      <c r="P129" s="22">
        <v>3382.0364099999911</v>
      </c>
      <c r="Q129" s="22">
        <v>5010.7999799999916</v>
      </c>
      <c r="R129" s="22">
        <v>4721.8137900000147</v>
      </c>
      <c r="S129" s="22">
        <v>4650.0907200000129</v>
      </c>
      <c r="T129" s="22">
        <v>4771.1991000000244</v>
      </c>
      <c r="U129" s="22">
        <v>3703.177259999994</v>
      </c>
      <c r="V129" s="22">
        <v>4156.8777000000073</v>
      </c>
      <c r="W129" s="22">
        <v>5252.0995799999791</v>
      </c>
      <c r="X129" s="22">
        <v>0</v>
      </c>
    </row>
    <row r="130" spans="2:24" outlineLevel="1" x14ac:dyDescent="0.2">
      <c r="F130" s="21" t="s">
        <v>266</v>
      </c>
      <c r="M130" s="22">
        <v>9981.5957400000261</v>
      </c>
      <c r="N130" s="22">
        <v>13430.612970000007</v>
      </c>
      <c r="O130" s="22">
        <v>11376.076950000001</v>
      </c>
      <c r="P130" s="22">
        <v>29147.564999999999</v>
      </c>
      <c r="Q130" s="22">
        <v>14406</v>
      </c>
      <c r="R130" s="22">
        <v>10404</v>
      </c>
      <c r="S130" s="22">
        <v>14616.3</v>
      </c>
      <c r="T130" s="22">
        <v>16503.582000000006</v>
      </c>
      <c r="U130" s="22">
        <v>16415.934600000004</v>
      </c>
      <c r="V130" s="22">
        <v>13600.44840000001</v>
      </c>
      <c r="W130" s="22">
        <v>17283.960000000003</v>
      </c>
      <c r="X130" s="22">
        <v>0</v>
      </c>
    </row>
    <row r="131" spans="2:24" x14ac:dyDescent="0.2">
      <c r="D131" s="26" t="s">
        <v>25</v>
      </c>
      <c r="E131" s="26"/>
      <c r="F131" s="27"/>
      <c r="G131" s="28"/>
      <c r="H131" s="28"/>
      <c r="I131" s="28"/>
      <c r="J131" s="28"/>
      <c r="K131" s="28"/>
      <c r="M131" s="29">
        <v>412204.36476000765</v>
      </c>
      <c r="N131" s="29">
        <v>392875.00995001226</v>
      </c>
      <c r="O131" s="29">
        <v>341446.29782999936</v>
      </c>
      <c r="P131" s="29">
        <v>332563.02416999993</v>
      </c>
      <c r="Q131" s="29">
        <v>195335.00444999986</v>
      </c>
      <c r="R131" s="29">
        <v>293657.9477400016</v>
      </c>
      <c r="S131" s="29">
        <v>367679.28811500344</v>
      </c>
      <c r="T131" s="29">
        <v>373230.12396000244</v>
      </c>
      <c r="U131" s="29">
        <v>380364.8811599912</v>
      </c>
      <c r="V131" s="29">
        <v>392125.98422999348</v>
      </c>
      <c r="W131" s="29">
        <v>98073.749015998401</v>
      </c>
      <c r="X131" s="29">
        <f>(SUM(X122,X104,X100,X103))*0.3</f>
        <v>0</v>
      </c>
    </row>
    <row r="132" spans="2:24" ht="8.25" customHeight="1" x14ac:dyDescent="0.2">
      <c r="F132" s="30"/>
      <c r="M132" s="31">
        <v>0</v>
      </c>
      <c r="N132" s="31">
        <v>0</v>
      </c>
      <c r="O132" s="31">
        <v>0</v>
      </c>
      <c r="P132" s="31">
        <v>0</v>
      </c>
      <c r="Q132" s="31">
        <v>0</v>
      </c>
      <c r="R132" s="31">
        <v>0</v>
      </c>
      <c r="S132" s="31">
        <v>0</v>
      </c>
      <c r="T132" s="31">
        <v>0</v>
      </c>
      <c r="U132" s="31">
        <v>0</v>
      </c>
      <c r="V132" s="31">
        <v>0</v>
      </c>
      <c r="W132" s="31">
        <v>0</v>
      </c>
      <c r="X132" s="31">
        <v>0</v>
      </c>
    </row>
    <row r="133" spans="2:24" x14ac:dyDescent="0.2">
      <c r="D133" s="26" t="s">
        <v>26</v>
      </c>
      <c r="E133" s="26"/>
      <c r="F133" s="27"/>
      <c r="G133" s="28"/>
      <c r="H133" s="28"/>
      <c r="I133" s="28"/>
      <c r="J133" s="28"/>
      <c r="K133" s="28"/>
      <c r="M133" s="29">
        <v>0</v>
      </c>
      <c r="N133" s="29">
        <v>0</v>
      </c>
      <c r="O133" s="29">
        <v>0</v>
      </c>
      <c r="P133" s="29">
        <v>0</v>
      </c>
      <c r="Q133" s="29">
        <v>0</v>
      </c>
      <c r="R133" s="29">
        <v>0</v>
      </c>
      <c r="S133" s="29">
        <v>0</v>
      </c>
      <c r="T133" s="29">
        <v>0</v>
      </c>
      <c r="U133" s="29">
        <v>0</v>
      </c>
      <c r="V133" s="29">
        <v>0</v>
      </c>
      <c r="W133" s="29">
        <v>0</v>
      </c>
      <c r="X133" s="29">
        <v>0</v>
      </c>
    </row>
    <row r="134" spans="2:24" ht="8.25" customHeight="1" x14ac:dyDescent="0.2">
      <c r="F134" s="30"/>
      <c r="M134" s="31">
        <v>0</v>
      </c>
      <c r="N134" s="31">
        <v>0</v>
      </c>
      <c r="O134" s="31">
        <v>0</v>
      </c>
      <c r="P134" s="31">
        <v>0</v>
      </c>
      <c r="Q134" s="31">
        <v>0</v>
      </c>
      <c r="R134" s="31">
        <v>0</v>
      </c>
      <c r="S134" s="31">
        <v>0</v>
      </c>
      <c r="T134" s="31">
        <v>0</v>
      </c>
      <c r="U134" s="31">
        <v>0</v>
      </c>
      <c r="V134" s="31">
        <v>0</v>
      </c>
      <c r="W134" s="31">
        <v>0</v>
      </c>
      <c r="X134" s="31">
        <v>0</v>
      </c>
    </row>
    <row r="135" spans="2:24" x14ac:dyDescent="0.2">
      <c r="D135" s="17" t="s">
        <v>27</v>
      </c>
      <c r="M135" s="15">
        <v>0</v>
      </c>
      <c r="N135" s="15">
        <v>0</v>
      </c>
      <c r="O135" s="15">
        <v>0</v>
      </c>
      <c r="P135" s="15">
        <v>0</v>
      </c>
      <c r="Q135" s="15">
        <v>0</v>
      </c>
      <c r="R135" s="15">
        <v>0</v>
      </c>
      <c r="S135" s="15">
        <v>0</v>
      </c>
      <c r="T135" s="15">
        <v>0</v>
      </c>
      <c r="U135" s="15">
        <v>0</v>
      </c>
      <c r="V135" s="15">
        <v>0</v>
      </c>
      <c r="W135" s="15">
        <v>0</v>
      </c>
      <c r="X135" s="15">
        <v>0</v>
      </c>
    </row>
    <row r="136" spans="2:24" x14ac:dyDescent="0.2">
      <c r="E136" s="17" t="s">
        <v>15</v>
      </c>
      <c r="M136" s="22">
        <v>0</v>
      </c>
      <c r="N136" s="22">
        <v>0</v>
      </c>
      <c r="O136" s="22">
        <v>0</v>
      </c>
      <c r="P136" s="22">
        <v>0</v>
      </c>
      <c r="Q136" s="22">
        <v>0</v>
      </c>
      <c r="R136" s="22">
        <v>0</v>
      </c>
      <c r="S136" s="22">
        <v>0</v>
      </c>
      <c r="T136" s="22">
        <v>0</v>
      </c>
      <c r="U136" s="22">
        <v>0</v>
      </c>
      <c r="V136" s="22">
        <v>0</v>
      </c>
      <c r="W136" s="22">
        <v>0</v>
      </c>
      <c r="X136" s="22">
        <v>0</v>
      </c>
    </row>
    <row r="137" spans="2:24" x14ac:dyDescent="0.2">
      <c r="E137" s="17" t="s">
        <v>28</v>
      </c>
      <c r="M137" s="22">
        <v>0</v>
      </c>
      <c r="N137" s="22">
        <v>0</v>
      </c>
      <c r="O137" s="22">
        <v>0</v>
      </c>
      <c r="P137" s="22">
        <v>0</v>
      </c>
      <c r="Q137" s="22">
        <v>0</v>
      </c>
      <c r="R137" s="22">
        <v>0</v>
      </c>
      <c r="S137" s="22">
        <v>0</v>
      </c>
      <c r="T137" s="22">
        <v>0</v>
      </c>
      <c r="U137" s="22">
        <v>0</v>
      </c>
      <c r="V137" s="22">
        <v>0</v>
      </c>
      <c r="W137" s="22">
        <v>0</v>
      </c>
      <c r="X137" s="22">
        <v>0</v>
      </c>
    </row>
    <row r="138" spans="2:24" x14ac:dyDescent="0.2">
      <c r="D138" s="26" t="s">
        <v>29</v>
      </c>
      <c r="E138" s="26"/>
      <c r="F138" s="27"/>
      <c r="G138" s="28"/>
      <c r="H138" s="28"/>
      <c r="I138" s="28"/>
      <c r="J138" s="28"/>
      <c r="K138" s="28"/>
      <c r="M138" s="29">
        <v>0</v>
      </c>
      <c r="N138" s="29">
        <v>0</v>
      </c>
      <c r="O138" s="29">
        <v>0</v>
      </c>
      <c r="P138" s="29">
        <v>0</v>
      </c>
      <c r="Q138" s="29">
        <v>0</v>
      </c>
      <c r="R138" s="29">
        <v>0</v>
      </c>
      <c r="S138" s="29">
        <v>0</v>
      </c>
      <c r="T138" s="29">
        <v>0</v>
      </c>
      <c r="U138" s="29">
        <v>0</v>
      </c>
      <c r="V138" s="29">
        <v>0</v>
      </c>
      <c r="W138" s="29">
        <v>0</v>
      </c>
      <c r="X138" s="29">
        <f>(SUM(X136:X137))*0.3</f>
        <v>0</v>
      </c>
    </row>
    <row r="139" spans="2:24" ht="8.25" customHeight="1" x14ac:dyDescent="0.2">
      <c r="F139" s="30"/>
      <c r="M139" s="31">
        <v>0</v>
      </c>
      <c r="N139" s="31">
        <v>0</v>
      </c>
      <c r="O139" s="31">
        <v>0</v>
      </c>
      <c r="P139" s="31">
        <v>0</v>
      </c>
      <c r="Q139" s="31">
        <v>0</v>
      </c>
      <c r="R139" s="31">
        <v>0</v>
      </c>
      <c r="S139" s="31">
        <v>0</v>
      </c>
      <c r="T139" s="31">
        <v>0</v>
      </c>
      <c r="U139" s="31">
        <v>0</v>
      </c>
      <c r="V139" s="31">
        <v>0</v>
      </c>
      <c r="W139" s="31">
        <v>0</v>
      </c>
      <c r="X139" s="31">
        <v>0</v>
      </c>
    </row>
    <row r="140" spans="2:24" x14ac:dyDescent="0.2">
      <c r="C140" s="13" t="s">
        <v>32</v>
      </c>
      <c r="D140" s="13"/>
      <c r="E140" s="13"/>
      <c r="F140" s="14"/>
      <c r="G140" s="14"/>
      <c r="H140" s="14"/>
      <c r="I140" s="14"/>
      <c r="J140" s="14"/>
      <c r="K140" s="14"/>
      <c r="M140" s="38">
        <v>7075697.3384751203</v>
      </c>
      <c r="N140" s="38">
        <v>6782208.6421735343</v>
      </c>
      <c r="O140" s="38">
        <v>5841721.2085017115</v>
      </c>
      <c r="P140" s="38">
        <v>3848688.927781682</v>
      </c>
      <c r="Q140" s="38">
        <v>4992277.8336194791</v>
      </c>
      <c r="R140" s="38">
        <v>5539279.7573170355</v>
      </c>
      <c r="S140" s="38">
        <v>6044079.7664706856</v>
      </c>
      <c r="T140" s="38">
        <v>5778812.8155310797</v>
      </c>
      <c r="U140" s="38">
        <v>6056591.4122488545</v>
      </c>
      <c r="V140" s="38">
        <v>6543815.3780422146</v>
      </c>
      <c r="W140" s="38">
        <v>605231.22960631957</v>
      </c>
      <c r="X140" s="38">
        <f>(SUM(X138,X133,X131,X97,X88))*0.3</f>
        <v>0</v>
      </c>
    </row>
    <row r="141" spans="2:24" ht="8.25" customHeight="1" x14ac:dyDescent="0.2">
      <c r="F141" s="30"/>
      <c r="X141" s="31"/>
    </row>
    <row r="142" spans="2:24" x14ac:dyDescent="0.2">
      <c r="C142" s="13" t="s">
        <v>33</v>
      </c>
      <c r="D142" s="13"/>
      <c r="E142" s="13"/>
      <c r="F142" s="14"/>
      <c r="G142" s="14"/>
      <c r="H142" s="14"/>
      <c r="I142" s="14"/>
      <c r="J142" s="14"/>
      <c r="K142" s="14"/>
      <c r="M142" s="38">
        <v>4470645.4603434335</v>
      </c>
      <c r="N142" s="38">
        <v>4367002.1169427112</v>
      </c>
      <c r="O142" s="38">
        <v>3700279.5557144573</v>
      </c>
      <c r="P142" s="38">
        <v>2206985.7264412967</v>
      </c>
      <c r="Q142" s="38" t="e">
        <f>Q70-Q140-#REF!</f>
        <v>#REF!</v>
      </c>
      <c r="R142" s="38">
        <v>3474116.3918951424</v>
      </c>
      <c r="S142" s="38">
        <v>3899123.0665388997</v>
      </c>
      <c r="T142" s="38">
        <v>3606238.7827036921</v>
      </c>
      <c r="U142" s="38">
        <v>3889288.7219179971</v>
      </c>
      <c r="V142" s="38">
        <v>4184903.0230511194</v>
      </c>
      <c r="W142" s="38" t="e">
        <v>#REF!</v>
      </c>
      <c r="X142" s="38" t="e">
        <f>X70-X140-#REF!</f>
        <v>#REF!</v>
      </c>
    </row>
    <row r="143" spans="2:24" ht="8.25" customHeight="1" x14ac:dyDescent="0.2">
      <c r="F143" s="30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</row>
    <row r="144" spans="2:24" s="41" customFormat="1" x14ac:dyDescent="0.2">
      <c r="B144" s="18"/>
      <c r="C144" s="39" t="s">
        <v>34</v>
      </c>
      <c r="D144" s="39"/>
      <c r="E144" s="39"/>
      <c r="F144" s="40"/>
      <c r="G144" s="40"/>
      <c r="H144" s="40"/>
      <c r="I144" s="40"/>
      <c r="J144" s="40"/>
      <c r="K144" s="40"/>
      <c r="M144" s="42">
        <v>0.15440337010684946</v>
      </c>
      <c r="N144" s="42">
        <v>0.15703848014039587</v>
      </c>
      <c r="O144" s="42">
        <v>0.15474251386693702</v>
      </c>
      <c r="P144" s="42">
        <v>0.14223947113250457</v>
      </c>
      <c r="Q144" s="42" t="e">
        <f>IF(Q70=0,0,Q142/Q70)</f>
        <v>#REF!</v>
      </c>
      <c r="R144" s="42">
        <v>0.15332017008381535</v>
      </c>
      <c r="S144" s="42">
        <v>0.15718612333637996</v>
      </c>
      <c r="T144" s="42">
        <v>0.15271283454979559</v>
      </c>
      <c r="U144" s="42">
        <f>IF(U70=0,0,U142/U70)</f>
        <v>0.52143129064301763</v>
      </c>
      <c r="V144" s="42">
        <v>0.15589028104070113</v>
      </c>
      <c r="W144" s="42" t="e">
        <v>#REF!</v>
      </c>
      <c r="X144" s="42">
        <f>IF(X70=0,0,X142/X70)</f>
        <v>0</v>
      </c>
    </row>
    <row r="145" spans="2:24" s="41" customFormat="1" x14ac:dyDescent="0.2">
      <c r="B145" s="18"/>
      <c r="C145" s="39"/>
      <c r="D145" s="39"/>
      <c r="E145" s="39"/>
      <c r="F145" s="40"/>
      <c r="G145" s="40"/>
      <c r="H145" s="40"/>
      <c r="I145" s="40"/>
      <c r="J145" s="40"/>
      <c r="K145" s="40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</row>
    <row r="146" spans="2:24" x14ac:dyDescent="0.2">
      <c r="C146" s="17" t="s">
        <v>13</v>
      </c>
      <c r="Q146" s="43"/>
    </row>
    <row r="147" spans="2:24" x14ac:dyDescent="0.2">
      <c r="D147" s="17" t="s">
        <v>14</v>
      </c>
      <c r="Q147" s="43"/>
    </row>
    <row r="148" spans="2:24" s="18" customFormat="1" x14ac:dyDescent="0.2">
      <c r="E148" s="19" t="s">
        <v>15</v>
      </c>
      <c r="F148" s="19"/>
      <c r="G148" s="19"/>
      <c r="H148" s="19"/>
      <c r="I148" s="19"/>
      <c r="J148" s="19"/>
      <c r="K148" s="19"/>
      <c r="M148" s="44">
        <v>0.17867520639015522</v>
      </c>
      <c r="N148" s="44">
        <v>0.17728379955650581</v>
      </c>
      <c r="O148" s="44">
        <v>0.17692991892774709</v>
      </c>
      <c r="P148" s="44">
        <v>0.16810936370916155</v>
      </c>
      <c r="Q148" s="44">
        <v>0.17450370933005982</v>
      </c>
      <c r="R148" s="44">
        <v>0.17480789895967402</v>
      </c>
      <c r="S148" s="44">
        <v>0.17477905583259681</v>
      </c>
      <c r="T148" s="44">
        <v>0.17436188636195049</v>
      </c>
      <c r="U148" s="44">
        <f t="shared" ref="U148:U161" si="0">IF(U5=0,0,(U5-U75)/U5)</f>
        <v>0.17808511211535505</v>
      </c>
      <c r="V148" s="44">
        <v>0.17637400258315195</v>
      </c>
      <c r="W148" s="44">
        <v>0.17560944815122081</v>
      </c>
      <c r="X148" s="44">
        <f t="shared" ref="X148:X161" si="1">IF(X5=0,0,(X5-X75)/X5)</f>
        <v>0</v>
      </c>
    </row>
    <row r="149" spans="2:24" outlineLevel="1" x14ac:dyDescent="0.2">
      <c r="F149" s="21" t="s">
        <v>116</v>
      </c>
      <c r="M149" s="45">
        <v>0.17559179918207024</v>
      </c>
      <c r="N149" s="45">
        <v>0.17395456858293873</v>
      </c>
      <c r="O149" s="45">
        <v>0.17357298874517479</v>
      </c>
      <c r="P149" s="45">
        <v>0.17013241183546801</v>
      </c>
      <c r="Q149" s="45">
        <v>0.17110613308410191</v>
      </c>
      <c r="R149" s="45">
        <v>0.1711766727160548</v>
      </c>
      <c r="S149" s="45">
        <v>0.17149959880463667</v>
      </c>
      <c r="T149" s="45">
        <v>0.17046815511709332</v>
      </c>
      <c r="U149" s="45">
        <f t="shared" si="0"/>
        <v>0.17380406947158303</v>
      </c>
      <c r="V149" s="45">
        <v>0.17199454299236397</v>
      </c>
      <c r="W149" s="45">
        <v>0.1720361350965752</v>
      </c>
      <c r="X149" s="45">
        <f t="shared" si="1"/>
        <v>0</v>
      </c>
    </row>
    <row r="150" spans="2:24" outlineLevel="1" x14ac:dyDescent="0.2">
      <c r="F150" s="21" t="s">
        <v>234</v>
      </c>
      <c r="M150" s="45">
        <v>0</v>
      </c>
      <c r="N150" s="45">
        <v>0</v>
      </c>
      <c r="O150" s="45">
        <v>0</v>
      </c>
      <c r="P150" s="45">
        <v>0</v>
      </c>
      <c r="Q150" s="45">
        <v>0</v>
      </c>
      <c r="R150" s="45">
        <v>0</v>
      </c>
      <c r="S150" s="45">
        <v>0</v>
      </c>
      <c r="T150" s="45">
        <v>0</v>
      </c>
      <c r="U150" s="45">
        <f t="shared" si="0"/>
        <v>0</v>
      </c>
      <c r="V150" s="45">
        <v>0</v>
      </c>
      <c r="W150" s="45">
        <v>0</v>
      </c>
      <c r="X150" s="45">
        <f t="shared" si="1"/>
        <v>0</v>
      </c>
    </row>
    <row r="151" spans="2:24" outlineLevel="1" x14ac:dyDescent="0.2">
      <c r="F151" s="21" t="s">
        <v>94</v>
      </c>
      <c r="M151" s="45">
        <v>0.17327806573457175</v>
      </c>
      <c r="N151" s="45">
        <v>0.17327799683356471</v>
      </c>
      <c r="O151" s="45">
        <v>0.17296320804723184</v>
      </c>
      <c r="P151" s="45">
        <v>0.12039182362368943</v>
      </c>
      <c r="Q151" s="45">
        <v>0.17165552153831815</v>
      </c>
      <c r="R151" s="45">
        <v>0.17165552154194536</v>
      </c>
      <c r="S151" s="45">
        <v>0.17165552153941555</v>
      </c>
      <c r="T151" s="45">
        <v>0.17213833663621428</v>
      </c>
      <c r="U151" s="45">
        <f t="shared" si="0"/>
        <v>0.17425201572234031</v>
      </c>
      <c r="V151" s="45">
        <v>0.17263985139067317</v>
      </c>
      <c r="W151" s="45">
        <v>0.1727676513329956</v>
      </c>
      <c r="X151" s="45">
        <f t="shared" si="1"/>
        <v>0</v>
      </c>
    </row>
    <row r="152" spans="2:24" outlineLevel="1" x14ac:dyDescent="0.2">
      <c r="F152" s="21" t="s">
        <v>104</v>
      </c>
      <c r="M152" s="45">
        <v>0.19739912997648645</v>
      </c>
      <c r="N152" s="45">
        <v>0.19739912996912429</v>
      </c>
      <c r="O152" s="45">
        <v>0.19719012612820924</v>
      </c>
      <c r="P152" s="45">
        <v>0.14940068535638004</v>
      </c>
      <c r="Q152" s="45">
        <v>0.193494152538322</v>
      </c>
      <c r="R152" s="45">
        <v>0.19573655984602317</v>
      </c>
      <c r="S152" s="45">
        <v>0.19573655983715169</v>
      </c>
      <c r="T152" s="45">
        <v>0.20372427819453534</v>
      </c>
      <c r="U152" s="45">
        <f t="shared" si="0"/>
        <v>0.19857839178318268</v>
      </c>
      <c r="V152" s="45">
        <v>0.1999217834267602</v>
      </c>
      <c r="W152" s="45">
        <v>0.19660963804004383</v>
      </c>
      <c r="X152" s="45">
        <f t="shared" si="1"/>
        <v>0</v>
      </c>
    </row>
    <row r="153" spans="2:24" outlineLevel="1" x14ac:dyDescent="0.2">
      <c r="F153" s="21" t="s">
        <v>110</v>
      </c>
      <c r="M153" s="45">
        <v>0.19833848333639614</v>
      </c>
      <c r="N153" s="45">
        <v>0.19961771244545853</v>
      </c>
      <c r="O153" s="45">
        <v>0.19900925913236198</v>
      </c>
      <c r="P153" s="45">
        <v>0.19490559479004527</v>
      </c>
      <c r="Q153" s="45">
        <v>0.19806334579679516</v>
      </c>
      <c r="R153" s="45">
        <v>0.19806334579470744</v>
      </c>
      <c r="S153" s="45">
        <v>0.19806334580503596</v>
      </c>
      <c r="T153" s="45">
        <v>0.19986135159237153</v>
      </c>
      <c r="U153" s="45">
        <f t="shared" si="0"/>
        <v>0.20606759938579916</v>
      </c>
      <c r="V153" s="45">
        <v>0.19906946094638736</v>
      </c>
      <c r="W153" s="45">
        <v>0.19839961756821956</v>
      </c>
      <c r="X153" s="45">
        <f t="shared" si="1"/>
        <v>0</v>
      </c>
    </row>
    <row r="154" spans="2:24" s="18" customFormat="1" x14ac:dyDescent="0.2">
      <c r="E154" s="19" t="s">
        <v>16</v>
      </c>
      <c r="F154" s="19"/>
      <c r="G154" s="19"/>
      <c r="H154" s="19"/>
      <c r="I154" s="19"/>
      <c r="J154" s="19"/>
      <c r="K154" s="19"/>
      <c r="M154" s="44">
        <v>0.35015611799238006</v>
      </c>
      <c r="N154" s="44">
        <v>0.32443981471022021</v>
      </c>
      <c r="O154" s="44">
        <v>0.32125150794862412</v>
      </c>
      <c r="P154" s="44">
        <v>0.33711173181031329</v>
      </c>
      <c r="Q154" s="44">
        <v>0.43206422283554075</v>
      </c>
      <c r="R154" s="44">
        <v>0.3096543250988561</v>
      </c>
      <c r="S154" s="44">
        <v>0.47590243682610117</v>
      </c>
      <c r="T154" s="44">
        <v>0.32191267837378695</v>
      </c>
      <c r="U154" s="44">
        <f t="shared" si="0"/>
        <v>0.226753640152587</v>
      </c>
      <c r="V154" s="44">
        <v>0.3471305004969919</v>
      </c>
      <c r="W154" s="44">
        <v>0.291907861050276</v>
      </c>
      <c r="X154" s="44">
        <f t="shared" si="1"/>
        <v>0</v>
      </c>
    </row>
    <row r="155" spans="2:24" outlineLevel="1" x14ac:dyDescent="0.2">
      <c r="F155" s="21" t="s">
        <v>135</v>
      </c>
      <c r="M155" s="45">
        <v>0.36520773690758745</v>
      </c>
      <c r="N155" s="45">
        <v>0.36989237239848255</v>
      </c>
      <c r="O155" s="45">
        <v>0.37066342862751861</v>
      </c>
      <c r="P155" s="45">
        <v>0.37609116586322849</v>
      </c>
      <c r="Q155" s="45">
        <v>0.44160852812653428</v>
      </c>
      <c r="R155" s="45">
        <v>0.44434149539563783</v>
      </c>
      <c r="S155" s="45">
        <v>0.4408100603495006</v>
      </c>
      <c r="T155" s="45">
        <v>0.425790240502322</v>
      </c>
      <c r="U155" s="45">
        <f t="shared" si="0"/>
        <v>0.42576310637206699</v>
      </c>
      <c r="V155" s="45">
        <v>0.44631995582912931</v>
      </c>
      <c r="W155" s="45">
        <v>0.29871849332257899</v>
      </c>
      <c r="X155" s="45">
        <f t="shared" si="1"/>
        <v>0</v>
      </c>
    </row>
    <row r="156" spans="2:24" outlineLevel="1" x14ac:dyDescent="0.2">
      <c r="F156" s="21" t="s">
        <v>120</v>
      </c>
      <c r="M156" s="45">
        <v>0.58166515718368583</v>
      </c>
      <c r="N156" s="45">
        <v>0.44570344147143892</v>
      </c>
      <c r="O156" s="45">
        <v>0.3559134318268054</v>
      </c>
      <c r="P156" s="45">
        <v>0.19962682161174022</v>
      </c>
      <c r="Q156" s="45">
        <v>0.16935696157916807</v>
      </c>
      <c r="R156" s="45">
        <v>0.16465924421864098</v>
      </c>
      <c r="S156" s="45">
        <v>0.14255068482124433</v>
      </c>
      <c r="T156" s="45">
        <v>0.15298909072857994</v>
      </c>
      <c r="U156" s="45">
        <f t="shared" si="0"/>
        <v>0.23305023648167408</v>
      </c>
      <c r="V156" s="45">
        <v>0.24725897645209527</v>
      </c>
      <c r="W156" s="45">
        <v>0.26516263185072819</v>
      </c>
      <c r="X156" s="45">
        <f t="shared" si="1"/>
        <v>0</v>
      </c>
    </row>
    <row r="157" spans="2:24" outlineLevel="1" x14ac:dyDescent="0.2">
      <c r="F157" s="21" t="s">
        <v>235</v>
      </c>
      <c r="M157" s="45">
        <v>0</v>
      </c>
      <c r="N157" s="45">
        <v>0</v>
      </c>
      <c r="O157" s="45">
        <v>0</v>
      </c>
      <c r="P157" s="45">
        <v>0</v>
      </c>
      <c r="Q157" s="45">
        <v>0</v>
      </c>
      <c r="R157" s="45">
        <v>0</v>
      </c>
      <c r="S157" s="45">
        <v>0</v>
      </c>
      <c r="T157" s="45">
        <v>0</v>
      </c>
      <c r="U157" s="45">
        <f t="shared" si="0"/>
        <v>0</v>
      </c>
      <c r="V157" s="45">
        <v>0</v>
      </c>
      <c r="W157" s="45">
        <v>0</v>
      </c>
      <c r="X157" s="45">
        <f t="shared" si="1"/>
        <v>0</v>
      </c>
    </row>
    <row r="158" spans="2:24" outlineLevel="1" x14ac:dyDescent="0.2">
      <c r="F158" s="21" t="s">
        <v>139</v>
      </c>
      <c r="M158" s="45">
        <v>0.26588248017634958</v>
      </c>
      <c r="N158" s="45">
        <v>0.22616516166509046</v>
      </c>
      <c r="O158" s="45">
        <v>0.23224782542532568</v>
      </c>
      <c r="P158" s="45">
        <v>0.30724843883967917</v>
      </c>
      <c r="Q158" s="45">
        <v>0.44593776060887902</v>
      </c>
      <c r="R158" s="45">
        <v>0.31135163027692558</v>
      </c>
      <c r="S158" s="45">
        <v>0.48756974062913211</v>
      </c>
      <c r="T158" s="45">
        <v>0.32420511092086784</v>
      </c>
      <c r="U158" s="45">
        <f t="shared" si="0"/>
        <v>0.2191810964182524</v>
      </c>
      <c r="V158" s="45">
        <v>0.3476218855913652</v>
      </c>
      <c r="W158" s="45">
        <v>0.28588278145044721</v>
      </c>
      <c r="X158" s="45">
        <f t="shared" si="1"/>
        <v>0</v>
      </c>
    </row>
    <row r="159" spans="2:24" outlineLevel="1" x14ac:dyDescent="0.2">
      <c r="F159" s="21" t="s">
        <v>236</v>
      </c>
      <c r="M159" s="45">
        <v>0</v>
      </c>
      <c r="N159" s="45">
        <v>0</v>
      </c>
      <c r="O159" s="45">
        <v>0</v>
      </c>
      <c r="P159" s="45">
        <v>0</v>
      </c>
      <c r="Q159" s="45">
        <v>0</v>
      </c>
      <c r="R159" s="45">
        <v>0</v>
      </c>
      <c r="S159" s="45">
        <v>0</v>
      </c>
      <c r="T159" s="45">
        <v>0</v>
      </c>
      <c r="U159" s="45">
        <f t="shared" si="0"/>
        <v>0</v>
      </c>
      <c r="V159" s="45">
        <v>0</v>
      </c>
      <c r="W159" s="45">
        <v>0</v>
      </c>
      <c r="X159" s="45">
        <f t="shared" si="1"/>
        <v>0</v>
      </c>
    </row>
    <row r="160" spans="2:24" outlineLevel="1" x14ac:dyDescent="0.2">
      <c r="F160" s="21" t="s">
        <v>237</v>
      </c>
      <c r="M160" s="45">
        <v>0.23942857051588567</v>
      </c>
      <c r="N160" s="45">
        <v>0</v>
      </c>
      <c r="O160" s="45">
        <v>0.67193295691796051</v>
      </c>
      <c r="P160" s="45">
        <v>0.39784769036256828</v>
      </c>
      <c r="Q160" s="45">
        <v>0.76735857162155452</v>
      </c>
      <c r="R160" s="45">
        <v>0</v>
      </c>
      <c r="S160" s="45">
        <v>0.76735857162155441</v>
      </c>
      <c r="T160" s="45">
        <v>0.70641178366443713</v>
      </c>
      <c r="U160" s="45">
        <f t="shared" si="0"/>
        <v>0</v>
      </c>
      <c r="V160" s="45">
        <v>0.5919463659143035</v>
      </c>
      <c r="W160" s="45">
        <v>0.61537567619906663</v>
      </c>
      <c r="X160" s="45">
        <f t="shared" si="1"/>
        <v>0</v>
      </c>
    </row>
    <row r="161" spans="1:24" x14ac:dyDescent="0.2">
      <c r="D161" s="26" t="s">
        <v>17</v>
      </c>
      <c r="E161" s="26"/>
      <c r="F161" s="27"/>
      <c r="G161" s="28"/>
      <c r="H161" s="28"/>
      <c r="I161" s="28"/>
      <c r="J161" s="28"/>
      <c r="K161" s="28"/>
      <c r="M161" s="46">
        <v>0.18006299243580182</v>
      </c>
      <c r="N161" s="46">
        <v>0.17897280025219212</v>
      </c>
      <c r="O161" s="46">
        <v>0.17853073775796108</v>
      </c>
      <c r="P161" s="46">
        <v>0.16952954649146504</v>
      </c>
      <c r="Q161" s="46">
        <v>0.17722791536821611</v>
      </c>
      <c r="R161" s="46">
        <v>0.17612989210220792</v>
      </c>
      <c r="S161" s="46">
        <v>0.17842364925160389</v>
      </c>
      <c r="T161" s="46">
        <v>0.17605987961083963</v>
      </c>
      <c r="U161" s="46">
        <f t="shared" si="0"/>
        <v>0.1789387167919497</v>
      </c>
      <c r="V161" s="46">
        <v>0.17802259800158465</v>
      </c>
      <c r="W161" s="46">
        <v>0.17675858546088974</v>
      </c>
      <c r="X161" s="46">
        <f t="shared" si="1"/>
        <v>0</v>
      </c>
    </row>
    <row r="162" spans="1:24" ht="8.25" customHeight="1" x14ac:dyDescent="0.2">
      <c r="F162" s="30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</row>
    <row r="163" spans="1:24" x14ac:dyDescent="0.2">
      <c r="D163" s="32" t="s">
        <v>18</v>
      </c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</row>
    <row r="164" spans="1:24" s="18" customFormat="1" x14ac:dyDescent="0.2">
      <c r="E164" s="19" t="s">
        <v>19</v>
      </c>
      <c r="F164" s="19"/>
      <c r="G164" s="19"/>
      <c r="H164" s="19"/>
      <c r="I164" s="19"/>
      <c r="J164" s="19"/>
      <c r="K164" s="19"/>
      <c r="M164" s="44">
        <v>0.9780455033952391</v>
      </c>
      <c r="N164" s="44">
        <v>0.97423772832467548</v>
      </c>
      <c r="O164" s="44">
        <v>0.97610671437394936</v>
      </c>
      <c r="P164" s="44">
        <v>0.99173723757019294</v>
      </c>
      <c r="Q164" s="44">
        <v>0.98793204720186689</v>
      </c>
      <c r="R164" s="44">
        <v>0.9268567908584936</v>
      </c>
      <c r="S164" s="44">
        <v>0.96913975979721145</v>
      </c>
      <c r="T164" s="44">
        <v>0.98055515722365472</v>
      </c>
      <c r="U164" s="44">
        <f t="shared" ref="U164:U170" si="2">IF(U21=0,0,(U21-U91)/U21)</f>
        <v>0.98583117816386934</v>
      </c>
      <c r="V164" s="44">
        <v>0.97832240899225686</v>
      </c>
      <c r="W164" s="44">
        <v>0.97460527059306667</v>
      </c>
      <c r="X164" s="44">
        <f t="shared" ref="X164:X170" si="3">IF(X21=0,0,(X21-X91)/X21)</f>
        <v>0</v>
      </c>
    </row>
    <row r="165" spans="1:24" outlineLevel="1" x14ac:dyDescent="0.2">
      <c r="A165" s="33"/>
      <c r="D165" s="32"/>
      <c r="F165" s="34" t="s">
        <v>211</v>
      </c>
      <c r="G165" s="33"/>
      <c r="M165" s="45">
        <v>0.9784543678542228</v>
      </c>
      <c r="N165" s="45">
        <v>0.9867967811507028</v>
      </c>
      <c r="O165" s="45">
        <v>0.98589578888431484</v>
      </c>
      <c r="P165" s="45">
        <v>0.99173723757019294</v>
      </c>
      <c r="Q165" s="45">
        <v>0.98967204540605924</v>
      </c>
      <c r="R165" s="45">
        <v>0.99104488301926874</v>
      </c>
      <c r="S165" s="45">
        <v>0.98904922522261662</v>
      </c>
      <c r="T165" s="45">
        <v>0.98796788720152262</v>
      </c>
      <c r="U165" s="45">
        <f t="shared" si="2"/>
        <v>0.98531938851908063</v>
      </c>
      <c r="V165" s="45">
        <v>0.99280049583531149</v>
      </c>
      <c r="W165" s="45">
        <v>0.98398430034432505</v>
      </c>
      <c r="X165" s="45">
        <f t="shared" si="3"/>
        <v>0</v>
      </c>
    </row>
    <row r="166" spans="1:24" outlineLevel="1" x14ac:dyDescent="0.2">
      <c r="A166" s="33"/>
      <c r="D166" s="32"/>
      <c r="F166" s="35" t="s">
        <v>238</v>
      </c>
      <c r="G166" s="33"/>
      <c r="M166" s="45">
        <v>0.88262772556721913</v>
      </c>
      <c r="N166" s="45">
        <v>0.36281137140289388</v>
      </c>
      <c r="O166" s="45">
        <v>0.36255407445181981</v>
      </c>
      <c r="P166" s="45">
        <v>0</v>
      </c>
      <c r="Q166" s="45">
        <v>0.36505653257140114</v>
      </c>
      <c r="R166" s="45">
        <v>0.39231193898400024</v>
      </c>
      <c r="S166" s="45">
        <v>0.21048187210958058</v>
      </c>
      <c r="T166" s="45">
        <v>0.54155154724766108</v>
      </c>
      <c r="U166" s="45">
        <f t="shared" si="2"/>
        <v>0</v>
      </c>
      <c r="V166" s="45">
        <v>0.36411926611338347</v>
      </c>
      <c r="W166" s="45">
        <v>0.36392622239184186</v>
      </c>
      <c r="X166" s="45">
        <f t="shared" si="3"/>
        <v>0</v>
      </c>
    </row>
    <row r="167" spans="1:24" outlineLevel="1" x14ac:dyDescent="0.2">
      <c r="A167" s="33"/>
      <c r="D167" s="32"/>
      <c r="F167" s="35" t="s">
        <v>239</v>
      </c>
      <c r="G167" s="33"/>
      <c r="M167" s="45">
        <v>0.99928823529427679</v>
      </c>
      <c r="N167" s="45">
        <v>0.99928823529427679</v>
      </c>
      <c r="O167" s="45">
        <v>0.99928823529427679</v>
      </c>
      <c r="P167" s="45">
        <v>0</v>
      </c>
      <c r="Q167" s="45">
        <v>0.99928823529427679</v>
      </c>
      <c r="R167" s="45">
        <v>0.99928823529427679</v>
      </c>
      <c r="S167" s="45">
        <v>0.99928823529427679</v>
      </c>
      <c r="T167" s="45">
        <v>0.99928823529427679</v>
      </c>
      <c r="U167" s="45">
        <f t="shared" si="2"/>
        <v>0.99928823529427668</v>
      </c>
      <c r="V167" s="45">
        <v>0.99928823529427679</v>
      </c>
      <c r="W167" s="45">
        <v>0</v>
      </c>
      <c r="X167" s="45">
        <f t="shared" si="3"/>
        <v>0</v>
      </c>
    </row>
    <row r="168" spans="1:24" outlineLevel="1" x14ac:dyDescent="0.2">
      <c r="D168" s="32"/>
      <c r="F168" s="37" t="s">
        <v>240</v>
      </c>
      <c r="G168" s="33"/>
      <c r="M168" s="45">
        <v>0</v>
      </c>
      <c r="N168" s="45">
        <v>0</v>
      </c>
      <c r="O168" s="45">
        <v>0</v>
      </c>
      <c r="P168" s="45">
        <v>0</v>
      </c>
      <c r="Q168" s="45">
        <v>0</v>
      </c>
      <c r="R168" s="45">
        <v>0</v>
      </c>
      <c r="S168" s="45">
        <v>0</v>
      </c>
      <c r="T168" s="45">
        <v>0</v>
      </c>
      <c r="U168" s="45">
        <f t="shared" si="2"/>
        <v>0</v>
      </c>
      <c r="V168" s="45">
        <v>0</v>
      </c>
      <c r="W168" s="45">
        <v>0</v>
      </c>
      <c r="X168" s="45">
        <f t="shared" si="3"/>
        <v>0</v>
      </c>
    </row>
    <row r="169" spans="1:24" outlineLevel="1" x14ac:dyDescent="0.2">
      <c r="D169" s="32"/>
      <c r="F169" s="37" t="s">
        <v>241</v>
      </c>
      <c r="G169" s="33"/>
      <c r="M169" s="45">
        <v>0</v>
      </c>
      <c r="N169" s="45">
        <v>0</v>
      </c>
      <c r="O169" s="45">
        <v>0</v>
      </c>
      <c r="P169" s="45">
        <v>0</v>
      </c>
      <c r="Q169" s="45">
        <v>0</v>
      </c>
      <c r="R169" s="45">
        <v>0</v>
      </c>
      <c r="S169" s="45">
        <v>0</v>
      </c>
      <c r="T169" s="45">
        <v>0</v>
      </c>
      <c r="U169" s="45">
        <f t="shared" si="2"/>
        <v>0</v>
      </c>
      <c r="V169" s="45">
        <v>0</v>
      </c>
      <c r="W169" s="45">
        <v>0</v>
      </c>
      <c r="X169" s="45">
        <f t="shared" si="3"/>
        <v>0</v>
      </c>
    </row>
    <row r="170" spans="1:24" x14ac:dyDescent="0.2">
      <c r="D170" s="26" t="s">
        <v>20</v>
      </c>
      <c r="E170" s="26"/>
      <c r="F170" s="27"/>
      <c r="G170" s="28"/>
      <c r="H170" s="28"/>
      <c r="I170" s="28"/>
      <c r="J170" s="28"/>
      <c r="K170" s="28"/>
      <c r="M170" s="46">
        <v>0.9780455033952391</v>
      </c>
      <c r="N170" s="46">
        <v>0.97423772832467548</v>
      </c>
      <c r="O170" s="46">
        <v>0.97610671437394936</v>
      </c>
      <c r="P170" s="46">
        <v>0.99173723757019294</v>
      </c>
      <c r="Q170" s="46">
        <v>0.98793204720186689</v>
      </c>
      <c r="R170" s="46">
        <v>0.9268567908584936</v>
      </c>
      <c r="S170" s="46">
        <v>0.96913975979721145</v>
      </c>
      <c r="T170" s="46">
        <v>0.98055515722365472</v>
      </c>
      <c r="U170" s="46">
        <f t="shared" si="2"/>
        <v>0.98583117816386934</v>
      </c>
      <c r="V170" s="46">
        <v>0.97832240899225686</v>
      </c>
      <c r="W170" s="46">
        <v>0.97460527059306667</v>
      </c>
      <c r="X170" s="46">
        <f t="shared" si="3"/>
        <v>0</v>
      </c>
    </row>
    <row r="171" spans="1:24" ht="8.25" customHeight="1" x14ac:dyDescent="0.2">
      <c r="F171" s="30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</row>
    <row r="172" spans="1:24" x14ac:dyDescent="0.2">
      <c r="D172" s="17" t="s">
        <v>21</v>
      </c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</row>
    <row r="173" spans="1:24" s="18" customFormat="1" x14ac:dyDescent="0.2">
      <c r="E173" s="19" t="s">
        <v>22</v>
      </c>
      <c r="F173" s="19"/>
      <c r="G173" s="19"/>
      <c r="H173" s="19"/>
      <c r="I173" s="19"/>
      <c r="J173" s="19"/>
      <c r="K173" s="19"/>
      <c r="M173" s="44">
        <v>0.37980408485135742</v>
      </c>
      <c r="N173" s="44">
        <v>0.41069043626696194</v>
      </c>
      <c r="O173" s="44">
        <v>0.44284109136784877</v>
      </c>
      <c r="P173" s="44">
        <v>0.46908306278625483</v>
      </c>
      <c r="Q173" s="44">
        <v>0.36728648805757791</v>
      </c>
      <c r="R173" s="44">
        <v>0.3960524230647956</v>
      </c>
      <c r="S173" s="44">
        <v>0.38726116739925365</v>
      </c>
      <c r="T173" s="44">
        <v>0.18707766096065898</v>
      </c>
      <c r="U173" s="44">
        <f t="shared" ref="U173:U204" si="4">IF(U30=0,0,(U30-U100)/U30)</f>
        <v>6.3623363298749777E-2</v>
      </c>
      <c r="V173" s="44">
        <v>0.31904701627608689</v>
      </c>
      <c r="W173" s="44">
        <v>0.32992287981407964</v>
      </c>
      <c r="X173" s="44">
        <f t="shared" ref="X173:X204" si="5">IF(X30=0,0,(X30-X100)/X30)</f>
        <v>0</v>
      </c>
    </row>
    <row r="174" spans="1:24" outlineLevel="1" x14ac:dyDescent="0.2">
      <c r="F174" s="21" t="s">
        <v>242</v>
      </c>
      <c r="M174" s="45">
        <v>0.38024490134338323</v>
      </c>
      <c r="N174" s="45">
        <v>0.41224328196406995</v>
      </c>
      <c r="O174" s="45">
        <v>0.44519830100322094</v>
      </c>
      <c r="P174" s="45">
        <v>0.47019520709421952</v>
      </c>
      <c r="Q174" s="45">
        <v>0.36694392925980379</v>
      </c>
      <c r="R174" s="45">
        <v>0.39906381944879077</v>
      </c>
      <c r="S174" s="45">
        <v>0.38770879002608549</v>
      </c>
      <c r="T174" s="45">
        <v>0.32941700046017147</v>
      </c>
      <c r="U174" s="45">
        <f t="shared" si="4"/>
        <v>0.2748419940018999</v>
      </c>
      <c r="V174" s="45">
        <v>0.3142994094812141</v>
      </c>
      <c r="W174" s="45">
        <v>0.32752917452224117</v>
      </c>
      <c r="X174" s="45">
        <f t="shared" si="5"/>
        <v>0</v>
      </c>
    </row>
    <row r="175" spans="1:24" outlineLevel="1" x14ac:dyDescent="0.2">
      <c r="F175" s="21" t="s">
        <v>243</v>
      </c>
      <c r="M175" s="45">
        <v>0.37041173964204221</v>
      </c>
      <c r="N175" s="45">
        <v>0.37440115216873149</v>
      </c>
      <c r="O175" s="45">
        <v>0.37025438279197598</v>
      </c>
      <c r="P175" s="45">
        <v>0.37282950062717052</v>
      </c>
      <c r="Q175" s="45">
        <v>0.37659647496345977</v>
      </c>
      <c r="R175" s="45">
        <v>0.37086441632053169</v>
      </c>
      <c r="S175" s="45">
        <v>0.37387475144066373</v>
      </c>
      <c r="T175" s="45">
        <v>-2.6345418833205279</v>
      </c>
      <c r="U175" s="45">
        <f t="shared" si="4"/>
        <v>-3.3287936854117941</v>
      </c>
      <c r="V175" s="45">
        <v>0.36335167018955161</v>
      </c>
      <c r="W175" s="45">
        <v>0.36285817487876365</v>
      </c>
      <c r="X175" s="45">
        <f t="shared" si="5"/>
        <v>0</v>
      </c>
    </row>
    <row r="176" spans="1:24" s="18" customFormat="1" x14ac:dyDescent="0.2">
      <c r="E176" s="19" t="s">
        <v>23</v>
      </c>
      <c r="F176" s="19"/>
      <c r="G176" s="19"/>
      <c r="H176" s="19"/>
      <c r="I176" s="19"/>
      <c r="J176" s="19"/>
      <c r="K176" s="19"/>
      <c r="M176" s="44">
        <v>0.11711706502084447</v>
      </c>
      <c r="N176" s="44">
        <v>0.10259093503187693</v>
      </c>
      <c r="O176" s="44">
        <v>0.11991481408211035</v>
      </c>
      <c r="P176" s="44">
        <v>0.13009542869630183</v>
      </c>
      <c r="Q176" s="44">
        <v>0.10842945459139899</v>
      </c>
      <c r="R176" s="44">
        <v>8.9332779038954133E-2</v>
      </c>
      <c r="S176" s="44">
        <v>8.9137445116556802E-2</v>
      </c>
      <c r="T176" s="44">
        <v>8.9012947131092576E-2</v>
      </c>
      <c r="U176" s="44">
        <f t="shared" si="4"/>
        <v>0.11995317203214539</v>
      </c>
      <c r="V176" s="44">
        <v>0.11159165974499617</v>
      </c>
      <c r="W176" s="44">
        <v>0.13428524975328932</v>
      </c>
      <c r="X176" s="44">
        <f t="shared" si="5"/>
        <v>0</v>
      </c>
    </row>
    <row r="177" spans="5:24" s="18" customFormat="1" x14ac:dyDescent="0.2">
      <c r="E177" s="19" t="s">
        <v>244</v>
      </c>
      <c r="F177" s="19"/>
      <c r="G177" s="19"/>
      <c r="H177" s="19"/>
      <c r="I177" s="19"/>
      <c r="J177" s="19"/>
      <c r="K177" s="19"/>
      <c r="M177" s="44">
        <v>0.38108136822107697</v>
      </c>
      <c r="N177" s="44">
        <v>0.37741662502225531</v>
      </c>
      <c r="O177" s="44">
        <v>0.37375098397472628</v>
      </c>
      <c r="P177" s="44">
        <v>0.37287804105940936</v>
      </c>
      <c r="Q177" s="44">
        <v>0.38877959108996352</v>
      </c>
      <c r="R177" s="44">
        <v>0.38754186160789639</v>
      </c>
      <c r="S177" s="44">
        <v>0.38165502495855952</v>
      </c>
      <c r="T177" s="44">
        <v>0.35843375732919203</v>
      </c>
      <c r="U177" s="44">
        <f t="shared" si="4"/>
        <v>0.38110310282017235</v>
      </c>
      <c r="V177" s="44">
        <v>0.37833338285428697</v>
      </c>
      <c r="W177" s="44">
        <v>0.38408099942929125</v>
      </c>
      <c r="X177" s="44">
        <f t="shared" si="5"/>
        <v>0</v>
      </c>
    </row>
    <row r="178" spans="5:24" outlineLevel="1" x14ac:dyDescent="0.2">
      <c r="F178" s="21" t="s">
        <v>196</v>
      </c>
      <c r="M178" s="45">
        <v>0.37140534228284083</v>
      </c>
      <c r="N178" s="45">
        <v>0.36409762257125844</v>
      </c>
      <c r="O178" s="45">
        <v>0.3741463786782982</v>
      </c>
      <c r="P178" s="45">
        <v>0.37166104165898173</v>
      </c>
      <c r="Q178" s="45">
        <v>0.37107270669656778</v>
      </c>
      <c r="R178" s="45">
        <v>0.38037828167973753</v>
      </c>
      <c r="S178" s="45">
        <v>0.37046949677258822</v>
      </c>
      <c r="T178" s="45">
        <v>0.38557023330011164</v>
      </c>
      <c r="U178" s="45">
        <f t="shared" si="4"/>
        <v>0.38110443741335942</v>
      </c>
      <c r="V178" s="45">
        <v>0.38703644298682804</v>
      </c>
      <c r="W178" s="45">
        <v>0.39492225241143719</v>
      </c>
      <c r="X178" s="45">
        <f t="shared" si="5"/>
        <v>0</v>
      </c>
    </row>
    <row r="179" spans="5:24" outlineLevel="1" x14ac:dyDescent="0.2">
      <c r="F179" s="21" t="s">
        <v>245</v>
      </c>
      <c r="M179" s="45">
        <v>0.38276525957291396</v>
      </c>
      <c r="N179" s="45">
        <v>0.38121686248400244</v>
      </c>
      <c r="O179" s="45">
        <v>0.37309686835829486</v>
      </c>
      <c r="P179" s="45">
        <v>0.36520972538140956</v>
      </c>
      <c r="Q179" s="45">
        <v>0.37897808873205979</v>
      </c>
      <c r="R179" s="45">
        <v>0.3818321334153878</v>
      </c>
      <c r="S179" s="45">
        <v>0.38528850470306258</v>
      </c>
      <c r="T179" s="45">
        <v>0.38056752972242885</v>
      </c>
      <c r="U179" s="45">
        <f t="shared" si="4"/>
        <v>0.38729415789630645</v>
      </c>
      <c r="V179" s="45">
        <v>0.37758668581773724</v>
      </c>
      <c r="W179" s="45">
        <v>0.3841425675039879</v>
      </c>
      <c r="X179" s="45">
        <f t="shared" si="5"/>
        <v>0</v>
      </c>
    </row>
    <row r="180" spans="5:24" outlineLevel="1" x14ac:dyDescent="0.2">
      <c r="F180" s="21" t="s">
        <v>246</v>
      </c>
      <c r="M180" s="45">
        <v>0.37387834562227829</v>
      </c>
      <c r="N180" s="45">
        <v>0.37856566215002524</v>
      </c>
      <c r="O180" s="45">
        <v>0.36085769228970677</v>
      </c>
      <c r="P180" s="45">
        <v>0.40998991681589314</v>
      </c>
      <c r="Q180" s="45">
        <v>0.38148225799486696</v>
      </c>
      <c r="R180" s="45">
        <v>0.35354031352402843</v>
      </c>
      <c r="S180" s="45">
        <v>0.33676733889948401</v>
      </c>
      <c r="T180" s="45">
        <v>0.31309036096577231</v>
      </c>
      <c r="U180" s="45">
        <f t="shared" si="4"/>
        <v>0.313971151317046</v>
      </c>
      <c r="V180" s="45">
        <v>0.31983479130300152</v>
      </c>
      <c r="W180" s="45">
        <v>0.31207025487684775</v>
      </c>
      <c r="X180" s="45">
        <f t="shared" si="5"/>
        <v>0</v>
      </c>
    </row>
    <row r="181" spans="5:24" outlineLevel="1" x14ac:dyDescent="0.2">
      <c r="F181" s="21" t="s">
        <v>247</v>
      </c>
      <c r="M181" s="45">
        <v>0.23052249532817226</v>
      </c>
      <c r="N181" s="45">
        <v>0.29054592786891703</v>
      </c>
      <c r="O181" s="45">
        <v>0.37500474546878443</v>
      </c>
      <c r="P181" s="45">
        <v>0.37500474756946289</v>
      </c>
      <c r="Q181" s="45">
        <v>0.93618091535727233</v>
      </c>
      <c r="R181" s="45">
        <v>0.90812210695319484</v>
      </c>
      <c r="S181" s="45">
        <v>0.80394974960113907</v>
      </c>
      <c r="T181" s="45">
        <v>0.90054326826139841</v>
      </c>
      <c r="U181" s="45">
        <f t="shared" si="4"/>
        <v>0.83985891967105142</v>
      </c>
      <c r="V181" s="45">
        <v>0.68433608160835813</v>
      </c>
      <c r="W181" s="45">
        <v>0.67486291640399809</v>
      </c>
      <c r="X181" s="45">
        <f t="shared" si="5"/>
        <v>0</v>
      </c>
    </row>
    <row r="182" spans="5:24" outlineLevel="1" x14ac:dyDescent="0.2">
      <c r="F182" s="21" t="s">
        <v>248</v>
      </c>
      <c r="M182" s="45">
        <v>0.36945580130605132</v>
      </c>
      <c r="N182" s="45">
        <v>0.3818117901378667</v>
      </c>
      <c r="O182" s="45">
        <v>0.44543863587309351</v>
      </c>
      <c r="P182" s="45">
        <v>0.41341888000952137</v>
      </c>
      <c r="Q182" s="45">
        <v>0.37071596297110893</v>
      </c>
      <c r="R182" s="45">
        <v>0.35851673885522911</v>
      </c>
      <c r="S182" s="45">
        <v>0.36319355855204577</v>
      </c>
      <c r="T182" s="45">
        <v>0.36833979937915345</v>
      </c>
      <c r="U182" s="45">
        <f t="shared" si="4"/>
        <v>0.40194195837305219</v>
      </c>
      <c r="V182" s="45">
        <v>0.39371855018443885</v>
      </c>
      <c r="W182" s="45">
        <v>0.37778294416129199</v>
      </c>
      <c r="X182" s="45">
        <f t="shared" si="5"/>
        <v>0</v>
      </c>
    </row>
    <row r="183" spans="5:24" outlineLevel="1" x14ac:dyDescent="0.2">
      <c r="F183" s="21" t="s">
        <v>249</v>
      </c>
      <c r="M183" s="45">
        <v>0.38012406714389274</v>
      </c>
      <c r="N183" s="45">
        <v>0.3980770535684231</v>
      </c>
      <c r="O183" s="45">
        <v>0.38385030226735356</v>
      </c>
      <c r="P183" s="45">
        <v>0.38140089820230882</v>
      </c>
      <c r="Q183" s="45">
        <v>0.39136581013111399</v>
      </c>
      <c r="R183" s="45">
        <v>0.38362509655470345</v>
      </c>
      <c r="S183" s="45">
        <v>0.38612214440977211</v>
      </c>
      <c r="T183" s="45">
        <v>0.40371518357914854</v>
      </c>
      <c r="U183" s="45">
        <f t="shared" si="4"/>
        <v>0.3892159372219357</v>
      </c>
      <c r="V183" s="45">
        <v>0.37920981379537289</v>
      </c>
      <c r="W183" s="45">
        <v>0.37328044274058242</v>
      </c>
      <c r="X183" s="45">
        <f t="shared" si="5"/>
        <v>0</v>
      </c>
    </row>
    <row r="184" spans="5:24" outlineLevel="1" x14ac:dyDescent="0.2">
      <c r="F184" s="21" t="s">
        <v>250</v>
      </c>
      <c r="M184" s="45">
        <v>0.35676370609498542</v>
      </c>
      <c r="N184" s="45">
        <v>0.35154409759876121</v>
      </c>
      <c r="O184" s="45">
        <v>0.36097620675255854</v>
      </c>
      <c r="P184" s="45">
        <v>0.35534893652991867</v>
      </c>
      <c r="Q184" s="45">
        <v>0.35145976985561783</v>
      </c>
      <c r="R184" s="45">
        <v>0.35163407349162551</v>
      </c>
      <c r="S184" s="45">
        <v>0.34808728217243229</v>
      </c>
      <c r="T184" s="45">
        <v>0.35317673471706867</v>
      </c>
      <c r="U184" s="45">
        <f t="shared" si="4"/>
        <v>0.35025084944749291</v>
      </c>
      <c r="V184" s="45">
        <v>0.39038127484693586</v>
      </c>
      <c r="W184" s="45">
        <v>0.38753564605387208</v>
      </c>
      <c r="X184" s="45">
        <f t="shared" si="5"/>
        <v>0</v>
      </c>
    </row>
    <row r="185" spans="5:24" outlineLevel="1" x14ac:dyDescent="0.2">
      <c r="F185" s="21" t="s">
        <v>202</v>
      </c>
      <c r="M185" s="45">
        <v>0.41124017033270888</v>
      </c>
      <c r="N185" s="45">
        <v>0.39735466249157253</v>
      </c>
      <c r="O185" s="45">
        <v>0.38275756189501892</v>
      </c>
      <c r="P185" s="45">
        <v>0.37433479480154075</v>
      </c>
      <c r="Q185" s="45">
        <v>0.37792256552254561</v>
      </c>
      <c r="R185" s="45">
        <v>0.38544558358114872</v>
      </c>
      <c r="S185" s="45">
        <v>0.39100694855450363</v>
      </c>
      <c r="T185" s="45">
        <v>0.29866651238246616</v>
      </c>
      <c r="U185" s="45">
        <f t="shared" si="4"/>
        <v>0.39471699285091361</v>
      </c>
      <c r="V185" s="45">
        <v>0.37481456623557036</v>
      </c>
      <c r="W185" s="45">
        <v>0.38998733196863444</v>
      </c>
      <c r="X185" s="45">
        <f t="shared" si="5"/>
        <v>0</v>
      </c>
    </row>
    <row r="186" spans="5:24" outlineLevel="1" x14ac:dyDescent="0.2">
      <c r="F186" s="21" t="s">
        <v>251</v>
      </c>
      <c r="M186" s="45">
        <v>0.37842955182315202</v>
      </c>
      <c r="N186" s="45">
        <v>0.3671337941090117</v>
      </c>
      <c r="O186" s="45">
        <v>0.36571392672341879</v>
      </c>
      <c r="P186" s="45">
        <v>0.36861094686246632</v>
      </c>
      <c r="Q186" s="45">
        <v>0.37082978173081788</v>
      </c>
      <c r="R186" s="45">
        <v>0.36965467288474069</v>
      </c>
      <c r="S186" s="45">
        <v>0.36545583327363163</v>
      </c>
      <c r="T186" s="45">
        <v>0.36698808508728464</v>
      </c>
      <c r="U186" s="45">
        <f t="shared" si="4"/>
        <v>0.36786930992575056</v>
      </c>
      <c r="V186" s="45">
        <v>0.3687860623437324</v>
      </c>
      <c r="W186" s="45">
        <v>0.36496361894420787</v>
      </c>
      <c r="X186" s="45">
        <f t="shared" si="5"/>
        <v>0</v>
      </c>
    </row>
    <row r="187" spans="5:24" outlineLevel="1" x14ac:dyDescent="0.2">
      <c r="F187" s="21" t="s">
        <v>252</v>
      </c>
      <c r="M187" s="45">
        <v>0.36373897701426455</v>
      </c>
      <c r="N187" s="45">
        <v>0.41278349673562392</v>
      </c>
      <c r="O187" s="45">
        <v>0.43115905118280023</v>
      </c>
      <c r="P187" s="45">
        <v>0.43115905118280023</v>
      </c>
      <c r="Q187" s="45">
        <v>0.43115905118280023</v>
      </c>
      <c r="R187" s="45">
        <v>0.36570526239674106</v>
      </c>
      <c r="S187" s="45">
        <v>0.36494738793224141</v>
      </c>
      <c r="T187" s="45">
        <v>0.36692436940946432</v>
      </c>
      <c r="U187" s="45">
        <f t="shared" si="4"/>
        <v>0.36810412558856259</v>
      </c>
      <c r="V187" s="45">
        <v>0.71510549889207697</v>
      </c>
      <c r="W187" s="45">
        <v>0.77208439972650134</v>
      </c>
      <c r="X187" s="45">
        <f t="shared" si="5"/>
        <v>0</v>
      </c>
    </row>
    <row r="188" spans="5:24" outlineLevel="1" x14ac:dyDescent="0.2">
      <c r="F188" s="21" t="s">
        <v>253</v>
      </c>
      <c r="M188" s="45">
        <v>0.62687602667265518</v>
      </c>
      <c r="N188" s="45">
        <v>0.44031296401650832</v>
      </c>
      <c r="O188" s="45">
        <v>0.44289008435233479</v>
      </c>
      <c r="P188" s="45">
        <v>0.42318864803060124</v>
      </c>
      <c r="Q188" s="45">
        <v>0.44326869111829509</v>
      </c>
      <c r="R188" s="45">
        <v>0.41847217423033151</v>
      </c>
      <c r="S188" s="45">
        <v>0.36656856695972545</v>
      </c>
      <c r="T188" s="45">
        <v>0.36229369310407111</v>
      </c>
      <c r="U188" s="45">
        <f t="shared" si="4"/>
        <v>0.41261055710401534</v>
      </c>
      <c r="V188" s="45">
        <v>0.4181355571835072</v>
      </c>
      <c r="W188" s="45">
        <v>0.37596258664482363</v>
      </c>
      <c r="X188" s="45">
        <f t="shared" si="5"/>
        <v>0</v>
      </c>
    </row>
    <row r="189" spans="5:24" outlineLevel="1" x14ac:dyDescent="0.2">
      <c r="F189" s="21" t="s">
        <v>254</v>
      </c>
      <c r="M189" s="45">
        <v>0.36309156057710473</v>
      </c>
      <c r="N189" s="45">
        <v>0.36153069285748934</v>
      </c>
      <c r="O189" s="45">
        <v>0.34558004535210585</v>
      </c>
      <c r="P189" s="45">
        <v>0.33392529076613614</v>
      </c>
      <c r="Q189" s="45">
        <v>0.37116880176180672</v>
      </c>
      <c r="R189" s="45">
        <v>0.38177713214131892</v>
      </c>
      <c r="S189" s="45">
        <v>0.36956989080903757</v>
      </c>
      <c r="T189" s="45">
        <v>0.37841646396093365</v>
      </c>
      <c r="U189" s="45">
        <f t="shared" si="4"/>
        <v>0.3655107364828617</v>
      </c>
      <c r="V189" s="45">
        <v>0.35038827797210514</v>
      </c>
      <c r="W189" s="45">
        <v>0.41647574203422671</v>
      </c>
      <c r="X189" s="45">
        <f t="shared" si="5"/>
        <v>0</v>
      </c>
    </row>
    <row r="190" spans="5:24" outlineLevel="1" x14ac:dyDescent="0.2">
      <c r="F190" s="21" t="s">
        <v>255</v>
      </c>
      <c r="M190" s="45">
        <v>0.3785854746382013</v>
      </c>
      <c r="N190" s="45">
        <v>0.37696263280005771</v>
      </c>
      <c r="O190" s="45">
        <v>0.33587887179358683</v>
      </c>
      <c r="P190" s="45">
        <v>0.33198341193693476</v>
      </c>
      <c r="Q190" s="45">
        <v>0.39459591136891659</v>
      </c>
      <c r="R190" s="45">
        <v>0.40248988039789718</v>
      </c>
      <c r="S190" s="45">
        <v>0.378334470455232</v>
      </c>
      <c r="T190" s="45">
        <v>0.37425835672077734</v>
      </c>
      <c r="U190" s="45">
        <f t="shared" si="4"/>
        <v>0.3623000276849464</v>
      </c>
      <c r="V190" s="45">
        <v>0.38939569675146823</v>
      </c>
      <c r="W190" s="45">
        <v>0.37473855144043516</v>
      </c>
      <c r="X190" s="45">
        <f t="shared" si="5"/>
        <v>0</v>
      </c>
    </row>
    <row r="191" spans="5:24" outlineLevel="1" x14ac:dyDescent="0.2">
      <c r="F191" s="21" t="s">
        <v>256</v>
      </c>
      <c r="M191" s="45">
        <v>0.37218618839918899</v>
      </c>
      <c r="N191" s="45">
        <v>0.3766430991795397</v>
      </c>
      <c r="O191" s="45">
        <v>0.37995916737738922</v>
      </c>
      <c r="P191" s="45">
        <v>0.37663338707724708</v>
      </c>
      <c r="Q191" s="45">
        <v>0.44555972175317832</v>
      </c>
      <c r="R191" s="45">
        <v>0.51756622448849854</v>
      </c>
      <c r="S191" s="45">
        <v>0.49056277541604049</v>
      </c>
      <c r="T191" s="45">
        <v>0.51913931511159672</v>
      </c>
      <c r="U191" s="45">
        <f t="shared" si="4"/>
        <v>0.45575257229741273</v>
      </c>
      <c r="V191" s="45">
        <v>0.41127090375991909</v>
      </c>
      <c r="W191" s="45">
        <v>0.38250683751225117</v>
      </c>
      <c r="X191" s="45">
        <f t="shared" si="5"/>
        <v>0</v>
      </c>
    </row>
    <row r="192" spans="5:24" outlineLevel="1" x14ac:dyDescent="0.2">
      <c r="F192" s="21" t="s">
        <v>257</v>
      </c>
      <c r="M192" s="45">
        <v>0.36180477962366403</v>
      </c>
      <c r="N192" s="45">
        <v>0.36425048733706605</v>
      </c>
      <c r="O192" s="45">
        <v>0.37281046428844616</v>
      </c>
      <c r="P192" s="45">
        <v>0.35889132625551595</v>
      </c>
      <c r="Q192" s="45">
        <v>0</v>
      </c>
      <c r="R192" s="45">
        <v>0</v>
      </c>
      <c r="S192" s="45">
        <v>0</v>
      </c>
      <c r="T192" s="45">
        <v>0</v>
      </c>
      <c r="U192" s="45">
        <f t="shared" si="4"/>
        <v>0</v>
      </c>
      <c r="V192" s="45">
        <v>0</v>
      </c>
      <c r="W192" s="45">
        <v>0</v>
      </c>
      <c r="X192" s="45">
        <f t="shared" si="5"/>
        <v>0</v>
      </c>
    </row>
    <row r="193" spans="4:24" outlineLevel="1" x14ac:dyDescent="0.2">
      <c r="F193" s="35" t="s">
        <v>258</v>
      </c>
      <c r="M193" s="45">
        <v>0.34512550977193135</v>
      </c>
      <c r="N193" s="45">
        <v>0.37273287437050712</v>
      </c>
      <c r="O193" s="45">
        <v>0.32862138330744617</v>
      </c>
      <c r="P193" s="45">
        <v>0</v>
      </c>
      <c r="Q193" s="45">
        <v>0.25406081243820622</v>
      </c>
      <c r="R193" s="45">
        <v>0</v>
      </c>
      <c r="S193" s="45">
        <v>0</v>
      </c>
      <c r="T193" s="45">
        <v>0</v>
      </c>
      <c r="U193" s="45">
        <f t="shared" si="4"/>
        <v>0.18377506748289152</v>
      </c>
      <c r="V193" s="45">
        <v>0</v>
      </c>
      <c r="W193" s="45">
        <v>0.21834000024426875</v>
      </c>
      <c r="X193" s="45">
        <f t="shared" si="5"/>
        <v>0</v>
      </c>
    </row>
    <row r="194" spans="4:24" outlineLevel="1" x14ac:dyDescent="0.2">
      <c r="F194" s="21" t="s">
        <v>259</v>
      </c>
      <c r="M194" s="45">
        <v>0.3496628127032303</v>
      </c>
      <c r="N194" s="45">
        <v>0</v>
      </c>
      <c r="O194" s="45">
        <v>0</v>
      </c>
      <c r="P194" s="45">
        <v>0</v>
      </c>
      <c r="Q194" s="45">
        <v>0.99288235295289962</v>
      </c>
      <c r="R194" s="45">
        <v>0.74865045645481232</v>
      </c>
      <c r="S194" s="45">
        <v>0.99288235295289962</v>
      </c>
      <c r="T194" s="45">
        <v>0</v>
      </c>
      <c r="U194" s="45">
        <f t="shared" si="4"/>
        <v>0</v>
      </c>
      <c r="V194" s="45">
        <v>0</v>
      </c>
      <c r="W194" s="45">
        <v>0</v>
      </c>
      <c r="X194" s="45">
        <f t="shared" si="5"/>
        <v>0</v>
      </c>
    </row>
    <row r="195" spans="4:24" s="18" customFormat="1" x14ac:dyDescent="0.2">
      <c r="E195" s="19" t="s">
        <v>24</v>
      </c>
      <c r="F195" s="19"/>
      <c r="G195" s="19"/>
      <c r="H195" s="19"/>
      <c r="I195" s="19"/>
      <c r="J195" s="19"/>
      <c r="K195" s="19"/>
      <c r="M195" s="44">
        <v>0.23309935340517626</v>
      </c>
      <c r="N195" s="44">
        <v>0.56369980915727025</v>
      </c>
      <c r="O195" s="44">
        <v>0.53310803818099062</v>
      </c>
      <c r="P195" s="44">
        <v>7.5194466863276369E-2</v>
      </c>
      <c r="Q195" s="44">
        <v>0.46445865610303705</v>
      </c>
      <c r="R195" s="44">
        <v>0.6020296284358706</v>
      </c>
      <c r="S195" s="44">
        <v>0.5843378624520984</v>
      </c>
      <c r="T195" s="44">
        <v>0.5634963496534886</v>
      </c>
      <c r="U195" s="44">
        <f t="shared" si="4"/>
        <v>0.58115960273896161</v>
      </c>
      <c r="V195" s="44">
        <v>0.60491017393192126</v>
      </c>
      <c r="W195" s="44">
        <v>0.55131858111614918</v>
      </c>
      <c r="X195" s="44">
        <f t="shared" si="5"/>
        <v>0</v>
      </c>
    </row>
    <row r="196" spans="4:24" outlineLevel="1" x14ac:dyDescent="0.2">
      <c r="F196" s="21" t="s">
        <v>190</v>
      </c>
      <c r="M196" s="45">
        <v>0.91819875835165854</v>
      </c>
      <c r="N196" s="45">
        <v>0.92298587162685886</v>
      </c>
      <c r="O196" s="45">
        <v>0.92293677161352938</v>
      </c>
      <c r="P196" s="45">
        <v>0.92194638760592529</v>
      </c>
      <c r="Q196" s="45">
        <v>0.92273253832007562</v>
      </c>
      <c r="R196" s="45">
        <v>0.91667564547175617</v>
      </c>
      <c r="S196" s="45">
        <v>0.92043492554512996</v>
      </c>
      <c r="T196" s="45">
        <v>0.92785679341606397</v>
      </c>
      <c r="U196" s="45">
        <f t="shared" si="4"/>
        <v>0.93644623080176215</v>
      </c>
      <c r="V196" s="45">
        <v>0.93741089548010748</v>
      </c>
      <c r="W196" s="45">
        <v>0.9347658844284692</v>
      </c>
      <c r="X196" s="45">
        <f t="shared" si="5"/>
        <v>0</v>
      </c>
    </row>
    <row r="197" spans="4:24" outlineLevel="1" x14ac:dyDescent="0.2">
      <c r="F197" s="21" t="s">
        <v>260</v>
      </c>
      <c r="M197" s="45">
        <v>0.89628079331737676</v>
      </c>
      <c r="N197" s="45">
        <v>0.89906423319005802</v>
      </c>
      <c r="O197" s="45">
        <v>0.89938103622457444</v>
      </c>
      <c r="P197" s="45">
        <v>0.88454680843876154</v>
      </c>
      <c r="Q197" s="45">
        <v>0.88446122642331015</v>
      </c>
      <c r="R197" s="45">
        <v>0.81108457080354168</v>
      </c>
      <c r="S197" s="45">
        <v>0.72779526716776444</v>
      </c>
      <c r="T197" s="45">
        <v>0.7328754194123257</v>
      </c>
      <c r="U197" s="45">
        <f t="shared" si="4"/>
        <v>0.73381138551208314</v>
      </c>
      <c r="V197" s="45">
        <v>0.72140221060104837</v>
      </c>
      <c r="W197" s="45">
        <v>0.72281152839486429</v>
      </c>
      <c r="X197" s="45">
        <f t="shared" si="5"/>
        <v>0</v>
      </c>
    </row>
    <row r="198" spans="4:24" outlineLevel="1" x14ac:dyDescent="0.2">
      <c r="F198" s="21" t="s">
        <v>261</v>
      </c>
      <c r="M198" s="45">
        <v>-2.267021802768006</v>
      </c>
      <c r="N198" s="45">
        <v>0.64711468750129053</v>
      </c>
      <c r="O198" s="45">
        <v>0.63309411955971051</v>
      </c>
      <c r="P198" s="45">
        <v>0.60877311955639524</v>
      </c>
      <c r="Q198" s="45">
        <v>0.60871495772338735</v>
      </c>
      <c r="R198" s="45">
        <v>0.67821554432178555</v>
      </c>
      <c r="S198" s="45">
        <v>0.60833021799834186</v>
      </c>
      <c r="T198" s="45">
        <v>0.57714124114794141</v>
      </c>
      <c r="U198" s="45">
        <f t="shared" si="4"/>
        <v>0.585792403444513</v>
      </c>
      <c r="V198" s="45">
        <v>0.58735227946079327</v>
      </c>
      <c r="W198" s="45">
        <v>0.54117298662662749</v>
      </c>
      <c r="X198" s="45">
        <f t="shared" si="5"/>
        <v>0</v>
      </c>
    </row>
    <row r="199" spans="4:24" outlineLevel="1" x14ac:dyDescent="0.2">
      <c r="F199" s="21" t="s">
        <v>262</v>
      </c>
      <c r="M199" s="45">
        <v>0.82554648001876163</v>
      </c>
      <c r="N199" s="45">
        <v>0.79782531303531601</v>
      </c>
      <c r="O199" s="45">
        <v>0.73757643366051329</v>
      </c>
      <c r="P199" s="45">
        <v>0.62221503234646369</v>
      </c>
      <c r="Q199" s="45">
        <v>0.58855931037831954</v>
      </c>
      <c r="R199" s="45">
        <v>0.68601080692510474</v>
      </c>
      <c r="S199" s="45">
        <v>0.80946102675683917</v>
      </c>
      <c r="T199" s="45">
        <v>0.81101059892342076</v>
      </c>
      <c r="U199" s="45">
        <f t="shared" si="4"/>
        <v>0.84313485252244436</v>
      </c>
      <c r="V199" s="45">
        <v>0.83858149970407092</v>
      </c>
      <c r="W199" s="45">
        <v>0.83301224918934169</v>
      </c>
      <c r="X199" s="45">
        <f t="shared" si="5"/>
        <v>0</v>
      </c>
    </row>
    <row r="200" spans="4:24" outlineLevel="1" x14ac:dyDescent="0.2">
      <c r="F200" s="21" t="s">
        <v>263</v>
      </c>
      <c r="M200" s="45">
        <v>0.34517740496455196</v>
      </c>
      <c r="N200" s="45">
        <v>0.32908758809763766</v>
      </c>
      <c r="O200" s="45">
        <v>0.32896077037413018</v>
      </c>
      <c r="P200" s="45">
        <v>0.33443708570170638</v>
      </c>
      <c r="Q200" s="45">
        <v>0.32680229457956261</v>
      </c>
      <c r="R200" s="45">
        <v>0.33198297649205849</v>
      </c>
      <c r="S200" s="45">
        <v>0.32502332259288114</v>
      </c>
      <c r="T200" s="45">
        <v>0.32131168354926287</v>
      </c>
      <c r="U200" s="45">
        <f t="shared" si="4"/>
        <v>0.33038287100008584</v>
      </c>
      <c r="V200" s="45">
        <v>0.34292408937640823</v>
      </c>
      <c r="W200" s="45">
        <v>0.35764825654876214</v>
      </c>
      <c r="X200" s="45">
        <f t="shared" si="5"/>
        <v>0</v>
      </c>
    </row>
    <row r="201" spans="4:24" outlineLevel="1" x14ac:dyDescent="0.2">
      <c r="F201" s="21" t="s">
        <v>264</v>
      </c>
      <c r="M201" s="45">
        <v>0</v>
      </c>
      <c r="N201" s="45">
        <v>0</v>
      </c>
      <c r="O201" s="45">
        <v>0</v>
      </c>
      <c r="P201" s="45">
        <v>0</v>
      </c>
      <c r="Q201" s="45">
        <v>0</v>
      </c>
      <c r="R201" s="45">
        <v>0</v>
      </c>
      <c r="S201" s="45">
        <v>0</v>
      </c>
      <c r="T201" s="45">
        <v>0</v>
      </c>
      <c r="U201" s="45">
        <f t="shared" si="4"/>
        <v>0</v>
      </c>
      <c r="V201" s="45">
        <v>0</v>
      </c>
      <c r="W201" s="45">
        <v>0</v>
      </c>
      <c r="X201" s="45">
        <f t="shared" si="5"/>
        <v>0</v>
      </c>
    </row>
    <row r="202" spans="4:24" outlineLevel="1" x14ac:dyDescent="0.2">
      <c r="F202" s="21" t="s">
        <v>265</v>
      </c>
      <c r="M202" s="45">
        <v>0.43341310999289112</v>
      </c>
      <c r="N202" s="45">
        <v>0.3862226775287822</v>
      </c>
      <c r="O202" s="45">
        <v>0.32020963379522427</v>
      </c>
      <c r="P202" s="45">
        <v>0.2835672161549746</v>
      </c>
      <c r="Q202" s="45">
        <v>0.31112459577617324</v>
      </c>
      <c r="R202" s="45">
        <v>0.55790312980724943</v>
      </c>
      <c r="S202" s="45">
        <v>0.60885576797580776</v>
      </c>
      <c r="T202" s="45">
        <v>0.54126730886548768</v>
      </c>
      <c r="U202" s="45">
        <f t="shared" si="4"/>
        <v>0.5784916523261916</v>
      </c>
      <c r="V202" s="45">
        <v>0.60466697924961743</v>
      </c>
      <c r="W202" s="45">
        <v>0.49593174702153109</v>
      </c>
      <c r="X202" s="45">
        <f t="shared" si="5"/>
        <v>0</v>
      </c>
    </row>
    <row r="203" spans="4:24" outlineLevel="1" x14ac:dyDescent="0.2">
      <c r="F203" s="21" t="s">
        <v>266</v>
      </c>
      <c r="M203" s="45">
        <v>0.37748789655184867</v>
      </c>
      <c r="N203" s="45">
        <v>0.38310110207036308</v>
      </c>
      <c r="O203" s="45">
        <v>0.36781198912174728</v>
      </c>
      <c r="P203" s="45">
        <v>-0.57473716635685423</v>
      </c>
      <c r="Q203" s="45">
        <v>0.20793426154412611</v>
      </c>
      <c r="R203" s="45">
        <v>0.37725915899470075</v>
      </c>
      <c r="S203" s="45">
        <v>0.37737060193663347</v>
      </c>
      <c r="T203" s="45">
        <v>0.37300329026699625</v>
      </c>
      <c r="U203" s="45">
        <f t="shared" si="4"/>
        <v>0.37524858615417611</v>
      </c>
      <c r="V203" s="45">
        <v>0.37997634697742827</v>
      </c>
      <c r="W203" s="45">
        <v>0.37454829036773368</v>
      </c>
      <c r="X203" s="45">
        <f t="shared" si="5"/>
        <v>0</v>
      </c>
    </row>
    <row r="204" spans="4:24" x14ac:dyDescent="0.2">
      <c r="D204" s="26" t="s">
        <v>25</v>
      </c>
      <c r="E204" s="26"/>
      <c r="F204" s="27"/>
      <c r="G204" s="28"/>
      <c r="H204" s="28"/>
      <c r="I204" s="28"/>
      <c r="J204" s="28"/>
      <c r="K204" s="28"/>
      <c r="M204" s="46">
        <v>0.21143280138257833</v>
      </c>
      <c r="N204" s="46">
        <v>0.2543603013411293</v>
      </c>
      <c r="O204" s="46">
        <v>0.25103396641015757</v>
      </c>
      <c r="P204" s="46">
        <v>0.18845924801544536</v>
      </c>
      <c r="Q204" s="46">
        <v>0.28090817107279015</v>
      </c>
      <c r="R204" s="46">
        <v>0.25982140186455877</v>
      </c>
      <c r="S204" s="46">
        <v>0.25413600708647349</v>
      </c>
      <c r="T204" s="46">
        <v>0.2355153074627544</v>
      </c>
      <c r="U204" s="46">
        <f t="shared" si="4"/>
        <v>0.25662677540522433</v>
      </c>
      <c r="V204" s="46">
        <v>0.2634603273690172</v>
      </c>
      <c r="W204" s="46">
        <v>0.19828222732589754</v>
      </c>
      <c r="X204" s="46">
        <f t="shared" si="5"/>
        <v>0</v>
      </c>
    </row>
    <row r="205" spans="4:24" ht="8.25" customHeight="1" x14ac:dyDescent="0.2">
      <c r="F205" s="30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</row>
    <row r="206" spans="4:24" x14ac:dyDescent="0.2">
      <c r="D206" s="26" t="s">
        <v>26</v>
      </c>
      <c r="E206" s="26"/>
      <c r="F206" s="27"/>
      <c r="G206" s="28"/>
      <c r="H206" s="28"/>
      <c r="I206" s="28"/>
      <c r="J206" s="28"/>
      <c r="K206" s="28"/>
      <c r="M206" s="46">
        <v>0</v>
      </c>
      <c r="N206" s="46">
        <v>0</v>
      </c>
      <c r="O206" s="46">
        <v>0</v>
      </c>
      <c r="P206" s="46">
        <v>0</v>
      </c>
      <c r="Q206" s="46">
        <v>0</v>
      </c>
      <c r="R206" s="46">
        <v>0</v>
      </c>
      <c r="S206" s="46">
        <v>0</v>
      </c>
      <c r="T206" s="46">
        <v>0</v>
      </c>
      <c r="U206" s="46">
        <f>IF(U63=0,0,(U63-U133)/U63)</f>
        <v>0</v>
      </c>
      <c r="V206" s="46">
        <v>0</v>
      </c>
      <c r="W206" s="46">
        <v>0</v>
      </c>
      <c r="X206" s="46">
        <f>IF(X63=0,0,(X63-X133)/X63)</f>
        <v>0</v>
      </c>
    </row>
    <row r="207" spans="4:24" ht="8.25" customHeight="1" x14ac:dyDescent="0.2">
      <c r="F207" s="30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</row>
    <row r="208" spans="4:24" x14ac:dyDescent="0.2">
      <c r="D208" s="17" t="s">
        <v>27</v>
      </c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</row>
    <row r="209" spans="2:26" x14ac:dyDescent="0.2">
      <c r="E209" s="17" t="s">
        <v>15</v>
      </c>
      <c r="M209" s="45">
        <v>0</v>
      </c>
      <c r="N209" s="45">
        <v>0</v>
      </c>
      <c r="O209" s="45">
        <v>0</v>
      </c>
      <c r="P209" s="45">
        <v>0</v>
      </c>
      <c r="Q209" s="45">
        <v>0</v>
      </c>
      <c r="R209" s="45">
        <v>0</v>
      </c>
      <c r="S209" s="45">
        <v>0</v>
      </c>
      <c r="T209" s="45">
        <v>0</v>
      </c>
      <c r="U209" s="45">
        <f>IF(U66=0,0,(U66-U136)/U66)</f>
        <v>0</v>
      </c>
      <c r="V209" s="45">
        <v>0</v>
      </c>
      <c r="W209" s="45">
        <v>0</v>
      </c>
      <c r="X209" s="45">
        <f>IF(X66=0,0,(X66-X136)/X66)</f>
        <v>0</v>
      </c>
    </row>
    <row r="210" spans="2:26" x14ac:dyDescent="0.2">
      <c r="E210" s="17" t="s">
        <v>28</v>
      </c>
      <c r="M210" s="45">
        <v>0</v>
      </c>
      <c r="N210" s="45">
        <v>0</v>
      </c>
      <c r="O210" s="45">
        <v>0</v>
      </c>
      <c r="P210" s="45">
        <v>0</v>
      </c>
      <c r="Q210" s="45">
        <v>0</v>
      </c>
      <c r="R210" s="45">
        <v>0</v>
      </c>
      <c r="S210" s="45">
        <v>0</v>
      </c>
      <c r="T210" s="45">
        <v>0</v>
      </c>
      <c r="U210" s="45">
        <f>IF(U67=0,0,(U67-U137)/U67)</f>
        <v>0</v>
      </c>
      <c r="V210" s="45">
        <v>0</v>
      </c>
      <c r="W210" s="45">
        <v>0</v>
      </c>
      <c r="X210" s="45">
        <f>IF(X67=0,0,(X67-X137)/X67)</f>
        <v>0</v>
      </c>
    </row>
    <row r="211" spans="2:26" x14ac:dyDescent="0.2">
      <c r="D211" s="26" t="s">
        <v>29</v>
      </c>
      <c r="E211" s="26"/>
      <c r="F211" s="27"/>
      <c r="G211" s="28"/>
      <c r="H211" s="28"/>
      <c r="I211" s="28"/>
      <c r="J211" s="28"/>
      <c r="K211" s="28"/>
      <c r="M211" s="46">
        <v>0</v>
      </c>
      <c r="N211" s="46">
        <v>0</v>
      </c>
      <c r="O211" s="46">
        <v>0</v>
      </c>
      <c r="P211" s="46">
        <v>0</v>
      </c>
      <c r="Q211" s="46">
        <v>0</v>
      </c>
      <c r="R211" s="46">
        <v>0</v>
      </c>
      <c r="S211" s="46">
        <v>0</v>
      </c>
      <c r="T211" s="46">
        <v>0</v>
      </c>
      <c r="U211" s="46">
        <f>IF(U68=0,0,(U68-U138)/U68)</f>
        <v>0</v>
      </c>
      <c r="V211" s="46">
        <v>0</v>
      </c>
      <c r="W211" s="46">
        <v>0</v>
      </c>
      <c r="X211" s="46">
        <f>IF(X68=0,0,(X68-X138)/X68)</f>
        <v>0</v>
      </c>
    </row>
    <row r="213" spans="2:26" x14ac:dyDescent="0.2">
      <c r="B213" s="17" t="s">
        <v>38</v>
      </c>
      <c r="N213" s="45"/>
    </row>
    <row r="214" spans="2:26" x14ac:dyDescent="0.2">
      <c r="C214" s="17" t="s">
        <v>13</v>
      </c>
    </row>
    <row r="215" spans="2:26" x14ac:dyDescent="0.2">
      <c r="D215" s="17" t="s">
        <v>14</v>
      </c>
      <c r="V215" s="48"/>
    </row>
    <row r="216" spans="2:26" s="18" customFormat="1" x14ac:dyDescent="0.2">
      <c r="E216" s="19" t="s">
        <v>15</v>
      </c>
      <c r="F216" s="19"/>
      <c r="G216" s="19"/>
      <c r="H216" s="19"/>
      <c r="I216" s="19"/>
      <c r="J216" s="19"/>
      <c r="K216" s="19"/>
      <c r="M216" s="49">
        <v>175895.87631000255</v>
      </c>
      <c r="N216" s="49">
        <v>167273.03586000233</v>
      </c>
      <c r="O216" s="49">
        <v>143863.55901000151</v>
      </c>
      <c r="P216" s="49">
        <v>90839.070959999706</v>
      </c>
      <c r="Q216" s="49">
        <v>125283.70374000061</v>
      </c>
      <c r="R216" s="49">
        <v>138618.90321000101</v>
      </c>
      <c r="S216" s="49">
        <v>147696.87591000187</v>
      </c>
      <c r="T216" s="49">
        <v>137158.39839000136</v>
      </c>
      <c r="U216" s="49">
        <v>137827.1436599966</v>
      </c>
      <c r="V216" s="49">
        <v>141290.36622000055</v>
      </c>
      <c r="W216" s="49">
        <v>42828.175493999777</v>
      </c>
      <c r="X216" s="49">
        <f>(SUM(X217:X221))*0.3</f>
        <v>0</v>
      </c>
    </row>
    <row r="217" spans="2:26" outlineLevel="1" x14ac:dyDescent="0.2">
      <c r="F217" s="21" t="s">
        <v>116</v>
      </c>
      <c r="M217" s="50">
        <v>141377.81682000248</v>
      </c>
      <c r="N217" s="50">
        <v>135875.33304000227</v>
      </c>
      <c r="O217" s="50">
        <v>117501.26172000155</v>
      </c>
      <c r="P217" s="50">
        <v>74165.621219999724</v>
      </c>
      <c r="Q217" s="50">
        <v>102487.41336000063</v>
      </c>
      <c r="R217" s="50">
        <v>112688.892690001</v>
      </c>
      <c r="S217" s="50">
        <v>121871.34588000187</v>
      </c>
      <c r="T217" s="50">
        <v>112086.71868000137</v>
      </c>
      <c r="U217" s="50">
        <v>110307.47228999659</v>
      </c>
      <c r="V217" s="50">
        <v>110102.77359000051</v>
      </c>
      <c r="W217" s="50">
        <v>113948.20244999931</v>
      </c>
      <c r="X217" s="50">
        <v>0</v>
      </c>
      <c r="Z217" s="45"/>
    </row>
    <row r="218" spans="2:26" outlineLevel="1" x14ac:dyDescent="0.2">
      <c r="F218" s="21" t="s">
        <v>234</v>
      </c>
      <c r="M218" s="50">
        <v>0</v>
      </c>
      <c r="N218" s="50">
        <v>0</v>
      </c>
      <c r="O218" s="50">
        <v>0</v>
      </c>
      <c r="P218" s="50">
        <v>0</v>
      </c>
      <c r="Q218" s="50">
        <v>0</v>
      </c>
      <c r="R218" s="50">
        <v>0</v>
      </c>
      <c r="S218" s="50">
        <v>0</v>
      </c>
      <c r="T218" s="50">
        <v>0</v>
      </c>
      <c r="U218" s="50">
        <v>0</v>
      </c>
      <c r="V218" s="50">
        <v>0</v>
      </c>
      <c r="W218" s="50">
        <v>0</v>
      </c>
      <c r="X218" s="50">
        <v>0</v>
      </c>
      <c r="Z218" s="45"/>
    </row>
    <row r="219" spans="2:26" outlineLevel="1" x14ac:dyDescent="0.2">
      <c r="F219" s="21" t="s">
        <v>94</v>
      </c>
      <c r="M219" s="50">
        <v>11402.952390000011</v>
      </c>
      <c r="N219" s="50">
        <v>11394.420870000022</v>
      </c>
      <c r="O219" s="50">
        <v>8797.1893199999977</v>
      </c>
      <c r="P219" s="50">
        <v>6191.8086599999942</v>
      </c>
      <c r="Q219" s="50">
        <v>8548.3379099999856</v>
      </c>
      <c r="R219" s="50">
        <v>9450.5648400000046</v>
      </c>
      <c r="S219" s="50">
        <v>8905.1167200000018</v>
      </c>
      <c r="T219" s="50">
        <v>10432.120979999998</v>
      </c>
      <c r="U219" s="50">
        <v>10546.653450000023</v>
      </c>
      <c r="V219" s="50">
        <v>11571.575190000005</v>
      </c>
      <c r="W219" s="50">
        <v>11737.234079999989</v>
      </c>
      <c r="X219" s="50">
        <v>0</v>
      </c>
      <c r="Z219" s="45"/>
    </row>
    <row r="220" spans="2:26" outlineLevel="1" x14ac:dyDescent="0.2">
      <c r="F220" s="21" t="s">
        <v>104</v>
      </c>
      <c r="M220" s="50">
        <v>6867.0513300000139</v>
      </c>
      <c r="N220" s="50">
        <v>5783.1686700000073</v>
      </c>
      <c r="O220" s="50">
        <v>4890.0274800000034</v>
      </c>
      <c r="P220" s="50">
        <v>2951.3484299999996</v>
      </c>
      <c r="Q220" s="50">
        <v>3569.6594700000023</v>
      </c>
      <c r="R220" s="50">
        <v>4297.1581199999991</v>
      </c>
      <c r="S220" s="50">
        <v>5025.4505699999982</v>
      </c>
      <c r="T220" s="50">
        <v>4991.7716400000036</v>
      </c>
      <c r="U220" s="50">
        <v>5223.1787999999979</v>
      </c>
      <c r="V220" s="50">
        <v>5834.4187499999953</v>
      </c>
      <c r="W220" s="50">
        <v>5933.2909799999979</v>
      </c>
      <c r="X220" s="50">
        <v>0</v>
      </c>
      <c r="Z220" s="45"/>
    </row>
    <row r="221" spans="2:26" outlineLevel="1" x14ac:dyDescent="0.2">
      <c r="F221" s="21" t="s">
        <v>110</v>
      </c>
      <c r="M221" s="50">
        <v>16248.055770000043</v>
      </c>
      <c r="N221" s="50">
        <v>14220.113280000023</v>
      </c>
      <c r="O221" s="50">
        <v>12675.080489999989</v>
      </c>
      <c r="P221" s="50">
        <v>7530.2926499999903</v>
      </c>
      <c r="Q221" s="50">
        <v>10678.292999999994</v>
      </c>
      <c r="R221" s="50">
        <v>12182.287560000002</v>
      </c>
      <c r="S221" s="50">
        <v>11894.962739999997</v>
      </c>
      <c r="T221" s="50">
        <v>9647.7870899999944</v>
      </c>
      <c r="U221" s="50">
        <v>11749.839119999995</v>
      </c>
      <c r="V221" s="50">
        <v>13781.598690000026</v>
      </c>
      <c r="W221" s="50">
        <v>11141.857469999964</v>
      </c>
      <c r="X221" s="50">
        <v>0</v>
      </c>
      <c r="Z221" s="45"/>
    </row>
    <row r="222" spans="2:26" s="18" customFormat="1" x14ac:dyDescent="0.2">
      <c r="E222" s="19" t="s">
        <v>16</v>
      </c>
      <c r="F222" s="19"/>
      <c r="G222" s="19"/>
      <c r="H222" s="19"/>
      <c r="I222" s="19"/>
      <c r="J222" s="19"/>
      <c r="K222" s="19"/>
      <c r="M222" s="49">
        <v>140.1</v>
      </c>
      <c r="N222" s="49">
        <v>132.29999999999998</v>
      </c>
      <c r="O222" s="49">
        <v>100.8</v>
      </c>
      <c r="P222" s="49">
        <v>60.599999999999994</v>
      </c>
      <c r="Q222" s="49">
        <v>82.2</v>
      </c>
      <c r="R222" s="49">
        <v>89.1</v>
      </c>
      <c r="S222" s="49">
        <v>82.8</v>
      </c>
      <c r="T222" s="49">
        <v>102.6</v>
      </c>
      <c r="U222" s="49">
        <v>103.8</v>
      </c>
      <c r="V222" s="49">
        <v>122.1</v>
      </c>
      <c r="W222" s="49">
        <v>36.72</v>
      </c>
      <c r="X222" s="49">
        <f>(SUM(X223:X227))*0.3</f>
        <v>0</v>
      </c>
    </row>
    <row r="223" spans="2:26" outlineLevel="1" x14ac:dyDescent="0.2">
      <c r="F223" s="21" t="s">
        <v>135</v>
      </c>
      <c r="M223" s="50">
        <v>67.8</v>
      </c>
      <c r="N223" s="50">
        <v>74.099999999999994</v>
      </c>
      <c r="O223" s="50">
        <v>48.9</v>
      </c>
      <c r="P223" s="50">
        <v>32.4</v>
      </c>
      <c r="Q223" s="50">
        <v>27.9</v>
      </c>
      <c r="R223" s="50">
        <v>18.599999999999998</v>
      </c>
      <c r="S223" s="50">
        <v>19.5</v>
      </c>
      <c r="T223" s="50">
        <v>32.1</v>
      </c>
      <c r="U223" s="50">
        <v>27.599999999999998</v>
      </c>
      <c r="V223" s="50">
        <v>45.9</v>
      </c>
      <c r="W223" s="50">
        <v>57.599999999999994</v>
      </c>
      <c r="X223" s="50">
        <v>0</v>
      </c>
    </row>
    <row r="224" spans="2:26" outlineLevel="1" x14ac:dyDescent="0.2">
      <c r="F224" s="21" t="s">
        <v>120</v>
      </c>
      <c r="M224" s="50">
        <v>39.6</v>
      </c>
      <c r="N224" s="50">
        <v>29.4</v>
      </c>
      <c r="O224" s="50">
        <v>28.5</v>
      </c>
      <c r="P224" s="50">
        <v>3</v>
      </c>
      <c r="Q224" s="50">
        <v>9</v>
      </c>
      <c r="R224" s="50">
        <v>7.5</v>
      </c>
      <c r="S224" s="50">
        <v>6.8999999999999995</v>
      </c>
      <c r="T224" s="50">
        <v>11.7</v>
      </c>
      <c r="U224" s="50">
        <v>15.299999999999999</v>
      </c>
      <c r="V224" s="50">
        <v>23.7</v>
      </c>
      <c r="W224" s="50">
        <v>38.4</v>
      </c>
      <c r="X224" s="50">
        <v>0</v>
      </c>
    </row>
    <row r="225" spans="1:24" outlineLevel="1" x14ac:dyDescent="0.2">
      <c r="F225" s="21" t="s">
        <v>235</v>
      </c>
      <c r="M225" s="50">
        <v>0</v>
      </c>
      <c r="N225" s="50">
        <v>0</v>
      </c>
      <c r="O225" s="50">
        <v>0</v>
      </c>
      <c r="P225" s="50">
        <v>0</v>
      </c>
      <c r="Q225" s="50">
        <v>0</v>
      </c>
      <c r="R225" s="50">
        <v>0</v>
      </c>
      <c r="S225" s="50">
        <v>0</v>
      </c>
      <c r="T225" s="50">
        <v>0</v>
      </c>
      <c r="U225" s="50">
        <v>0</v>
      </c>
      <c r="V225" s="50">
        <v>0</v>
      </c>
      <c r="W225" s="50">
        <v>0</v>
      </c>
      <c r="X225" s="50">
        <v>0</v>
      </c>
    </row>
    <row r="226" spans="1:24" outlineLevel="1" x14ac:dyDescent="0.2">
      <c r="F226" s="21" t="s">
        <v>139</v>
      </c>
      <c r="M226" s="50">
        <v>32.699999999999996</v>
      </c>
      <c r="N226" s="50">
        <v>28.799999999999997</v>
      </c>
      <c r="O226" s="50">
        <v>23.4</v>
      </c>
      <c r="P226" s="50">
        <v>25.2</v>
      </c>
      <c r="Q226" s="50">
        <v>45.3</v>
      </c>
      <c r="R226" s="50">
        <v>63</v>
      </c>
      <c r="S226" s="50">
        <v>56.4</v>
      </c>
      <c r="T226" s="50">
        <v>58.8</v>
      </c>
      <c r="U226" s="50">
        <v>60.9</v>
      </c>
      <c r="V226" s="50">
        <v>52.5</v>
      </c>
      <c r="W226" s="50">
        <v>26.4</v>
      </c>
      <c r="X226" s="50">
        <v>0</v>
      </c>
    </row>
    <row r="227" spans="1:24" outlineLevel="1" x14ac:dyDescent="0.2">
      <c r="F227" s="21" t="s">
        <v>236</v>
      </c>
      <c r="M227" s="50">
        <v>0</v>
      </c>
      <c r="N227" s="50">
        <v>0</v>
      </c>
      <c r="O227" s="50">
        <v>0</v>
      </c>
      <c r="P227" s="50">
        <v>0</v>
      </c>
      <c r="Q227" s="50">
        <v>0</v>
      </c>
      <c r="R227" s="50">
        <v>0</v>
      </c>
      <c r="S227" s="50">
        <v>0</v>
      </c>
      <c r="T227" s="50">
        <v>0</v>
      </c>
      <c r="U227" s="50">
        <v>0</v>
      </c>
      <c r="V227" s="50">
        <v>0</v>
      </c>
      <c r="W227" s="50">
        <v>0</v>
      </c>
      <c r="X227" s="50">
        <v>0</v>
      </c>
    </row>
    <row r="228" spans="1:24" outlineLevel="1" x14ac:dyDescent="0.2">
      <c r="F228" s="21" t="s">
        <v>237</v>
      </c>
      <c r="M228" s="50">
        <v>0.3</v>
      </c>
      <c r="N228" s="50">
        <v>0</v>
      </c>
      <c r="O228" s="50">
        <v>0.89999999999999991</v>
      </c>
      <c r="P228" s="50">
        <v>4.5</v>
      </c>
      <c r="Q228" s="50">
        <v>2.1</v>
      </c>
      <c r="R228" s="50">
        <v>0</v>
      </c>
      <c r="S228" s="50">
        <v>0.3</v>
      </c>
      <c r="T228" s="50">
        <v>1.5</v>
      </c>
      <c r="U228" s="50">
        <v>0</v>
      </c>
      <c r="V228" s="50">
        <v>2.1</v>
      </c>
      <c r="W228" s="50">
        <v>1.5</v>
      </c>
      <c r="X228" s="50">
        <v>0</v>
      </c>
    </row>
    <row r="229" spans="1:24" x14ac:dyDescent="0.2">
      <c r="D229" s="26" t="s">
        <v>17</v>
      </c>
      <c r="E229" s="26"/>
      <c r="F229" s="27"/>
      <c r="G229" s="28"/>
      <c r="H229" s="28"/>
      <c r="I229" s="28"/>
      <c r="J229" s="28"/>
      <c r="K229" s="28"/>
      <c r="M229" s="51">
        <v>176036.27631000255</v>
      </c>
      <c r="N229" s="51">
        <v>167405.33586000232</v>
      </c>
      <c r="O229" s="51">
        <v>143965.25901000152</v>
      </c>
      <c r="P229" s="51">
        <v>90904.170959999698</v>
      </c>
      <c r="Q229" s="51">
        <v>125368.00374000061</v>
      </c>
      <c r="R229" s="51">
        <v>138708.00321000101</v>
      </c>
      <c r="S229" s="51">
        <v>147779.97591000187</v>
      </c>
      <c r="T229" s="51">
        <v>137262.49839000136</v>
      </c>
      <c r="U229" s="51">
        <v>137930.94365999661</v>
      </c>
      <c r="V229" s="51">
        <v>141414.56622000053</v>
      </c>
      <c r="W229" s="51">
        <v>42865.345493999775</v>
      </c>
      <c r="X229" s="51">
        <f>(SUM(X223:X228,X217:X221))*0.3</f>
        <v>0</v>
      </c>
    </row>
    <row r="230" spans="1:24" ht="8.25" customHeight="1" x14ac:dyDescent="0.2">
      <c r="F230" s="30"/>
      <c r="M230" s="52">
        <v>0</v>
      </c>
      <c r="N230" s="52">
        <v>0</v>
      </c>
      <c r="O230" s="52">
        <v>0</v>
      </c>
      <c r="P230" s="52">
        <v>0</v>
      </c>
      <c r="Q230" s="52">
        <v>0</v>
      </c>
      <c r="R230" s="52">
        <v>0</v>
      </c>
      <c r="S230" s="52">
        <v>0</v>
      </c>
      <c r="T230" s="52">
        <v>0</v>
      </c>
      <c r="U230" s="52">
        <v>0</v>
      </c>
      <c r="V230" s="52">
        <v>0</v>
      </c>
      <c r="W230" s="52">
        <v>0</v>
      </c>
      <c r="X230" s="52">
        <v>0</v>
      </c>
    </row>
    <row r="231" spans="1:24" x14ac:dyDescent="0.2">
      <c r="D231" s="32" t="s">
        <v>18</v>
      </c>
      <c r="M231" s="50">
        <v>0</v>
      </c>
      <c r="N231" s="50">
        <v>0</v>
      </c>
      <c r="O231" s="50">
        <v>0</v>
      </c>
      <c r="P231" s="50">
        <v>0</v>
      </c>
      <c r="Q231" s="50">
        <v>0</v>
      </c>
      <c r="R231" s="50">
        <v>0</v>
      </c>
      <c r="S231" s="50">
        <v>0</v>
      </c>
      <c r="T231" s="50">
        <v>0</v>
      </c>
      <c r="U231" s="50">
        <v>0</v>
      </c>
      <c r="V231" s="50">
        <v>0</v>
      </c>
      <c r="W231" s="50">
        <v>0</v>
      </c>
      <c r="X231" s="50">
        <v>0</v>
      </c>
    </row>
    <row r="232" spans="1:24" s="18" customFormat="1" x14ac:dyDescent="0.2">
      <c r="E232" s="19" t="s">
        <v>19</v>
      </c>
      <c r="F232" s="19"/>
      <c r="G232" s="19"/>
      <c r="H232" s="19"/>
      <c r="I232" s="19"/>
      <c r="J232" s="19"/>
      <c r="K232" s="19"/>
      <c r="M232" s="49">
        <v>43.199999999999996</v>
      </c>
      <c r="N232" s="49">
        <v>35.4</v>
      </c>
      <c r="O232" s="49">
        <v>24.3</v>
      </c>
      <c r="P232" s="49">
        <v>9.9</v>
      </c>
      <c r="Q232" s="49">
        <v>24.599999999999998</v>
      </c>
      <c r="R232" s="49">
        <v>36.299999999999997</v>
      </c>
      <c r="S232" s="49">
        <v>37.799999999999997</v>
      </c>
      <c r="T232" s="49">
        <v>34.199999999999996</v>
      </c>
      <c r="U232" s="49">
        <v>34.799999999999997</v>
      </c>
      <c r="V232" s="49">
        <v>34.5</v>
      </c>
      <c r="W232" s="49">
        <v>12.329999999999998</v>
      </c>
      <c r="X232" s="49">
        <f>(SUM(X233:X237))*0.3</f>
        <v>0</v>
      </c>
    </row>
    <row r="233" spans="1:24" outlineLevel="1" x14ac:dyDescent="0.2">
      <c r="A233" s="33"/>
      <c r="D233" s="32"/>
      <c r="F233" s="34" t="s">
        <v>211</v>
      </c>
      <c r="G233" s="33"/>
      <c r="M233" s="50">
        <v>41.1</v>
      </c>
      <c r="N233" s="50">
        <v>32.4</v>
      </c>
      <c r="O233" s="50">
        <v>22.8</v>
      </c>
      <c r="P233" s="50">
        <v>9.9</v>
      </c>
      <c r="Q233" s="50">
        <v>23.099999999999998</v>
      </c>
      <c r="R233" s="50">
        <v>31.2</v>
      </c>
      <c r="S233" s="50">
        <v>33.9</v>
      </c>
      <c r="T233" s="50">
        <v>32.1</v>
      </c>
      <c r="U233" s="50">
        <v>33.9</v>
      </c>
      <c r="V233" s="50">
        <v>32.1</v>
      </c>
      <c r="W233" s="50">
        <v>40.199999999999996</v>
      </c>
      <c r="X233" s="50">
        <v>0</v>
      </c>
    </row>
    <row r="234" spans="1:24" outlineLevel="1" x14ac:dyDescent="0.2">
      <c r="A234" s="33"/>
      <c r="D234" s="32"/>
      <c r="F234" s="35" t="s">
        <v>238</v>
      </c>
      <c r="G234" s="33"/>
      <c r="M234" s="50">
        <v>0.89999999999999991</v>
      </c>
      <c r="N234" s="50">
        <v>1.2</v>
      </c>
      <c r="O234" s="50">
        <v>1.2</v>
      </c>
      <c r="P234" s="50">
        <v>0</v>
      </c>
      <c r="Q234" s="50">
        <v>0.3</v>
      </c>
      <c r="R234" s="50">
        <v>3.5999999999999996</v>
      </c>
      <c r="S234" s="50">
        <v>1.7999999999999998</v>
      </c>
      <c r="T234" s="50">
        <v>0.6</v>
      </c>
      <c r="U234" s="50">
        <v>0</v>
      </c>
      <c r="V234" s="50">
        <v>1.5</v>
      </c>
      <c r="W234" s="50">
        <v>0.89999999999999991</v>
      </c>
      <c r="X234" s="50">
        <v>0</v>
      </c>
    </row>
    <row r="235" spans="1:24" outlineLevel="1" x14ac:dyDescent="0.2">
      <c r="A235" s="33"/>
      <c r="D235" s="32"/>
      <c r="F235" s="35" t="s">
        <v>239</v>
      </c>
      <c r="G235" s="33"/>
      <c r="M235" s="50">
        <v>1.2</v>
      </c>
      <c r="N235" s="50">
        <v>1.7999999999999998</v>
      </c>
      <c r="O235" s="50">
        <v>0.3</v>
      </c>
      <c r="P235" s="50">
        <v>0</v>
      </c>
      <c r="Q235" s="50">
        <v>1.2</v>
      </c>
      <c r="R235" s="50">
        <v>1.5</v>
      </c>
      <c r="S235" s="50">
        <v>2.1</v>
      </c>
      <c r="T235" s="50">
        <v>1.5</v>
      </c>
      <c r="U235" s="50">
        <v>0.89999999999999991</v>
      </c>
      <c r="V235" s="50">
        <v>0.89999999999999991</v>
      </c>
      <c r="W235" s="50">
        <v>0</v>
      </c>
      <c r="X235" s="50">
        <v>0</v>
      </c>
    </row>
    <row r="236" spans="1:24" outlineLevel="1" x14ac:dyDescent="0.2">
      <c r="D236" s="32"/>
      <c r="F236" s="37" t="s">
        <v>240</v>
      </c>
      <c r="G236" s="33"/>
      <c r="M236" s="50">
        <v>0</v>
      </c>
      <c r="N236" s="50">
        <v>0</v>
      </c>
      <c r="O236" s="50">
        <v>0</v>
      </c>
      <c r="P236" s="50">
        <v>0</v>
      </c>
      <c r="Q236" s="50">
        <v>0</v>
      </c>
      <c r="R236" s="50">
        <v>0</v>
      </c>
      <c r="S236" s="50">
        <v>0</v>
      </c>
      <c r="T236" s="50">
        <v>0</v>
      </c>
      <c r="U236" s="50">
        <v>0</v>
      </c>
      <c r="V236" s="50">
        <v>0</v>
      </c>
      <c r="W236" s="50">
        <v>0</v>
      </c>
      <c r="X236" s="50">
        <v>0</v>
      </c>
    </row>
    <row r="237" spans="1:24" outlineLevel="1" x14ac:dyDescent="0.2">
      <c r="D237" s="32"/>
      <c r="F237" s="37" t="s">
        <v>241</v>
      </c>
      <c r="G237" s="33"/>
      <c r="M237" s="50">
        <v>0</v>
      </c>
      <c r="N237" s="50">
        <v>0</v>
      </c>
      <c r="O237" s="50">
        <v>0</v>
      </c>
      <c r="P237" s="50">
        <v>0</v>
      </c>
      <c r="Q237" s="50">
        <v>0</v>
      </c>
      <c r="R237" s="50">
        <v>0</v>
      </c>
      <c r="S237" s="50">
        <v>0</v>
      </c>
      <c r="T237" s="50">
        <v>0</v>
      </c>
      <c r="U237" s="50">
        <v>0</v>
      </c>
      <c r="V237" s="50">
        <v>0</v>
      </c>
      <c r="W237" s="50">
        <v>0</v>
      </c>
      <c r="X237" s="50">
        <v>0</v>
      </c>
    </row>
    <row r="238" spans="1:24" x14ac:dyDescent="0.2">
      <c r="D238" s="26" t="s">
        <v>20</v>
      </c>
      <c r="E238" s="26"/>
      <c r="F238" s="27"/>
      <c r="G238" s="28"/>
      <c r="H238" s="28"/>
      <c r="I238" s="28"/>
      <c r="J238" s="28"/>
      <c r="K238" s="28"/>
      <c r="M238" s="51">
        <v>43.199999999999996</v>
      </c>
      <c r="N238" s="51">
        <v>35.4</v>
      </c>
      <c r="O238" s="51">
        <v>24.3</v>
      </c>
      <c r="P238" s="51">
        <v>9.9</v>
      </c>
      <c r="Q238" s="51">
        <v>24.599999999999998</v>
      </c>
      <c r="R238" s="51">
        <v>36.299999999999997</v>
      </c>
      <c r="S238" s="51">
        <v>37.799999999999997</v>
      </c>
      <c r="T238" s="51">
        <v>34.199999999999996</v>
      </c>
      <c r="U238" s="51">
        <v>34.799999999999997</v>
      </c>
      <c r="V238" s="51">
        <v>34.5</v>
      </c>
      <c r="W238" s="51">
        <v>12.329999999999998</v>
      </c>
      <c r="X238" s="51">
        <f>(SUM(X233:X237))*0.3</f>
        <v>0</v>
      </c>
    </row>
    <row r="239" spans="1:24" ht="8.25" customHeight="1" x14ac:dyDescent="0.2">
      <c r="F239" s="30"/>
      <c r="M239" s="52">
        <v>0</v>
      </c>
      <c r="N239" s="52">
        <v>0</v>
      </c>
      <c r="O239" s="52">
        <v>0</v>
      </c>
      <c r="P239" s="52">
        <v>0</v>
      </c>
      <c r="Q239" s="52">
        <v>0</v>
      </c>
      <c r="R239" s="52">
        <v>0</v>
      </c>
      <c r="S239" s="52">
        <v>0</v>
      </c>
      <c r="T239" s="52">
        <v>0</v>
      </c>
      <c r="U239" s="52">
        <v>0</v>
      </c>
      <c r="V239" s="52">
        <v>0</v>
      </c>
      <c r="W239" s="52">
        <v>0</v>
      </c>
      <c r="X239" s="52">
        <v>0</v>
      </c>
    </row>
    <row r="240" spans="1:24" x14ac:dyDescent="0.2">
      <c r="D240" s="17" t="s">
        <v>21</v>
      </c>
      <c r="M240" s="50">
        <v>0</v>
      </c>
      <c r="N240" s="50">
        <v>0</v>
      </c>
      <c r="O240" s="50">
        <v>0</v>
      </c>
      <c r="P240" s="50">
        <v>0</v>
      </c>
      <c r="Q240" s="50">
        <v>0</v>
      </c>
      <c r="R240" s="50">
        <v>0</v>
      </c>
      <c r="S240" s="50">
        <v>0</v>
      </c>
      <c r="T240" s="50">
        <v>0</v>
      </c>
      <c r="U240" s="50">
        <v>0</v>
      </c>
      <c r="V240" s="50">
        <v>0</v>
      </c>
      <c r="W240" s="50">
        <v>0</v>
      </c>
      <c r="X240" s="50">
        <v>0</v>
      </c>
    </row>
    <row r="241" spans="5:24" s="18" customFormat="1" x14ac:dyDescent="0.2">
      <c r="E241" s="19" t="s">
        <v>22</v>
      </c>
      <c r="F241" s="19"/>
      <c r="G241" s="19"/>
      <c r="H241" s="19"/>
      <c r="I241" s="19"/>
      <c r="J241" s="19"/>
      <c r="K241" s="19"/>
      <c r="M241" s="49">
        <v>27.599999999999998</v>
      </c>
      <c r="N241" s="49">
        <v>13.799999999999999</v>
      </c>
      <c r="O241" s="49">
        <v>20.7</v>
      </c>
      <c r="P241" s="49">
        <v>9</v>
      </c>
      <c r="Q241" s="49">
        <v>14.7</v>
      </c>
      <c r="R241" s="49">
        <v>27</v>
      </c>
      <c r="S241" s="49">
        <v>36.299999999999997</v>
      </c>
      <c r="T241" s="49">
        <v>30.599999999999998</v>
      </c>
      <c r="U241" s="49">
        <v>19.2</v>
      </c>
      <c r="V241" s="49">
        <v>24.3</v>
      </c>
      <c r="W241" s="49">
        <v>5.94</v>
      </c>
      <c r="X241" s="49">
        <f>(SUM(X242:X243))*0.3</f>
        <v>0</v>
      </c>
    </row>
    <row r="242" spans="5:24" outlineLevel="1" x14ac:dyDescent="0.2">
      <c r="F242" s="21" t="s">
        <v>242</v>
      </c>
      <c r="M242" s="50">
        <v>26.099999999999998</v>
      </c>
      <c r="N242" s="50">
        <v>12.299999999999999</v>
      </c>
      <c r="O242" s="50">
        <v>17.7</v>
      </c>
      <c r="P242" s="50">
        <v>8.1</v>
      </c>
      <c r="Q242" s="50">
        <v>14.1</v>
      </c>
      <c r="R242" s="50">
        <v>21.599999999999998</v>
      </c>
      <c r="S242" s="50">
        <v>34.5</v>
      </c>
      <c r="T242" s="50">
        <v>25.8</v>
      </c>
      <c r="U242" s="50">
        <v>16.5</v>
      </c>
      <c r="V242" s="50">
        <v>20.7</v>
      </c>
      <c r="W242" s="50">
        <v>16.5</v>
      </c>
      <c r="X242" s="50">
        <v>0</v>
      </c>
    </row>
    <row r="243" spans="5:24" outlineLevel="1" x14ac:dyDescent="0.2">
      <c r="F243" s="21" t="s">
        <v>243</v>
      </c>
      <c r="M243" s="50">
        <v>1.5</v>
      </c>
      <c r="N243" s="50">
        <v>1.5</v>
      </c>
      <c r="O243" s="50">
        <v>3</v>
      </c>
      <c r="P243" s="50">
        <v>0.89999999999999991</v>
      </c>
      <c r="Q243" s="50">
        <v>0.6</v>
      </c>
      <c r="R243" s="50">
        <v>5.3999999999999995</v>
      </c>
      <c r="S243" s="50">
        <v>1.7999999999999998</v>
      </c>
      <c r="T243" s="50">
        <v>4.8</v>
      </c>
      <c r="U243" s="50">
        <v>2.6999999999999997</v>
      </c>
      <c r="V243" s="50">
        <v>3.5999999999999996</v>
      </c>
      <c r="W243" s="50">
        <v>3.3</v>
      </c>
      <c r="X243" s="50">
        <v>0</v>
      </c>
    </row>
    <row r="244" spans="5:24" s="18" customFormat="1" x14ac:dyDescent="0.2">
      <c r="E244" s="19" t="s">
        <v>23</v>
      </c>
      <c r="F244" s="19"/>
      <c r="G244" s="19"/>
      <c r="H244" s="19"/>
      <c r="I244" s="19"/>
      <c r="J244" s="19"/>
      <c r="K244" s="19"/>
      <c r="M244" s="49">
        <v>2644.7999999999997</v>
      </c>
      <c r="N244" s="49">
        <v>2660.7</v>
      </c>
      <c r="O244" s="49">
        <v>2305.7999999999997</v>
      </c>
      <c r="P244" s="49">
        <v>2291.6999999999998</v>
      </c>
      <c r="Q244" s="49">
        <v>1056</v>
      </c>
      <c r="R244" s="49">
        <v>1708.5</v>
      </c>
      <c r="S244" s="49">
        <v>2105.6999999999998</v>
      </c>
      <c r="T244" s="49">
        <v>2095.5</v>
      </c>
      <c r="U244" s="49">
        <v>2140.7999999999997</v>
      </c>
      <c r="V244" s="49">
        <v>2125.5</v>
      </c>
      <c r="W244" s="49">
        <v>2235.9</v>
      </c>
      <c r="X244" s="49">
        <v>0</v>
      </c>
    </row>
    <row r="245" spans="5:24" s="18" customFormat="1" x14ac:dyDescent="0.2">
      <c r="E245" s="19" t="s">
        <v>244</v>
      </c>
      <c r="F245" s="19"/>
      <c r="G245" s="19"/>
      <c r="H245" s="19"/>
      <c r="I245" s="19"/>
      <c r="J245" s="19"/>
      <c r="K245" s="19"/>
      <c r="M245" s="49">
        <v>3912.6</v>
      </c>
      <c r="N245" s="49">
        <v>3832.2</v>
      </c>
      <c r="O245" s="49">
        <v>3356.1</v>
      </c>
      <c r="P245" s="49">
        <v>3459.6</v>
      </c>
      <c r="Q245" s="49">
        <v>3896.3999999999996</v>
      </c>
      <c r="R245" s="49">
        <v>4129.8</v>
      </c>
      <c r="S245" s="49">
        <v>4623</v>
      </c>
      <c r="T245" s="49">
        <v>4486.5</v>
      </c>
      <c r="U245" s="49">
        <v>4185.5999999999995</v>
      </c>
      <c r="V245" s="49">
        <v>4139.0999999999995</v>
      </c>
      <c r="W245" s="49">
        <v>1332.3600000000001</v>
      </c>
      <c r="X245" s="49">
        <f>(SUM(X246:X262))*0.3</f>
        <v>0</v>
      </c>
    </row>
    <row r="246" spans="5:24" outlineLevel="1" x14ac:dyDescent="0.2">
      <c r="F246" s="21" t="s">
        <v>196</v>
      </c>
      <c r="M246" s="50">
        <v>525</v>
      </c>
      <c r="N246" s="50">
        <v>507.59999999999997</v>
      </c>
      <c r="O246" s="50">
        <v>346.8</v>
      </c>
      <c r="P246" s="50">
        <v>167.4</v>
      </c>
      <c r="Q246" s="50">
        <v>191.7</v>
      </c>
      <c r="R246" s="50">
        <v>189.29999999999998</v>
      </c>
      <c r="S246" s="50">
        <v>238.2</v>
      </c>
      <c r="T246" s="50">
        <v>273</v>
      </c>
      <c r="U246" s="50">
        <v>312</v>
      </c>
      <c r="V246" s="50">
        <v>346.8</v>
      </c>
      <c r="W246" s="50">
        <v>450.3</v>
      </c>
      <c r="X246" s="50">
        <v>0</v>
      </c>
    </row>
    <row r="247" spans="5:24" outlineLevel="1" x14ac:dyDescent="0.2">
      <c r="F247" s="21" t="s">
        <v>245</v>
      </c>
      <c r="M247" s="50">
        <v>407.4</v>
      </c>
      <c r="N247" s="50">
        <v>421.2</v>
      </c>
      <c r="O247" s="50">
        <v>377.4</v>
      </c>
      <c r="P247" s="50">
        <v>418.2</v>
      </c>
      <c r="Q247" s="50">
        <v>457.2</v>
      </c>
      <c r="R247" s="50">
        <v>550.5</v>
      </c>
      <c r="S247" s="50">
        <v>523.19999999999993</v>
      </c>
      <c r="T247" s="50">
        <v>416.09999999999997</v>
      </c>
      <c r="U247" s="50">
        <v>488.4</v>
      </c>
      <c r="V247" s="50">
        <v>401.4</v>
      </c>
      <c r="W247" s="50">
        <v>412.5</v>
      </c>
      <c r="X247" s="50">
        <v>0</v>
      </c>
    </row>
    <row r="248" spans="5:24" outlineLevel="1" x14ac:dyDescent="0.2">
      <c r="F248" s="21" t="s">
        <v>246</v>
      </c>
      <c r="M248" s="50">
        <v>92.7</v>
      </c>
      <c r="N248" s="50">
        <v>87.3</v>
      </c>
      <c r="O248" s="50">
        <v>57.3</v>
      </c>
      <c r="P248" s="50">
        <v>28.799999999999997</v>
      </c>
      <c r="Q248" s="50">
        <v>70.5</v>
      </c>
      <c r="R248" s="50">
        <v>72.899999999999991</v>
      </c>
      <c r="S248" s="50">
        <v>95.1</v>
      </c>
      <c r="T248" s="50">
        <v>97.5</v>
      </c>
      <c r="U248" s="50">
        <v>85.2</v>
      </c>
      <c r="V248" s="50">
        <v>79.5</v>
      </c>
      <c r="W248" s="50">
        <v>81</v>
      </c>
      <c r="X248" s="50">
        <v>0</v>
      </c>
    </row>
    <row r="249" spans="5:24" outlineLevel="1" x14ac:dyDescent="0.2">
      <c r="F249" s="21" t="s">
        <v>247</v>
      </c>
      <c r="M249" s="50">
        <v>2.4</v>
      </c>
      <c r="N249" s="50">
        <v>6.3</v>
      </c>
      <c r="O249" s="50">
        <v>2.6999999999999997</v>
      </c>
      <c r="P249" s="50">
        <v>2.6999999999999997</v>
      </c>
      <c r="Q249" s="50">
        <v>7.5</v>
      </c>
      <c r="R249" s="50">
        <v>4.8</v>
      </c>
      <c r="S249" s="50">
        <v>3.3</v>
      </c>
      <c r="T249" s="50">
        <v>6.3</v>
      </c>
      <c r="U249" s="50">
        <v>9.9</v>
      </c>
      <c r="V249" s="50">
        <v>7.5</v>
      </c>
      <c r="W249" s="50">
        <v>9</v>
      </c>
      <c r="X249" s="50">
        <v>0</v>
      </c>
    </row>
    <row r="250" spans="5:24" outlineLevel="1" x14ac:dyDescent="0.2">
      <c r="F250" s="21" t="s">
        <v>248</v>
      </c>
      <c r="M250" s="50">
        <v>40.199999999999996</v>
      </c>
      <c r="N250" s="50">
        <v>29.7</v>
      </c>
      <c r="O250" s="50">
        <v>26.099999999999998</v>
      </c>
      <c r="P250" s="50">
        <v>26.7</v>
      </c>
      <c r="Q250" s="50">
        <v>17.399999999999999</v>
      </c>
      <c r="R250" s="50">
        <v>25.5</v>
      </c>
      <c r="S250" s="50">
        <v>24.9</v>
      </c>
      <c r="T250" s="50">
        <v>36.6</v>
      </c>
      <c r="U250" s="50">
        <v>26.4</v>
      </c>
      <c r="V250" s="50">
        <v>31.2</v>
      </c>
      <c r="W250" s="50">
        <v>34.199999999999996</v>
      </c>
      <c r="X250" s="50">
        <v>0</v>
      </c>
    </row>
    <row r="251" spans="5:24" outlineLevel="1" x14ac:dyDescent="0.2">
      <c r="F251" s="21" t="s">
        <v>249</v>
      </c>
      <c r="M251" s="50">
        <v>617.1</v>
      </c>
      <c r="N251" s="50">
        <v>517.19999999999993</v>
      </c>
      <c r="O251" s="50">
        <v>465.9</v>
      </c>
      <c r="P251" s="50">
        <v>465.9</v>
      </c>
      <c r="Q251" s="50">
        <v>438.3</v>
      </c>
      <c r="R251" s="50">
        <v>469.2</v>
      </c>
      <c r="S251" s="50">
        <v>504</v>
      </c>
      <c r="T251" s="50">
        <v>474</v>
      </c>
      <c r="U251" s="50">
        <v>408.59999999999997</v>
      </c>
      <c r="V251" s="50">
        <v>396.59999999999997</v>
      </c>
      <c r="W251" s="50">
        <v>399.3</v>
      </c>
      <c r="X251" s="50">
        <v>0</v>
      </c>
    </row>
    <row r="252" spans="5:24" outlineLevel="1" x14ac:dyDescent="0.2">
      <c r="F252" s="21" t="s">
        <v>250</v>
      </c>
      <c r="M252" s="50">
        <v>450.59999999999997</v>
      </c>
      <c r="N252" s="50">
        <v>435.3</v>
      </c>
      <c r="O252" s="50">
        <v>294.89999999999998</v>
      </c>
      <c r="P252" s="50">
        <v>204.9</v>
      </c>
      <c r="Q252" s="50">
        <v>203.4</v>
      </c>
      <c r="R252" s="50">
        <v>212.1</v>
      </c>
      <c r="S252" s="50">
        <v>245.39999999999998</v>
      </c>
      <c r="T252" s="50">
        <v>255.29999999999998</v>
      </c>
      <c r="U252" s="50">
        <v>257.09999999999997</v>
      </c>
      <c r="V252" s="50">
        <v>310.2</v>
      </c>
      <c r="W252" s="50">
        <v>394.8</v>
      </c>
      <c r="X252" s="50">
        <v>0</v>
      </c>
    </row>
    <row r="253" spans="5:24" outlineLevel="1" x14ac:dyDescent="0.2">
      <c r="F253" s="21" t="s">
        <v>202</v>
      </c>
      <c r="M253" s="50">
        <v>1475.7</v>
      </c>
      <c r="N253" s="50">
        <v>1482</v>
      </c>
      <c r="O253" s="50">
        <v>1564.5</v>
      </c>
      <c r="P253" s="50">
        <v>1986</v>
      </c>
      <c r="Q253" s="50">
        <v>2409.6</v>
      </c>
      <c r="R253" s="50">
        <v>2445</v>
      </c>
      <c r="S253" s="50">
        <v>2821.7999999999997</v>
      </c>
      <c r="T253" s="50">
        <v>2762.4</v>
      </c>
      <c r="U253" s="50">
        <v>2445.2999999999997</v>
      </c>
      <c r="V253" s="50">
        <v>2386.7999999999997</v>
      </c>
      <c r="W253" s="50">
        <v>2460</v>
      </c>
      <c r="X253" s="50">
        <v>0</v>
      </c>
    </row>
    <row r="254" spans="5:24" outlineLevel="1" x14ac:dyDescent="0.2">
      <c r="F254" s="21" t="s">
        <v>251</v>
      </c>
      <c r="M254" s="50">
        <v>54.6</v>
      </c>
      <c r="N254" s="50">
        <v>49.199999999999996</v>
      </c>
      <c r="O254" s="50">
        <v>8.6999999999999993</v>
      </c>
      <c r="P254" s="50">
        <v>12.299999999999999</v>
      </c>
      <c r="Q254" s="50">
        <v>3.9</v>
      </c>
      <c r="R254" s="50">
        <v>2.4</v>
      </c>
      <c r="S254" s="50">
        <v>1.7999999999999998</v>
      </c>
      <c r="T254" s="50">
        <v>8.6999999999999993</v>
      </c>
      <c r="U254" s="50">
        <v>8.6999999999999993</v>
      </c>
      <c r="V254" s="50">
        <v>15.6</v>
      </c>
      <c r="W254" s="50">
        <v>24.9</v>
      </c>
      <c r="X254" s="50">
        <v>0</v>
      </c>
    </row>
    <row r="255" spans="5:24" outlineLevel="1" x14ac:dyDescent="0.2">
      <c r="F255" s="21" t="s">
        <v>252</v>
      </c>
      <c r="M255" s="50">
        <v>1.2</v>
      </c>
      <c r="N255" s="50">
        <v>5.3999999999999995</v>
      </c>
      <c r="O255" s="50">
        <v>1.7999999999999998</v>
      </c>
      <c r="P255" s="50">
        <v>0.3</v>
      </c>
      <c r="Q255" s="50">
        <v>0.3</v>
      </c>
      <c r="R255" s="50">
        <v>0.3</v>
      </c>
      <c r="S255" s="50">
        <v>9</v>
      </c>
      <c r="T255" s="50">
        <v>6</v>
      </c>
      <c r="U255" s="50">
        <v>1.7999999999999998</v>
      </c>
      <c r="V255" s="50">
        <v>0.89999999999999991</v>
      </c>
      <c r="W255" s="50">
        <v>1.5</v>
      </c>
      <c r="X255" s="50">
        <v>0</v>
      </c>
    </row>
    <row r="256" spans="5:24" outlineLevel="1" x14ac:dyDescent="0.2">
      <c r="F256" s="21" t="s">
        <v>253</v>
      </c>
      <c r="M256" s="50">
        <v>64.2</v>
      </c>
      <c r="N256" s="50">
        <v>55.5</v>
      </c>
      <c r="O256" s="50">
        <v>46.5</v>
      </c>
      <c r="P256" s="50">
        <v>50.1</v>
      </c>
      <c r="Q256" s="50">
        <v>31.799999999999997</v>
      </c>
      <c r="R256" s="50">
        <v>58.5</v>
      </c>
      <c r="S256" s="50">
        <v>58.199999999999996</v>
      </c>
      <c r="T256" s="50">
        <v>55.5</v>
      </c>
      <c r="U256" s="50">
        <v>51.6</v>
      </c>
      <c r="V256" s="50">
        <v>57.9</v>
      </c>
      <c r="W256" s="50">
        <v>60.9</v>
      </c>
      <c r="X256" s="50">
        <v>0</v>
      </c>
    </row>
    <row r="257" spans="4:24" outlineLevel="1" x14ac:dyDescent="0.2">
      <c r="F257" s="21" t="s">
        <v>254</v>
      </c>
      <c r="M257" s="50">
        <v>132</v>
      </c>
      <c r="N257" s="50">
        <v>121.19999999999999</v>
      </c>
      <c r="O257" s="50">
        <v>88.8</v>
      </c>
      <c r="P257" s="50">
        <v>41.699999999999996</v>
      </c>
      <c r="Q257" s="50">
        <v>33.6</v>
      </c>
      <c r="R257" s="50">
        <v>39.6</v>
      </c>
      <c r="S257" s="50">
        <v>40.199999999999996</v>
      </c>
      <c r="T257" s="50">
        <v>43.199999999999996</v>
      </c>
      <c r="U257" s="50">
        <v>48.3</v>
      </c>
      <c r="V257" s="50">
        <v>63</v>
      </c>
      <c r="W257" s="50">
        <v>73.8</v>
      </c>
      <c r="X257" s="50">
        <v>0</v>
      </c>
    </row>
    <row r="258" spans="4:24" outlineLevel="1" x14ac:dyDescent="0.2">
      <c r="F258" s="21" t="s">
        <v>255</v>
      </c>
      <c r="M258" s="50">
        <v>30.599999999999998</v>
      </c>
      <c r="N258" s="50">
        <v>29.4</v>
      </c>
      <c r="O258" s="50">
        <v>30.299999999999997</v>
      </c>
      <c r="P258" s="50">
        <v>11.7</v>
      </c>
      <c r="Q258" s="50">
        <v>15.899999999999999</v>
      </c>
      <c r="R258" s="50">
        <v>30.9</v>
      </c>
      <c r="S258" s="50">
        <v>33.299999999999997</v>
      </c>
      <c r="T258" s="50">
        <v>28.799999999999997</v>
      </c>
      <c r="U258" s="50">
        <v>24.9</v>
      </c>
      <c r="V258" s="50">
        <v>35.4</v>
      </c>
      <c r="W258" s="50">
        <v>32.1</v>
      </c>
      <c r="X258" s="50">
        <v>0</v>
      </c>
    </row>
    <row r="259" spans="4:24" outlineLevel="1" x14ac:dyDescent="0.2">
      <c r="F259" s="21" t="s">
        <v>256</v>
      </c>
      <c r="M259" s="50">
        <v>6</v>
      </c>
      <c r="N259" s="50">
        <v>9.2999999999999989</v>
      </c>
      <c r="O259" s="50">
        <v>9.9</v>
      </c>
      <c r="P259" s="50">
        <v>9</v>
      </c>
      <c r="Q259" s="50">
        <v>11.4</v>
      </c>
      <c r="R259" s="50">
        <v>21.9</v>
      </c>
      <c r="S259" s="50">
        <v>18</v>
      </c>
      <c r="T259" s="50">
        <v>23.099999999999998</v>
      </c>
      <c r="U259" s="50">
        <v>16.5</v>
      </c>
      <c r="V259" s="50">
        <v>6.3</v>
      </c>
      <c r="W259" s="50">
        <v>6.3</v>
      </c>
      <c r="X259" s="50">
        <v>0</v>
      </c>
    </row>
    <row r="260" spans="4:24" outlineLevel="1" x14ac:dyDescent="0.2">
      <c r="F260" s="21" t="s">
        <v>257</v>
      </c>
      <c r="M260" s="50">
        <v>6.3</v>
      </c>
      <c r="N260" s="50">
        <v>4.2</v>
      </c>
      <c r="O260" s="50">
        <v>7.1999999999999993</v>
      </c>
      <c r="P260" s="50">
        <v>33.9</v>
      </c>
      <c r="Q260" s="50">
        <v>0</v>
      </c>
      <c r="R260" s="50">
        <v>0</v>
      </c>
      <c r="S260" s="50">
        <v>0</v>
      </c>
      <c r="T260" s="50">
        <v>0</v>
      </c>
      <c r="U260" s="50">
        <v>0</v>
      </c>
      <c r="V260" s="50">
        <v>0</v>
      </c>
      <c r="W260" s="50">
        <v>0</v>
      </c>
      <c r="X260" s="50">
        <v>0</v>
      </c>
    </row>
    <row r="261" spans="4:24" outlineLevel="1" x14ac:dyDescent="0.2">
      <c r="F261" s="15" t="s">
        <v>258</v>
      </c>
      <c r="M261" s="50">
        <v>6.3</v>
      </c>
      <c r="N261" s="50">
        <v>71.399999999999991</v>
      </c>
      <c r="O261" s="50">
        <v>27.3</v>
      </c>
      <c r="P261" s="50">
        <v>0</v>
      </c>
      <c r="Q261" s="50">
        <v>0.89999999999999991</v>
      </c>
      <c r="R261" s="50">
        <v>0</v>
      </c>
      <c r="S261" s="50">
        <v>0</v>
      </c>
      <c r="T261" s="50">
        <v>0</v>
      </c>
      <c r="U261" s="50">
        <v>0.89999999999999991</v>
      </c>
      <c r="V261" s="50">
        <v>0</v>
      </c>
      <c r="W261" s="50">
        <v>0.6</v>
      </c>
      <c r="X261" s="50">
        <v>0</v>
      </c>
    </row>
    <row r="262" spans="4:24" outlineLevel="1" x14ac:dyDescent="0.2">
      <c r="F262" s="21" t="s">
        <v>259</v>
      </c>
      <c r="M262" s="50">
        <v>0.3</v>
      </c>
      <c r="N262" s="50">
        <v>0</v>
      </c>
      <c r="O262" s="50">
        <v>0</v>
      </c>
      <c r="P262" s="50">
        <v>0</v>
      </c>
      <c r="Q262" s="50">
        <v>3</v>
      </c>
      <c r="R262" s="50">
        <v>6.8999999999999995</v>
      </c>
      <c r="S262" s="50">
        <v>6.6</v>
      </c>
      <c r="T262" s="50">
        <v>0</v>
      </c>
      <c r="U262" s="50">
        <v>0</v>
      </c>
      <c r="V262" s="50">
        <v>0</v>
      </c>
      <c r="W262" s="50">
        <v>0</v>
      </c>
      <c r="X262" s="50">
        <v>0</v>
      </c>
    </row>
    <row r="263" spans="4:24" s="18" customFormat="1" outlineLevel="1" x14ac:dyDescent="0.2">
      <c r="E263" s="19" t="s">
        <v>24</v>
      </c>
      <c r="F263" s="19"/>
      <c r="G263" s="19"/>
      <c r="H263" s="19"/>
      <c r="I263" s="19"/>
      <c r="J263" s="19"/>
      <c r="K263" s="19"/>
      <c r="M263" s="49">
        <v>1344</v>
      </c>
      <c r="N263" s="49">
        <v>1369.8</v>
      </c>
      <c r="O263" s="49">
        <v>1107.5999999999999</v>
      </c>
      <c r="P263" s="49">
        <v>717.9</v>
      </c>
      <c r="Q263" s="49">
        <v>876.6</v>
      </c>
      <c r="R263" s="49">
        <v>1061.0999999999999</v>
      </c>
      <c r="S263" s="49">
        <v>1326.06</v>
      </c>
      <c r="T263" s="49">
        <v>1189.8</v>
      </c>
      <c r="U263" s="49">
        <v>1116</v>
      </c>
      <c r="V263" s="49">
        <v>1256.0999999999999</v>
      </c>
      <c r="W263" s="49">
        <v>431.28</v>
      </c>
      <c r="X263" s="49">
        <f>(SUM(X264:X271))*0.3</f>
        <v>0</v>
      </c>
    </row>
    <row r="264" spans="4:24" outlineLevel="1" x14ac:dyDescent="0.2">
      <c r="F264" s="21" t="s">
        <v>190</v>
      </c>
      <c r="M264" s="50">
        <v>168.9</v>
      </c>
      <c r="N264" s="50">
        <v>142.5</v>
      </c>
      <c r="O264" s="50">
        <v>133.19999999999999</v>
      </c>
      <c r="P264" s="50">
        <v>112.2</v>
      </c>
      <c r="Q264" s="50">
        <v>172.2</v>
      </c>
      <c r="R264" s="50">
        <v>214.79999999999998</v>
      </c>
      <c r="S264" s="50">
        <v>249</v>
      </c>
      <c r="T264" s="50">
        <v>195.29999999999998</v>
      </c>
      <c r="U264" s="50">
        <v>198</v>
      </c>
      <c r="V264" s="50">
        <v>180</v>
      </c>
      <c r="W264" s="50">
        <v>184.5</v>
      </c>
      <c r="X264" s="50">
        <v>0</v>
      </c>
    </row>
    <row r="265" spans="4:24" outlineLevel="1" x14ac:dyDescent="0.2">
      <c r="F265" s="21" t="s">
        <v>260</v>
      </c>
      <c r="M265" s="50">
        <v>63</v>
      </c>
      <c r="N265" s="50">
        <v>84.3</v>
      </c>
      <c r="O265" s="50">
        <v>52.8</v>
      </c>
      <c r="P265" s="50">
        <v>7.8</v>
      </c>
      <c r="Q265" s="50">
        <v>11.4</v>
      </c>
      <c r="R265" s="50">
        <v>16.2</v>
      </c>
      <c r="S265" s="50">
        <v>38.1</v>
      </c>
      <c r="T265" s="50">
        <v>42.3</v>
      </c>
      <c r="U265" s="50">
        <v>46.5</v>
      </c>
      <c r="V265" s="50">
        <v>50.1</v>
      </c>
      <c r="W265" s="50">
        <v>50.1</v>
      </c>
      <c r="X265" s="50">
        <v>0</v>
      </c>
    </row>
    <row r="266" spans="4:24" outlineLevel="1" x14ac:dyDescent="0.2">
      <c r="F266" s="21" t="s">
        <v>261</v>
      </c>
      <c r="M266" s="50">
        <v>114.3</v>
      </c>
      <c r="N266" s="50">
        <v>159.6</v>
      </c>
      <c r="O266" s="50">
        <v>95.7</v>
      </c>
      <c r="P266" s="50">
        <v>54.9</v>
      </c>
      <c r="Q266" s="50">
        <v>57.3</v>
      </c>
      <c r="R266" s="50">
        <v>82.5</v>
      </c>
      <c r="S266" s="50">
        <v>99.33</v>
      </c>
      <c r="T266" s="50">
        <v>89.7</v>
      </c>
      <c r="U266" s="50">
        <v>108.89999999999999</v>
      </c>
      <c r="V266" s="50">
        <v>128.69999999999999</v>
      </c>
      <c r="W266" s="50">
        <v>132.29999999999998</v>
      </c>
      <c r="X266" s="50">
        <v>0</v>
      </c>
    </row>
    <row r="267" spans="4:24" outlineLevel="1" x14ac:dyDescent="0.2">
      <c r="F267" s="21" t="s">
        <v>262</v>
      </c>
      <c r="M267" s="50">
        <v>196.5</v>
      </c>
      <c r="N267" s="50">
        <v>157.79999999999998</v>
      </c>
      <c r="O267" s="50">
        <v>115.5</v>
      </c>
      <c r="P267" s="50">
        <v>57.3</v>
      </c>
      <c r="Q267" s="50">
        <v>73.2</v>
      </c>
      <c r="R267" s="50">
        <v>80.099999999999994</v>
      </c>
      <c r="S267" s="50">
        <v>72.599999999999994</v>
      </c>
      <c r="T267" s="50">
        <v>64.8</v>
      </c>
      <c r="U267" s="50">
        <v>72</v>
      </c>
      <c r="V267" s="50">
        <v>130.5</v>
      </c>
      <c r="W267" s="50">
        <v>161.1</v>
      </c>
      <c r="X267" s="50">
        <v>0</v>
      </c>
    </row>
    <row r="268" spans="4:24" outlineLevel="1" x14ac:dyDescent="0.2">
      <c r="F268" s="21" t="s">
        <v>263</v>
      </c>
      <c r="M268" s="50">
        <v>95.399999999999991</v>
      </c>
      <c r="N268" s="50">
        <v>106.2</v>
      </c>
      <c r="O268" s="50">
        <v>90.3</v>
      </c>
      <c r="P268" s="50">
        <v>19.8</v>
      </c>
      <c r="Q268" s="50">
        <v>33.6</v>
      </c>
      <c r="R268" s="50">
        <v>31.799999999999997</v>
      </c>
      <c r="S268" s="50">
        <v>89.7</v>
      </c>
      <c r="T268" s="50">
        <v>65.7</v>
      </c>
      <c r="U268" s="50">
        <v>51.3</v>
      </c>
      <c r="V268" s="50">
        <v>80.7</v>
      </c>
      <c r="W268" s="50">
        <v>185.7</v>
      </c>
      <c r="X268" s="50">
        <v>0</v>
      </c>
    </row>
    <row r="269" spans="4:24" outlineLevel="1" x14ac:dyDescent="0.2">
      <c r="F269" s="21" t="s">
        <v>264</v>
      </c>
      <c r="M269" s="50">
        <v>0</v>
      </c>
      <c r="N269" s="50">
        <v>0</v>
      </c>
      <c r="O269" s="50">
        <v>0</v>
      </c>
      <c r="P269" s="50">
        <v>0</v>
      </c>
      <c r="Q269" s="50">
        <v>0</v>
      </c>
      <c r="R269" s="50">
        <v>0</v>
      </c>
      <c r="S269" s="50">
        <v>0</v>
      </c>
      <c r="T269" s="50">
        <v>0</v>
      </c>
      <c r="U269" s="50">
        <v>0</v>
      </c>
      <c r="V269" s="50">
        <v>0</v>
      </c>
      <c r="W269" s="50">
        <v>0</v>
      </c>
      <c r="X269" s="50">
        <v>0</v>
      </c>
    </row>
    <row r="270" spans="4:24" outlineLevel="1" x14ac:dyDescent="0.2">
      <c r="F270" s="21" t="s">
        <v>265</v>
      </c>
      <c r="M270" s="50">
        <v>544.5</v>
      </c>
      <c r="N270" s="50">
        <v>497.7</v>
      </c>
      <c r="O270" s="50">
        <v>438.59999999999997</v>
      </c>
      <c r="P270" s="50">
        <v>278.09999999999997</v>
      </c>
      <c r="Q270" s="50">
        <v>357</v>
      </c>
      <c r="R270" s="50">
        <v>489.29999999999995</v>
      </c>
      <c r="S270" s="50">
        <v>576.6</v>
      </c>
      <c r="T270" s="50">
        <v>504</v>
      </c>
      <c r="U270" s="50">
        <v>429.9</v>
      </c>
      <c r="V270" s="50">
        <v>512.4</v>
      </c>
      <c r="W270" s="50">
        <v>504.29999999999995</v>
      </c>
      <c r="X270" s="50">
        <v>0</v>
      </c>
    </row>
    <row r="271" spans="4:24" outlineLevel="1" x14ac:dyDescent="0.2">
      <c r="F271" s="21" t="s">
        <v>266</v>
      </c>
      <c r="M271" s="50">
        <v>161.4</v>
      </c>
      <c r="N271" s="50">
        <v>221.7</v>
      </c>
      <c r="O271" s="50">
        <v>181.5</v>
      </c>
      <c r="P271" s="50">
        <v>187.79999999999998</v>
      </c>
      <c r="Q271" s="50">
        <v>171.9</v>
      </c>
      <c r="R271" s="50">
        <v>146.4</v>
      </c>
      <c r="S271" s="50">
        <v>200.73</v>
      </c>
      <c r="T271" s="50">
        <v>228</v>
      </c>
      <c r="U271" s="50">
        <v>209.4</v>
      </c>
      <c r="V271" s="50">
        <v>173.7</v>
      </c>
      <c r="W271" s="50">
        <v>219.6</v>
      </c>
      <c r="X271" s="50">
        <v>0</v>
      </c>
    </row>
    <row r="272" spans="4:24" x14ac:dyDescent="0.2">
      <c r="D272" s="26" t="s">
        <v>25</v>
      </c>
      <c r="E272" s="26"/>
      <c r="F272" s="27"/>
      <c r="G272" s="28"/>
      <c r="H272" s="28"/>
      <c r="I272" s="28"/>
      <c r="J272" s="28"/>
      <c r="K272" s="28"/>
      <c r="M272" s="51">
        <v>7929</v>
      </c>
      <c r="N272" s="51">
        <v>7876.5</v>
      </c>
      <c r="O272" s="51">
        <v>6790.2</v>
      </c>
      <c r="P272" s="51">
        <v>6478.2</v>
      </c>
      <c r="Q272" s="51">
        <v>5843.7</v>
      </c>
      <c r="R272" s="51">
        <v>6926.4</v>
      </c>
      <c r="S272" s="51">
        <v>8091.0599999999995</v>
      </c>
      <c r="T272" s="51">
        <v>7802.4</v>
      </c>
      <c r="U272" s="51">
        <v>7461.5999999999995</v>
      </c>
      <c r="V272" s="51">
        <v>7545</v>
      </c>
      <c r="W272" s="51">
        <v>1201.644</v>
      </c>
      <c r="X272" s="51">
        <f>(SUM(X263,X245,X241,X244))*0.3</f>
        <v>0</v>
      </c>
    </row>
    <row r="273" spans="2:24" ht="8.25" customHeight="1" x14ac:dyDescent="0.2">
      <c r="F273" s="30"/>
      <c r="M273" s="52">
        <v>0</v>
      </c>
      <c r="N273" s="52">
        <v>0</v>
      </c>
      <c r="O273" s="52">
        <v>0</v>
      </c>
      <c r="P273" s="52">
        <v>0</v>
      </c>
      <c r="Q273" s="52">
        <v>0</v>
      </c>
      <c r="R273" s="52">
        <v>0</v>
      </c>
      <c r="S273" s="52">
        <v>0</v>
      </c>
      <c r="T273" s="52">
        <v>0</v>
      </c>
      <c r="U273" s="52">
        <v>0</v>
      </c>
      <c r="V273" s="52">
        <v>0</v>
      </c>
      <c r="W273" s="52">
        <v>0</v>
      </c>
      <c r="X273" s="52">
        <v>0</v>
      </c>
    </row>
    <row r="274" spans="2:24" x14ac:dyDescent="0.2">
      <c r="D274" s="26" t="s">
        <v>26</v>
      </c>
      <c r="E274" s="26"/>
      <c r="F274" s="27"/>
      <c r="G274" s="28"/>
      <c r="H274" s="28"/>
      <c r="I274" s="28"/>
      <c r="J274" s="28"/>
      <c r="K274" s="28"/>
      <c r="M274" s="51">
        <v>0</v>
      </c>
      <c r="N274" s="51">
        <v>0</v>
      </c>
      <c r="O274" s="51">
        <v>0</v>
      </c>
      <c r="P274" s="51">
        <v>0</v>
      </c>
      <c r="Q274" s="51">
        <v>0</v>
      </c>
      <c r="R274" s="51">
        <v>0</v>
      </c>
      <c r="S274" s="51">
        <v>0</v>
      </c>
      <c r="T274" s="51">
        <v>0</v>
      </c>
      <c r="U274" s="51">
        <v>0</v>
      </c>
      <c r="V274" s="51">
        <v>0</v>
      </c>
      <c r="W274" s="51">
        <v>0</v>
      </c>
      <c r="X274" s="51">
        <v>0</v>
      </c>
    </row>
    <row r="275" spans="2:24" ht="8.25" customHeight="1" x14ac:dyDescent="0.2">
      <c r="F275" s="30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</row>
    <row r="276" spans="2:24" x14ac:dyDescent="0.2">
      <c r="D276" s="17" t="s">
        <v>27</v>
      </c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</row>
    <row r="277" spans="2:24" x14ac:dyDescent="0.2">
      <c r="E277" s="17" t="s">
        <v>15</v>
      </c>
      <c r="M277" s="50">
        <v>0</v>
      </c>
      <c r="N277" s="50">
        <v>0</v>
      </c>
      <c r="O277" s="50">
        <v>0</v>
      </c>
      <c r="P277" s="50">
        <v>0</v>
      </c>
      <c r="Q277" s="50">
        <v>0</v>
      </c>
      <c r="R277" s="50">
        <v>0</v>
      </c>
      <c r="S277" s="50">
        <v>0</v>
      </c>
      <c r="T277" s="50">
        <v>0</v>
      </c>
      <c r="U277" s="50">
        <v>0</v>
      </c>
      <c r="V277" s="50">
        <v>0</v>
      </c>
      <c r="W277" s="50">
        <v>0</v>
      </c>
      <c r="X277" s="50">
        <v>0</v>
      </c>
    </row>
    <row r="278" spans="2:24" x14ac:dyDescent="0.2">
      <c r="E278" s="17" t="s">
        <v>28</v>
      </c>
      <c r="M278" s="50">
        <v>0</v>
      </c>
      <c r="N278" s="50">
        <v>0</v>
      </c>
      <c r="O278" s="50">
        <v>0</v>
      </c>
      <c r="P278" s="50">
        <v>0</v>
      </c>
      <c r="Q278" s="50">
        <v>0</v>
      </c>
      <c r="R278" s="50">
        <v>0</v>
      </c>
      <c r="S278" s="50">
        <v>0</v>
      </c>
      <c r="T278" s="50">
        <v>0</v>
      </c>
      <c r="U278" s="50">
        <v>0</v>
      </c>
      <c r="V278" s="50">
        <v>0</v>
      </c>
      <c r="W278" s="50">
        <v>0</v>
      </c>
      <c r="X278" s="50">
        <v>0</v>
      </c>
    </row>
    <row r="279" spans="2:24" x14ac:dyDescent="0.2">
      <c r="D279" s="26" t="s">
        <v>29</v>
      </c>
      <c r="E279" s="26"/>
      <c r="F279" s="27"/>
      <c r="G279" s="28"/>
      <c r="H279" s="28"/>
      <c r="I279" s="28"/>
      <c r="J279" s="28"/>
      <c r="K279" s="28"/>
      <c r="M279" s="51">
        <v>0</v>
      </c>
      <c r="N279" s="51">
        <v>0</v>
      </c>
      <c r="O279" s="51">
        <v>0</v>
      </c>
      <c r="P279" s="51">
        <v>0</v>
      </c>
      <c r="Q279" s="51">
        <v>0</v>
      </c>
      <c r="R279" s="51">
        <v>0</v>
      </c>
      <c r="S279" s="51">
        <v>0</v>
      </c>
      <c r="T279" s="51">
        <v>0</v>
      </c>
      <c r="U279" s="51">
        <v>0</v>
      </c>
      <c r="V279" s="51">
        <v>0</v>
      </c>
      <c r="W279" s="51">
        <v>0</v>
      </c>
      <c r="X279" s="51">
        <f t="shared" ref="X279" si="6">SUM(X277:X278)</f>
        <v>0</v>
      </c>
    </row>
    <row r="280" spans="2:24" ht="8.25" customHeight="1" x14ac:dyDescent="0.2">
      <c r="F280" s="30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</row>
    <row r="281" spans="2:24" x14ac:dyDescent="0.2">
      <c r="C281" s="13" t="s">
        <v>267</v>
      </c>
      <c r="D281" s="13"/>
      <c r="E281" s="13"/>
      <c r="F281" s="14"/>
      <c r="G281" s="14"/>
      <c r="H281" s="14"/>
      <c r="I281" s="14"/>
      <c r="J281" s="14"/>
      <c r="K281" s="14"/>
      <c r="M281" s="53">
        <v>613361.58770000853</v>
      </c>
      <c r="N281" s="53">
        <v>584390.78620000777</v>
      </c>
      <c r="O281" s="53">
        <v>502599.19670000509</v>
      </c>
      <c r="P281" s="53">
        <v>324640.90319999901</v>
      </c>
      <c r="Q281" s="53">
        <v>437454.34580000205</v>
      </c>
      <c r="R281" s="53">
        <v>485569.01070000336</v>
      </c>
      <c r="S281" s="53">
        <v>519696.11970000627</v>
      </c>
      <c r="T281" s="53">
        <v>483663.66130000458</v>
      </c>
      <c r="U281" s="53">
        <v>484757.81219998869</v>
      </c>
      <c r="V281" s="53">
        <v>496646.88740000181</v>
      </c>
      <c r="W281" s="53">
        <v>44079.319493999777</v>
      </c>
      <c r="X281" s="53">
        <f t="shared" ref="X281" si="7">SUM(X279,X274,X272,X238,X229)</f>
        <v>0</v>
      </c>
    </row>
    <row r="282" spans="2:24" x14ac:dyDescent="0.2"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 t="e">
        <v>#REF!</v>
      </c>
      <c r="X282" s="50"/>
    </row>
    <row r="283" spans="2:24" x14ac:dyDescent="0.2">
      <c r="B283" s="17" t="s">
        <v>268</v>
      </c>
    </row>
    <row r="284" spans="2:24" x14ac:dyDescent="0.2">
      <c r="C284" s="17" t="s">
        <v>13</v>
      </c>
    </row>
    <row r="285" spans="2:24" x14ac:dyDescent="0.2">
      <c r="D285" s="17" t="s">
        <v>14</v>
      </c>
    </row>
    <row r="286" spans="2:24" s="18" customFormat="1" x14ac:dyDescent="0.2">
      <c r="E286" s="19" t="s">
        <v>15</v>
      </c>
      <c r="F286" s="19"/>
      <c r="G286" s="19"/>
      <c r="H286" s="19"/>
      <c r="I286" s="19"/>
      <c r="J286" s="19"/>
      <c r="K286" s="19"/>
      <c r="M286" s="20">
        <v>45.822601368589901</v>
      </c>
      <c r="N286" s="20">
        <v>45.983071086451517</v>
      </c>
      <c r="O286" s="20">
        <v>46.02507010313731</v>
      </c>
      <c r="P286" s="20">
        <v>46.220842171317884</v>
      </c>
      <c r="Q286" s="20">
        <v>46.045804740688972</v>
      </c>
      <c r="R286" s="20">
        <v>45.458091941150592</v>
      </c>
      <c r="S286" s="20">
        <v>46.203200356042473</v>
      </c>
      <c r="T286" s="20">
        <v>47.282902221509566</v>
      </c>
      <c r="U286" s="20">
        <f t="shared" ref="U286:U299" si="8">IF(U216=0,0,U5/U216)</f>
        <v>49.275067383182275</v>
      </c>
      <c r="V286" s="20">
        <v>52.456191252849855</v>
      </c>
      <c r="W286" s="20">
        <v>53.898685448464228</v>
      </c>
      <c r="X286" s="20">
        <f t="shared" ref="X286:X299" si="9">IF(X216=0,0,X5/X216)</f>
        <v>0</v>
      </c>
    </row>
    <row r="287" spans="2:24" outlineLevel="1" x14ac:dyDescent="0.2">
      <c r="F287" s="21" t="s">
        <v>116</v>
      </c>
      <c r="M287" s="22">
        <v>44.982461803783345</v>
      </c>
      <c r="N287" s="22">
        <v>45.027760419228663</v>
      </c>
      <c r="O287" s="22">
        <v>45.127534640451529</v>
      </c>
      <c r="P287" s="22">
        <v>45.206424679067162</v>
      </c>
      <c r="Q287" s="22">
        <v>44.970609674053875</v>
      </c>
      <c r="R287" s="22">
        <v>44.671406915179325</v>
      </c>
      <c r="S287" s="22">
        <v>45.408085658115972</v>
      </c>
      <c r="T287" s="22">
        <v>46.236344559252984</v>
      </c>
      <c r="U287" s="22">
        <f t="shared" si="8"/>
        <v>47.949196687131625</v>
      </c>
      <c r="V287" s="22">
        <v>51.028955280088169</v>
      </c>
      <c r="W287" s="22">
        <v>52.645601807612067</v>
      </c>
      <c r="X287" s="22">
        <f t="shared" si="9"/>
        <v>0</v>
      </c>
    </row>
    <row r="288" spans="2:24" outlineLevel="1" x14ac:dyDescent="0.2">
      <c r="F288" s="21" t="s">
        <v>234</v>
      </c>
      <c r="M288" s="22">
        <v>0</v>
      </c>
      <c r="N288" s="22">
        <v>0</v>
      </c>
      <c r="O288" s="22">
        <v>0</v>
      </c>
      <c r="P288" s="22">
        <v>0</v>
      </c>
      <c r="Q288" s="22">
        <v>0</v>
      </c>
      <c r="R288" s="22">
        <v>0</v>
      </c>
      <c r="S288" s="22">
        <v>0</v>
      </c>
      <c r="T288" s="22">
        <v>0</v>
      </c>
      <c r="U288" s="22">
        <f t="shared" si="8"/>
        <v>0</v>
      </c>
      <c r="V288" s="22">
        <v>0</v>
      </c>
      <c r="W288" s="22">
        <v>0</v>
      </c>
      <c r="X288" s="22">
        <f t="shared" si="9"/>
        <v>0</v>
      </c>
    </row>
    <row r="289" spans="1:24" outlineLevel="1" x14ac:dyDescent="0.2">
      <c r="F289" s="21" t="s">
        <v>94</v>
      </c>
      <c r="M289" s="22">
        <v>47.171846280637361</v>
      </c>
      <c r="N289" s="22">
        <v>46.917840520787649</v>
      </c>
      <c r="O289" s="22">
        <v>47.280415095647889</v>
      </c>
      <c r="P289" s="22">
        <v>47.825295693148853</v>
      </c>
      <c r="Q289" s="22">
        <v>47.709151882576272</v>
      </c>
      <c r="R289" s="22">
        <v>42.651257798311583</v>
      </c>
      <c r="S289" s="22">
        <v>47.831549591098337</v>
      </c>
      <c r="T289" s="22">
        <v>48.824645151723509</v>
      </c>
      <c r="U289" s="22">
        <f t="shared" si="8"/>
        <v>51.014854033748001</v>
      </c>
      <c r="V289" s="22">
        <v>53.616927570887782</v>
      </c>
      <c r="W289" s="22">
        <v>54.973021343596727</v>
      </c>
      <c r="X289" s="22">
        <f t="shared" si="9"/>
        <v>0</v>
      </c>
    </row>
    <row r="290" spans="1:24" outlineLevel="1" x14ac:dyDescent="0.2">
      <c r="F290" s="21" t="s">
        <v>104</v>
      </c>
      <c r="M290" s="22">
        <v>53.970596682983185</v>
      </c>
      <c r="N290" s="22">
        <v>54.078913239282976</v>
      </c>
      <c r="O290" s="22">
        <v>54.436911316866492</v>
      </c>
      <c r="P290" s="22">
        <v>54.982698100940631</v>
      </c>
      <c r="Q290" s="22">
        <v>54.9884523766423</v>
      </c>
      <c r="R290" s="22">
        <v>54.963998961899982</v>
      </c>
      <c r="S290" s="22">
        <v>54.988574379366575</v>
      </c>
      <c r="T290" s="22">
        <v>56.002688034683381</v>
      </c>
      <c r="U290" s="22">
        <f t="shared" si="8"/>
        <v>58.201721937003171</v>
      </c>
      <c r="V290" s="22">
        <v>61.871653296190836</v>
      </c>
      <c r="W290" s="22">
        <v>63.247982766142044</v>
      </c>
      <c r="X290" s="22">
        <f t="shared" si="9"/>
        <v>0</v>
      </c>
    </row>
    <row r="291" spans="1:24" outlineLevel="1" x14ac:dyDescent="0.2">
      <c r="F291" s="21" t="s">
        <v>110</v>
      </c>
      <c r="M291" s="22">
        <v>48.742274996802301</v>
      </c>
      <c r="N291" s="22">
        <v>51.069695686028105</v>
      </c>
      <c r="O291" s="22">
        <v>50.228901951976496</v>
      </c>
      <c r="P291" s="22">
        <v>51.458506412214263</v>
      </c>
      <c r="Q291" s="22">
        <v>52.044226116261406</v>
      </c>
      <c r="R291" s="22">
        <v>51.559445781820862</v>
      </c>
      <c r="S291" s="22">
        <v>49.41889731189535</v>
      </c>
      <c r="T291" s="22">
        <v>53.26296639958688</v>
      </c>
      <c r="U291" s="22">
        <f t="shared" si="8"/>
        <v>56.192524255036972</v>
      </c>
      <c r="V291" s="22">
        <v>58.897921657275262</v>
      </c>
      <c r="W291" s="22">
        <v>60.603563451949498</v>
      </c>
      <c r="X291" s="22">
        <f t="shared" si="9"/>
        <v>0</v>
      </c>
    </row>
    <row r="292" spans="1:24" s="18" customFormat="1" x14ac:dyDescent="0.2">
      <c r="E292" s="19" t="s">
        <v>16</v>
      </c>
      <c r="F292" s="19"/>
      <c r="G292" s="19"/>
      <c r="H292" s="19"/>
      <c r="I292" s="19"/>
      <c r="J292" s="19"/>
      <c r="K292" s="19"/>
      <c r="M292" s="20">
        <v>469.17294000856521</v>
      </c>
      <c r="N292" s="20">
        <v>675.03978706575981</v>
      </c>
      <c r="O292" s="20">
        <v>728.29506448214306</v>
      </c>
      <c r="P292" s="20">
        <v>558.91622270297012</v>
      </c>
      <c r="Q292" s="20">
        <v>737.59990739416094</v>
      </c>
      <c r="R292" s="20">
        <v>700.20372504040461</v>
      </c>
      <c r="S292" s="20">
        <v>1008.2012558442033</v>
      </c>
      <c r="T292" s="20">
        <v>723.02739012573136</v>
      </c>
      <c r="U292" s="20">
        <f t="shared" si="8"/>
        <v>1168.0406330115613</v>
      </c>
      <c r="V292" s="20">
        <v>580.65731460442282</v>
      </c>
      <c r="W292" s="20">
        <v>615.42544831127498</v>
      </c>
      <c r="X292" s="20">
        <f t="shared" si="9"/>
        <v>0</v>
      </c>
    </row>
    <row r="293" spans="1:24" outlineLevel="1" x14ac:dyDescent="0.2">
      <c r="F293" s="21" t="s">
        <v>135</v>
      </c>
      <c r="M293" s="22">
        <v>541.87815405752201</v>
      </c>
      <c r="N293" s="22">
        <v>714.05627861538483</v>
      </c>
      <c r="O293" s="22">
        <v>860.59423005521478</v>
      </c>
      <c r="P293" s="22">
        <v>495.02601767592574</v>
      </c>
      <c r="Q293" s="22">
        <v>112.78770091397845</v>
      </c>
      <c r="R293" s="22">
        <v>121.76752869354833</v>
      </c>
      <c r="S293" s="22">
        <v>114.64717096923074</v>
      </c>
      <c r="T293" s="22">
        <v>139.4377075607477</v>
      </c>
      <c r="U293" s="22">
        <f t="shared" si="8"/>
        <v>152.2906935326086</v>
      </c>
      <c r="V293" s="22">
        <v>96.95889375163388</v>
      </c>
      <c r="W293" s="22">
        <v>823.07592975000102</v>
      </c>
      <c r="X293" s="22">
        <f t="shared" si="9"/>
        <v>0</v>
      </c>
    </row>
    <row r="294" spans="1:24" outlineLevel="1" x14ac:dyDescent="0.2">
      <c r="F294" s="21" t="s">
        <v>120</v>
      </c>
      <c r="M294" s="22">
        <v>151.16017531818181</v>
      </c>
      <c r="N294" s="22">
        <v>181.55870123469393</v>
      </c>
      <c r="O294" s="22">
        <v>201.16477975789476</v>
      </c>
      <c r="P294" s="22">
        <v>287.04984899999999</v>
      </c>
      <c r="Q294" s="22">
        <v>332.4483007666667</v>
      </c>
      <c r="R294" s="22">
        <v>370.02355967999995</v>
      </c>
      <c r="S294" s="22">
        <v>365.21348956521723</v>
      </c>
      <c r="T294" s="22">
        <v>311.87104443589743</v>
      </c>
      <c r="U294" s="22">
        <f t="shared" si="8"/>
        <v>234.70898429411764</v>
      </c>
      <c r="V294" s="22">
        <v>199.31277031645558</v>
      </c>
      <c r="W294" s="22">
        <v>194.39718050781275</v>
      </c>
      <c r="X294" s="22">
        <f t="shared" si="9"/>
        <v>0</v>
      </c>
    </row>
    <row r="295" spans="1:24" outlineLevel="1" x14ac:dyDescent="0.2">
      <c r="F295" s="21" t="s">
        <v>235</v>
      </c>
      <c r="M295" s="22">
        <v>0</v>
      </c>
      <c r="N295" s="22">
        <v>0</v>
      </c>
      <c r="O295" s="22">
        <v>0</v>
      </c>
      <c r="P295" s="22">
        <v>0</v>
      </c>
      <c r="Q295" s="22">
        <v>0</v>
      </c>
      <c r="R295" s="22">
        <v>0</v>
      </c>
      <c r="S295" s="22">
        <v>0</v>
      </c>
      <c r="T295" s="22">
        <v>0</v>
      </c>
      <c r="U295" s="22">
        <f t="shared" si="8"/>
        <v>0</v>
      </c>
      <c r="V295" s="22">
        <v>0</v>
      </c>
      <c r="W295" s="22">
        <v>0</v>
      </c>
      <c r="X295" s="22">
        <f t="shared" si="9"/>
        <v>0</v>
      </c>
    </row>
    <row r="296" spans="1:24" outlineLevel="1" x14ac:dyDescent="0.2">
      <c r="F296" s="21" t="s">
        <v>139</v>
      </c>
      <c r="M296" s="22">
        <v>703.5427249999999</v>
      </c>
      <c r="N296" s="22">
        <v>1078.4155474687502</v>
      </c>
      <c r="O296" s="22">
        <v>1093.841385769231</v>
      </c>
      <c r="P296" s="22">
        <v>673.4258165119046</v>
      </c>
      <c r="Q296" s="22">
        <v>1202.9117180000005</v>
      </c>
      <c r="R296" s="22">
        <v>910.28728840952454</v>
      </c>
      <c r="S296" s="22">
        <v>1395.8062246808515</v>
      </c>
      <c r="T296" s="22">
        <v>1123.4314386785718</v>
      </c>
      <c r="U296" s="22">
        <f t="shared" si="8"/>
        <v>1862.8628424532028</v>
      </c>
      <c r="V296" s="22">
        <v>1175.697756828572</v>
      </c>
      <c r="W296" s="22">
        <v>774.77460561363614</v>
      </c>
      <c r="X296" s="22">
        <f t="shared" si="9"/>
        <v>0</v>
      </c>
    </row>
    <row r="297" spans="1:24" outlineLevel="1" x14ac:dyDescent="0.2">
      <c r="F297" s="21" t="s">
        <v>236</v>
      </c>
      <c r="M297" s="22">
        <v>0</v>
      </c>
      <c r="N297" s="22">
        <v>0</v>
      </c>
      <c r="O297" s="22">
        <v>0</v>
      </c>
      <c r="P297" s="22">
        <v>0</v>
      </c>
      <c r="Q297" s="22">
        <v>0</v>
      </c>
      <c r="R297" s="22">
        <v>0</v>
      </c>
      <c r="S297" s="22">
        <v>0</v>
      </c>
      <c r="T297" s="22">
        <v>0</v>
      </c>
      <c r="U297" s="22">
        <f t="shared" si="8"/>
        <v>0</v>
      </c>
      <c r="V297" s="22">
        <v>0</v>
      </c>
      <c r="W297" s="22">
        <v>0</v>
      </c>
      <c r="X297" s="22">
        <f t="shared" si="9"/>
        <v>0</v>
      </c>
    </row>
    <row r="298" spans="1:24" outlineLevel="1" x14ac:dyDescent="0.2">
      <c r="F298" s="21" t="s">
        <v>237</v>
      </c>
      <c r="M298" s="22">
        <v>289.25619799999998</v>
      </c>
      <c r="N298" s="22">
        <v>0</v>
      </c>
      <c r="O298" s="22">
        <v>274.99054000000001</v>
      </c>
      <c r="P298" s="22">
        <v>279.14222140000004</v>
      </c>
      <c r="Q298" s="22">
        <v>213.40137199999998</v>
      </c>
      <c r="R298" s="22">
        <v>0</v>
      </c>
      <c r="S298" s="22">
        <v>213.40137199999998</v>
      </c>
      <c r="T298" s="22">
        <v>241.5560164</v>
      </c>
      <c r="U298" s="22">
        <f t="shared" si="8"/>
        <v>0</v>
      </c>
      <c r="V298" s="22">
        <v>263.67752285714283</v>
      </c>
      <c r="W298" s="22">
        <v>255.63333859999997</v>
      </c>
      <c r="X298" s="22">
        <f t="shared" si="9"/>
        <v>0</v>
      </c>
    </row>
    <row r="299" spans="1:24" x14ac:dyDescent="0.2">
      <c r="D299" s="26" t="s">
        <v>17</v>
      </c>
      <c r="E299" s="26"/>
      <c r="F299" s="27"/>
      <c r="G299" s="28"/>
      <c r="H299" s="28"/>
      <c r="I299" s="28"/>
      <c r="J299" s="28"/>
      <c r="K299" s="28"/>
      <c r="M299" s="29">
        <v>46.159943272015951</v>
      </c>
      <c r="N299" s="29">
        <v>46.480212967243538</v>
      </c>
      <c r="O299" s="29">
        <v>46.504205728153053</v>
      </c>
      <c r="P299" s="29">
        <v>46.574153641271003</v>
      </c>
      <c r="Q299" s="29">
        <v>46.502039124447535</v>
      </c>
      <c r="R299" s="29">
        <v>45.878672113592565</v>
      </c>
      <c r="S299" s="29">
        <v>46.742539992249021</v>
      </c>
      <c r="T299" s="29">
        <v>47.790125934809772</v>
      </c>
      <c r="U299" s="29">
        <f t="shared" si="8"/>
        <v>50.11699496397577</v>
      </c>
      <c r="V299" s="29">
        <v>52.91538667870558</v>
      </c>
      <c r="W299" s="29">
        <v>54.381827321871953</v>
      </c>
      <c r="X299" s="29">
        <f t="shared" si="9"/>
        <v>0</v>
      </c>
    </row>
    <row r="300" spans="1:24" ht="8.25" customHeight="1" x14ac:dyDescent="0.2">
      <c r="F300" s="30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</row>
    <row r="301" spans="1:24" x14ac:dyDescent="0.2">
      <c r="D301" s="32" t="s">
        <v>18</v>
      </c>
    </row>
    <row r="302" spans="1:24" s="18" customFormat="1" x14ac:dyDescent="0.2">
      <c r="E302" s="19" t="s">
        <v>19</v>
      </c>
      <c r="F302" s="19"/>
      <c r="G302" s="19"/>
      <c r="H302" s="19"/>
      <c r="I302" s="19"/>
      <c r="J302" s="19"/>
      <c r="K302" s="19"/>
      <c r="M302" s="20">
        <v>873.78328765972174</v>
      </c>
      <c r="N302" s="20">
        <v>977.76999593220273</v>
      </c>
      <c r="O302" s="20">
        <v>941.07744119753113</v>
      </c>
      <c r="P302" s="20">
        <v>1133.233158181818</v>
      </c>
      <c r="Q302" s="20">
        <v>977.97823039024445</v>
      </c>
      <c r="R302" s="20">
        <v>1027.2590671818177</v>
      </c>
      <c r="S302" s="20">
        <v>1088.9544800873009</v>
      </c>
      <c r="T302" s="20">
        <v>1062.8534147368414</v>
      </c>
      <c r="U302" s="20">
        <f t="shared" ref="U302:U308" si="10">IF(U232=0,0,U21/U232)</f>
        <v>991.73553739655119</v>
      </c>
      <c r="V302" s="20">
        <v>1106.0510243304336</v>
      </c>
      <c r="W302" s="20">
        <v>987.06038505839319</v>
      </c>
      <c r="X302" s="20">
        <f t="shared" ref="X302:X308" si="11">IF(X232=0,0,X21/X232)</f>
        <v>0</v>
      </c>
    </row>
    <row r="303" spans="1:24" outlineLevel="1" x14ac:dyDescent="0.2">
      <c r="A303" s="33"/>
      <c r="D303" s="32"/>
      <c r="F303" s="34" t="s">
        <v>211</v>
      </c>
      <c r="G303" s="33"/>
      <c r="M303" s="22">
        <v>864.57139434306521</v>
      </c>
      <c r="N303" s="22">
        <v>993.72513022222165</v>
      </c>
      <c r="O303" s="22">
        <v>968.35580698684248</v>
      </c>
      <c r="P303" s="22">
        <v>1133.233158181818</v>
      </c>
      <c r="Q303" s="22">
        <v>964.47354318181885</v>
      </c>
      <c r="R303" s="22">
        <v>998.56961238461474</v>
      </c>
      <c r="S303" s="22">
        <v>1095.0047541150434</v>
      </c>
      <c r="T303" s="22">
        <v>1046.2655443457936</v>
      </c>
      <c r="U303" s="22">
        <f t="shared" si="10"/>
        <v>980.76501153982224</v>
      </c>
      <c r="V303" s="22">
        <v>1121.5725653364475</v>
      </c>
      <c r="W303" s="22">
        <v>993.89416572387972</v>
      </c>
      <c r="X303" s="22">
        <f t="shared" si="11"/>
        <v>0</v>
      </c>
    </row>
    <row r="304" spans="1:24" outlineLevel="1" x14ac:dyDescent="0.2">
      <c r="A304" s="33"/>
      <c r="D304" s="32"/>
      <c r="F304" s="35" t="s">
        <v>238</v>
      </c>
      <c r="G304" s="33"/>
      <c r="M304" s="22">
        <v>586.22589533333337</v>
      </c>
      <c r="N304" s="22">
        <v>608.67768599999999</v>
      </c>
      <c r="O304" s="22">
        <v>306.81818199999998</v>
      </c>
      <c r="P304" s="22">
        <v>0</v>
      </c>
      <c r="Q304" s="22">
        <v>309.91735499999999</v>
      </c>
      <c r="R304" s="22">
        <v>1118.5261709166668</v>
      </c>
      <c r="S304" s="22">
        <v>606.33608833333335</v>
      </c>
      <c r="T304" s="22">
        <v>1095.0413225</v>
      </c>
      <c r="U304" s="22">
        <f t="shared" si="10"/>
        <v>0</v>
      </c>
      <c r="V304" s="22">
        <v>594.54545459999997</v>
      </c>
      <c r="W304" s="22">
        <v>681.81818199999998</v>
      </c>
      <c r="X304" s="22">
        <f t="shared" si="11"/>
        <v>0</v>
      </c>
    </row>
    <row r="305" spans="1:24" outlineLevel="1" x14ac:dyDescent="0.2">
      <c r="A305" s="33"/>
      <c r="D305" s="32"/>
      <c r="F305" s="35" t="s">
        <v>239</v>
      </c>
      <c r="G305" s="33"/>
      <c r="M305" s="22">
        <v>1404.958678</v>
      </c>
      <c r="N305" s="22">
        <v>936.6391186666666</v>
      </c>
      <c r="O305" s="22">
        <v>1404.958678</v>
      </c>
      <c r="P305" s="22">
        <v>0</v>
      </c>
      <c r="Q305" s="22">
        <v>1404.958678</v>
      </c>
      <c r="R305" s="22">
        <v>1404.958678</v>
      </c>
      <c r="S305" s="22">
        <v>1404.9586780000002</v>
      </c>
      <c r="T305" s="22">
        <v>1404.958678</v>
      </c>
      <c r="U305" s="22">
        <f t="shared" si="10"/>
        <v>1404.958678</v>
      </c>
      <c r="V305" s="22">
        <v>1404.958678</v>
      </c>
      <c r="W305" s="22">
        <v>0</v>
      </c>
      <c r="X305" s="22">
        <f t="shared" si="11"/>
        <v>0</v>
      </c>
    </row>
    <row r="306" spans="1:24" outlineLevel="1" x14ac:dyDescent="0.2">
      <c r="D306" s="32"/>
      <c r="F306" s="37" t="s">
        <v>240</v>
      </c>
      <c r="G306" s="33"/>
      <c r="M306" s="22">
        <v>0</v>
      </c>
      <c r="N306" s="22">
        <v>0</v>
      </c>
      <c r="O306" s="22">
        <v>0</v>
      </c>
      <c r="P306" s="22">
        <v>0</v>
      </c>
      <c r="Q306" s="22">
        <v>0</v>
      </c>
      <c r="R306" s="22">
        <v>0</v>
      </c>
      <c r="S306" s="22">
        <v>0</v>
      </c>
      <c r="T306" s="22">
        <v>0</v>
      </c>
      <c r="U306" s="22">
        <f t="shared" si="10"/>
        <v>0</v>
      </c>
      <c r="V306" s="22">
        <v>0</v>
      </c>
      <c r="W306" s="22">
        <v>0</v>
      </c>
      <c r="X306" s="22">
        <f t="shared" si="11"/>
        <v>0</v>
      </c>
    </row>
    <row r="307" spans="1:24" outlineLevel="1" x14ac:dyDescent="0.2">
      <c r="D307" s="32"/>
      <c r="F307" s="37" t="s">
        <v>241</v>
      </c>
      <c r="G307" s="33"/>
      <c r="M307" s="22">
        <v>0</v>
      </c>
      <c r="N307" s="22">
        <v>0</v>
      </c>
      <c r="O307" s="22">
        <v>0</v>
      </c>
      <c r="P307" s="22">
        <v>0</v>
      </c>
      <c r="Q307" s="22">
        <v>0</v>
      </c>
      <c r="R307" s="22">
        <v>0</v>
      </c>
      <c r="S307" s="22">
        <v>0</v>
      </c>
      <c r="T307" s="22">
        <v>0</v>
      </c>
      <c r="U307" s="22">
        <f t="shared" si="10"/>
        <v>0</v>
      </c>
      <c r="V307" s="22">
        <v>0</v>
      </c>
      <c r="W307" s="22">
        <v>0</v>
      </c>
      <c r="X307" s="22">
        <f t="shared" si="11"/>
        <v>0</v>
      </c>
    </row>
    <row r="308" spans="1:24" x14ac:dyDescent="0.2">
      <c r="D308" s="26" t="s">
        <v>20</v>
      </c>
      <c r="E308" s="26"/>
      <c r="F308" s="27"/>
      <c r="G308" s="28"/>
      <c r="H308" s="28"/>
      <c r="I308" s="28"/>
      <c r="J308" s="28"/>
      <c r="K308" s="28"/>
      <c r="M308" s="29">
        <v>873.78328765972174</v>
      </c>
      <c r="N308" s="29">
        <v>977.76999593220273</v>
      </c>
      <c r="O308" s="29">
        <v>941.07744119753113</v>
      </c>
      <c r="P308" s="29">
        <v>1133.233158181818</v>
      </c>
      <c r="Q308" s="29">
        <v>977.97823039024445</v>
      </c>
      <c r="R308" s="29">
        <v>1027.2590671818177</v>
      </c>
      <c r="S308" s="29">
        <v>1088.9544800873009</v>
      </c>
      <c r="T308" s="29">
        <v>1062.8534147368414</v>
      </c>
      <c r="U308" s="29">
        <f t="shared" si="10"/>
        <v>991.73553739655119</v>
      </c>
      <c r="V308" s="29">
        <v>1106.0510243304336</v>
      </c>
      <c r="W308" s="29">
        <v>987.06038505839319</v>
      </c>
      <c r="X308" s="29">
        <f t="shared" si="11"/>
        <v>0</v>
      </c>
    </row>
    <row r="309" spans="1:24" ht="8.25" customHeight="1" x14ac:dyDescent="0.2">
      <c r="F309" s="30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</row>
    <row r="310" spans="1:24" x14ac:dyDescent="0.2">
      <c r="D310" s="17" t="s">
        <v>21</v>
      </c>
    </row>
    <row r="311" spans="1:24" s="18" customFormat="1" x14ac:dyDescent="0.2">
      <c r="E311" s="19" t="s">
        <v>22</v>
      </c>
      <c r="F311" s="19"/>
      <c r="G311" s="19"/>
      <c r="H311" s="19"/>
      <c r="I311" s="19"/>
      <c r="J311" s="19"/>
      <c r="K311" s="19"/>
      <c r="M311" s="20">
        <v>155.49766444565222</v>
      </c>
      <c r="N311" s="20">
        <v>330.56054626086956</v>
      </c>
      <c r="O311" s="20">
        <v>783.69864655072467</v>
      </c>
      <c r="P311" s="20">
        <v>1061.1845730333337</v>
      </c>
      <c r="Q311" s="20">
        <v>149.70484069387757</v>
      </c>
      <c r="R311" s="20">
        <v>224.51790641111114</v>
      </c>
      <c r="S311" s="20">
        <v>207.92295614876045</v>
      </c>
      <c r="T311" s="20">
        <v>349.24647549999992</v>
      </c>
      <c r="U311" s="20">
        <f t="shared" ref="U311:U342" si="12">IF(U241=0,0,U30/U241)</f>
        <v>371.00981406250003</v>
      </c>
      <c r="V311" s="20">
        <v>315.62085503703702</v>
      </c>
      <c r="W311" s="20">
        <v>465.72752325757568</v>
      </c>
      <c r="X311" s="20">
        <f t="shared" ref="X311:X342" si="13">IF(X241=0,0,X30/X241)</f>
        <v>0</v>
      </c>
    </row>
    <row r="312" spans="1:24" outlineLevel="1" x14ac:dyDescent="0.2">
      <c r="F312" s="21" t="s">
        <v>242</v>
      </c>
      <c r="M312" s="22">
        <v>157.06279097701153</v>
      </c>
      <c r="N312" s="22">
        <v>355.65410209756101</v>
      </c>
      <c r="O312" s="22">
        <v>887.70135874576272</v>
      </c>
      <c r="P312" s="22">
        <v>1165.6259565555558</v>
      </c>
      <c r="Q312" s="22">
        <v>150.53631097872341</v>
      </c>
      <c r="R312" s="22">
        <v>250.67722688888892</v>
      </c>
      <c r="S312" s="22">
        <v>211.69241832173924</v>
      </c>
      <c r="T312" s="22">
        <v>394.33019417441858</v>
      </c>
      <c r="U312" s="22">
        <f t="shared" si="12"/>
        <v>406.41622843636367</v>
      </c>
      <c r="V312" s="22">
        <v>334.65085640579707</v>
      </c>
      <c r="W312" s="22">
        <v>521.00676192727269</v>
      </c>
      <c r="X312" s="22">
        <f t="shared" si="13"/>
        <v>0</v>
      </c>
    </row>
    <row r="313" spans="1:24" outlineLevel="1" x14ac:dyDescent="0.2">
      <c r="F313" s="21" t="s">
        <v>243</v>
      </c>
      <c r="M313" s="22">
        <v>128.26446279999999</v>
      </c>
      <c r="N313" s="22">
        <v>124.7933884</v>
      </c>
      <c r="O313" s="22">
        <v>170.08264460000001</v>
      </c>
      <c r="P313" s="22">
        <v>121.21212133333334</v>
      </c>
      <c r="Q313" s="22">
        <v>130.165289</v>
      </c>
      <c r="R313" s="22">
        <v>119.8806245</v>
      </c>
      <c r="S313" s="22">
        <v>135.67493116666665</v>
      </c>
      <c r="T313" s="22">
        <v>106.921487625</v>
      </c>
      <c r="U313" s="22">
        <f t="shared" si="12"/>
        <v>154.63728177777782</v>
      </c>
      <c r="V313" s="22">
        <v>206.19834716666665</v>
      </c>
      <c r="W313" s="22">
        <v>189.3313299090909</v>
      </c>
      <c r="X313" s="22">
        <f t="shared" si="13"/>
        <v>0</v>
      </c>
    </row>
    <row r="314" spans="1:24" s="18" customFormat="1" x14ac:dyDescent="0.2">
      <c r="E314" s="19" t="s">
        <v>23</v>
      </c>
      <c r="F314" s="19"/>
      <c r="G314" s="19"/>
      <c r="H314" s="19"/>
      <c r="I314" s="19"/>
      <c r="J314" s="19"/>
      <c r="K314" s="19"/>
      <c r="M314" s="20">
        <v>110.85540249694057</v>
      </c>
      <c r="N314" s="20">
        <v>110.19212058823182</v>
      </c>
      <c r="O314" s="20">
        <v>114.57799474876336</v>
      </c>
      <c r="P314" s="20">
        <v>115.29791257965798</v>
      </c>
      <c r="Q314" s="20">
        <v>112.05576573266927</v>
      </c>
      <c r="R314" s="20">
        <v>125.14579995258869</v>
      </c>
      <c r="S314" s="20">
        <v>128.29370620615259</v>
      </c>
      <c r="T314" s="20">
        <v>129.22322827487369</v>
      </c>
      <c r="U314" s="20">
        <f t="shared" si="12"/>
        <v>137.37065475000099</v>
      </c>
      <c r="V314" s="20">
        <v>140.91425438532312</v>
      </c>
      <c r="W314" s="20">
        <v>145.40524997101801</v>
      </c>
      <c r="X314" s="20">
        <f t="shared" si="13"/>
        <v>0</v>
      </c>
    </row>
    <row r="315" spans="1:24" s="18" customFormat="1" x14ac:dyDescent="0.2">
      <c r="E315" s="19" t="s">
        <v>244</v>
      </c>
      <c r="F315" s="19"/>
      <c r="G315" s="19"/>
      <c r="H315" s="19"/>
      <c r="I315" s="19"/>
      <c r="J315" s="19"/>
      <c r="K315" s="19"/>
      <c r="M315" s="20">
        <v>38.082590347492577</v>
      </c>
      <c r="N315" s="20">
        <v>37.962240293643177</v>
      </c>
      <c r="O315" s="20">
        <v>33.595166003933159</v>
      </c>
      <c r="P315" s="20">
        <v>27.330482418227479</v>
      </c>
      <c r="Q315" s="20">
        <v>25.491362506313482</v>
      </c>
      <c r="R315" s="20">
        <v>28.108522625817162</v>
      </c>
      <c r="S315" s="20">
        <v>29.36022409364049</v>
      </c>
      <c r="T315" s="20">
        <v>30.018308580006618</v>
      </c>
      <c r="U315" s="20">
        <f t="shared" si="12"/>
        <v>31.928383603927688</v>
      </c>
      <c r="V315" s="20">
        <v>33.947125292309799</v>
      </c>
      <c r="W315" s="20">
        <v>34.830897270940198</v>
      </c>
      <c r="X315" s="20">
        <f t="shared" si="13"/>
        <v>0</v>
      </c>
    </row>
    <row r="316" spans="1:24" outlineLevel="1" x14ac:dyDescent="0.2">
      <c r="F316" s="21" t="s">
        <v>196</v>
      </c>
      <c r="M316" s="22">
        <v>51.197260981714415</v>
      </c>
      <c r="N316" s="22">
        <v>52.791777071512676</v>
      </c>
      <c r="O316" s="22">
        <v>55.048118441176733</v>
      </c>
      <c r="P316" s="22">
        <v>55.173436365591371</v>
      </c>
      <c r="Q316" s="22">
        <v>54.0794636619719</v>
      </c>
      <c r="R316" s="22">
        <v>55.980503316957233</v>
      </c>
      <c r="S316" s="22">
        <v>57.104767182619511</v>
      </c>
      <c r="T316" s="22">
        <v>62.933399294505328</v>
      </c>
      <c r="U316" s="22">
        <f t="shared" si="12"/>
        <v>60.325587421153742</v>
      </c>
      <c r="V316" s="22">
        <v>61.670013378027413</v>
      </c>
      <c r="W316" s="22">
        <v>66.028972724850306</v>
      </c>
      <c r="X316" s="22">
        <f t="shared" si="13"/>
        <v>0</v>
      </c>
    </row>
    <row r="317" spans="1:24" outlineLevel="1" x14ac:dyDescent="0.2">
      <c r="F317" s="21" t="s">
        <v>245</v>
      </c>
      <c r="M317" s="22">
        <v>23.431437790868973</v>
      </c>
      <c r="N317" s="22">
        <v>26.234960219373118</v>
      </c>
      <c r="O317" s="22">
        <v>26.948849592209879</v>
      </c>
      <c r="P317" s="22">
        <v>26.218029947632605</v>
      </c>
      <c r="Q317" s="22">
        <v>23.274983076771491</v>
      </c>
      <c r="R317" s="22">
        <v>27.853266328065335</v>
      </c>
      <c r="S317" s="22">
        <v>26.304117041857829</v>
      </c>
      <c r="T317" s="22">
        <v>29.311135850035967</v>
      </c>
      <c r="U317" s="22">
        <f t="shared" si="12"/>
        <v>33.65738007678145</v>
      </c>
      <c r="V317" s="22">
        <v>32.883049760837068</v>
      </c>
      <c r="W317" s="22">
        <v>34.423441013091072</v>
      </c>
      <c r="X317" s="22">
        <f t="shared" si="13"/>
        <v>0</v>
      </c>
    </row>
    <row r="318" spans="1:24" outlineLevel="1" x14ac:dyDescent="0.2">
      <c r="F318" s="21" t="s">
        <v>246</v>
      </c>
      <c r="M318" s="22">
        <v>107.30943892556633</v>
      </c>
      <c r="N318" s="22">
        <v>105.19005365292078</v>
      </c>
      <c r="O318" s="22">
        <v>114.53693186910991</v>
      </c>
      <c r="P318" s="22">
        <v>147.04717620833307</v>
      </c>
      <c r="Q318" s="22">
        <v>122.25123988510619</v>
      </c>
      <c r="R318" s="22">
        <v>117.47100638683123</v>
      </c>
      <c r="S318" s="22">
        <v>119.90103520820169</v>
      </c>
      <c r="T318" s="22">
        <v>127.69230760307651</v>
      </c>
      <c r="U318" s="22">
        <f t="shared" si="12"/>
        <v>136.51847873239382</v>
      </c>
      <c r="V318" s="22">
        <v>132.89009839622631</v>
      </c>
      <c r="W318" s="22">
        <v>131.2054511851851</v>
      </c>
      <c r="X318" s="22">
        <f t="shared" si="13"/>
        <v>0</v>
      </c>
    </row>
    <row r="319" spans="1:24" outlineLevel="1" x14ac:dyDescent="0.2">
      <c r="F319" s="21" t="s">
        <v>247</v>
      </c>
      <c r="M319" s="22">
        <v>31.818181625000001</v>
      </c>
      <c r="N319" s="22">
        <v>29.12239257142857</v>
      </c>
      <c r="O319" s="22">
        <v>33.057850999999999</v>
      </c>
      <c r="P319" s="22">
        <v>33.057851111111113</v>
      </c>
      <c r="Q319" s="22">
        <v>175.86776843999994</v>
      </c>
      <c r="R319" s="22">
        <v>144.62809887500001</v>
      </c>
      <c r="S319" s="22">
        <v>87.152516727272726</v>
      </c>
      <c r="T319" s="22">
        <v>164.50216423809528</v>
      </c>
      <c r="U319" s="22">
        <f t="shared" si="12"/>
        <v>106.43626324242425</v>
      </c>
      <c r="V319" s="22">
        <v>145.12396676000003</v>
      </c>
      <c r="W319" s="22">
        <v>119.00826436666668</v>
      </c>
      <c r="X319" s="22">
        <f t="shared" si="13"/>
        <v>0</v>
      </c>
    </row>
    <row r="320" spans="1:24" outlineLevel="1" x14ac:dyDescent="0.2">
      <c r="F320" s="21" t="s">
        <v>248</v>
      </c>
      <c r="M320" s="22">
        <v>44.720611888059693</v>
      </c>
      <c r="N320" s="22">
        <v>44.811753989898975</v>
      </c>
      <c r="O320" s="22">
        <v>47.819891689655172</v>
      </c>
      <c r="P320" s="22">
        <v>46.940291505617985</v>
      </c>
      <c r="Q320" s="22">
        <v>45.01282418965517</v>
      </c>
      <c r="R320" s="22">
        <v>49.431210505882355</v>
      </c>
      <c r="S320" s="22">
        <v>52.095987228915675</v>
      </c>
      <c r="T320" s="22">
        <v>51.768053172131097</v>
      </c>
      <c r="U320" s="22">
        <f t="shared" si="12"/>
        <v>57.175056420454524</v>
      </c>
      <c r="V320" s="22">
        <v>52.511125259615334</v>
      </c>
      <c r="W320" s="22">
        <v>56.850804745614028</v>
      </c>
      <c r="X320" s="22">
        <f t="shared" si="13"/>
        <v>0</v>
      </c>
    </row>
    <row r="321" spans="5:24" outlineLevel="1" x14ac:dyDescent="0.2">
      <c r="F321" s="21" t="s">
        <v>249</v>
      </c>
      <c r="M321" s="22">
        <v>51.503670120563235</v>
      </c>
      <c r="N321" s="22">
        <v>52.682594729118058</v>
      </c>
      <c r="O321" s="22">
        <v>53.689207213135788</v>
      </c>
      <c r="P321" s="22">
        <v>51.575995235672657</v>
      </c>
      <c r="Q321" s="22">
        <v>54.401773929500287</v>
      </c>
      <c r="R321" s="22">
        <v>52.996660413043259</v>
      </c>
      <c r="S321" s="22">
        <v>55.190377801190472</v>
      </c>
      <c r="T321" s="22">
        <v>56.26216131582256</v>
      </c>
      <c r="U321" s="22">
        <f t="shared" si="12"/>
        <v>58.575138646108435</v>
      </c>
      <c r="V321" s="22">
        <v>62.051612247352523</v>
      </c>
      <c r="W321" s="22">
        <v>61.928829914349677</v>
      </c>
      <c r="X321" s="22">
        <f t="shared" si="13"/>
        <v>0</v>
      </c>
    </row>
    <row r="322" spans="5:24" outlineLevel="1" x14ac:dyDescent="0.2">
      <c r="F322" s="21" t="s">
        <v>250</v>
      </c>
      <c r="M322" s="22">
        <v>52.835440451397588</v>
      </c>
      <c r="N322" s="22">
        <v>54.613559661612094</v>
      </c>
      <c r="O322" s="22">
        <v>56.98550121973571</v>
      </c>
      <c r="P322" s="22">
        <v>58.699918005856325</v>
      </c>
      <c r="Q322" s="22">
        <v>57.36993487463122</v>
      </c>
      <c r="R322" s="22">
        <v>59.976448021216363</v>
      </c>
      <c r="S322" s="22">
        <v>62.985613332517808</v>
      </c>
      <c r="T322" s="22">
        <v>58.810438420681464</v>
      </c>
      <c r="U322" s="22">
        <f t="shared" si="12"/>
        <v>60.192162982496143</v>
      </c>
      <c r="V322" s="22">
        <v>61.641982788200409</v>
      </c>
      <c r="W322" s="22">
        <v>57.723721892856588</v>
      </c>
      <c r="X322" s="22">
        <f t="shared" si="13"/>
        <v>0</v>
      </c>
    </row>
    <row r="323" spans="5:24" outlineLevel="1" x14ac:dyDescent="0.2">
      <c r="F323" s="21" t="s">
        <v>202</v>
      </c>
      <c r="M323" s="22">
        <v>16.252379455987008</v>
      </c>
      <c r="N323" s="22">
        <v>15.76237160708498</v>
      </c>
      <c r="O323" s="22">
        <v>12.365316215915577</v>
      </c>
      <c r="P323" s="22">
        <v>10.634316254682766</v>
      </c>
      <c r="Q323" s="22">
        <v>10.678052269546781</v>
      </c>
      <c r="R323" s="22">
        <v>12.887086165521403</v>
      </c>
      <c r="S323" s="22">
        <v>13.991948172549478</v>
      </c>
      <c r="T323" s="22">
        <v>13.336319119787118</v>
      </c>
      <c r="U323" s="22">
        <f t="shared" si="12"/>
        <v>13.541612807385631</v>
      </c>
      <c r="V323" s="22">
        <v>14.760625598039137</v>
      </c>
      <c r="W323" s="22">
        <v>13.549586784878001</v>
      </c>
      <c r="X323" s="22">
        <f t="shared" si="13"/>
        <v>0</v>
      </c>
    </row>
    <row r="324" spans="5:24" outlineLevel="1" x14ac:dyDescent="0.2">
      <c r="F324" s="21" t="s">
        <v>251</v>
      </c>
      <c r="M324" s="22">
        <v>80.760148950549407</v>
      </c>
      <c r="N324" s="22">
        <v>80.568433817073128</v>
      </c>
      <c r="O324" s="22">
        <v>88.885722448275857</v>
      </c>
      <c r="P324" s="22">
        <v>91.352549926829269</v>
      </c>
      <c r="Q324" s="22">
        <v>73.871583000000001</v>
      </c>
      <c r="R324" s="22">
        <v>71.900826499999994</v>
      </c>
      <c r="S324" s="22">
        <v>102.47933883333333</v>
      </c>
      <c r="T324" s="22">
        <v>83.157594724137937</v>
      </c>
      <c r="U324" s="22">
        <f t="shared" si="12"/>
        <v>119.63522375862068</v>
      </c>
      <c r="V324" s="22">
        <v>114.63763513461541</v>
      </c>
      <c r="W324" s="22">
        <v>113.00408253012056</v>
      </c>
      <c r="X324" s="22">
        <f t="shared" si="13"/>
        <v>0</v>
      </c>
    </row>
    <row r="325" spans="5:24" outlineLevel="1" x14ac:dyDescent="0.2">
      <c r="F325" s="21" t="s">
        <v>252</v>
      </c>
      <c r="M325" s="22">
        <v>92.975206499999999</v>
      </c>
      <c r="N325" s="22">
        <v>5.790633500000002</v>
      </c>
      <c r="O325" s="22">
        <v>4.9669420000000004</v>
      </c>
      <c r="P325" s="22">
        <v>4.9669420000000004</v>
      </c>
      <c r="Q325" s="22">
        <v>4.9669420000000004</v>
      </c>
      <c r="R325" s="22">
        <v>392.561983</v>
      </c>
      <c r="S325" s="22">
        <v>231.77685943333327</v>
      </c>
      <c r="T325" s="22">
        <v>160.00495850000001</v>
      </c>
      <c r="U325" s="22">
        <f t="shared" si="12"/>
        <v>225.34435250000001</v>
      </c>
      <c r="V325" s="22">
        <v>9.9173553333333331</v>
      </c>
      <c r="W325" s="22">
        <v>12.396694199999999</v>
      </c>
      <c r="X325" s="22">
        <f t="shared" si="13"/>
        <v>0</v>
      </c>
    </row>
    <row r="326" spans="5:24" outlineLevel="1" x14ac:dyDescent="0.2">
      <c r="F326" s="21" t="s">
        <v>253</v>
      </c>
      <c r="M326" s="22">
        <v>31.347150546728997</v>
      </c>
      <c r="N326" s="22">
        <v>35.44365471891895</v>
      </c>
      <c r="O326" s="22">
        <v>39.869776354838727</v>
      </c>
      <c r="P326" s="22">
        <v>35.861410826347324</v>
      </c>
      <c r="Q326" s="22">
        <v>36.893809188679271</v>
      </c>
      <c r="R326" s="22">
        <v>36.028819425641053</v>
      </c>
      <c r="S326" s="22">
        <v>37.441424628865938</v>
      </c>
      <c r="T326" s="22">
        <v>39.446152983783776</v>
      </c>
      <c r="U326" s="22">
        <f t="shared" si="12"/>
        <v>46.910538767441807</v>
      </c>
      <c r="V326" s="22">
        <v>41.075501124352328</v>
      </c>
      <c r="W326" s="22">
        <v>44.978392960591101</v>
      </c>
      <c r="X326" s="22">
        <f t="shared" si="13"/>
        <v>0</v>
      </c>
    </row>
    <row r="327" spans="5:24" outlineLevel="1" x14ac:dyDescent="0.2">
      <c r="F327" s="21" t="s">
        <v>254</v>
      </c>
      <c r="M327" s="22">
        <v>80.197220200000146</v>
      </c>
      <c r="N327" s="22">
        <v>81.509287346534762</v>
      </c>
      <c r="O327" s="22">
        <v>79.019432726351397</v>
      </c>
      <c r="P327" s="22">
        <v>85.123967021582814</v>
      </c>
      <c r="Q327" s="22">
        <v>86.186540785714399</v>
      </c>
      <c r="R327" s="22">
        <v>89.293764174242526</v>
      </c>
      <c r="S327" s="22">
        <v>86.098433410447811</v>
      </c>
      <c r="T327" s="22">
        <v>92.206152618055683</v>
      </c>
      <c r="U327" s="22">
        <f t="shared" si="12"/>
        <v>94.9129922236026</v>
      </c>
      <c r="V327" s="22">
        <v>97.91420707142872</v>
      </c>
      <c r="W327" s="22">
        <v>101.13888336991877</v>
      </c>
      <c r="X327" s="22">
        <f t="shared" si="13"/>
        <v>0</v>
      </c>
    </row>
    <row r="328" spans="5:24" outlineLevel="1" x14ac:dyDescent="0.2">
      <c r="F328" s="21" t="s">
        <v>255</v>
      </c>
      <c r="M328" s="22">
        <v>54.982984941176419</v>
      </c>
      <c r="N328" s="22">
        <v>60.490807867346916</v>
      </c>
      <c r="O328" s="22">
        <v>76.483102851485128</v>
      </c>
      <c r="P328" s="22">
        <v>67.853358794871795</v>
      </c>
      <c r="Q328" s="22">
        <v>59.878372150943385</v>
      </c>
      <c r="R328" s="22">
        <v>65.5299686699029</v>
      </c>
      <c r="S328" s="22">
        <v>86.925768738738753</v>
      </c>
      <c r="T328" s="22">
        <v>83.961776833333275</v>
      </c>
      <c r="U328" s="22">
        <f t="shared" si="12"/>
        <v>88.758339060240928</v>
      </c>
      <c r="V328" s="22">
        <v>80.424429177966118</v>
      </c>
      <c r="W328" s="22">
        <v>82.235266822429821</v>
      </c>
      <c r="X328" s="22">
        <f t="shared" si="13"/>
        <v>0</v>
      </c>
    </row>
    <row r="329" spans="5:24" outlineLevel="1" x14ac:dyDescent="0.2">
      <c r="F329" s="21" t="s">
        <v>256</v>
      </c>
      <c r="M329" s="22">
        <v>96.487603300000004</v>
      </c>
      <c r="N329" s="22">
        <v>69.848040516129032</v>
      </c>
      <c r="O329" s="22">
        <v>42.12371648484848</v>
      </c>
      <c r="P329" s="22">
        <v>50.550964199999996</v>
      </c>
      <c r="Q329" s="22">
        <v>51.109177947368416</v>
      </c>
      <c r="R329" s="22">
        <v>49.530170999999996</v>
      </c>
      <c r="S329" s="22">
        <v>49.586776900000004</v>
      </c>
      <c r="T329" s="22">
        <v>48.567135363636361</v>
      </c>
      <c r="U329" s="22">
        <f t="shared" si="12"/>
        <v>55.717505581818187</v>
      </c>
      <c r="V329" s="22">
        <v>76.151121523809522</v>
      </c>
      <c r="W329" s="22">
        <v>81.149153809523824</v>
      </c>
      <c r="X329" s="22">
        <f t="shared" si="13"/>
        <v>0</v>
      </c>
    </row>
    <row r="330" spans="5:24" outlineLevel="1" x14ac:dyDescent="0.2">
      <c r="F330" s="21" t="s">
        <v>257</v>
      </c>
      <c r="M330" s="22">
        <v>150.41322299999999</v>
      </c>
      <c r="N330" s="22">
        <v>138.1345927142857</v>
      </c>
      <c r="O330" s="22">
        <v>107.43801699999996</v>
      </c>
      <c r="P330" s="22">
        <v>114.38601638053122</v>
      </c>
      <c r="Q330" s="22">
        <v>0</v>
      </c>
      <c r="R330" s="22">
        <v>0</v>
      </c>
      <c r="S330" s="22">
        <v>0</v>
      </c>
      <c r="T330" s="22">
        <v>0</v>
      </c>
      <c r="U330" s="22">
        <f t="shared" si="12"/>
        <v>0</v>
      </c>
      <c r="V330" s="22">
        <v>0</v>
      </c>
      <c r="W330" s="22">
        <v>0</v>
      </c>
      <c r="X330" s="22">
        <f t="shared" si="13"/>
        <v>0</v>
      </c>
    </row>
    <row r="331" spans="5:24" outlineLevel="1" x14ac:dyDescent="0.2">
      <c r="F331" s="35" t="s">
        <v>258</v>
      </c>
      <c r="M331" s="22">
        <v>72.412436047619053</v>
      </c>
      <c r="N331" s="22">
        <v>51.878602731092364</v>
      </c>
      <c r="O331" s="22">
        <v>46.217418967032977</v>
      </c>
      <c r="P331" s="22">
        <v>0</v>
      </c>
      <c r="Q331" s="22">
        <v>41.322313999999999</v>
      </c>
      <c r="R331" s="22">
        <v>0</v>
      </c>
      <c r="S331" s="22">
        <v>0</v>
      </c>
      <c r="T331" s="22">
        <v>0</v>
      </c>
      <c r="U331" s="22">
        <f t="shared" si="12"/>
        <v>90.909090999999989</v>
      </c>
      <c r="V331" s="22">
        <v>0</v>
      </c>
      <c r="W331" s="22">
        <v>132.231405</v>
      </c>
      <c r="X331" s="22">
        <f t="shared" si="13"/>
        <v>0</v>
      </c>
    </row>
    <row r="332" spans="5:24" outlineLevel="1" x14ac:dyDescent="0.2">
      <c r="F332" s="21" t="s">
        <v>259</v>
      </c>
      <c r="M332" s="22">
        <v>1322.31405</v>
      </c>
      <c r="N332" s="22">
        <v>0</v>
      </c>
      <c r="O332" s="22">
        <v>0</v>
      </c>
      <c r="P332" s="22">
        <v>0</v>
      </c>
      <c r="Q332" s="22">
        <v>140.495868</v>
      </c>
      <c r="R332" s="22">
        <v>216.56485821739128</v>
      </c>
      <c r="S332" s="22">
        <v>140.495868</v>
      </c>
      <c r="T332" s="22">
        <v>0</v>
      </c>
      <c r="U332" s="22">
        <f t="shared" si="12"/>
        <v>0</v>
      </c>
      <c r="V332" s="22">
        <v>0</v>
      </c>
      <c r="W332" s="22">
        <v>0</v>
      </c>
      <c r="X332" s="22">
        <f t="shared" si="13"/>
        <v>0</v>
      </c>
    </row>
    <row r="333" spans="5:24" s="18" customFormat="1" x14ac:dyDescent="0.2">
      <c r="E333" s="19" t="s">
        <v>24</v>
      </c>
      <c r="F333" s="19"/>
      <c r="G333" s="19"/>
      <c r="H333" s="19"/>
      <c r="I333" s="19"/>
      <c r="J333" s="19"/>
      <c r="K333" s="19"/>
      <c r="M333" s="20">
        <v>56.727442863392739</v>
      </c>
      <c r="N333" s="20">
        <v>61.08028597875596</v>
      </c>
      <c r="O333" s="20">
        <v>56.631447982935889</v>
      </c>
      <c r="P333" s="20">
        <v>57.752777486836457</v>
      </c>
      <c r="Q333" s="20">
        <v>59.075013681382629</v>
      </c>
      <c r="R333" s="20">
        <v>57.283151929035952</v>
      </c>
      <c r="S333" s="20">
        <v>59.974341739287951</v>
      </c>
      <c r="T333" s="20">
        <v>60.564815875693604</v>
      </c>
      <c r="U333" s="20">
        <f t="shared" si="12"/>
        <v>68.8425144534948</v>
      </c>
      <c r="V333" s="20">
        <v>67.427843367088741</v>
      </c>
      <c r="W333" s="20">
        <v>77.62879594240421</v>
      </c>
      <c r="X333" s="20">
        <f t="shared" si="13"/>
        <v>0</v>
      </c>
    </row>
    <row r="334" spans="5:24" outlineLevel="1" x14ac:dyDescent="0.2">
      <c r="F334" s="21" t="s">
        <v>190</v>
      </c>
      <c r="M334" s="22">
        <v>47.069271678508045</v>
      </c>
      <c r="N334" s="22">
        <v>57.564158256841786</v>
      </c>
      <c r="O334" s="22">
        <v>53.756235506756461</v>
      </c>
      <c r="P334" s="22">
        <v>57.497679692513103</v>
      </c>
      <c r="Q334" s="22">
        <v>56.065885263065894</v>
      </c>
      <c r="R334" s="22">
        <v>58.589962534915855</v>
      </c>
      <c r="S334" s="22">
        <v>64.188987457831018</v>
      </c>
      <c r="T334" s="22">
        <v>66.109355073732544</v>
      </c>
      <c r="U334" s="22">
        <f t="shared" si="12"/>
        <v>72.057350333333176</v>
      </c>
      <c r="V334" s="22">
        <v>77.74104674166648</v>
      </c>
      <c r="W334" s="22">
        <v>77.000604629268238</v>
      </c>
      <c r="X334" s="22">
        <f t="shared" si="13"/>
        <v>0</v>
      </c>
    </row>
    <row r="335" spans="5:24" outlineLevel="1" x14ac:dyDescent="0.2">
      <c r="F335" s="21" t="s">
        <v>260</v>
      </c>
      <c r="M335" s="22">
        <v>65.446674342857179</v>
      </c>
      <c r="N335" s="22">
        <v>63.90988489323842</v>
      </c>
      <c r="O335" s="22">
        <v>65.317430357954507</v>
      </c>
      <c r="P335" s="22">
        <v>68.340749923076942</v>
      </c>
      <c r="Q335" s="22">
        <v>65.680730526315799</v>
      </c>
      <c r="R335" s="22">
        <v>72.237526555555576</v>
      </c>
      <c r="S335" s="22">
        <v>71.64703567716532</v>
      </c>
      <c r="T335" s="22">
        <v>70.921985659574432</v>
      </c>
      <c r="U335" s="22">
        <f t="shared" si="12"/>
        <v>69.581444806451543</v>
      </c>
      <c r="V335" s="22">
        <v>70.668580041916115</v>
      </c>
      <c r="W335" s="22">
        <v>69.53036055089818</v>
      </c>
      <c r="X335" s="22">
        <f t="shared" si="13"/>
        <v>0</v>
      </c>
    </row>
    <row r="336" spans="5:24" outlineLevel="1" x14ac:dyDescent="0.2">
      <c r="F336" s="21" t="s">
        <v>261</v>
      </c>
      <c r="M336" s="22">
        <v>82.644628005248777</v>
      </c>
      <c r="N336" s="22">
        <v>82.023239821428348</v>
      </c>
      <c r="O336" s="22">
        <v>82.644627999999543</v>
      </c>
      <c r="P336" s="22">
        <v>82.644628005464483</v>
      </c>
      <c r="Q336" s="22">
        <v>84.288866712041838</v>
      </c>
      <c r="R336" s="22">
        <v>90.909091000000302</v>
      </c>
      <c r="S336" s="22">
        <v>90.909090999698392</v>
      </c>
      <c r="T336" s="22">
        <v>90.301003431438474</v>
      </c>
      <c r="U336" s="22">
        <f t="shared" si="12"/>
        <v>90.909091000000402</v>
      </c>
      <c r="V336" s="22">
        <v>90.061453785548352</v>
      </c>
      <c r="W336" s="22">
        <v>90.909091000000558</v>
      </c>
      <c r="X336" s="22">
        <f t="shared" si="13"/>
        <v>0</v>
      </c>
    </row>
    <row r="337" spans="3:24" outlineLevel="1" x14ac:dyDescent="0.2">
      <c r="F337" s="21" t="s">
        <v>262</v>
      </c>
      <c r="M337" s="22">
        <v>84.664433245800993</v>
      </c>
      <c r="N337" s="22">
        <v>79.504806249049281</v>
      </c>
      <c r="O337" s="22">
        <v>75.092627311687977</v>
      </c>
      <c r="P337" s="22">
        <v>60.157500753926712</v>
      </c>
      <c r="Q337" s="22">
        <v>97.700176192622934</v>
      </c>
      <c r="R337" s="22">
        <v>96.238168734082436</v>
      </c>
      <c r="S337" s="22">
        <v>80.914224322314041</v>
      </c>
      <c r="T337" s="22">
        <v>83.995723032407398</v>
      </c>
      <c r="U337" s="22">
        <f t="shared" si="12"/>
        <v>92.834972591666869</v>
      </c>
      <c r="V337" s="22">
        <v>94.803837882758799</v>
      </c>
      <c r="W337" s="22">
        <v>104.8217062830541</v>
      </c>
      <c r="X337" s="22">
        <f t="shared" si="13"/>
        <v>0</v>
      </c>
    </row>
    <row r="338" spans="3:24" outlineLevel="1" x14ac:dyDescent="0.2">
      <c r="F338" s="21" t="s">
        <v>263</v>
      </c>
      <c r="M338" s="22">
        <v>136.94143607861622</v>
      </c>
      <c r="N338" s="22">
        <v>136.48270061581908</v>
      </c>
      <c r="O338" s="22">
        <v>113.60204273754138</v>
      </c>
      <c r="P338" s="22">
        <v>164.75081387878785</v>
      </c>
      <c r="Q338" s="22">
        <v>117.22255015178573</v>
      </c>
      <c r="R338" s="22">
        <v>139.36535160377358</v>
      </c>
      <c r="S338" s="22">
        <v>117.60137092976588</v>
      </c>
      <c r="T338" s="22">
        <v>89.550549114155316</v>
      </c>
      <c r="U338" s="22">
        <f t="shared" si="12"/>
        <v>149.70276932163739</v>
      </c>
      <c r="V338" s="22">
        <v>133.19917660223038</v>
      </c>
      <c r="W338" s="22">
        <v>145.07937353634892</v>
      </c>
      <c r="X338" s="22">
        <f t="shared" si="13"/>
        <v>0</v>
      </c>
    </row>
    <row r="339" spans="3:24" outlineLevel="1" x14ac:dyDescent="0.2">
      <c r="F339" s="21" t="s">
        <v>264</v>
      </c>
      <c r="M339" s="22">
        <v>0</v>
      </c>
      <c r="N339" s="22">
        <v>0</v>
      </c>
      <c r="O339" s="22">
        <v>0</v>
      </c>
      <c r="P339" s="22">
        <v>0</v>
      </c>
      <c r="Q339" s="22">
        <v>0</v>
      </c>
      <c r="R339" s="22">
        <v>0</v>
      </c>
      <c r="S339" s="22">
        <v>0</v>
      </c>
      <c r="T339" s="22">
        <v>0</v>
      </c>
      <c r="U339" s="22">
        <f t="shared" si="12"/>
        <v>0</v>
      </c>
      <c r="V339" s="22">
        <v>0</v>
      </c>
      <c r="W339" s="22">
        <v>0</v>
      </c>
      <c r="X339" s="22">
        <f t="shared" si="13"/>
        <v>0</v>
      </c>
    </row>
    <row r="340" spans="3:24" outlineLevel="1" x14ac:dyDescent="0.2">
      <c r="F340" s="21" t="s">
        <v>265</v>
      </c>
      <c r="M340" s="22">
        <v>16.505247808815451</v>
      </c>
      <c r="N340" s="22">
        <v>16.425308474984966</v>
      </c>
      <c r="O340" s="22">
        <v>16.599586201094411</v>
      </c>
      <c r="P340" s="22">
        <v>16.974689503775618</v>
      </c>
      <c r="Q340" s="22">
        <v>20.375026020168061</v>
      </c>
      <c r="R340" s="22">
        <v>21.828113337216351</v>
      </c>
      <c r="S340" s="22">
        <v>20.618157714880226</v>
      </c>
      <c r="T340" s="22">
        <v>20.636560384523715</v>
      </c>
      <c r="U340" s="22">
        <f t="shared" si="12"/>
        <v>20.436234425680318</v>
      </c>
      <c r="V340" s="22">
        <v>20.520835324941356</v>
      </c>
      <c r="W340" s="22">
        <v>20.661156999999925</v>
      </c>
      <c r="X340" s="22">
        <f t="shared" si="13"/>
        <v>0</v>
      </c>
    </row>
    <row r="341" spans="3:24" outlineLevel="1" x14ac:dyDescent="0.2">
      <c r="F341" s="21" t="s">
        <v>266</v>
      </c>
      <c r="M341" s="22">
        <v>99.345602172862456</v>
      </c>
      <c r="N341" s="22">
        <v>98.201053453315339</v>
      </c>
      <c r="O341" s="22">
        <v>99.144730426445847</v>
      </c>
      <c r="P341" s="22">
        <v>98.559527744408555</v>
      </c>
      <c r="Q341" s="22">
        <v>105.80502785689394</v>
      </c>
      <c r="R341" s="22">
        <v>114.11741304098452</v>
      </c>
      <c r="S341" s="22">
        <v>116.94873842923469</v>
      </c>
      <c r="T341" s="22">
        <v>115.44579174868555</v>
      </c>
      <c r="U341" s="22">
        <f t="shared" si="12"/>
        <v>125.48207401289503</v>
      </c>
      <c r="V341" s="22">
        <v>126.2830757720216</v>
      </c>
      <c r="W341" s="22">
        <v>125.83954310929079</v>
      </c>
      <c r="X341" s="22">
        <f t="shared" si="13"/>
        <v>0</v>
      </c>
    </row>
    <row r="342" spans="3:24" x14ac:dyDescent="0.2">
      <c r="D342" s="26" t="s">
        <v>25</v>
      </c>
      <c r="E342" s="26"/>
      <c r="F342" s="27"/>
      <c r="G342" s="28"/>
      <c r="H342" s="28"/>
      <c r="I342" s="28"/>
      <c r="J342" s="28"/>
      <c r="K342" s="28"/>
      <c r="M342" s="29">
        <v>65.925807827545427</v>
      </c>
      <c r="N342" s="29">
        <v>66.894760842316714</v>
      </c>
      <c r="O342" s="29">
        <v>67.13944076566203</v>
      </c>
      <c r="P342" s="29">
        <v>63.257099711031138</v>
      </c>
      <c r="Q342" s="29">
        <v>46.484462178859047</v>
      </c>
      <c r="R342" s="29">
        <v>57.279295441224519</v>
      </c>
      <c r="S342" s="29">
        <v>60.926201518490238</v>
      </c>
      <c r="T342" s="29">
        <v>62.571949191709955</v>
      </c>
      <c r="U342" s="29">
        <f t="shared" si="12"/>
        <v>68.574323826190366</v>
      </c>
      <c r="V342" s="29">
        <v>70.561894608907082</v>
      </c>
      <c r="W342" s="29">
        <v>101.80179686337196</v>
      </c>
      <c r="X342" s="29">
        <f t="shared" si="13"/>
        <v>0</v>
      </c>
    </row>
    <row r="343" spans="3:24" ht="8.25" customHeight="1" x14ac:dyDescent="0.2">
      <c r="F343" s="30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</row>
    <row r="344" spans="3:24" x14ac:dyDescent="0.2">
      <c r="D344" s="26" t="s">
        <v>26</v>
      </c>
      <c r="E344" s="26"/>
      <c r="F344" s="27"/>
      <c r="G344" s="28"/>
      <c r="H344" s="28"/>
      <c r="I344" s="28"/>
      <c r="J344" s="28"/>
      <c r="K344" s="28"/>
      <c r="M344" s="29">
        <v>0</v>
      </c>
      <c r="N344" s="29">
        <v>0</v>
      </c>
      <c r="O344" s="29">
        <v>0</v>
      </c>
      <c r="P344" s="29">
        <v>0</v>
      </c>
      <c r="Q344" s="29">
        <v>0</v>
      </c>
      <c r="R344" s="29">
        <v>0</v>
      </c>
      <c r="S344" s="29">
        <v>0</v>
      </c>
      <c r="T344" s="29">
        <v>0</v>
      </c>
      <c r="U344" s="29">
        <f>IF(U274=0,0,U63/U274)</f>
        <v>0</v>
      </c>
      <c r="V344" s="29">
        <v>0</v>
      </c>
      <c r="W344" s="29">
        <v>0</v>
      </c>
      <c r="X344" s="29">
        <f>IF(X274=0,0,X63/X274)</f>
        <v>0</v>
      </c>
    </row>
    <row r="345" spans="3:24" ht="8.25" customHeight="1" x14ac:dyDescent="0.2">
      <c r="F345" s="30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</row>
    <row r="346" spans="3:24" x14ac:dyDescent="0.2">
      <c r="D346" s="17" t="s">
        <v>27</v>
      </c>
    </row>
    <row r="347" spans="3:24" x14ac:dyDescent="0.2">
      <c r="E347" s="17" t="s">
        <v>15</v>
      </c>
      <c r="M347" s="22">
        <v>0</v>
      </c>
      <c r="N347" s="22">
        <v>0</v>
      </c>
      <c r="O347" s="22">
        <v>0</v>
      </c>
      <c r="P347" s="22">
        <v>0</v>
      </c>
      <c r="Q347" s="22">
        <v>0</v>
      </c>
      <c r="R347" s="22">
        <v>0</v>
      </c>
      <c r="S347" s="22">
        <v>0</v>
      </c>
      <c r="T347" s="22">
        <v>0</v>
      </c>
      <c r="U347" s="22">
        <f>IF(U277=0,0,U66/U277)</f>
        <v>0</v>
      </c>
      <c r="V347" s="22">
        <v>0</v>
      </c>
      <c r="W347" s="22">
        <v>0</v>
      </c>
      <c r="X347" s="22">
        <f>IF(X277=0,0,X66/X277)</f>
        <v>0</v>
      </c>
    </row>
    <row r="348" spans="3:24" x14ac:dyDescent="0.2">
      <c r="E348" s="17" t="s">
        <v>28</v>
      </c>
      <c r="M348" s="22">
        <v>0</v>
      </c>
      <c r="N348" s="22">
        <v>0</v>
      </c>
      <c r="O348" s="22">
        <v>0</v>
      </c>
      <c r="P348" s="22">
        <v>0</v>
      </c>
      <c r="Q348" s="22">
        <v>0</v>
      </c>
      <c r="R348" s="22">
        <v>0</v>
      </c>
      <c r="S348" s="22">
        <v>0</v>
      </c>
      <c r="T348" s="22">
        <v>0</v>
      </c>
      <c r="U348" s="22">
        <f>IF(U278=0,0,U67/U278)</f>
        <v>0</v>
      </c>
      <c r="V348" s="22">
        <v>0</v>
      </c>
      <c r="W348" s="22">
        <v>0</v>
      </c>
      <c r="X348" s="22">
        <f>IF(X278=0,0,X67/X278)</f>
        <v>0</v>
      </c>
    </row>
    <row r="349" spans="3:24" x14ac:dyDescent="0.2">
      <c r="D349" s="26" t="s">
        <v>29</v>
      </c>
      <c r="E349" s="26"/>
      <c r="F349" s="27"/>
      <c r="G349" s="28"/>
      <c r="H349" s="28"/>
      <c r="I349" s="28"/>
      <c r="J349" s="28"/>
      <c r="K349" s="28"/>
      <c r="M349" s="29">
        <v>0</v>
      </c>
      <c r="N349" s="29">
        <v>0</v>
      </c>
      <c r="O349" s="29">
        <v>0</v>
      </c>
      <c r="P349" s="29">
        <v>0</v>
      </c>
      <c r="Q349" s="29">
        <v>0</v>
      </c>
      <c r="R349" s="29">
        <v>0</v>
      </c>
      <c r="S349" s="29">
        <v>0</v>
      </c>
      <c r="T349" s="29">
        <v>0</v>
      </c>
      <c r="U349" s="29">
        <f>IF(U279=0,0,U68/U279)</f>
        <v>0</v>
      </c>
      <c r="V349" s="29">
        <v>0</v>
      </c>
      <c r="W349" s="29">
        <v>0</v>
      </c>
      <c r="X349" s="29">
        <f>IF(X279=0,0,X68/X279)</f>
        <v>0</v>
      </c>
    </row>
    <row r="350" spans="3:24" ht="8.25" customHeight="1" x14ac:dyDescent="0.2">
      <c r="F350" s="30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</row>
    <row r="351" spans="3:24" x14ac:dyDescent="0.2">
      <c r="C351" s="13" t="s">
        <v>269</v>
      </c>
      <c r="D351" s="13"/>
      <c r="E351" s="13"/>
      <c r="F351" s="14"/>
      <c r="G351" s="14"/>
      <c r="H351" s="14"/>
      <c r="I351" s="14"/>
      <c r="J351" s="14"/>
      <c r="K351" s="14"/>
      <c r="M351" s="38">
        <v>47.205965022742653</v>
      </c>
      <c r="N351" s="38">
        <v>47.5854257188848</v>
      </c>
      <c r="O351" s="38">
        <v>47.577662163130263</v>
      </c>
      <c r="P351" s="38">
        <v>47.794305756040742</v>
      </c>
      <c r="Q351" s="38">
        <v>46.675859929042851</v>
      </c>
      <c r="R351" s="38">
        <v>46.665305137477212</v>
      </c>
      <c r="S351" s="38">
        <v>47.731300294795879</v>
      </c>
      <c r="T351" s="38">
        <v>48.824238923254143</v>
      </c>
      <c r="U351" s="38">
        <f>IF(U281=0,0,U70/U281)</f>
        <v>15.386798917786583</v>
      </c>
      <c r="V351" s="38">
        <v>54.052855345290673</v>
      </c>
      <c r="W351" s="38">
        <v>16.780629678417988</v>
      </c>
      <c r="X351" s="38">
        <f>IF(X281=0,0,X70/X281)</f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D26"/>
  <sheetViews>
    <sheetView showGridLines="0" workbookViewId="0">
      <selection activeCell="C4" sqref="C4:D4"/>
    </sheetView>
  </sheetViews>
  <sheetFormatPr baseColWidth="10" defaultRowHeight="15" x14ac:dyDescent="0.25"/>
  <cols>
    <col min="2" max="2" width="3.7109375" customWidth="1"/>
    <col min="3" max="3" width="32" bestFit="1" customWidth="1"/>
    <col min="4" max="4" width="38.28515625" bestFit="1" customWidth="1"/>
  </cols>
  <sheetData>
    <row r="3" spans="3:4" x14ac:dyDescent="0.25">
      <c r="C3" s="1" t="s">
        <v>45</v>
      </c>
      <c r="D3" s="1" t="s">
        <v>40</v>
      </c>
    </row>
    <row r="4" spans="3:4" x14ac:dyDescent="0.25">
      <c r="C4" t="s">
        <v>12</v>
      </c>
      <c r="D4" t="s">
        <v>41</v>
      </c>
    </row>
    <row r="5" spans="3:4" x14ac:dyDescent="0.25">
      <c r="C5" t="s">
        <v>31</v>
      </c>
      <c r="D5" t="s">
        <v>42</v>
      </c>
    </row>
    <row r="6" spans="3:4" x14ac:dyDescent="0.25">
      <c r="C6" t="s">
        <v>270</v>
      </c>
      <c r="D6" t="s">
        <v>43</v>
      </c>
    </row>
    <row r="7" spans="3:4" x14ac:dyDescent="0.25">
      <c r="C7" t="s">
        <v>39</v>
      </c>
      <c r="D7" t="s">
        <v>271</v>
      </c>
    </row>
    <row r="9" spans="3:4" x14ac:dyDescent="0.25">
      <c r="C9" t="s">
        <v>273</v>
      </c>
      <c r="D9" t="s">
        <v>44</v>
      </c>
    </row>
    <row r="10" spans="3:4" x14ac:dyDescent="0.25">
      <c r="C10" t="s">
        <v>274</v>
      </c>
      <c r="D10" t="s">
        <v>275</v>
      </c>
    </row>
    <row r="12" spans="3:4" x14ac:dyDescent="0.25">
      <c r="C12" t="s">
        <v>279</v>
      </c>
      <c r="D12" t="s">
        <v>36</v>
      </c>
    </row>
    <row r="13" spans="3:4" x14ac:dyDescent="0.25">
      <c r="C13" t="s">
        <v>280</v>
      </c>
      <c r="D13" t="s">
        <v>37</v>
      </c>
    </row>
    <row r="14" spans="3:4" x14ac:dyDescent="0.25">
      <c r="C14" t="s">
        <v>281</v>
      </c>
      <c r="D14" t="s">
        <v>272</v>
      </c>
    </row>
    <row r="16" spans="3:4" x14ac:dyDescent="0.25">
      <c r="C16" t="s">
        <v>276</v>
      </c>
      <c r="D16" t="s">
        <v>282</v>
      </c>
    </row>
    <row r="17" spans="3:4" x14ac:dyDescent="0.25">
      <c r="C17" t="s">
        <v>277</v>
      </c>
      <c r="D17" t="s">
        <v>283</v>
      </c>
    </row>
    <row r="18" spans="3:4" x14ac:dyDescent="0.25">
      <c r="C18" t="s">
        <v>278</v>
      </c>
      <c r="D18" t="s">
        <v>284</v>
      </c>
    </row>
    <row r="21" spans="3:4" x14ac:dyDescent="0.25">
      <c r="C21" s="1" t="s">
        <v>46</v>
      </c>
    </row>
    <row r="22" spans="3:4" x14ac:dyDescent="0.25">
      <c r="C22" t="s">
        <v>48</v>
      </c>
      <c r="D22" t="s">
        <v>49</v>
      </c>
    </row>
    <row r="23" spans="3:4" x14ac:dyDescent="0.25">
      <c r="C23" t="s">
        <v>50</v>
      </c>
      <c r="D23" t="s">
        <v>51</v>
      </c>
    </row>
    <row r="24" spans="3:4" x14ac:dyDescent="0.25">
      <c r="C24" t="s">
        <v>47</v>
      </c>
      <c r="D24" t="s">
        <v>52</v>
      </c>
    </row>
    <row r="25" spans="3:4" x14ac:dyDescent="0.25">
      <c r="C25" t="s">
        <v>53</v>
      </c>
      <c r="D25" t="s">
        <v>54</v>
      </c>
    </row>
    <row r="26" spans="3:4" x14ac:dyDescent="0.25">
      <c r="C26" t="s">
        <v>55</v>
      </c>
      <c r="D26" t="s">
        <v>56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workbookViewId="0">
      <selection activeCell="F1" sqref="F1"/>
    </sheetView>
  </sheetViews>
  <sheetFormatPr baseColWidth="10" defaultRowHeight="15" x14ac:dyDescent="0.25"/>
  <sheetData>
    <row r="1" spans="1:32" x14ac:dyDescent="0.25">
      <c r="A1" s="2" t="s">
        <v>57</v>
      </c>
      <c r="B1" s="2" t="s">
        <v>58</v>
      </c>
      <c r="C1" s="2" t="s">
        <v>59</v>
      </c>
      <c r="D1" s="2" t="s">
        <v>60</v>
      </c>
      <c r="E1" s="2" t="s">
        <v>61</v>
      </c>
      <c r="F1" s="2" t="s">
        <v>62</v>
      </c>
      <c r="G1" s="2" t="s">
        <v>63</v>
      </c>
      <c r="H1" s="2" t="s">
        <v>64</v>
      </c>
      <c r="I1" s="2" t="s">
        <v>65</v>
      </c>
      <c r="J1" s="2" t="s">
        <v>66</v>
      </c>
      <c r="K1" s="2" t="s">
        <v>67</v>
      </c>
      <c r="L1" s="2" t="s">
        <v>68</v>
      </c>
      <c r="M1" s="2" t="s">
        <v>69</v>
      </c>
      <c r="N1" s="2" t="s">
        <v>70</v>
      </c>
      <c r="O1" s="2" t="s">
        <v>71</v>
      </c>
      <c r="P1" s="2" t="s">
        <v>72</v>
      </c>
      <c r="Q1" s="2" t="s">
        <v>73</v>
      </c>
      <c r="R1" s="2" t="s">
        <v>74</v>
      </c>
      <c r="S1" s="2" t="s">
        <v>75</v>
      </c>
      <c r="T1" s="2" t="s">
        <v>76</v>
      </c>
      <c r="U1" s="2" t="s">
        <v>77</v>
      </c>
      <c r="V1" s="2" t="s">
        <v>78</v>
      </c>
      <c r="W1" s="2" t="s">
        <v>79</v>
      </c>
      <c r="X1" s="2" t="s">
        <v>80</v>
      </c>
      <c r="Y1" s="2" t="s">
        <v>81</v>
      </c>
      <c r="Z1" s="2" t="s">
        <v>35</v>
      </c>
      <c r="AA1" s="2" t="s">
        <v>82</v>
      </c>
      <c r="AB1" s="3" t="s">
        <v>83</v>
      </c>
      <c r="AC1" s="3" t="s">
        <v>84</v>
      </c>
      <c r="AD1" s="4" t="s">
        <v>85</v>
      </c>
      <c r="AE1" s="4" t="s">
        <v>86</v>
      </c>
      <c r="AF1" s="5" t="s">
        <v>87</v>
      </c>
    </row>
    <row r="2" spans="1:32" x14ac:dyDescent="0.25">
      <c r="A2" s="6">
        <v>880146</v>
      </c>
      <c r="B2" s="7">
        <v>44136.031165243097</v>
      </c>
      <c r="C2" s="7">
        <v>44136.254884259302</v>
      </c>
      <c r="D2" s="8" t="s">
        <v>88</v>
      </c>
      <c r="E2" s="8" t="s">
        <v>89</v>
      </c>
      <c r="F2" s="8" t="s">
        <v>90</v>
      </c>
      <c r="G2" s="6">
        <v>0</v>
      </c>
      <c r="H2" s="8" t="s">
        <v>91</v>
      </c>
      <c r="I2" s="8" t="s">
        <v>92</v>
      </c>
      <c r="J2" s="8"/>
      <c r="K2" s="8"/>
      <c r="L2" s="8" t="s">
        <v>93</v>
      </c>
      <c r="M2" s="8"/>
      <c r="N2" s="8"/>
      <c r="O2" s="8" t="s">
        <v>94</v>
      </c>
      <c r="P2" s="6">
        <v>3</v>
      </c>
      <c r="Q2" s="8" t="s">
        <v>95</v>
      </c>
      <c r="R2" s="8" t="s">
        <v>96</v>
      </c>
      <c r="S2" s="6">
        <v>2.7585000000000002</v>
      </c>
      <c r="T2" s="6">
        <v>63.15</v>
      </c>
      <c r="U2" s="6">
        <v>30.0364</v>
      </c>
      <c r="V2" s="6">
        <v>108.90443999999999</v>
      </c>
      <c r="W2" s="6">
        <v>22.869932420000001</v>
      </c>
      <c r="X2" s="6">
        <v>39.975630299999999</v>
      </c>
      <c r="Y2" s="6">
        <v>2.4492721500000001</v>
      </c>
      <c r="Z2" s="6">
        <v>174.199275</v>
      </c>
      <c r="AA2" s="8" t="s">
        <v>97</v>
      </c>
      <c r="AB2" s="9">
        <f t="shared" ref="AB2:AB48" si="0">V2+X2+Y2</f>
        <v>151.32934245000001</v>
      </c>
      <c r="AC2" s="9">
        <f t="shared" ref="AC2:AC48" si="1">U2*S2+X2+Y2</f>
        <v>125.28031185000002</v>
      </c>
      <c r="AD2" s="10">
        <f t="shared" ref="AD2:AD48" si="2">WEEKDAY(B2)</f>
        <v>1</v>
      </c>
      <c r="AE2" s="10">
        <f t="shared" ref="AE2:AE48" si="3">DAY(B2)</f>
        <v>1</v>
      </c>
      <c r="AF2" s="11">
        <f t="shared" ref="AF2:AF48" si="4">HOUR(B2)</f>
        <v>0</v>
      </c>
    </row>
    <row r="3" spans="1:32" x14ac:dyDescent="0.25">
      <c r="A3" s="6">
        <v>880147</v>
      </c>
      <c r="B3" s="7">
        <v>44136.069783715298</v>
      </c>
      <c r="C3" s="7">
        <v>44136.254884259302</v>
      </c>
      <c r="D3" s="8" t="s">
        <v>88</v>
      </c>
      <c r="E3" s="8" t="s">
        <v>89</v>
      </c>
      <c r="F3" s="8" t="s">
        <v>98</v>
      </c>
      <c r="G3" s="6">
        <v>0</v>
      </c>
      <c r="H3" s="8" t="s">
        <v>91</v>
      </c>
      <c r="I3" s="8" t="s">
        <v>92</v>
      </c>
      <c r="J3" s="8"/>
      <c r="K3" s="8"/>
      <c r="L3" s="8" t="s">
        <v>93</v>
      </c>
      <c r="M3" s="8"/>
      <c r="N3" s="8"/>
      <c r="O3" s="8" t="s">
        <v>94</v>
      </c>
      <c r="P3" s="6">
        <v>3</v>
      </c>
      <c r="Q3" s="8" t="s">
        <v>95</v>
      </c>
      <c r="R3" s="8" t="s">
        <v>96</v>
      </c>
      <c r="S3" s="6">
        <v>2.3847999999999998</v>
      </c>
      <c r="T3" s="6">
        <v>63.15</v>
      </c>
      <c r="U3" s="6">
        <v>30.0364</v>
      </c>
      <c r="V3" s="6">
        <v>94.150919000000002</v>
      </c>
      <c r="W3" s="6">
        <v>19.771692890000001</v>
      </c>
      <c r="X3" s="6">
        <v>34.560044640000001</v>
      </c>
      <c r="Y3" s="6">
        <v>2.1174639200000001</v>
      </c>
      <c r="Z3" s="6">
        <v>150.60012</v>
      </c>
      <c r="AA3" s="8" t="s">
        <v>99</v>
      </c>
      <c r="AB3" s="9">
        <f t="shared" si="0"/>
        <v>130.82842755999999</v>
      </c>
      <c r="AC3" s="9">
        <f t="shared" si="1"/>
        <v>108.30831528</v>
      </c>
      <c r="AD3" s="10">
        <f t="shared" si="2"/>
        <v>1</v>
      </c>
      <c r="AE3" s="10">
        <f t="shared" si="3"/>
        <v>1</v>
      </c>
      <c r="AF3" s="11">
        <f t="shared" si="4"/>
        <v>1</v>
      </c>
    </row>
    <row r="4" spans="1:32" x14ac:dyDescent="0.25">
      <c r="A4" s="6">
        <v>880148</v>
      </c>
      <c r="B4" s="7">
        <v>44136.130919675903</v>
      </c>
      <c r="C4" s="7">
        <v>44136.254884259302</v>
      </c>
      <c r="D4" s="8" t="s">
        <v>88</v>
      </c>
      <c r="E4" s="8" t="s">
        <v>89</v>
      </c>
      <c r="F4" s="8" t="s">
        <v>100</v>
      </c>
      <c r="G4" s="6">
        <v>6661</v>
      </c>
      <c r="H4" s="8" t="s">
        <v>101</v>
      </c>
      <c r="I4" s="8" t="s">
        <v>102</v>
      </c>
      <c r="J4" s="8" t="s">
        <v>103</v>
      </c>
      <c r="K4" s="8"/>
      <c r="L4" s="8" t="s">
        <v>93</v>
      </c>
      <c r="M4" s="8"/>
      <c r="N4" s="8"/>
      <c r="O4" s="8" t="s">
        <v>104</v>
      </c>
      <c r="P4" s="6">
        <v>2</v>
      </c>
      <c r="Q4" s="8" t="s">
        <v>105</v>
      </c>
      <c r="R4" s="8" t="s">
        <v>104</v>
      </c>
      <c r="S4" s="6">
        <v>26.411899999999999</v>
      </c>
      <c r="T4" s="6">
        <v>73.41</v>
      </c>
      <c r="U4" s="6">
        <v>35.527999999999999</v>
      </c>
      <c r="V4" s="6">
        <v>1266.686348</v>
      </c>
      <c r="W4" s="6">
        <v>266.00413299000002</v>
      </c>
      <c r="X4" s="6">
        <v>382.75597241999998</v>
      </c>
      <c r="Y4" s="6">
        <v>23.451126009999999</v>
      </c>
      <c r="Z4" s="6">
        <v>1938.897579</v>
      </c>
      <c r="AA4" s="8" t="s">
        <v>106</v>
      </c>
      <c r="AB4" s="9">
        <f t="shared" si="0"/>
        <v>1672.89344643</v>
      </c>
      <c r="AC4" s="9">
        <f t="shared" si="1"/>
        <v>1344.56908163</v>
      </c>
      <c r="AD4" s="10">
        <f t="shared" si="2"/>
        <v>1</v>
      </c>
      <c r="AE4" s="10">
        <f t="shared" si="3"/>
        <v>1</v>
      </c>
      <c r="AF4" s="11">
        <f t="shared" si="4"/>
        <v>3</v>
      </c>
    </row>
    <row r="5" spans="1:32" x14ac:dyDescent="0.25">
      <c r="A5" s="6">
        <v>880149</v>
      </c>
      <c r="B5" s="7">
        <v>44136.134001701401</v>
      </c>
      <c r="C5" s="7">
        <v>44136.254884259302</v>
      </c>
      <c r="D5" s="8" t="s">
        <v>88</v>
      </c>
      <c r="E5" s="8" t="s">
        <v>89</v>
      </c>
      <c r="F5" s="8" t="s">
        <v>107</v>
      </c>
      <c r="G5" s="6">
        <v>6661</v>
      </c>
      <c r="H5" s="8" t="s">
        <v>101</v>
      </c>
      <c r="I5" s="8" t="s">
        <v>102</v>
      </c>
      <c r="J5" s="8" t="s">
        <v>103</v>
      </c>
      <c r="K5" s="8"/>
      <c r="L5" s="8" t="s">
        <v>93</v>
      </c>
      <c r="M5" s="8"/>
      <c r="N5" s="8"/>
      <c r="O5" s="8" t="s">
        <v>104</v>
      </c>
      <c r="P5" s="6">
        <v>2</v>
      </c>
      <c r="Q5" s="8" t="s">
        <v>105</v>
      </c>
      <c r="R5" s="8" t="s">
        <v>104</v>
      </c>
      <c r="S5" s="6">
        <v>34.209200000000003</v>
      </c>
      <c r="T5" s="6">
        <v>73.41</v>
      </c>
      <c r="U5" s="6">
        <v>35.527999999999999</v>
      </c>
      <c r="V5" s="6">
        <v>1640.6364779999999</v>
      </c>
      <c r="W5" s="6">
        <v>344.53366044000001</v>
      </c>
      <c r="X5" s="6">
        <v>495.75288455999998</v>
      </c>
      <c r="Y5" s="6">
        <v>30.374348680000001</v>
      </c>
      <c r="Z5" s="6">
        <v>2511.297372</v>
      </c>
      <c r="AA5" s="8" t="s">
        <v>108</v>
      </c>
      <c r="AB5" s="9">
        <f t="shared" si="0"/>
        <v>2166.7637112399998</v>
      </c>
      <c r="AC5" s="9">
        <f t="shared" si="1"/>
        <v>1741.51169084</v>
      </c>
      <c r="AD5" s="10">
        <f t="shared" si="2"/>
        <v>1</v>
      </c>
      <c r="AE5" s="10">
        <f t="shared" si="3"/>
        <v>1</v>
      </c>
      <c r="AF5" s="11">
        <f t="shared" si="4"/>
        <v>3</v>
      </c>
    </row>
    <row r="6" spans="1:32" x14ac:dyDescent="0.25">
      <c r="A6" s="6">
        <v>880150</v>
      </c>
      <c r="B6" s="7">
        <v>44136.251492673597</v>
      </c>
      <c r="C6" s="7">
        <v>44136.254884259302</v>
      </c>
      <c r="D6" s="8" t="s">
        <v>88</v>
      </c>
      <c r="E6" s="8" t="s">
        <v>89</v>
      </c>
      <c r="F6" s="8" t="s">
        <v>109</v>
      </c>
      <c r="G6" s="6">
        <v>0</v>
      </c>
      <c r="H6" s="8" t="s">
        <v>91</v>
      </c>
      <c r="I6" s="8" t="s">
        <v>92</v>
      </c>
      <c r="J6" s="8"/>
      <c r="K6" s="8"/>
      <c r="L6" s="8" t="s">
        <v>93</v>
      </c>
      <c r="M6" s="8"/>
      <c r="N6" s="8"/>
      <c r="O6" s="8" t="s">
        <v>110</v>
      </c>
      <c r="P6" s="6">
        <v>5</v>
      </c>
      <c r="Q6" s="8" t="s">
        <v>111</v>
      </c>
      <c r="R6" s="8" t="s">
        <v>112</v>
      </c>
      <c r="S6" s="6">
        <v>21.263999999999999</v>
      </c>
      <c r="T6" s="6">
        <v>70.569999999999993</v>
      </c>
      <c r="U6" s="6">
        <v>37.230699999999999</v>
      </c>
      <c r="V6" s="6">
        <v>1041.338499</v>
      </c>
      <c r="W6" s="6">
        <v>218.68108475</v>
      </c>
      <c r="X6" s="6">
        <v>215.95718400000001</v>
      </c>
      <c r="Y6" s="6">
        <v>24.623712000000001</v>
      </c>
      <c r="Z6" s="6">
        <v>1500.6004800000001</v>
      </c>
      <c r="AA6" s="8" t="s">
        <v>113</v>
      </c>
      <c r="AB6" s="9">
        <f t="shared" si="0"/>
        <v>1281.9193950000001</v>
      </c>
      <c r="AC6" s="9">
        <f t="shared" si="1"/>
        <v>1032.2545008</v>
      </c>
      <c r="AD6" s="10">
        <f t="shared" si="2"/>
        <v>1</v>
      </c>
      <c r="AE6" s="10">
        <f t="shared" si="3"/>
        <v>1</v>
      </c>
      <c r="AF6" s="11">
        <f t="shared" si="4"/>
        <v>6</v>
      </c>
    </row>
    <row r="7" spans="1:32" x14ac:dyDescent="0.25">
      <c r="A7" s="6">
        <v>880151</v>
      </c>
      <c r="B7" s="7">
        <v>44136.258422419</v>
      </c>
      <c r="C7" s="7">
        <v>44136.254884259302</v>
      </c>
      <c r="D7" s="8" t="s">
        <v>88</v>
      </c>
      <c r="E7" s="8" t="s">
        <v>89</v>
      </c>
      <c r="F7" s="8" t="s">
        <v>114</v>
      </c>
      <c r="G7" s="6">
        <v>0</v>
      </c>
      <c r="H7" s="8" t="s">
        <v>91</v>
      </c>
      <c r="I7" s="8" t="s">
        <v>92</v>
      </c>
      <c r="J7" s="8"/>
      <c r="K7" s="8"/>
      <c r="L7" s="8" t="s">
        <v>93</v>
      </c>
      <c r="M7" s="8"/>
      <c r="N7" s="8"/>
      <c r="O7" s="8" t="s">
        <v>110</v>
      </c>
      <c r="P7" s="6">
        <v>5</v>
      </c>
      <c r="Q7" s="8" t="s">
        <v>111</v>
      </c>
      <c r="R7" s="8" t="s">
        <v>112</v>
      </c>
      <c r="S7" s="6">
        <v>17.0014</v>
      </c>
      <c r="T7" s="6">
        <v>70.569999999999993</v>
      </c>
      <c r="U7" s="6">
        <v>37.230699999999999</v>
      </c>
      <c r="V7" s="6">
        <v>832.59087499999998</v>
      </c>
      <c r="W7" s="6">
        <v>174.84408363</v>
      </c>
      <c r="X7" s="6">
        <v>172.66621839999999</v>
      </c>
      <c r="Y7" s="6">
        <v>19.687621199999999</v>
      </c>
      <c r="Z7" s="6">
        <v>1199.788798</v>
      </c>
      <c r="AA7" s="8" t="s">
        <v>115</v>
      </c>
      <c r="AB7" s="9">
        <f t="shared" si="0"/>
        <v>1024.9447146</v>
      </c>
      <c r="AC7" s="9">
        <f t="shared" si="1"/>
        <v>825.32786257999987</v>
      </c>
      <c r="AD7" s="10">
        <f t="shared" si="2"/>
        <v>1</v>
      </c>
      <c r="AE7" s="10">
        <f t="shared" si="3"/>
        <v>1</v>
      </c>
      <c r="AF7" s="11">
        <f t="shared" si="4"/>
        <v>6</v>
      </c>
    </row>
    <row r="8" spans="1:32" x14ac:dyDescent="0.25">
      <c r="A8" s="6">
        <v>880151</v>
      </c>
      <c r="B8" s="7">
        <v>44136.258422419</v>
      </c>
      <c r="C8" s="7">
        <v>44136.254884259302</v>
      </c>
      <c r="D8" s="8" t="s">
        <v>88</v>
      </c>
      <c r="E8" s="8" t="s">
        <v>89</v>
      </c>
      <c r="F8" s="8" t="s">
        <v>114</v>
      </c>
      <c r="G8" s="6">
        <v>0</v>
      </c>
      <c r="H8" s="8" t="s">
        <v>91</v>
      </c>
      <c r="I8" s="8" t="s">
        <v>92</v>
      </c>
      <c r="J8" s="8"/>
      <c r="K8" s="8"/>
      <c r="L8" s="8" t="s">
        <v>93</v>
      </c>
      <c r="M8" s="8"/>
      <c r="N8" s="8"/>
      <c r="O8" s="8" t="s">
        <v>94</v>
      </c>
      <c r="P8" s="6">
        <v>3</v>
      </c>
      <c r="Q8" s="8" t="s">
        <v>95</v>
      </c>
      <c r="R8" s="8" t="s">
        <v>96</v>
      </c>
      <c r="S8" s="6">
        <v>164.49189999999999</v>
      </c>
      <c r="T8" s="6">
        <v>63.15</v>
      </c>
      <c r="U8" s="6">
        <v>30.0364</v>
      </c>
      <c r="V8" s="6">
        <v>6494.0722409999998</v>
      </c>
      <c r="W8" s="6">
        <v>1363.7551699099999</v>
      </c>
      <c r="X8" s="6">
        <v>2383.78371642</v>
      </c>
      <c r="Y8" s="6">
        <v>146.05235801000001</v>
      </c>
      <c r="Z8" s="6">
        <v>10387.663484999999</v>
      </c>
      <c r="AA8" s="8" t="s">
        <v>115</v>
      </c>
      <c r="AB8" s="9">
        <f t="shared" si="0"/>
        <v>9023.9083154300006</v>
      </c>
      <c r="AC8" s="9">
        <f t="shared" si="1"/>
        <v>7470.5805795899996</v>
      </c>
      <c r="AD8" s="10">
        <f t="shared" si="2"/>
        <v>1</v>
      </c>
      <c r="AE8" s="10">
        <f t="shared" si="3"/>
        <v>1</v>
      </c>
      <c r="AF8" s="11">
        <f t="shared" si="4"/>
        <v>6</v>
      </c>
    </row>
    <row r="9" spans="1:32" x14ac:dyDescent="0.25">
      <c r="A9" s="6">
        <v>880151</v>
      </c>
      <c r="B9" s="7">
        <v>44136.258422419</v>
      </c>
      <c r="C9" s="7">
        <v>44136.254884259302</v>
      </c>
      <c r="D9" s="8" t="s">
        <v>88</v>
      </c>
      <c r="E9" s="8" t="s">
        <v>89</v>
      </c>
      <c r="F9" s="8" t="s">
        <v>114</v>
      </c>
      <c r="G9" s="6">
        <v>0</v>
      </c>
      <c r="H9" s="8" t="s">
        <v>91</v>
      </c>
      <c r="I9" s="8" t="s">
        <v>92</v>
      </c>
      <c r="J9" s="8"/>
      <c r="K9" s="8"/>
      <c r="L9" s="8" t="s">
        <v>93</v>
      </c>
      <c r="M9" s="8"/>
      <c r="N9" s="8"/>
      <c r="O9" s="8" t="s">
        <v>116</v>
      </c>
      <c r="P9" s="6">
        <v>4</v>
      </c>
      <c r="Q9" s="8" t="s">
        <v>117</v>
      </c>
      <c r="R9" s="8" t="s">
        <v>118</v>
      </c>
      <c r="S9" s="6">
        <v>4.8752000000000004</v>
      </c>
      <c r="T9" s="6">
        <v>61.67</v>
      </c>
      <c r="U9" s="6">
        <v>32.416499999999999</v>
      </c>
      <c r="V9" s="6">
        <v>202.888902</v>
      </c>
      <c r="W9" s="6">
        <v>42.606669359999998</v>
      </c>
      <c r="X9" s="6">
        <v>49.512531199999998</v>
      </c>
      <c r="Y9" s="6">
        <v>5.6454816000000001</v>
      </c>
      <c r="Z9" s="6">
        <v>300.65358400000002</v>
      </c>
      <c r="AA9" s="8" t="s">
        <v>115</v>
      </c>
      <c r="AB9" s="9">
        <f t="shared" si="0"/>
        <v>258.04691479999997</v>
      </c>
      <c r="AC9" s="9">
        <f t="shared" si="1"/>
        <v>213.19493360000004</v>
      </c>
      <c r="AD9" s="10">
        <f t="shared" si="2"/>
        <v>1</v>
      </c>
      <c r="AE9" s="10">
        <f t="shared" si="3"/>
        <v>1</v>
      </c>
      <c r="AF9" s="11">
        <f t="shared" si="4"/>
        <v>6</v>
      </c>
    </row>
    <row r="10" spans="1:32" x14ac:dyDescent="0.25">
      <c r="A10" s="6">
        <v>880152</v>
      </c>
      <c r="B10" s="7">
        <v>44136.258676539401</v>
      </c>
      <c r="C10" s="7">
        <v>44136.254884259302</v>
      </c>
      <c r="D10" s="8" t="s">
        <v>88</v>
      </c>
      <c r="E10" s="8" t="s">
        <v>89</v>
      </c>
      <c r="F10" s="8" t="s">
        <v>119</v>
      </c>
      <c r="G10" s="6">
        <v>0</v>
      </c>
      <c r="H10" s="8" t="s">
        <v>91</v>
      </c>
      <c r="I10" s="8" t="s">
        <v>92</v>
      </c>
      <c r="J10" s="8"/>
      <c r="K10" s="8"/>
      <c r="L10" s="8" t="s">
        <v>93</v>
      </c>
      <c r="M10" s="8"/>
      <c r="N10" s="8"/>
      <c r="O10" s="8" t="s">
        <v>120</v>
      </c>
      <c r="P10" s="6">
        <v>1079</v>
      </c>
      <c r="Q10" s="8" t="s">
        <v>121</v>
      </c>
      <c r="R10" s="8" t="s">
        <v>122</v>
      </c>
      <c r="S10" s="6">
        <v>2</v>
      </c>
      <c r="T10" s="6">
        <v>180</v>
      </c>
      <c r="U10" s="6">
        <v>97.5</v>
      </c>
      <c r="V10" s="6">
        <v>297.52066100000002</v>
      </c>
      <c r="W10" s="6">
        <v>62.479338839999997</v>
      </c>
      <c r="X10" s="6">
        <v>0</v>
      </c>
      <c r="Y10" s="6">
        <v>0</v>
      </c>
      <c r="Z10" s="6">
        <v>360</v>
      </c>
      <c r="AA10" s="8" t="s">
        <v>123</v>
      </c>
      <c r="AB10" s="9">
        <f t="shared" si="0"/>
        <v>297.52066100000002</v>
      </c>
      <c r="AC10" s="9">
        <f t="shared" si="1"/>
        <v>195</v>
      </c>
      <c r="AD10" s="10">
        <f t="shared" si="2"/>
        <v>1</v>
      </c>
      <c r="AE10" s="10">
        <f t="shared" si="3"/>
        <v>1</v>
      </c>
      <c r="AF10" s="11">
        <f t="shared" si="4"/>
        <v>6</v>
      </c>
    </row>
    <row r="11" spans="1:32" x14ac:dyDescent="0.25">
      <c r="A11" s="6">
        <v>880153</v>
      </c>
      <c r="B11" s="7">
        <v>44136.267340312501</v>
      </c>
      <c r="C11" s="7">
        <v>44136.567951388897</v>
      </c>
      <c r="D11" s="8" t="s">
        <v>124</v>
      </c>
      <c r="E11" s="8" t="s">
        <v>89</v>
      </c>
      <c r="F11" s="8" t="s">
        <v>125</v>
      </c>
      <c r="G11" s="6">
        <v>0</v>
      </c>
      <c r="H11" s="8" t="s">
        <v>91</v>
      </c>
      <c r="I11" s="8" t="s">
        <v>92</v>
      </c>
      <c r="J11" s="8"/>
      <c r="K11" s="8"/>
      <c r="L11" s="8" t="s">
        <v>126</v>
      </c>
      <c r="M11" s="8"/>
      <c r="N11" s="8"/>
      <c r="O11" s="8" t="s">
        <v>94</v>
      </c>
      <c r="P11" s="6">
        <v>3</v>
      </c>
      <c r="Q11" s="8" t="s">
        <v>95</v>
      </c>
      <c r="R11" s="8" t="s">
        <v>96</v>
      </c>
      <c r="S11" s="6">
        <v>22.175799999999999</v>
      </c>
      <c r="T11" s="6">
        <v>63.15</v>
      </c>
      <c r="U11" s="6">
        <v>30.0364</v>
      </c>
      <c r="V11" s="6">
        <v>875.49142099999995</v>
      </c>
      <c r="W11" s="6">
        <v>183.85319822</v>
      </c>
      <c r="X11" s="6">
        <v>321.36725844</v>
      </c>
      <c r="Y11" s="6">
        <v>19.689892820000001</v>
      </c>
      <c r="Z11" s="6">
        <v>1400.4017699999999</v>
      </c>
      <c r="AA11" s="8" t="s">
        <v>127</v>
      </c>
      <c r="AB11" s="9">
        <f t="shared" si="0"/>
        <v>1216.5485722599999</v>
      </c>
      <c r="AC11" s="9">
        <f t="shared" si="1"/>
        <v>1007.1383503799999</v>
      </c>
      <c r="AD11" s="10">
        <f t="shared" si="2"/>
        <v>1</v>
      </c>
      <c r="AE11" s="10">
        <f t="shared" si="3"/>
        <v>1</v>
      </c>
      <c r="AF11" s="11">
        <f t="shared" si="4"/>
        <v>6</v>
      </c>
    </row>
    <row r="12" spans="1:32" x14ac:dyDescent="0.25">
      <c r="A12" s="6">
        <v>880154</v>
      </c>
      <c r="B12" s="7">
        <v>44136.296345451403</v>
      </c>
      <c r="C12" s="7">
        <v>44136.567951388897</v>
      </c>
      <c r="D12" s="8" t="s">
        <v>124</v>
      </c>
      <c r="E12" s="8" t="s">
        <v>89</v>
      </c>
      <c r="F12" s="8" t="s">
        <v>128</v>
      </c>
      <c r="G12" s="6">
        <v>0</v>
      </c>
      <c r="H12" s="8" t="s">
        <v>91</v>
      </c>
      <c r="I12" s="8" t="s">
        <v>92</v>
      </c>
      <c r="J12" s="8"/>
      <c r="K12" s="8"/>
      <c r="L12" s="8" t="s">
        <v>126</v>
      </c>
      <c r="M12" s="8"/>
      <c r="N12" s="8"/>
      <c r="O12" s="8" t="s">
        <v>104</v>
      </c>
      <c r="P12" s="6">
        <v>2</v>
      </c>
      <c r="Q12" s="8" t="s">
        <v>105</v>
      </c>
      <c r="R12" s="8" t="s">
        <v>104</v>
      </c>
      <c r="S12" s="6">
        <v>44.936700000000002</v>
      </c>
      <c r="T12" s="6">
        <v>73.41</v>
      </c>
      <c r="U12" s="6">
        <v>35.527999999999999</v>
      </c>
      <c r="V12" s="6">
        <v>2155.1158529999998</v>
      </c>
      <c r="W12" s="6">
        <v>452.5743291</v>
      </c>
      <c r="X12" s="6">
        <v>651.21366906000003</v>
      </c>
      <c r="Y12" s="6">
        <v>39.899295930000001</v>
      </c>
      <c r="Z12" s="6">
        <v>3298.8031470000001</v>
      </c>
      <c r="AA12" s="8" t="s">
        <v>129</v>
      </c>
      <c r="AB12" s="9">
        <f t="shared" si="0"/>
        <v>2846.2288179899997</v>
      </c>
      <c r="AC12" s="9">
        <f t="shared" si="1"/>
        <v>2287.62404259</v>
      </c>
      <c r="AD12" s="10">
        <f t="shared" si="2"/>
        <v>1</v>
      </c>
      <c r="AE12" s="10">
        <f t="shared" si="3"/>
        <v>1</v>
      </c>
      <c r="AF12" s="11">
        <f t="shared" si="4"/>
        <v>7</v>
      </c>
    </row>
    <row r="13" spans="1:32" x14ac:dyDescent="0.25">
      <c r="A13" s="6">
        <v>880155</v>
      </c>
      <c r="B13" s="7">
        <v>44136.310480821798</v>
      </c>
      <c r="C13" s="7">
        <v>44136.567951388897</v>
      </c>
      <c r="D13" s="8" t="s">
        <v>124</v>
      </c>
      <c r="E13" s="8" t="s">
        <v>89</v>
      </c>
      <c r="F13" s="8" t="s">
        <v>130</v>
      </c>
      <c r="G13" s="6">
        <v>0</v>
      </c>
      <c r="H13" s="8" t="s">
        <v>91</v>
      </c>
      <c r="I13" s="8" t="s">
        <v>92</v>
      </c>
      <c r="J13" s="8"/>
      <c r="K13" s="8"/>
      <c r="L13" s="8" t="s">
        <v>126</v>
      </c>
      <c r="M13" s="8"/>
      <c r="N13" s="8"/>
      <c r="O13" s="8" t="s">
        <v>104</v>
      </c>
      <c r="P13" s="6">
        <v>2</v>
      </c>
      <c r="Q13" s="8" t="s">
        <v>105</v>
      </c>
      <c r="R13" s="8" t="s">
        <v>104</v>
      </c>
      <c r="S13" s="6">
        <v>9.9387000000000008</v>
      </c>
      <c r="T13" s="6">
        <v>73.41</v>
      </c>
      <c r="U13" s="6">
        <v>35.527999999999999</v>
      </c>
      <c r="V13" s="6">
        <v>476.64937400000002</v>
      </c>
      <c r="W13" s="6">
        <v>100.09636854999999</v>
      </c>
      <c r="X13" s="6">
        <v>144.02965266000001</v>
      </c>
      <c r="Y13" s="6">
        <v>8.8245717300000006</v>
      </c>
      <c r="Z13" s="6">
        <v>729.59996699999999</v>
      </c>
      <c r="AA13" s="8" t="s">
        <v>131</v>
      </c>
      <c r="AB13" s="9">
        <f t="shared" si="0"/>
        <v>629.50359839000009</v>
      </c>
      <c r="AC13" s="9">
        <f t="shared" si="1"/>
        <v>505.95635799000001</v>
      </c>
      <c r="AD13" s="10">
        <f t="shared" si="2"/>
        <v>1</v>
      </c>
      <c r="AE13" s="10">
        <f t="shared" si="3"/>
        <v>1</v>
      </c>
      <c r="AF13" s="11">
        <f t="shared" si="4"/>
        <v>7</v>
      </c>
    </row>
    <row r="14" spans="1:32" x14ac:dyDescent="0.25">
      <c r="A14" s="6">
        <v>880156</v>
      </c>
      <c r="B14" s="7">
        <v>44136.352161840303</v>
      </c>
      <c r="C14" s="7">
        <v>44136.567951388897</v>
      </c>
      <c r="D14" s="8" t="s">
        <v>124</v>
      </c>
      <c r="E14" s="8" t="s">
        <v>89</v>
      </c>
      <c r="F14" s="8" t="s">
        <v>132</v>
      </c>
      <c r="G14" s="6">
        <v>0</v>
      </c>
      <c r="H14" s="8" t="s">
        <v>91</v>
      </c>
      <c r="I14" s="8" t="s">
        <v>92</v>
      </c>
      <c r="J14" s="8"/>
      <c r="K14" s="8"/>
      <c r="L14" s="8" t="s">
        <v>126</v>
      </c>
      <c r="M14" s="8"/>
      <c r="N14" s="8"/>
      <c r="O14" s="8" t="s">
        <v>120</v>
      </c>
      <c r="P14" s="6">
        <v>1079</v>
      </c>
      <c r="Q14" s="8" t="s">
        <v>121</v>
      </c>
      <c r="R14" s="8" t="s">
        <v>122</v>
      </c>
      <c r="S14" s="6">
        <v>2</v>
      </c>
      <c r="T14" s="6">
        <v>180</v>
      </c>
      <c r="U14" s="6">
        <v>97.5</v>
      </c>
      <c r="V14" s="6">
        <v>297.52066100000002</v>
      </c>
      <c r="W14" s="6">
        <v>62.479338839999997</v>
      </c>
      <c r="X14" s="6">
        <v>0</v>
      </c>
      <c r="Y14" s="6">
        <v>0</v>
      </c>
      <c r="Z14" s="6">
        <v>360</v>
      </c>
      <c r="AA14" s="8" t="s">
        <v>133</v>
      </c>
      <c r="AB14" s="9">
        <f t="shared" si="0"/>
        <v>297.52066100000002</v>
      </c>
      <c r="AC14" s="9">
        <f t="shared" si="1"/>
        <v>195</v>
      </c>
      <c r="AD14" s="10">
        <f t="shared" si="2"/>
        <v>1</v>
      </c>
      <c r="AE14" s="10">
        <f t="shared" si="3"/>
        <v>1</v>
      </c>
      <c r="AF14" s="11">
        <f t="shared" si="4"/>
        <v>8</v>
      </c>
    </row>
    <row r="15" spans="1:32" x14ac:dyDescent="0.25">
      <c r="A15" s="6">
        <v>880157</v>
      </c>
      <c r="B15" s="7">
        <v>44136.3847159375</v>
      </c>
      <c r="C15" s="7">
        <v>44136.567951388897</v>
      </c>
      <c r="D15" s="8" t="s">
        <v>124</v>
      </c>
      <c r="E15" s="8" t="s">
        <v>89</v>
      </c>
      <c r="F15" s="8" t="s">
        <v>134</v>
      </c>
      <c r="G15" s="6">
        <v>0</v>
      </c>
      <c r="H15" s="8" t="s">
        <v>91</v>
      </c>
      <c r="I15" s="8" t="s">
        <v>92</v>
      </c>
      <c r="J15" s="8"/>
      <c r="K15" s="8"/>
      <c r="L15" s="8" t="s">
        <v>126</v>
      </c>
      <c r="M15" s="8"/>
      <c r="N15" s="8"/>
      <c r="O15" s="8" t="s">
        <v>135</v>
      </c>
      <c r="P15" s="6">
        <v>784</v>
      </c>
      <c r="Q15" s="8" t="s">
        <v>136</v>
      </c>
      <c r="R15" s="8" t="s">
        <v>137</v>
      </c>
      <c r="S15" s="6">
        <v>1</v>
      </c>
      <c r="T15" s="6">
        <v>180</v>
      </c>
      <c r="U15" s="6">
        <v>83.7</v>
      </c>
      <c r="V15" s="6">
        <v>148.76033100000001</v>
      </c>
      <c r="W15" s="6">
        <v>31.239669419999998</v>
      </c>
      <c r="X15" s="6">
        <v>0</v>
      </c>
      <c r="Y15" s="6">
        <v>0</v>
      </c>
      <c r="Z15" s="6">
        <v>180</v>
      </c>
      <c r="AA15" s="8" t="s">
        <v>138</v>
      </c>
      <c r="AB15" s="9">
        <f t="shared" si="0"/>
        <v>148.76033100000001</v>
      </c>
      <c r="AC15" s="9">
        <f t="shared" si="1"/>
        <v>83.7</v>
      </c>
      <c r="AD15" s="10">
        <f t="shared" si="2"/>
        <v>1</v>
      </c>
      <c r="AE15" s="10">
        <f t="shared" si="3"/>
        <v>1</v>
      </c>
      <c r="AF15" s="11">
        <f t="shared" si="4"/>
        <v>9</v>
      </c>
    </row>
    <row r="16" spans="1:32" x14ac:dyDescent="0.25">
      <c r="A16" s="6">
        <v>880157</v>
      </c>
      <c r="B16" s="7">
        <v>44136.3847159375</v>
      </c>
      <c r="C16" s="7">
        <v>44136.567951388897</v>
      </c>
      <c r="D16" s="8" t="s">
        <v>124</v>
      </c>
      <c r="E16" s="8" t="s">
        <v>89</v>
      </c>
      <c r="F16" s="8" t="s">
        <v>134</v>
      </c>
      <c r="G16" s="6">
        <v>0</v>
      </c>
      <c r="H16" s="8" t="s">
        <v>91</v>
      </c>
      <c r="I16" s="8" t="s">
        <v>92</v>
      </c>
      <c r="J16" s="8"/>
      <c r="K16" s="8"/>
      <c r="L16" s="8" t="s">
        <v>126</v>
      </c>
      <c r="M16" s="8"/>
      <c r="N16" s="8"/>
      <c r="O16" s="8" t="s">
        <v>139</v>
      </c>
      <c r="P16" s="6">
        <v>745</v>
      </c>
      <c r="Q16" s="8" t="s">
        <v>140</v>
      </c>
      <c r="R16" s="8" t="s">
        <v>141</v>
      </c>
      <c r="S16" s="6">
        <v>1</v>
      </c>
      <c r="T16" s="6">
        <v>358</v>
      </c>
      <c r="U16" s="6">
        <v>210</v>
      </c>
      <c r="V16" s="6">
        <v>295.86776900000001</v>
      </c>
      <c r="W16" s="6">
        <v>62.132231400000002</v>
      </c>
      <c r="X16" s="6">
        <v>0</v>
      </c>
      <c r="Y16" s="6">
        <v>0</v>
      </c>
      <c r="Z16" s="6">
        <v>358</v>
      </c>
      <c r="AA16" s="8" t="s">
        <v>138</v>
      </c>
      <c r="AB16" s="9">
        <f t="shared" si="0"/>
        <v>295.86776900000001</v>
      </c>
      <c r="AC16" s="9">
        <f t="shared" si="1"/>
        <v>210</v>
      </c>
      <c r="AD16" s="10">
        <f t="shared" si="2"/>
        <v>1</v>
      </c>
      <c r="AE16" s="10">
        <f t="shared" si="3"/>
        <v>1</v>
      </c>
      <c r="AF16" s="11">
        <f t="shared" si="4"/>
        <v>9</v>
      </c>
    </row>
    <row r="17" spans="1:32" x14ac:dyDescent="0.25">
      <c r="A17" s="6">
        <v>880158</v>
      </c>
      <c r="B17" s="7">
        <v>44136.400920520799</v>
      </c>
      <c r="C17" s="7">
        <v>44136.567951388897</v>
      </c>
      <c r="D17" s="8" t="s">
        <v>124</v>
      </c>
      <c r="E17" s="8" t="s">
        <v>89</v>
      </c>
      <c r="F17" s="8" t="s">
        <v>142</v>
      </c>
      <c r="G17" s="6">
        <v>0</v>
      </c>
      <c r="H17" s="8" t="s">
        <v>91</v>
      </c>
      <c r="I17" s="8" t="s">
        <v>92</v>
      </c>
      <c r="J17" s="8"/>
      <c r="K17" s="8"/>
      <c r="L17" s="8" t="s">
        <v>126</v>
      </c>
      <c r="M17" s="8"/>
      <c r="N17" s="8"/>
      <c r="O17" s="8" t="s">
        <v>94</v>
      </c>
      <c r="P17" s="6">
        <v>3</v>
      </c>
      <c r="Q17" s="8" t="s">
        <v>95</v>
      </c>
      <c r="R17" s="8" t="s">
        <v>96</v>
      </c>
      <c r="S17" s="6">
        <v>5.0751999999999997</v>
      </c>
      <c r="T17" s="6">
        <v>63.15</v>
      </c>
      <c r="U17" s="6">
        <v>30.0364</v>
      </c>
      <c r="V17" s="6">
        <v>200.36679899999999</v>
      </c>
      <c r="W17" s="6">
        <v>42.077027729999998</v>
      </c>
      <c r="X17" s="6">
        <v>73.548783360000002</v>
      </c>
      <c r="Y17" s="6">
        <v>4.5062700800000002</v>
      </c>
      <c r="Z17" s="6">
        <v>320.49887999999999</v>
      </c>
      <c r="AA17" s="8" t="s">
        <v>143</v>
      </c>
      <c r="AB17" s="9">
        <f t="shared" si="0"/>
        <v>278.42185243999995</v>
      </c>
      <c r="AC17" s="9">
        <f t="shared" si="1"/>
        <v>230.49579072000003</v>
      </c>
      <c r="AD17" s="10">
        <f t="shared" si="2"/>
        <v>1</v>
      </c>
      <c r="AE17" s="10">
        <f t="shared" si="3"/>
        <v>1</v>
      </c>
      <c r="AF17" s="11">
        <f t="shared" si="4"/>
        <v>9</v>
      </c>
    </row>
    <row r="18" spans="1:32" x14ac:dyDescent="0.25">
      <c r="A18" s="6">
        <v>880159</v>
      </c>
      <c r="B18" s="7">
        <v>44136.411737187504</v>
      </c>
      <c r="C18" s="7">
        <v>44136.567951388897</v>
      </c>
      <c r="D18" s="8" t="s">
        <v>124</v>
      </c>
      <c r="E18" s="8" t="s">
        <v>89</v>
      </c>
      <c r="F18" s="8" t="s">
        <v>144</v>
      </c>
      <c r="G18" s="6">
        <v>6661</v>
      </c>
      <c r="H18" s="8" t="s">
        <v>101</v>
      </c>
      <c r="I18" s="8" t="s">
        <v>102</v>
      </c>
      <c r="J18" s="8" t="s">
        <v>103</v>
      </c>
      <c r="K18" s="8"/>
      <c r="L18" s="8" t="s">
        <v>126</v>
      </c>
      <c r="M18" s="8"/>
      <c r="N18" s="8"/>
      <c r="O18" s="8" t="s">
        <v>104</v>
      </c>
      <c r="P18" s="6">
        <v>2</v>
      </c>
      <c r="Q18" s="8" t="s">
        <v>105</v>
      </c>
      <c r="R18" s="8" t="s">
        <v>104</v>
      </c>
      <c r="S18" s="6">
        <v>40.140300000000003</v>
      </c>
      <c r="T18" s="6">
        <v>73.41</v>
      </c>
      <c r="U18" s="6">
        <v>35.527999999999999</v>
      </c>
      <c r="V18" s="6">
        <v>1925.085662</v>
      </c>
      <c r="W18" s="6">
        <v>404.26798903000002</v>
      </c>
      <c r="X18" s="6">
        <v>581.70519953999997</v>
      </c>
      <c r="Y18" s="6">
        <v>35.640572370000001</v>
      </c>
      <c r="Z18" s="6">
        <v>2946.699423</v>
      </c>
      <c r="AA18" s="8" t="s">
        <v>145</v>
      </c>
      <c r="AB18" s="9">
        <f t="shared" si="0"/>
        <v>2542.4314339100001</v>
      </c>
      <c r="AC18" s="9">
        <f t="shared" si="1"/>
        <v>2043.45035031</v>
      </c>
      <c r="AD18" s="10">
        <f t="shared" si="2"/>
        <v>1</v>
      </c>
      <c r="AE18" s="10">
        <f t="shared" si="3"/>
        <v>1</v>
      </c>
      <c r="AF18" s="11">
        <f t="shared" si="4"/>
        <v>9</v>
      </c>
    </row>
    <row r="19" spans="1:32" x14ac:dyDescent="0.25">
      <c r="A19" s="6">
        <v>880160</v>
      </c>
      <c r="B19" s="7">
        <v>44136.453063923604</v>
      </c>
      <c r="C19" s="7">
        <v>44136.567951388897</v>
      </c>
      <c r="D19" s="8" t="s">
        <v>124</v>
      </c>
      <c r="E19" s="8" t="s">
        <v>89</v>
      </c>
      <c r="F19" s="8" t="s">
        <v>146</v>
      </c>
      <c r="G19" s="6">
        <v>0</v>
      </c>
      <c r="H19" s="8" t="s">
        <v>91</v>
      </c>
      <c r="I19" s="8" t="s">
        <v>92</v>
      </c>
      <c r="J19" s="8"/>
      <c r="K19" s="8"/>
      <c r="L19" s="8" t="s">
        <v>126</v>
      </c>
      <c r="M19" s="8"/>
      <c r="N19" s="8"/>
      <c r="O19" s="8" t="s">
        <v>104</v>
      </c>
      <c r="P19" s="6">
        <v>2</v>
      </c>
      <c r="Q19" s="8" t="s">
        <v>105</v>
      </c>
      <c r="R19" s="8" t="s">
        <v>104</v>
      </c>
      <c r="S19" s="6">
        <v>27.252400000000002</v>
      </c>
      <c r="T19" s="6">
        <v>73.41</v>
      </c>
      <c r="U19" s="6">
        <v>35.527999999999999</v>
      </c>
      <c r="V19" s="6">
        <v>1306.995825</v>
      </c>
      <c r="W19" s="6">
        <v>274.46912314999997</v>
      </c>
      <c r="X19" s="6">
        <v>394.93633032000002</v>
      </c>
      <c r="Y19" s="6">
        <v>24.197405960000001</v>
      </c>
      <c r="Z19" s="6">
        <v>2000.598684</v>
      </c>
      <c r="AA19" s="8" t="s">
        <v>147</v>
      </c>
      <c r="AB19" s="9">
        <f t="shared" si="0"/>
        <v>1726.12956128</v>
      </c>
      <c r="AC19" s="9">
        <f t="shared" si="1"/>
        <v>1387.35700348</v>
      </c>
      <c r="AD19" s="10">
        <f t="shared" si="2"/>
        <v>1</v>
      </c>
      <c r="AE19" s="10">
        <f t="shared" si="3"/>
        <v>1</v>
      </c>
      <c r="AF19" s="11">
        <f t="shared" si="4"/>
        <v>10</v>
      </c>
    </row>
    <row r="20" spans="1:32" x14ac:dyDescent="0.25">
      <c r="A20" s="6">
        <v>880161</v>
      </c>
      <c r="B20" s="7">
        <v>44136.454662349497</v>
      </c>
      <c r="C20" s="7">
        <v>44136.567951388897</v>
      </c>
      <c r="D20" s="8" t="s">
        <v>124</v>
      </c>
      <c r="E20" s="8" t="s">
        <v>89</v>
      </c>
      <c r="F20" s="8" t="s">
        <v>148</v>
      </c>
      <c r="G20" s="6">
        <v>0</v>
      </c>
      <c r="H20" s="8" t="s">
        <v>91</v>
      </c>
      <c r="I20" s="8" t="s">
        <v>92</v>
      </c>
      <c r="J20" s="8"/>
      <c r="K20" s="8"/>
      <c r="L20" s="8" t="s">
        <v>126</v>
      </c>
      <c r="M20" s="8"/>
      <c r="N20" s="8"/>
      <c r="O20" s="8" t="s">
        <v>139</v>
      </c>
      <c r="P20" s="6">
        <v>736</v>
      </c>
      <c r="Q20" s="8" t="s">
        <v>149</v>
      </c>
      <c r="R20" s="8" t="s">
        <v>150</v>
      </c>
      <c r="S20" s="6">
        <v>1</v>
      </c>
      <c r="T20" s="6">
        <v>2360</v>
      </c>
      <c r="U20" s="6">
        <v>1336</v>
      </c>
      <c r="V20" s="6">
        <v>1950.413223</v>
      </c>
      <c r="W20" s="6">
        <v>409.58677685999999</v>
      </c>
      <c r="X20" s="6">
        <v>0</v>
      </c>
      <c r="Y20" s="6">
        <v>0</v>
      </c>
      <c r="Z20" s="6">
        <v>2360</v>
      </c>
      <c r="AA20" s="8" t="s">
        <v>151</v>
      </c>
      <c r="AB20" s="9">
        <f t="shared" si="0"/>
        <v>1950.413223</v>
      </c>
      <c r="AC20" s="9">
        <f t="shared" si="1"/>
        <v>1336</v>
      </c>
      <c r="AD20" s="10">
        <f t="shared" si="2"/>
        <v>1</v>
      </c>
      <c r="AE20" s="10">
        <f t="shared" si="3"/>
        <v>1</v>
      </c>
      <c r="AF20" s="11">
        <f t="shared" si="4"/>
        <v>10</v>
      </c>
    </row>
    <row r="21" spans="1:32" x14ac:dyDescent="0.25">
      <c r="A21" s="6">
        <v>880162</v>
      </c>
      <c r="B21" s="7">
        <v>44136.484034606503</v>
      </c>
      <c r="C21" s="7">
        <v>44136.567951388897</v>
      </c>
      <c r="D21" s="8" t="s">
        <v>124</v>
      </c>
      <c r="E21" s="8" t="s">
        <v>89</v>
      </c>
      <c r="F21" s="8" t="s">
        <v>152</v>
      </c>
      <c r="G21" s="6">
        <v>0</v>
      </c>
      <c r="H21" s="8" t="s">
        <v>91</v>
      </c>
      <c r="I21" s="8" t="s">
        <v>92</v>
      </c>
      <c r="J21" s="8"/>
      <c r="K21" s="8"/>
      <c r="L21" s="8" t="s">
        <v>126</v>
      </c>
      <c r="M21" s="8"/>
      <c r="N21" s="8"/>
      <c r="O21" s="8" t="s">
        <v>116</v>
      </c>
      <c r="P21" s="6">
        <v>4</v>
      </c>
      <c r="Q21" s="8" t="s">
        <v>117</v>
      </c>
      <c r="R21" s="8" t="s">
        <v>118</v>
      </c>
      <c r="S21" s="6">
        <v>16.215299999999999</v>
      </c>
      <c r="T21" s="6">
        <v>61.67</v>
      </c>
      <c r="U21" s="6">
        <v>32.416499999999999</v>
      </c>
      <c r="V21" s="6">
        <v>674.82450200000005</v>
      </c>
      <c r="W21" s="6">
        <v>141.71314523999999</v>
      </c>
      <c r="X21" s="6">
        <v>164.6825868</v>
      </c>
      <c r="Y21" s="6">
        <v>18.777317400000001</v>
      </c>
      <c r="Z21" s="6">
        <v>999.99755100000004</v>
      </c>
      <c r="AA21" s="8" t="s">
        <v>153</v>
      </c>
      <c r="AB21" s="9">
        <f t="shared" si="0"/>
        <v>858.28440620000003</v>
      </c>
      <c r="AC21" s="9">
        <f t="shared" si="1"/>
        <v>709.10317664999991</v>
      </c>
      <c r="AD21" s="10">
        <f t="shared" si="2"/>
        <v>1</v>
      </c>
      <c r="AE21" s="10">
        <f t="shared" si="3"/>
        <v>1</v>
      </c>
      <c r="AF21" s="11">
        <f t="shared" si="4"/>
        <v>11</v>
      </c>
    </row>
    <row r="22" spans="1:32" x14ac:dyDescent="0.25">
      <c r="A22" s="6">
        <v>880163</v>
      </c>
      <c r="B22" s="7">
        <v>44136.4856301736</v>
      </c>
      <c r="C22" s="7">
        <v>44136.567951388897</v>
      </c>
      <c r="D22" s="8" t="s">
        <v>124</v>
      </c>
      <c r="E22" s="8" t="s">
        <v>89</v>
      </c>
      <c r="F22" s="8" t="s">
        <v>154</v>
      </c>
      <c r="G22" s="6">
        <v>0</v>
      </c>
      <c r="H22" s="8" t="s">
        <v>91</v>
      </c>
      <c r="I22" s="8" t="s">
        <v>92</v>
      </c>
      <c r="J22" s="8"/>
      <c r="K22" s="8"/>
      <c r="L22" s="8" t="s">
        <v>126</v>
      </c>
      <c r="M22" s="8"/>
      <c r="N22" s="8"/>
      <c r="O22" s="8" t="s">
        <v>116</v>
      </c>
      <c r="P22" s="6">
        <v>4</v>
      </c>
      <c r="Q22" s="8" t="s">
        <v>117</v>
      </c>
      <c r="R22" s="8" t="s">
        <v>118</v>
      </c>
      <c r="S22" s="6">
        <v>16.215299999999999</v>
      </c>
      <c r="T22" s="6">
        <v>61.67</v>
      </c>
      <c r="U22" s="6">
        <v>32.416499999999999</v>
      </c>
      <c r="V22" s="6">
        <v>674.82450200000005</v>
      </c>
      <c r="W22" s="6">
        <v>141.71314523999999</v>
      </c>
      <c r="X22" s="6">
        <v>164.6825868</v>
      </c>
      <c r="Y22" s="6">
        <v>18.777317400000001</v>
      </c>
      <c r="Z22" s="6">
        <v>999.99755100000004</v>
      </c>
      <c r="AA22" s="8" t="s">
        <v>155</v>
      </c>
      <c r="AB22" s="9">
        <f t="shared" si="0"/>
        <v>858.28440620000003</v>
      </c>
      <c r="AC22" s="9">
        <f t="shared" si="1"/>
        <v>709.10317664999991</v>
      </c>
      <c r="AD22" s="10">
        <f t="shared" si="2"/>
        <v>1</v>
      </c>
      <c r="AE22" s="10">
        <f t="shared" si="3"/>
        <v>1</v>
      </c>
      <c r="AF22" s="11">
        <f t="shared" si="4"/>
        <v>11</v>
      </c>
    </row>
    <row r="23" spans="1:32" x14ac:dyDescent="0.25">
      <c r="A23" s="6">
        <v>880164</v>
      </c>
      <c r="B23" s="7">
        <v>44136.486158298598</v>
      </c>
      <c r="C23" s="7">
        <v>44136.567951388897</v>
      </c>
      <c r="D23" s="8" t="s">
        <v>124</v>
      </c>
      <c r="E23" s="8" t="s">
        <v>89</v>
      </c>
      <c r="F23" s="8" t="s">
        <v>156</v>
      </c>
      <c r="G23" s="6">
        <v>6661</v>
      </c>
      <c r="H23" s="8" t="s">
        <v>101</v>
      </c>
      <c r="I23" s="8" t="s">
        <v>102</v>
      </c>
      <c r="J23" s="8" t="s">
        <v>103</v>
      </c>
      <c r="K23" s="8"/>
      <c r="L23" s="8" t="s">
        <v>126</v>
      </c>
      <c r="M23" s="8"/>
      <c r="N23" s="8"/>
      <c r="O23" s="8" t="s">
        <v>116</v>
      </c>
      <c r="P23" s="6">
        <v>4</v>
      </c>
      <c r="Q23" s="8" t="s">
        <v>117</v>
      </c>
      <c r="R23" s="8" t="s">
        <v>118</v>
      </c>
      <c r="S23" s="6">
        <v>120</v>
      </c>
      <c r="T23" s="6">
        <v>61.67</v>
      </c>
      <c r="U23" s="6">
        <v>32.416499999999999</v>
      </c>
      <c r="V23" s="6">
        <v>4993.9834719999999</v>
      </c>
      <c r="W23" s="6">
        <v>1048.7365284</v>
      </c>
      <c r="X23" s="6">
        <v>1218.72</v>
      </c>
      <c r="Y23" s="6">
        <v>138.96</v>
      </c>
      <c r="Z23" s="6">
        <v>7400.4</v>
      </c>
      <c r="AA23" s="8" t="s">
        <v>157</v>
      </c>
      <c r="AB23" s="9">
        <f t="shared" si="0"/>
        <v>6351.6634720000002</v>
      </c>
      <c r="AC23" s="9">
        <f t="shared" si="1"/>
        <v>5247.66</v>
      </c>
      <c r="AD23" s="10">
        <f t="shared" si="2"/>
        <v>1</v>
      </c>
      <c r="AE23" s="10">
        <f t="shared" si="3"/>
        <v>1</v>
      </c>
      <c r="AF23" s="11">
        <f t="shared" si="4"/>
        <v>11</v>
      </c>
    </row>
    <row r="24" spans="1:32" x14ac:dyDescent="0.25">
      <c r="A24" s="6">
        <v>880164</v>
      </c>
      <c r="B24" s="7">
        <v>44136.486158298598</v>
      </c>
      <c r="C24" s="7">
        <v>44136.567951388897</v>
      </c>
      <c r="D24" s="8" t="s">
        <v>124</v>
      </c>
      <c r="E24" s="8" t="s">
        <v>89</v>
      </c>
      <c r="F24" s="8" t="s">
        <v>156</v>
      </c>
      <c r="G24" s="6">
        <v>6661</v>
      </c>
      <c r="H24" s="8" t="s">
        <v>101</v>
      </c>
      <c r="I24" s="8" t="s">
        <v>102</v>
      </c>
      <c r="J24" s="8" t="s">
        <v>103</v>
      </c>
      <c r="K24" s="8"/>
      <c r="L24" s="8" t="s">
        <v>126</v>
      </c>
      <c r="M24" s="8"/>
      <c r="N24" s="8"/>
      <c r="O24" s="8" t="s">
        <v>116</v>
      </c>
      <c r="P24" s="6">
        <v>4</v>
      </c>
      <c r="Q24" s="8" t="s">
        <v>117</v>
      </c>
      <c r="R24" s="8" t="s">
        <v>118</v>
      </c>
      <c r="S24" s="6">
        <v>115.00239999999999</v>
      </c>
      <c r="T24" s="6">
        <v>61.67</v>
      </c>
      <c r="U24" s="6">
        <v>32.416499999999999</v>
      </c>
      <c r="V24" s="6">
        <v>4786.0007070000001</v>
      </c>
      <c r="W24" s="6">
        <v>1005.06014778</v>
      </c>
      <c r="X24" s="6">
        <v>1167.9643744</v>
      </c>
      <c r="Y24" s="6">
        <v>133.17277920000001</v>
      </c>
      <c r="Z24" s="6">
        <v>7092.1980080000003</v>
      </c>
      <c r="AA24" s="8" t="s">
        <v>157</v>
      </c>
      <c r="AB24" s="9">
        <f t="shared" si="0"/>
        <v>6087.1378605999998</v>
      </c>
      <c r="AC24" s="9">
        <f t="shared" si="1"/>
        <v>5029.1124531999994</v>
      </c>
      <c r="AD24" s="10">
        <f t="shared" si="2"/>
        <v>1</v>
      </c>
      <c r="AE24" s="10">
        <f t="shared" si="3"/>
        <v>1</v>
      </c>
      <c r="AF24" s="11">
        <f t="shared" si="4"/>
        <v>11</v>
      </c>
    </row>
    <row r="25" spans="1:32" x14ac:dyDescent="0.25">
      <c r="A25" s="6">
        <v>880165</v>
      </c>
      <c r="B25" s="7">
        <v>44136.489193055597</v>
      </c>
      <c r="C25" s="7">
        <v>44136.567951388897</v>
      </c>
      <c r="D25" s="8" t="s">
        <v>124</v>
      </c>
      <c r="E25" s="8" t="s">
        <v>89</v>
      </c>
      <c r="F25" s="8" t="s">
        <v>158</v>
      </c>
      <c r="G25" s="6">
        <v>6661</v>
      </c>
      <c r="H25" s="8" t="s">
        <v>101</v>
      </c>
      <c r="I25" s="8" t="s">
        <v>102</v>
      </c>
      <c r="J25" s="8" t="s">
        <v>103</v>
      </c>
      <c r="K25" s="8"/>
      <c r="L25" s="8" t="s">
        <v>126</v>
      </c>
      <c r="M25" s="8"/>
      <c r="N25" s="8"/>
      <c r="O25" s="8" t="s">
        <v>116</v>
      </c>
      <c r="P25" s="6">
        <v>4</v>
      </c>
      <c r="Q25" s="8" t="s">
        <v>117</v>
      </c>
      <c r="R25" s="8" t="s">
        <v>118</v>
      </c>
      <c r="S25" s="6">
        <v>100.01139999999999</v>
      </c>
      <c r="T25" s="6">
        <v>61.67</v>
      </c>
      <c r="U25" s="6">
        <v>32.416499999999999</v>
      </c>
      <c r="V25" s="6">
        <v>4162.1273209999999</v>
      </c>
      <c r="W25" s="6">
        <v>874.04673696999998</v>
      </c>
      <c r="X25" s="6">
        <v>1015.7157784</v>
      </c>
      <c r="Y25" s="6">
        <v>115.81320119999999</v>
      </c>
      <c r="Z25" s="6">
        <v>6167.7030379999997</v>
      </c>
      <c r="AA25" s="8" t="s">
        <v>159</v>
      </c>
      <c r="AB25" s="9">
        <f t="shared" si="0"/>
        <v>5293.6563005999997</v>
      </c>
      <c r="AC25" s="9">
        <f t="shared" si="1"/>
        <v>4373.5485276999989</v>
      </c>
      <c r="AD25" s="10">
        <f t="shared" si="2"/>
        <v>1</v>
      </c>
      <c r="AE25" s="10">
        <f t="shared" si="3"/>
        <v>1</v>
      </c>
      <c r="AF25" s="11">
        <f t="shared" si="4"/>
        <v>11</v>
      </c>
    </row>
    <row r="26" spans="1:32" x14ac:dyDescent="0.25">
      <c r="A26" s="6">
        <v>880165</v>
      </c>
      <c r="B26" s="7">
        <v>44136.489193055597</v>
      </c>
      <c r="C26" s="7">
        <v>44136.567951388897</v>
      </c>
      <c r="D26" s="8" t="s">
        <v>124</v>
      </c>
      <c r="E26" s="8" t="s">
        <v>89</v>
      </c>
      <c r="F26" s="8" t="s">
        <v>158</v>
      </c>
      <c r="G26" s="6">
        <v>6661</v>
      </c>
      <c r="H26" s="8" t="s">
        <v>101</v>
      </c>
      <c r="I26" s="8" t="s">
        <v>102</v>
      </c>
      <c r="J26" s="8" t="s">
        <v>103</v>
      </c>
      <c r="K26" s="8"/>
      <c r="L26" s="8" t="s">
        <v>126</v>
      </c>
      <c r="M26" s="8"/>
      <c r="N26" s="8"/>
      <c r="O26" s="8" t="s">
        <v>116</v>
      </c>
      <c r="P26" s="6">
        <v>4</v>
      </c>
      <c r="Q26" s="8" t="s">
        <v>117</v>
      </c>
      <c r="R26" s="8" t="s">
        <v>118</v>
      </c>
      <c r="S26" s="6">
        <v>157.0018</v>
      </c>
      <c r="T26" s="6">
        <v>61.67</v>
      </c>
      <c r="U26" s="6">
        <v>32.416499999999999</v>
      </c>
      <c r="V26" s="6">
        <v>6533.869952</v>
      </c>
      <c r="W26" s="6">
        <v>1372.1126890400001</v>
      </c>
      <c r="X26" s="6">
        <v>1594.5102807999999</v>
      </c>
      <c r="Y26" s="6">
        <v>181.80808440000001</v>
      </c>
      <c r="Z26" s="6">
        <v>9682.3010059999997</v>
      </c>
      <c r="AA26" s="8" t="s">
        <v>159</v>
      </c>
      <c r="AB26" s="9">
        <f t="shared" si="0"/>
        <v>8310.1883171999998</v>
      </c>
      <c r="AC26" s="9">
        <f t="shared" si="1"/>
        <v>6865.7672149</v>
      </c>
      <c r="AD26" s="10">
        <f t="shared" si="2"/>
        <v>1</v>
      </c>
      <c r="AE26" s="10">
        <f t="shared" si="3"/>
        <v>1</v>
      </c>
      <c r="AF26" s="11">
        <f t="shared" si="4"/>
        <v>11</v>
      </c>
    </row>
    <row r="27" spans="1:32" x14ac:dyDescent="0.25">
      <c r="A27" s="6">
        <v>880166</v>
      </c>
      <c r="B27" s="7">
        <v>44136.498535266197</v>
      </c>
      <c r="C27" s="7">
        <v>44136.567951388897</v>
      </c>
      <c r="D27" s="8" t="s">
        <v>124</v>
      </c>
      <c r="E27" s="8" t="s">
        <v>89</v>
      </c>
      <c r="F27" s="8" t="s">
        <v>160</v>
      </c>
      <c r="G27" s="6">
        <v>35</v>
      </c>
      <c r="H27" s="8" t="s">
        <v>161</v>
      </c>
      <c r="I27" s="8" t="s">
        <v>162</v>
      </c>
      <c r="J27" s="8" t="s">
        <v>163</v>
      </c>
      <c r="K27" s="8"/>
      <c r="L27" s="8" t="s">
        <v>126</v>
      </c>
      <c r="M27" s="8"/>
      <c r="N27" s="8"/>
      <c r="O27" s="8" t="s">
        <v>116</v>
      </c>
      <c r="P27" s="6">
        <v>4</v>
      </c>
      <c r="Q27" s="8" t="s">
        <v>117</v>
      </c>
      <c r="R27" s="8" t="s">
        <v>118</v>
      </c>
      <c r="S27" s="6">
        <v>80.019499999999994</v>
      </c>
      <c r="T27" s="6">
        <v>61.67</v>
      </c>
      <c r="U27" s="6">
        <v>32.416499999999999</v>
      </c>
      <c r="V27" s="6">
        <v>3330.1338369999999</v>
      </c>
      <c r="W27" s="6">
        <v>699.32810529000005</v>
      </c>
      <c r="X27" s="6">
        <v>812.678042</v>
      </c>
      <c r="Y27" s="6">
        <v>92.662581000000003</v>
      </c>
      <c r="Z27" s="6">
        <v>4934.802565</v>
      </c>
      <c r="AA27" s="8" t="s">
        <v>164</v>
      </c>
      <c r="AB27" s="9">
        <f t="shared" si="0"/>
        <v>4235.4744599999995</v>
      </c>
      <c r="AC27" s="9">
        <f t="shared" si="1"/>
        <v>3499.2927447499997</v>
      </c>
      <c r="AD27" s="10">
        <f t="shared" si="2"/>
        <v>1</v>
      </c>
      <c r="AE27" s="10">
        <f t="shared" si="3"/>
        <v>1</v>
      </c>
      <c r="AF27" s="11">
        <f t="shared" si="4"/>
        <v>11</v>
      </c>
    </row>
    <row r="28" spans="1:32" x14ac:dyDescent="0.25">
      <c r="A28" s="6">
        <v>880166</v>
      </c>
      <c r="B28" s="7">
        <v>44136.498535266197</v>
      </c>
      <c r="C28" s="7">
        <v>44136.567951388897</v>
      </c>
      <c r="D28" s="8" t="s">
        <v>124</v>
      </c>
      <c r="E28" s="8" t="s">
        <v>89</v>
      </c>
      <c r="F28" s="8" t="s">
        <v>160</v>
      </c>
      <c r="G28" s="6">
        <v>35</v>
      </c>
      <c r="H28" s="8" t="s">
        <v>161</v>
      </c>
      <c r="I28" s="8" t="s">
        <v>162</v>
      </c>
      <c r="J28" s="8" t="s">
        <v>163</v>
      </c>
      <c r="K28" s="8"/>
      <c r="L28" s="8" t="s">
        <v>126</v>
      </c>
      <c r="M28" s="8"/>
      <c r="N28" s="8"/>
      <c r="O28" s="8" t="s">
        <v>116</v>
      </c>
      <c r="P28" s="6">
        <v>4</v>
      </c>
      <c r="Q28" s="8" t="s">
        <v>117</v>
      </c>
      <c r="R28" s="8" t="s">
        <v>118</v>
      </c>
      <c r="S28" s="6">
        <v>160.53190000000001</v>
      </c>
      <c r="T28" s="6">
        <v>61.67</v>
      </c>
      <c r="U28" s="6">
        <v>32.416499999999999</v>
      </c>
      <c r="V28" s="6">
        <v>6680.7804610000003</v>
      </c>
      <c r="W28" s="6">
        <v>1402.9638958600001</v>
      </c>
      <c r="X28" s="6">
        <v>1630.3619764</v>
      </c>
      <c r="Y28" s="6">
        <v>185.89594020000001</v>
      </c>
      <c r="Z28" s="6">
        <v>9900.0022730000001</v>
      </c>
      <c r="AA28" s="8" t="s">
        <v>164</v>
      </c>
      <c r="AB28" s="9">
        <f t="shared" si="0"/>
        <v>8497.0383775999999</v>
      </c>
      <c r="AC28" s="9">
        <f t="shared" si="1"/>
        <v>7020.140252950001</v>
      </c>
      <c r="AD28" s="10">
        <f t="shared" si="2"/>
        <v>1</v>
      </c>
      <c r="AE28" s="10">
        <f t="shared" si="3"/>
        <v>1</v>
      </c>
      <c r="AF28" s="11">
        <f t="shared" si="4"/>
        <v>11</v>
      </c>
    </row>
    <row r="29" spans="1:32" x14ac:dyDescent="0.25">
      <c r="A29" s="6">
        <v>880167</v>
      </c>
      <c r="B29" s="7">
        <v>44136.503479942097</v>
      </c>
      <c r="C29" s="7">
        <v>44136.567951388897</v>
      </c>
      <c r="D29" s="8" t="s">
        <v>124</v>
      </c>
      <c r="E29" s="8" t="s">
        <v>89</v>
      </c>
      <c r="F29" s="8" t="s">
        <v>165</v>
      </c>
      <c r="G29" s="6">
        <v>1760</v>
      </c>
      <c r="H29" s="8" t="s">
        <v>166</v>
      </c>
      <c r="I29" s="8" t="s">
        <v>167</v>
      </c>
      <c r="J29" s="8" t="s">
        <v>168</v>
      </c>
      <c r="K29" s="8"/>
      <c r="L29" s="8" t="s">
        <v>126</v>
      </c>
      <c r="M29" s="8"/>
      <c r="N29" s="8"/>
      <c r="O29" s="8" t="s">
        <v>135</v>
      </c>
      <c r="P29" s="6">
        <v>3390</v>
      </c>
      <c r="Q29" s="8" t="s">
        <v>169</v>
      </c>
      <c r="R29" s="8" t="s">
        <v>170</v>
      </c>
      <c r="S29" s="6">
        <v>1</v>
      </c>
      <c r="T29" s="6">
        <v>2100</v>
      </c>
      <c r="U29" s="6">
        <v>1200</v>
      </c>
      <c r="V29" s="6">
        <v>1735.53719</v>
      </c>
      <c r="W29" s="6">
        <v>364.46280991999998</v>
      </c>
      <c r="X29" s="6">
        <v>0</v>
      </c>
      <c r="Y29" s="6">
        <v>0</v>
      </c>
      <c r="Z29" s="6">
        <v>2100</v>
      </c>
      <c r="AA29" s="8" t="s">
        <v>171</v>
      </c>
      <c r="AB29" s="9">
        <f t="shared" si="0"/>
        <v>1735.53719</v>
      </c>
      <c r="AC29" s="9">
        <f t="shared" si="1"/>
        <v>1200</v>
      </c>
      <c r="AD29" s="10">
        <f t="shared" si="2"/>
        <v>1</v>
      </c>
      <c r="AE29" s="10">
        <f t="shared" si="3"/>
        <v>1</v>
      </c>
      <c r="AF29" s="11">
        <f t="shared" si="4"/>
        <v>12</v>
      </c>
    </row>
    <row r="30" spans="1:32" x14ac:dyDescent="0.25">
      <c r="A30" s="6">
        <v>880168</v>
      </c>
      <c r="B30" s="7">
        <v>44136.504643669003</v>
      </c>
      <c r="C30" s="7">
        <v>44136.567951388897</v>
      </c>
      <c r="D30" s="8" t="s">
        <v>124</v>
      </c>
      <c r="E30" s="8" t="s">
        <v>89</v>
      </c>
      <c r="F30" s="8" t="s">
        <v>172</v>
      </c>
      <c r="G30" s="6">
        <v>6661</v>
      </c>
      <c r="H30" s="8" t="s">
        <v>101</v>
      </c>
      <c r="I30" s="8" t="s">
        <v>102</v>
      </c>
      <c r="J30" s="8" t="s">
        <v>103</v>
      </c>
      <c r="K30" s="8"/>
      <c r="L30" s="8" t="s">
        <v>126</v>
      </c>
      <c r="M30" s="8"/>
      <c r="N30" s="8"/>
      <c r="O30" s="8" t="s">
        <v>116</v>
      </c>
      <c r="P30" s="6">
        <v>4</v>
      </c>
      <c r="Q30" s="8" t="s">
        <v>117</v>
      </c>
      <c r="R30" s="8" t="s">
        <v>118</v>
      </c>
      <c r="S30" s="6">
        <v>150.01140000000001</v>
      </c>
      <c r="T30" s="6">
        <v>61.67</v>
      </c>
      <c r="U30" s="6">
        <v>32.416499999999999</v>
      </c>
      <c r="V30" s="6">
        <v>6242.9537680000003</v>
      </c>
      <c r="W30" s="6">
        <v>1311.02029047</v>
      </c>
      <c r="X30" s="6">
        <v>1523.5157784</v>
      </c>
      <c r="Y30" s="6">
        <v>173.71320119999999</v>
      </c>
      <c r="Z30" s="6">
        <v>9251.2030379999997</v>
      </c>
      <c r="AA30" s="8" t="s">
        <v>173</v>
      </c>
      <c r="AB30" s="9">
        <f t="shared" si="0"/>
        <v>7940.1827476000008</v>
      </c>
      <c r="AC30" s="9">
        <f t="shared" si="1"/>
        <v>6560.0735277000003</v>
      </c>
      <c r="AD30" s="10">
        <f t="shared" si="2"/>
        <v>1</v>
      </c>
      <c r="AE30" s="10">
        <f t="shared" si="3"/>
        <v>1</v>
      </c>
      <c r="AF30" s="11">
        <f t="shared" si="4"/>
        <v>12</v>
      </c>
    </row>
    <row r="31" spans="1:32" x14ac:dyDescent="0.25">
      <c r="A31" s="6">
        <v>880169</v>
      </c>
      <c r="B31" s="7">
        <v>44136.507925775499</v>
      </c>
      <c r="C31" s="7">
        <v>44136.567951388897</v>
      </c>
      <c r="D31" s="8" t="s">
        <v>124</v>
      </c>
      <c r="E31" s="8" t="s">
        <v>89</v>
      </c>
      <c r="F31" s="8" t="s">
        <v>174</v>
      </c>
      <c r="G31" s="6">
        <v>1761</v>
      </c>
      <c r="H31" s="8" t="s">
        <v>175</v>
      </c>
      <c r="I31" s="8" t="s">
        <v>167</v>
      </c>
      <c r="J31" s="8" t="s">
        <v>168</v>
      </c>
      <c r="K31" s="8"/>
      <c r="L31" s="8" t="s">
        <v>126</v>
      </c>
      <c r="M31" s="8"/>
      <c r="N31" s="8"/>
      <c r="O31" s="8" t="s">
        <v>116</v>
      </c>
      <c r="P31" s="6">
        <v>4</v>
      </c>
      <c r="Q31" s="8" t="s">
        <v>117</v>
      </c>
      <c r="R31" s="8" t="s">
        <v>118</v>
      </c>
      <c r="S31" s="6">
        <v>139.833</v>
      </c>
      <c r="T31" s="6">
        <v>61.67</v>
      </c>
      <c r="U31" s="6">
        <v>32.416499999999999</v>
      </c>
      <c r="V31" s="6">
        <v>5819.36409</v>
      </c>
      <c r="W31" s="6">
        <v>1222.06645813</v>
      </c>
      <c r="X31" s="6">
        <v>1420.1439479999999</v>
      </c>
      <c r="Y31" s="6">
        <v>161.926614</v>
      </c>
      <c r="Z31" s="6">
        <v>8623.5011099999992</v>
      </c>
      <c r="AA31" s="8" t="s">
        <v>176</v>
      </c>
      <c r="AB31" s="9">
        <f t="shared" si="0"/>
        <v>7401.4346519999999</v>
      </c>
      <c r="AC31" s="9">
        <f t="shared" si="1"/>
        <v>6114.9670065</v>
      </c>
      <c r="AD31" s="10">
        <f t="shared" si="2"/>
        <v>1</v>
      </c>
      <c r="AE31" s="10">
        <f t="shared" si="3"/>
        <v>1</v>
      </c>
      <c r="AF31" s="11">
        <f t="shared" si="4"/>
        <v>12</v>
      </c>
    </row>
    <row r="32" spans="1:32" x14ac:dyDescent="0.25">
      <c r="A32" s="6">
        <v>880169</v>
      </c>
      <c r="B32" s="7">
        <v>44136.507925775499</v>
      </c>
      <c r="C32" s="7">
        <v>44136.567951388897</v>
      </c>
      <c r="D32" s="8" t="s">
        <v>124</v>
      </c>
      <c r="E32" s="8" t="s">
        <v>89</v>
      </c>
      <c r="F32" s="8" t="s">
        <v>174</v>
      </c>
      <c r="G32" s="6">
        <v>1761</v>
      </c>
      <c r="H32" s="8" t="s">
        <v>175</v>
      </c>
      <c r="I32" s="8" t="s">
        <v>167</v>
      </c>
      <c r="J32" s="8" t="s">
        <v>168</v>
      </c>
      <c r="K32" s="8"/>
      <c r="L32" s="8" t="s">
        <v>126</v>
      </c>
      <c r="M32" s="8"/>
      <c r="N32" s="8"/>
      <c r="O32" s="8" t="s">
        <v>116</v>
      </c>
      <c r="P32" s="6">
        <v>4</v>
      </c>
      <c r="Q32" s="8" t="s">
        <v>117</v>
      </c>
      <c r="R32" s="8" t="s">
        <v>118</v>
      </c>
      <c r="S32" s="6">
        <v>81.013499999999993</v>
      </c>
      <c r="T32" s="6">
        <v>61.67</v>
      </c>
      <c r="U32" s="6">
        <v>32.416499999999999</v>
      </c>
      <c r="V32" s="6">
        <v>3371.5006659999999</v>
      </c>
      <c r="W32" s="6">
        <v>708.01513953000006</v>
      </c>
      <c r="X32" s="6">
        <v>822.77310599999998</v>
      </c>
      <c r="Y32" s="6">
        <v>93.813632999999996</v>
      </c>
      <c r="Z32" s="6">
        <v>4996.1025449999997</v>
      </c>
      <c r="AA32" s="8" t="s">
        <v>176</v>
      </c>
      <c r="AB32" s="9">
        <f t="shared" si="0"/>
        <v>4288.0874049999993</v>
      </c>
      <c r="AC32" s="9">
        <f t="shared" si="1"/>
        <v>3542.76086175</v>
      </c>
      <c r="AD32" s="10">
        <f t="shared" si="2"/>
        <v>1</v>
      </c>
      <c r="AE32" s="10">
        <f t="shared" si="3"/>
        <v>1</v>
      </c>
      <c r="AF32" s="11">
        <f t="shared" si="4"/>
        <v>12</v>
      </c>
    </row>
    <row r="33" spans="1:32" x14ac:dyDescent="0.25">
      <c r="A33" s="6">
        <v>880170</v>
      </c>
      <c r="B33" s="7">
        <v>44136.533151122698</v>
      </c>
      <c r="C33" s="7">
        <v>44136.567951388897</v>
      </c>
      <c r="D33" s="8" t="s">
        <v>124</v>
      </c>
      <c r="E33" s="8" t="s">
        <v>89</v>
      </c>
      <c r="F33" s="8" t="s">
        <v>177</v>
      </c>
      <c r="G33" s="6">
        <v>1761</v>
      </c>
      <c r="H33" s="8" t="s">
        <v>175</v>
      </c>
      <c r="I33" s="8" t="s">
        <v>167</v>
      </c>
      <c r="J33" s="8" t="s">
        <v>168</v>
      </c>
      <c r="K33" s="8"/>
      <c r="L33" s="8" t="s">
        <v>126</v>
      </c>
      <c r="M33" s="8"/>
      <c r="N33" s="8"/>
      <c r="O33" s="8" t="s">
        <v>116</v>
      </c>
      <c r="P33" s="6">
        <v>4</v>
      </c>
      <c r="Q33" s="8" t="s">
        <v>117</v>
      </c>
      <c r="R33" s="8" t="s">
        <v>118</v>
      </c>
      <c r="S33" s="6">
        <v>63.505800000000001</v>
      </c>
      <c r="T33" s="6">
        <v>61.67</v>
      </c>
      <c r="U33" s="6">
        <v>32.416499999999999</v>
      </c>
      <c r="V33" s="6">
        <v>2642.8909629999998</v>
      </c>
      <c r="W33" s="6">
        <v>555.00710188000005</v>
      </c>
      <c r="X33" s="6">
        <v>644.9649048</v>
      </c>
      <c r="Y33" s="6">
        <v>73.539716400000003</v>
      </c>
      <c r="Z33" s="6">
        <v>3916.4026859999999</v>
      </c>
      <c r="AA33" s="8" t="s">
        <v>178</v>
      </c>
      <c r="AB33" s="9">
        <f t="shared" si="0"/>
        <v>3361.3955842</v>
      </c>
      <c r="AC33" s="9">
        <f t="shared" si="1"/>
        <v>2777.1403869000001</v>
      </c>
      <c r="AD33" s="10">
        <f t="shared" si="2"/>
        <v>1</v>
      </c>
      <c r="AE33" s="10">
        <f t="shared" si="3"/>
        <v>1</v>
      </c>
      <c r="AF33" s="11">
        <f t="shared" si="4"/>
        <v>12</v>
      </c>
    </row>
    <row r="34" spans="1:32" x14ac:dyDescent="0.25">
      <c r="A34" s="6">
        <v>880170</v>
      </c>
      <c r="B34" s="7">
        <v>44136.533151122698</v>
      </c>
      <c r="C34" s="7">
        <v>44136.567951388897</v>
      </c>
      <c r="D34" s="8" t="s">
        <v>124</v>
      </c>
      <c r="E34" s="8" t="s">
        <v>89</v>
      </c>
      <c r="F34" s="8" t="s">
        <v>177</v>
      </c>
      <c r="G34" s="6">
        <v>1761</v>
      </c>
      <c r="H34" s="8" t="s">
        <v>175</v>
      </c>
      <c r="I34" s="8" t="s">
        <v>167</v>
      </c>
      <c r="J34" s="8" t="s">
        <v>168</v>
      </c>
      <c r="K34" s="8"/>
      <c r="L34" s="8" t="s">
        <v>126</v>
      </c>
      <c r="M34" s="8"/>
      <c r="N34" s="8"/>
      <c r="O34" s="8" t="s">
        <v>116</v>
      </c>
      <c r="P34" s="6">
        <v>4</v>
      </c>
      <c r="Q34" s="8" t="s">
        <v>117</v>
      </c>
      <c r="R34" s="8" t="s">
        <v>118</v>
      </c>
      <c r="S34" s="6">
        <v>110.01949999999999</v>
      </c>
      <c r="T34" s="6">
        <v>61.67</v>
      </c>
      <c r="U34" s="6">
        <v>32.416499999999999</v>
      </c>
      <c r="V34" s="6">
        <v>4578.6297050000003</v>
      </c>
      <c r="W34" s="6">
        <v>961.51223739</v>
      </c>
      <c r="X34" s="6">
        <v>1117.3580420000001</v>
      </c>
      <c r="Y34" s="6">
        <v>127.402581</v>
      </c>
      <c r="Z34" s="6">
        <v>6784.9025650000003</v>
      </c>
      <c r="AA34" s="8" t="s">
        <v>178</v>
      </c>
      <c r="AB34" s="9">
        <f t="shared" si="0"/>
        <v>5823.3903280000004</v>
      </c>
      <c r="AC34" s="9">
        <f t="shared" si="1"/>
        <v>4811.2077447499996</v>
      </c>
      <c r="AD34" s="10">
        <f t="shared" si="2"/>
        <v>1</v>
      </c>
      <c r="AE34" s="10">
        <f t="shared" si="3"/>
        <v>1</v>
      </c>
      <c r="AF34" s="11">
        <f t="shared" si="4"/>
        <v>12</v>
      </c>
    </row>
    <row r="35" spans="1:32" x14ac:dyDescent="0.25">
      <c r="A35" s="6">
        <v>880171</v>
      </c>
      <c r="B35" s="7">
        <v>44136.559605173599</v>
      </c>
      <c r="C35" s="7">
        <v>44136.567951388897</v>
      </c>
      <c r="D35" s="8" t="s">
        <v>124</v>
      </c>
      <c r="E35" s="8" t="s">
        <v>89</v>
      </c>
      <c r="F35" s="8" t="s">
        <v>179</v>
      </c>
      <c r="G35" s="6">
        <v>0</v>
      </c>
      <c r="H35" s="8" t="s">
        <v>91</v>
      </c>
      <c r="I35" s="8" t="s">
        <v>92</v>
      </c>
      <c r="J35" s="8"/>
      <c r="K35" s="8"/>
      <c r="L35" s="8" t="s">
        <v>126</v>
      </c>
      <c r="M35" s="8"/>
      <c r="N35" s="8"/>
      <c r="O35" s="8" t="s">
        <v>116</v>
      </c>
      <c r="P35" s="6">
        <v>4</v>
      </c>
      <c r="Q35" s="8" t="s">
        <v>117</v>
      </c>
      <c r="R35" s="8" t="s">
        <v>118</v>
      </c>
      <c r="S35" s="6">
        <v>51.240499999999997</v>
      </c>
      <c r="T35" s="6">
        <v>61.67</v>
      </c>
      <c r="U35" s="6">
        <v>32.416499999999999</v>
      </c>
      <c r="V35" s="6">
        <v>2132.4517510000001</v>
      </c>
      <c r="W35" s="6">
        <v>447.81486735999999</v>
      </c>
      <c r="X35" s="6">
        <v>520.39851799999997</v>
      </c>
      <c r="Y35" s="6">
        <v>59.336499000000003</v>
      </c>
      <c r="Z35" s="6">
        <v>3160.0016350000001</v>
      </c>
      <c r="AA35" s="8" t="s">
        <v>180</v>
      </c>
      <c r="AB35" s="9">
        <f t="shared" si="0"/>
        <v>2712.186768</v>
      </c>
      <c r="AC35" s="9">
        <f t="shared" si="1"/>
        <v>2240.77268525</v>
      </c>
      <c r="AD35" s="10">
        <f t="shared" si="2"/>
        <v>1</v>
      </c>
      <c r="AE35" s="10">
        <f t="shared" si="3"/>
        <v>1</v>
      </c>
      <c r="AF35" s="11">
        <f t="shared" si="4"/>
        <v>13</v>
      </c>
    </row>
    <row r="36" spans="1:32" x14ac:dyDescent="0.25">
      <c r="A36" s="6">
        <v>880172</v>
      </c>
      <c r="B36" s="7">
        <v>44136.5672837616</v>
      </c>
      <c r="C36" s="7">
        <v>44136.567951388897</v>
      </c>
      <c r="D36" s="8" t="s">
        <v>124</v>
      </c>
      <c r="E36" s="8" t="s">
        <v>89</v>
      </c>
      <c r="F36" s="8" t="s">
        <v>181</v>
      </c>
      <c r="G36" s="6">
        <v>6661</v>
      </c>
      <c r="H36" s="8" t="s">
        <v>101</v>
      </c>
      <c r="I36" s="8" t="s">
        <v>102</v>
      </c>
      <c r="J36" s="8" t="s">
        <v>103</v>
      </c>
      <c r="K36" s="8"/>
      <c r="L36" s="8" t="s">
        <v>126</v>
      </c>
      <c r="M36" s="8"/>
      <c r="N36" s="8"/>
      <c r="O36" s="8" t="s">
        <v>116</v>
      </c>
      <c r="P36" s="6">
        <v>4</v>
      </c>
      <c r="Q36" s="8" t="s">
        <v>117</v>
      </c>
      <c r="R36" s="8" t="s">
        <v>118</v>
      </c>
      <c r="S36" s="6">
        <v>54.016500000000001</v>
      </c>
      <c r="T36" s="6">
        <v>61.67</v>
      </c>
      <c r="U36" s="6">
        <v>32.416499999999999</v>
      </c>
      <c r="V36" s="6">
        <v>2247.9792349999998</v>
      </c>
      <c r="W36" s="6">
        <v>472.07563905000001</v>
      </c>
      <c r="X36" s="6">
        <v>548.59157400000004</v>
      </c>
      <c r="Y36" s="6">
        <v>62.551107000000002</v>
      </c>
      <c r="Z36" s="6">
        <v>3331.1975550000002</v>
      </c>
      <c r="AA36" s="8" t="s">
        <v>182</v>
      </c>
      <c r="AB36" s="9">
        <f t="shared" si="0"/>
        <v>2859.1219160000001</v>
      </c>
      <c r="AC36" s="9">
        <f t="shared" si="1"/>
        <v>2362.1685532500005</v>
      </c>
      <c r="AD36" s="10">
        <f t="shared" si="2"/>
        <v>1</v>
      </c>
      <c r="AE36" s="10">
        <f t="shared" si="3"/>
        <v>1</v>
      </c>
      <c r="AF36" s="11">
        <f t="shared" si="4"/>
        <v>13</v>
      </c>
    </row>
    <row r="37" spans="1:32" x14ac:dyDescent="0.25">
      <c r="A37" s="6">
        <v>880172</v>
      </c>
      <c r="B37" s="7">
        <v>44136.5672837616</v>
      </c>
      <c r="C37" s="7">
        <v>44136.567951388897</v>
      </c>
      <c r="D37" s="8" t="s">
        <v>124</v>
      </c>
      <c r="E37" s="8" t="s">
        <v>89</v>
      </c>
      <c r="F37" s="8" t="s">
        <v>181</v>
      </c>
      <c r="G37" s="6">
        <v>6661</v>
      </c>
      <c r="H37" s="8" t="s">
        <v>101</v>
      </c>
      <c r="I37" s="8" t="s">
        <v>102</v>
      </c>
      <c r="J37" s="8" t="s">
        <v>103</v>
      </c>
      <c r="K37" s="8"/>
      <c r="L37" s="8" t="s">
        <v>126</v>
      </c>
      <c r="M37" s="8"/>
      <c r="N37" s="8"/>
      <c r="O37" s="8" t="s">
        <v>116</v>
      </c>
      <c r="P37" s="6">
        <v>4</v>
      </c>
      <c r="Q37" s="8" t="s">
        <v>117</v>
      </c>
      <c r="R37" s="8" t="s">
        <v>118</v>
      </c>
      <c r="S37" s="6">
        <v>160.53190000000001</v>
      </c>
      <c r="T37" s="6">
        <v>61.67</v>
      </c>
      <c r="U37" s="6">
        <v>32.416499999999999</v>
      </c>
      <c r="V37" s="6">
        <v>6680.7804610000003</v>
      </c>
      <c r="W37" s="6">
        <v>1402.9638958600001</v>
      </c>
      <c r="X37" s="6">
        <v>1630.3619764</v>
      </c>
      <c r="Y37" s="6">
        <v>185.89594020000001</v>
      </c>
      <c r="Z37" s="6">
        <v>9900.0022730000001</v>
      </c>
      <c r="AA37" s="8" t="s">
        <v>182</v>
      </c>
      <c r="AB37" s="9">
        <f t="shared" si="0"/>
        <v>8497.0383775999999</v>
      </c>
      <c r="AC37" s="9">
        <f t="shared" si="1"/>
        <v>7020.140252950001</v>
      </c>
      <c r="AD37" s="10">
        <f t="shared" si="2"/>
        <v>1</v>
      </c>
      <c r="AE37" s="10">
        <f t="shared" si="3"/>
        <v>1</v>
      </c>
      <c r="AF37" s="11">
        <f t="shared" si="4"/>
        <v>13</v>
      </c>
    </row>
    <row r="38" spans="1:32" x14ac:dyDescent="0.25">
      <c r="A38" s="6">
        <v>880172</v>
      </c>
      <c r="B38" s="7">
        <v>44136.5672837616</v>
      </c>
      <c r="C38" s="7">
        <v>44136.567951388897</v>
      </c>
      <c r="D38" s="8" t="s">
        <v>124</v>
      </c>
      <c r="E38" s="8" t="s">
        <v>89</v>
      </c>
      <c r="F38" s="8" t="s">
        <v>181</v>
      </c>
      <c r="G38" s="6">
        <v>6661</v>
      </c>
      <c r="H38" s="8" t="s">
        <v>101</v>
      </c>
      <c r="I38" s="8" t="s">
        <v>102</v>
      </c>
      <c r="J38" s="8" t="s">
        <v>103</v>
      </c>
      <c r="K38" s="8"/>
      <c r="L38" s="8" t="s">
        <v>126</v>
      </c>
      <c r="M38" s="8"/>
      <c r="N38" s="8"/>
      <c r="O38" s="8" t="s">
        <v>116</v>
      </c>
      <c r="P38" s="6">
        <v>4</v>
      </c>
      <c r="Q38" s="8" t="s">
        <v>117</v>
      </c>
      <c r="R38" s="8" t="s">
        <v>118</v>
      </c>
      <c r="S38" s="6">
        <v>134.56139999999999</v>
      </c>
      <c r="T38" s="6">
        <v>61.67</v>
      </c>
      <c r="U38" s="6">
        <v>32.416499999999999</v>
      </c>
      <c r="V38" s="6">
        <v>5599.9783960000004</v>
      </c>
      <c r="W38" s="6">
        <v>1175.99546244</v>
      </c>
      <c r="X38" s="6">
        <v>1366.6055784</v>
      </c>
      <c r="Y38" s="6">
        <v>155.82210119999999</v>
      </c>
      <c r="Z38" s="6">
        <v>8298.4015380000001</v>
      </c>
      <c r="AA38" s="8" t="s">
        <v>182</v>
      </c>
      <c r="AB38" s="9">
        <f t="shared" si="0"/>
        <v>7122.4060756000008</v>
      </c>
      <c r="AC38" s="9">
        <f t="shared" si="1"/>
        <v>5884.4373027000001</v>
      </c>
      <c r="AD38" s="10">
        <f t="shared" si="2"/>
        <v>1</v>
      </c>
      <c r="AE38" s="10">
        <f t="shared" si="3"/>
        <v>1</v>
      </c>
      <c r="AF38" s="11">
        <f t="shared" si="4"/>
        <v>13</v>
      </c>
    </row>
    <row r="39" spans="1:32" x14ac:dyDescent="0.25">
      <c r="A39" s="6">
        <v>880173</v>
      </c>
      <c r="B39" s="7">
        <v>44136.570285451402</v>
      </c>
      <c r="C39" s="7">
        <v>44136.567951388897</v>
      </c>
      <c r="D39" s="8" t="s">
        <v>124</v>
      </c>
      <c r="E39" s="8" t="s">
        <v>89</v>
      </c>
      <c r="F39" s="8" t="s">
        <v>183</v>
      </c>
      <c r="G39" s="6">
        <v>0</v>
      </c>
      <c r="H39" s="8" t="s">
        <v>91</v>
      </c>
      <c r="I39" s="8" t="s">
        <v>92</v>
      </c>
      <c r="J39" s="8"/>
      <c r="K39" s="8"/>
      <c r="L39" s="8" t="s">
        <v>126</v>
      </c>
      <c r="M39" s="8"/>
      <c r="N39" s="8"/>
      <c r="O39" s="8" t="s">
        <v>135</v>
      </c>
      <c r="P39" s="6">
        <v>3390</v>
      </c>
      <c r="Q39" s="8" t="s">
        <v>169</v>
      </c>
      <c r="R39" s="8" t="s">
        <v>170</v>
      </c>
      <c r="S39" s="6">
        <v>2</v>
      </c>
      <c r="T39" s="6">
        <v>2100</v>
      </c>
      <c r="U39" s="6">
        <v>1200</v>
      </c>
      <c r="V39" s="6">
        <v>3471.07438</v>
      </c>
      <c r="W39" s="6">
        <v>728.92561983999997</v>
      </c>
      <c r="X39" s="6">
        <v>0</v>
      </c>
      <c r="Y39" s="6">
        <v>0</v>
      </c>
      <c r="Z39" s="6">
        <v>4200</v>
      </c>
      <c r="AA39" s="8" t="s">
        <v>184</v>
      </c>
      <c r="AB39" s="9">
        <f t="shared" si="0"/>
        <v>3471.07438</v>
      </c>
      <c r="AC39" s="9">
        <f t="shared" si="1"/>
        <v>2400</v>
      </c>
      <c r="AD39" s="10">
        <f t="shared" si="2"/>
        <v>1</v>
      </c>
      <c r="AE39" s="10">
        <f t="shared" si="3"/>
        <v>1</v>
      </c>
      <c r="AF39" s="11">
        <f t="shared" si="4"/>
        <v>13</v>
      </c>
    </row>
    <row r="40" spans="1:32" x14ac:dyDescent="0.25">
      <c r="A40" s="6">
        <v>880249</v>
      </c>
      <c r="B40" s="7">
        <v>44137.282726307902</v>
      </c>
      <c r="C40" s="7">
        <v>44137.545648148101</v>
      </c>
      <c r="D40" s="8" t="s">
        <v>185</v>
      </c>
      <c r="E40" s="8" t="s">
        <v>186</v>
      </c>
      <c r="F40" s="8" t="s">
        <v>187</v>
      </c>
      <c r="G40" s="6">
        <v>0</v>
      </c>
      <c r="H40" s="8" t="s">
        <v>91</v>
      </c>
      <c r="I40" s="8" t="s">
        <v>92</v>
      </c>
      <c r="J40" s="8"/>
      <c r="K40" s="8"/>
      <c r="L40" s="8" t="s">
        <v>188</v>
      </c>
      <c r="M40" s="8" t="s">
        <v>189</v>
      </c>
      <c r="N40" s="8"/>
      <c r="O40" s="8" t="s">
        <v>190</v>
      </c>
      <c r="P40" s="6">
        <v>1308</v>
      </c>
      <c r="Q40" s="8" t="s">
        <v>191</v>
      </c>
      <c r="R40" s="8" t="s">
        <v>190</v>
      </c>
      <c r="S40" s="6">
        <v>1</v>
      </c>
      <c r="T40" s="6">
        <v>100</v>
      </c>
      <c r="U40" s="6">
        <v>5.2798999999999996</v>
      </c>
      <c r="V40" s="6">
        <v>82.644627999999997</v>
      </c>
      <c r="W40" s="6">
        <v>17.355371900000002</v>
      </c>
      <c r="X40" s="6">
        <v>0</v>
      </c>
      <c r="Y40" s="6">
        <v>0</v>
      </c>
      <c r="Z40" s="6">
        <v>100</v>
      </c>
      <c r="AA40" s="8" t="s">
        <v>192</v>
      </c>
      <c r="AB40" s="9">
        <f t="shared" si="0"/>
        <v>82.644627999999997</v>
      </c>
      <c r="AC40" s="9">
        <f t="shared" si="1"/>
        <v>5.2798999999999996</v>
      </c>
      <c r="AD40" s="10">
        <f t="shared" si="2"/>
        <v>2</v>
      </c>
      <c r="AE40" s="10">
        <f t="shared" si="3"/>
        <v>2</v>
      </c>
      <c r="AF40" s="11">
        <f t="shared" si="4"/>
        <v>6</v>
      </c>
    </row>
    <row r="41" spans="1:32" x14ac:dyDescent="0.25">
      <c r="A41" s="6">
        <v>880249</v>
      </c>
      <c r="B41" s="7">
        <v>44137.282726307902</v>
      </c>
      <c r="C41" s="7">
        <v>44137.545648148101</v>
      </c>
      <c r="D41" s="8" t="s">
        <v>185</v>
      </c>
      <c r="E41" s="8" t="s">
        <v>186</v>
      </c>
      <c r="F41" s="8" t="s">
        <v>187</v>
      </c>
      <c r="G41" s="6">
        <v>0</v>
      </c>
      <c r="H41" s="8" t="s">
        <v>91</v>
      </c>
      <c r="I41" s="8" t="s">
        <v>92</v>
      </c>
      <c r="J41" s="8"/>
      <c r="K41" s="8"/>
      <c r="L41" s="8" t="s">
        <v>188</v>
      </c>
      <c r="M41" s="8" t="s">
        <v>189</v>
      </c>
      <c r="N41" s="8"/>
      <c r="O41" s="8" t="s">
        <v>23</v>
      </c>
      <c r="P41" s="6">
        <v>1292</v>
      </c>
      <c r="Q41" s="8" t="s">
        <v>193</v>
      </c>
      <c r="R41" s="8" t="s">
        <v>194</v>
      </c>
      <c r="S41" s="6">
        <v>1</v>
      </c>
      <c r="T41" s="6">
        <v>161</v>
      </c>
      <c r="U41" s="6">
        <v>29.784400000000002</v>
      </c>
      <c r="V41" s="6">
        <v>46.565123999999997</v>
      </c>
      <c r="W41" s="6">
        <v>9.7786760299999997</v>
      </c>
      <c r="X41" s="6">
        <v>104.6562</v>
      </c>
      <c r="Y41" s="6">
        <v>0</v>
      </c>
      <c r="Z41" s="6">
        <v>161</v>
      </c>
      <c r="AA41" s="8" t="s">
        <v>192</v>
      </c>
      <c r="AB41" s="9">
        <f t="shared" si="0"/>
        <v>151.22132399999998</v>
      </c>
      <c r="AC41" s="9">
        <f t="shared" si="1"/>
        <v>134.44059999999999</v>
      </c>
      <c r="AD41" s="10">
        <f t="shared" si="2"/>
        <v>2</v>
      </c>
      <c r="AE41" s="10">
        <f t="shared" si="3"/>
        <v>2</v>
      </c>
      <c r="AF41" s="11">
        <f t="shared" si="4"/>
        <v>6</v>
      </c>
    </row>
    <row r="42" spans="1:32" x14ac:dyDescent="0.25">
      <c r="A42" s="6">
        <v>880252</v>
      </c>
      <c r="B42" s="7">
        <v>44137.287733217599</v>
      </c>
      <c r="C42" s="7">
        <v>44137.545648148101</v>
      </c>
      <c r="D42" s="8" t="s">
        <v>185</v>
      </c>
      <c r="E42" s="8" t="s">
        <v>186</v>
      </c>
      <c r="F42" s="8" t="s">
        <v>195</v>
      </c>
      <c r="G42" s="6">
        <v>0</v>
      </c>
      <c r="H42" s="8" t="s">
        <v>91</v>
      </c>
      <c r="I42" s="8" t="s">
        <v>92</v>
      </c>
      <c r="J42" s="8"/>
      <c r="K42" s="8"/>
      <c r="L42" s="8" t="s">
        <v>188</v>
      </c>
      <c r="M42" s="8" t="s">
        <v>189</v>
      </c>
      <c r="N42" s="8"/>
      <c r="O42" s="8" t="s">
        <v>196</v>
      </c>
      <c r="P42" s="6">
        <v>1321</v>
      </c>
      <c r="Q42" s="8" t="s">
        <v>197</v>
      </c>
      <c r="R42" s="8" t="s">
        <v>198</v>
      </c>
      <c r="S42" s="6">
        <v>1</v>
      </c>
      <c r="T42" s="6">
        <v>28</v>
      </c>
      <c r="U42" s="6">
        <v>12.8011</v>
      </c>
      <c r="V42" s="6">
        <v>23.140495999999999</v>
      </c>
      <c r="W42" s="6">
        <v>4.8595041300000004</v>
      </c>
      <c r="X42" s="6">
        <v>0</v>
      </c>
      <c r="Y42" s="6">
        <v>0</v>
      </c>
      <c r="Z42" s="6">
        <v>28</v>
      </c>
      <c r="AA42" s="8" t="s">
        <v>199</v>
      </c>
      <c r="AB42" s="9">
        <f t="shared" si="0"/>
        <v>23.140495999999999</v>
      </c>
      <c r="AC42" s="9">
        <f t="shared" si="1"/>
        <v>12.8011</v>
      </c>
      <c r="AD42" s="10">
        <f t="shared" si="2"/>
        <v>2</v>
      </c>
      <c r="AE42" s="10">
        <f t="shared" si="3"/>
        <v>2</v>
      </c>
      <c r="AF42" s="11">
        <f t="shared" si="4"/>
        <v>6</v>
      </c>
    </row>
    <row r="43" spans="1:32" x14ac:dyDescent="0.25">
      <c r="A43" s="6">
        <v>880252</v>
      </c>
      <c r="B43" s="7">
        <v>44137.287733217599</v>
      </c>
      <c r="C43" s="7">
        <v>44137.545648148101</v>
      </c>
      <c r="D43" s="8" t="s">
        <v>185</v>
      </c>
      <c r="E43" s="8" t="s">
        <v>186</v>
      </c>
      <c r="F43" s="8" t="s">
        <v>195</v>
      </c>
      <c r="G43" s="6">
        <v>0</v>
      </c>
      <c r="H43" s="8" t="s">
        <v>91</v>
      </c>
      <c r="I43" s="8" t="s">
        <v>92</v>
      </c>
      <c r="J43" s="8"/>
      <c r="K43" s="8"/>
      <c r="L43" s="8" t="s">
        <v>188</v>
      </c>
      <c r="M43" s="8" t="s">
        <v>189</v>
      </c>
      <c r="N43" s="8"/>
      <c r="O43" s="8" t="s">
        <v>23</v>
      </c>
      <c r="P43" s="6">
        <v>1265</v>
      </c>
      <c r="Q43" s="8" t="s">
        <v>200</v>
      </c>
      <c r="R43" s="8" t="s">
        <v>201</v>
      </c>
      <c r="S43" s="6">
        <v>1</v>
      </c>
      <c r="T43" s="6">
        <v>88</v>
      </c>
      <c r="U43" s="6">
        <v>14.898</v>
      </c>
      <c r="V43" s="6">
        <v>26.557355000000001</v>
      </c>
      <c r="W43" s="6">
        <v>5.5770446299999996</v>
      </c>
      <c r="X43" s="6">
        <v>55.865600000000001</v>
      </c>
      <c r="Y43" s="6">
        <v>0</v>
      </c>
      <c r="Z43" s="6">
        <v>88</v>
      </c>
      <c r="AA43" s="8" t="s">
        <v>199</v>
      </c>
      <c r="AB43" s="9">
        <f t="shared" si="0"/>
        <v>82.422955000000002</v>
      </c>
      <c r="AC43" s="9">
        <f t="shared" si="1"/>
        <v>70.763599999999997</v>
      </c>
      <c r="AD43" s="10">
        <f t="shared" si="2"/>
        <v>2</v>
      </c>
      <c r="AE43" s="10">
        <f t="shared" si="3"/>
        <v>2</v>
      </c>
      <c r="AF43" s="11">
        <f t="shared" si="4"/>
        <v>6</v>
      </c>
    </row>
    <row r="44" spans="1:32" x14ac:dyDescent="0.25">
      <c r="A44" s="6">
        <v>880252</v>
      </c>
      <c r="B44" s="7">
        <v>44137.287733217599</v>
      </c>
      <c r="C44" s="7">
        <v>44137.545648148101</v>
      </c>
      <c r="D44" s="8" t="s">
        <v>185</v>
      </c>
      <c r="E44" s="8" t="s">
        <v>186</v>
      </c>
      <c r="F44" s="8" t="s">
        <v>195</v>
      </c>
      <c r="G44" s="6">
        <v>0</v>
      </c>
      <c r="H44" s="8" t="s">
        <v>91</v>
      </c>
      <c r="I44" s="8" t="s">
        <v>92</v>
      </c>
      <c r="J44" s="8"/>
      <c r="K44" s="8"/>
      <c r="L44" s="8" t="s">
        <v>188</v>
      </c>
      <c r="M44" s="8" t="s">
        <v>189</v>
      </c>
      <c r="N44" s="8"/>
      <c r="O44" s="8" t="s">
        <v>202</v>
      </c>
      <c r="P44" s="6">
        <v>2953</v>
      </c>
      <c r="Q44" s="8" t="s">
        <v>203</v>
      </c>
      <c r="R44" s="8" t="s">
        <v>204</v>
      </c>
      <c r="S44" s="6">
        <v>1</v>
      </c>
      <c r="T44" s="6">
        <v>60</v>
      </c>
      <c r="U44" s="6">
        <v>31.976700000000001</v>
      </c>
      <c r="V44" s="6">
        <v>49.586776999999998</v>
      </c>
      <c r="W44" s="6">
        <v>10.413223139999999</v>
      </c>
      <c r="X44" s="6">
        <v>0</v>
      </c>
      <c r="Y44" s="6">
        <v>0</v>
      </c>
      <c r="Z44" s="6">
        <v>60</v>
      </c>
      <c r="AA44" s="8" t="s">
        <v>199</v>
      </c>
      <c r="AB44" s="9">
        <f t="shared" si="0"/>
        <v>49.586776999999998</v>
      </c>
      <c r="AC44" s="9">
        <f t="shared" si="1"/>
        <v>31.976700000000001</v>
      </c>
      <c r="AD44" s="10">
        <f t="shared" si="2"/>
        <v>2</v>
      </c>
      <c r="AE44" s="10">
        <f t="shared" si="3"/>
        <v>2</v>
      </c>
      <c r="AF44" s="11">
        <f t="shared" si="4"/>
        <v>6</v>
      </c>
    </row>
    <row r="45" spans="1:32" x14ac:dyDescent="0.25">
      <c r="A45" s="6">
        <v>880399</v>
      </c>
      <c r="B45" s="7">
        <v>44137.436069409698</v>
      </c>
      <c r="C45" s="7">
        <v>44137.663958333302</v>
      </c>
      <c r="D45" s="8" t="s">
        <v>205</v>
      </c>
      <c r="E45" s="8" t="s">
        <v>206</v>
      </c>
      <c r="F45" s="8" t="s">
        <v>207</v>
      </c>
      <c r="G45" s="6">
        <v>0</v>
      </c>
      <c r="H45" s="8" t="s">
        <v>91</v>
      </c>
      <c r="I45" s="8" t="s">
        <v>92</v>
      </c>
      <c r="J45" s="8"/>
      <c r="K45" s="8"/>
      <c r="L45" s="8" t="s">
        <v>208</v>
      </c>
      <c r="M45" s="8" t="s">
        <v>209</v>
      </c>
      <c r="N45" s="8" t="s">
        <v>210</v>
      </c>
      <c r="O45" s="8" t="s">
        <v>211</v>
      </c>
      <c r="P45" s="6">
        <v>1075</v>
      </c>
      <c r="Q45" s="8" t="s">
        <v>212</v>
      </c>
      <c r="R45" s="8" t="s">
        <v>213</v>
      </c>
      <c r="S45" s="6">
        <v>1</v>
      </c>
      <c r="T45" s="6">
        <v>350</v>
      </c>
      <c r="U45" s="6">
        <v>70</v>
      </c>
      <c r="V45" s="6">
        <v>289.25619799999998</v>
      </c>
      <c r="W45" s="6">
        <v>60.743801650000002</v>
      </c>
      <c r="X45" s="6">
        <v>0</v>
      </c>
      <c r="Y45" s="6">
        <v>0</v>
      </c>
      <c r="Z45" s="6">
        <v>350</v>
      </c>
      <c r="AA45" s="8" t="s">
        <v>214</v>
      </c>
      <c r="AB45" s="9">
        <f t="shared" si="0"/>
        <v>289.25619799999998</v>
      </c>
      <c r="AC45" s="9">
        <f t="shared" si="1"/>
        <v>70</v>
      </c>
      <c r="AD45" s="10">
        <f t="shared" si="2"/>
        <v>2</v>
      </c>
      <c r="AE45" s="10">
        <f t="shared" si="3"/>
        <v>2</v>
      </c>
      <c r="AF45" s="11">
        <f t="shared" si="4"/>
        <v>10</v>
      </c>
    </row>
    <row r="46" spans="1:32" x14ac:dyDescent="0.25">
      <c r="A46" s="6">
        <v>880404</v>
      </c>
      <c r="B46" s="7">
        <v>44137.440319062502</v>
      </c>
      <c r="C46" s="7">
        <v>44137.663958333302</v>
      </c>
      <c r="D46" s="8" t="s">
        <v>205</v>
      </c>
      <c r="E46" s="8" t="s">
        <v>206</v>
      </c>
      <c r="F46" s="8" t="s">
        <v>215</v>
      </c>
      <c r="G46" s="6">
        <v>61</v>
      </c>
      <c r="H46" s="8" t="s">
        <v>216</v>
      </c>
      <c r="I46" s="8" t="s">
        <v>217</v>
      </c>
      <c r="J46" s="8" t="s">
        <v>218</v>
      </c>
      <c r="K46" s="8"/>
      <c r="L46" s="8" t="s">
        <v>208</v>
      </c>
      <c r="M46" s="8" t="s">
        <v>209</v>
      </c>
      <c r="N46" s="8" t="s">
        <v>210</v>
      </c>
      <c r="O46" s="8" t="s">
        <v>211</v>
      </c>
      <c r="P46" s="6">
        <v>1074</v>
      </c>
      <c r="Q46" s="8" t="s">
        <v>219</v>
      </c>
      <c r="R46" s="8" t="s">
        <v>220</v>
      </c>
      <c r="S46" s="6">
        <v>1</v>
      </c>
      <c r="T46" s="6">
        <v>500</v>
      </c>
      <c r="U46" s="6">
        <v>1</v>
      </c>
      <c r="V46" s="6">
        <v>413.223141</v>
      </c>
      <c r="W46" s="6">
        <v>86.7768595</v>
      </c>
      <c r="X46" s="6">
        <v>0</v>
      </c>
      <c r="Y46" s="6">
        <v>0</v>
      </c>
      <c r="Z46" s="6">
        <v>500</v>
      </c>
      <c r="AA46" s="8" t="s">
        <v>221</v>
      </c>
      <c r="AB46" s="9">
        <f t="shared" si="0"/>
        <v>413.223141</v>
      </c>
      <c r="AC46" s="9">
        <f t="shared" si="1"/>
        <v>1</v>
      </c>
      <c r="AD46" s="10">
        <f t="shared" si="2"/>
        <v>2</v>
      </c>
      <c r="AE46" s="10">
        <f t="shared" si="3"/>
        <v>2</v>
      </c>
      <c r="AF46" s="11">
        <f t="shared" si="4"/>
        <v>10</v>
      </c>
    </row>
    <row r="47" spans="1:32" x14ac:dyDescent="0.25">
      <c r="A47" s="6">
        <v>880447</v>
      </c>
      <c r="B47" s="7">
        <v>44137.503707557902</v>
      </c>
      <c r="C47" s="7">
        <v>44137.663958333302</v>
      </c>
      <c r="D47" s="8" t="s">
        <v>205</v>
      </c>
      <c r="E47" s="8" t="s">
        <v>206</v>
      </c>
      <c r="F47" s="8" t="s">
        <v>222</v>
      </c>
      <c r="G47" s="6">
        <v>65</v>
      </c>
      <c r="H47" s="8" t="s">
        <v>223</v>
      </c>
      <c r="I47" s="8" t="s">
        <v>224</v>
      </c>
      <c r="J47" s="8" t="s">
        <v>225</v>
      </c>
      <c r="K47" s="8"/>
      <c r="L47" s="8" t="s">
        <v>208</v>
      </c>
      <c r="M47" s="8" t="s">
        <v>209</v>
      </c>
      <c r="N47" s="8" t="s">
        <v>210</v>
      </c>
      <c r="O47" s="8" t="s">
        <v>211</v>
      </c>
      <c r="P47" s="6">
        <v>1071</v>
      </c>
      <c r="Q47" s="8" t="s">
        <v>226</v>
      </c>
      <c r="R47" s="8" t="s">
        <v>227</v>
      </c>
      <c r="S47" s="6">
        <v>1</v>
      </c>
      <c r="T47" s="6">
        <v>1700</v>
      </c>
      <c r="U47" s="6">
        <v>1</v>
      </c>
      <c r="V47" s="6">
        <v>1404.958678</v>
      </c>
      <c r="W47" s="6">
        <v>295.04132231</v>
      </c>
      <c r="X47" s="6">
        <v>0</v>
      </c>
      <c r="Y47" s="6">
        <v>0</v>
      </c>
      <c r="Z47" s="6">
        <v>1700</v>
      </c>
      <c r="AA47" s="8" t="s">
        <v>228</v>
      </c>
      <c r="AB47" s="9">
        <f t="shared" si="0"/>
        <v>1404.958678</v>
      </c>
      <c r="AC47" s="9">
        <f t="shared" si="1"/>
        <v>1</v>
      </c>
      <c r="AD47" s="10">
        <f t="shared" si="2"/>
        <v>2</v>
      </c>
      <c r="AE47" s="10">
        <f t="shared" si="3"/>
        <v>2</v>
      </c>
      <c r="AF47" s="11">
        <f t="shared" si="4"/>
        <v>12</v>
      </c>
    </row>
    <row r="48" spans="1:32" x14ac:dyDescent="0.25">
      <c r="A48" s="6">
        <v>880451</v>
      </c>
      <c r="B48" s="7">
        <v>44137.507012766197</v>
      </c>
      <c r="C48" s="7">
        <v>44137.663958333302</v>
      </c>
      <c r="D48" s="8" t="s">
        <v>205</v>
      </c>
      <c r="E48" s="8" t="s">
        <v>206</v>
      </c>
      <c r="F48" s="8" t="s">
        <v>229</v>
      </c>
      <c r="G48" s="6">
        <v>39</v>
      </c>
      <c r="H48" s="8" t="s">
        <v>230</v>
      </c>
      <c r="I48" s="8" t="s">
        <v>231</v>
      </c>
      <c r="J48" s="8" t="s">
        <v>232</v>
      </c>
      <c r="K48" s="8"/>
      <c r="L48" s="8" t="s">
        <v>208</v>
      </c>
      <c r="M48" s="8" t="s">
        <v>209</v>
      </c>
      <c r="N48" s="8" t="s">
        <v>210</v>
      </c>
      <c r="O48" s="8" t="s">
        <v>211</v>
      </c>
      <c r="P48" s="6">
        <v>1071</v>
      </c>
      <c r="Q48" s="8" t="s">
        <v>226</v>
      </c>
      <c r="R48" s="8" t="s">
        <v>227</v>
      </c>
      <c r="S48" s="6">
        <v>1</v>
      </c>
      <c r="T48" s="6">
        <v>1700</v>
      </c>
      <c r="U48" s="6">
        <v>1</v>
      </c>
      <c r="V48" s="6">
        <v>1404.958678</v>
      </c>
      <c r="W48" s="6">
        <v>295.04132231</v>
      </c>
      <c r="X48" s="6">
        <v>0</v>
      </c>
      <c r="Y48" s="6">
        <v>0</v>
      </c>
      <c r="Z48" s="6">
        <v>1700</v>
      </c>
      <c r="AA48" s="8" t="s">
        <v>233</v>
      </c>
      <c r="AB48" s="9">
        <f t="shared" si="0"/>
        <v>1404.958678</v>
      </c>
      <c r="AC48" s="9">
        <f t="shared" si="1"/>
        <v>1</v>
      </c>
      <c r="AD48" s="10">
        <f t="shared" si="2"/>
        <v>2</v>
      </c>
      <c r="AE48" s="10">
        <f t="shared" si="3"/>
        <v>2</v>
      </c>
      <c r="AF48" s="11">
        <f t="shared" si="4"/>
        <v>12</v>
      </c>
    </row>
  </sheetData>
  <autoFilter ref="A1:AF48" xr:uid="{F098E94D-9FA0-427E-BA7F-000AEAB02BF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Detalle Ingresos</vt:lpstr>
      <vt:lpstr>DashBords</vt:lpstr>
      <vt:lpstr>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goldstein</dc:creator>
  <cp:lastModifiedBy>Tuin</cp:lastModifiedBy>
  <dcterms:created xsi:type="dcterms:W3CDTF">2020-12-17T11:35:00Z</dcterms:created>
  <dcterms:modified xsi:type="dcterms:W3CDTF">2021-05-19T20:48:31Z</dcterms:modified>
</cp:coreProperties>
</file>