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iansp/Learning/marketModeling/"/>
    </mc:Choice>
  </mc:AlternateContent>
  <xr:revisionPtr revIDLastSave="0" documentId="13_ncr:1_{6050D957-3905-FF46-AA71-72DC177EF536}" xr6:coauthVersionLast="47" xr6:coauthVersionMax="47" xr10:uidLastSave="{00000000-0000-0000-0000-000000000000}"/>
  <bookViews>
    <workbookView xWindow="0" yWindow="500" windowWidth="44800" windowHeight="24700" tabRatio="500" xr2:uid="{00000000-000D-0000-FFFF-FFFF00000000}"/>
  </bookViews>
  <sheets>
    <sheet name="Damian" sheetId="11" r:id="rId1"/>
  </sheets>
  <definedNames>
    <definedName name="_xlnm._FilterDatabase" localSheetId="0" hidden="1">Damian!$A$1:$CP$127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1" i="11" l="1"/>
  <c r="CP78" i="11"/>
  <c r="BN78" i="11"/>
  <c r="BW78" i="11" s="1"/>
  <c r="CQ78" i="11" s="1"/>
  <c r="BA78" i="11"/>
  <c r="AK78" i="11"/>
  <c r="AJ78" i="11"/>
  <c r="AL78" i="11" s="1"/>
  <c r="AG78" i="11"/>
  <c r="AF78" i="11"/>
  <c r="Y78" i="11"/>
  <c r="X78" i="11"/>
  <c r="U78" i="11"/>
  <c r="W78" i="11" s="1"/>
  <c r="T78" i="11"/>
  <c r="V78" i="11" s="1"/>
  <c r="CP63" i="11"/>
  <c r="BN63" i="11"/>
  <c r="BW63" i="11" s="1"/>
  <c r="CQ63" i="11" s="1"/>
  <c r="BA63" i="11"/>
  <c r="AK63" i="11"/>
  <c r="AJ63" i="11"/>
  <c r="AG63" i="11"/>
  <c r="AF63" i="11"/>
  <c r="Y63" i="11"/>
  <c r="X63" i="11"/>
  <c r="U63" i="11"/>
  <c r="W63" i="11" s="1"/>
  <c r="T63" i="11"/>
  <c r="V63" i="11" s="1"/>
  <c r="B128" i="11"/>
  <c r="CP110" i="11"/>
  <c r="CP5" i="11"/>
  <c r="BN110" i="11"/>
  <c r="BW110" i="11" s="1"/>
  <c r="CQ110" i="11" s="1"/>
  <c r="BN5" i="11"/>
  <c r="BA110" i="11"/>
  <c r="BA5" i="11"/>
  <c r="AK110" i="11"/>
  <c r="AJ110" i="11"/>
  <c r="AG110" i="11"/>
  <c r="AF110" i="11"/>
  <c r="Y110" i="11"/>
  <c r="X110" i="11"/>
  <c r="U110" i="11"/>
  <c r="W110" i="11" s="1"/>
  <c r="T110" i="11"/>
  <c r="V110" i="11" s="1"/>
  <c r="AK5" i="11"/>
  <c r="AJ5" i="11"/>
  <c r="AG5" i="11"/>
  <c r="AF5" i="11"/>
  <c r="Y5" i="11"/>
  <c r="X5" i="11"/>
  <c r="U5" i="11"/>
  <c r="W5" i="11" s="1"/>
  <c r="T5" i="11"/>
  <c r="V5" i="11" s="1"/>
  <c r="T127" i="11"/>
  <c r="V127" i="11" s="1"/>
  <c r="C137" i="11"/>
  <c r="CP101" i="11"/>
  <c r="BN101" i="11"/>
  <c r="BW101" i="11" s="1"/>
  <c r="CQ101" i="11" s="1"/>
  <c r="BA101" i="11"/>
  <c r="AK101" i="11"/>
  <c r="AJ101" i="11"/>
  <c r="AG101" i="11"/>
  <c r="AF101" i="11"/>
  <c r="Y101" i="11"/>
  <c r="X101" i="11"/>
  <c r="U101" i="11"/>
  <c r="W101" i="11" s="1"/>
  <c r="T101" i="11"/>
  <c r="V101" i="11" s="1"/>
  <c r="BB128" i="11"/>
  <c r="CP127" i="11"/>
  <c r="CP126" i="11"/>
  <c r="CP125" i="11"/>
  <c r="CP124" i="11"/>
  <c r="CP123" i="11"/>
  <c r="CP122" i="11"/>
  <c r="CP121" i="11"/>
  <c r="CP120" i="11"/>
  <c r="CP119" i="11"/>
  <c r="CP118" i="11"/>
  <c r="CP117" i="11"/>
  <c r="CP116" i="11"/>
  <c r="CP115" i="11"/>
  <c r="CP114" i="11"/>
  <c r="CP113" i="11"/>
  <c r="CP112" i="11"/>
  <c r="CP111" i="11"/>
  <c r="CP109" i="11"/>
  <c r="CP108" i="11"/>
  <c r="CP107" i="11"/>
  <c r="CP106" i="11"/>
  <c r="CP105" i="11"/>
  <c r="CP104" i="11"/>
  <c r="CP103" i="11"/>
  <c r="CP102" i="11"/>
  <c r="CP100" i="11"/>
  <c r="CP99" i="11"/>
  <c r="CP98" i="11"/>
  <c r="CP97" i="11"/>
  <c r="CP96" i="11"/>
  <c r="CP95" i="11"/>
  <c r="CP94" i="11"/>
  <c r="CP93" i="11"/>
  <c r="CP92" i="11"/>
  <c r="CP91" i="11"/>
  <c r="CP90" i="11"/>
  <c r="CP89" i="11"/>
  <c r="CP88" i="11"/>
  <c r="CP87" i="11"/>
  <c r="CP86" i="11"/>
  <c r="CP85" i="11"/>
  <c r="CP84" i="11"/>
  <c r="CP83" i="11"/>
  <c r="CP82" i="11"/>
  <c r="CP81" i="11"/>
  <c r="CP80" i="11"/>
  <c r="CP79" i="11"/>
  <c r="CP77" i="11"/>
  <c r="CP76" i="11"/>
  <c r="CP75" i="11"/>
  <c r="CP74" i="11"/>
  <c r="CP73" i="11"/>
  <c r="CP72" i="11"/>
  <c r="CP71" i="11"/>
  <c r="CP70" i="11"/>
  <c r="CP69" i="11"/>
  <c r="CP68" i="11"/>
  <c r="CP67" i="11"/>
  <c r="CP66" i="11"/>
  <c r="CP65" i="11"/>
  <c r="CP64" i="11"/>
  <c r="CP62" i="11"/>
  <c r="CP61" i="11"/>
  <c r="CP60" i="11"/>
  <c r="CP59" i="11"/>
  <c r="CP58" i="11"/>
  <c r="CP57" i="11"/>
  <c r="CP56" i="11"/>
  <c r="CP55" i="11"/>
  <c r="CP54" i="11"/>
  <c r="CP53" i="11"/>
  <c r="CP52" i="11"/>
  <c r="CP51" i="11"/>
  <c r="CP50" i="11"/>
  <c r="CP49" i="11"/>
  <c r="CP48" i="11"/>
  <c r="CP47" i="11"/>
  <c r="CP46" i="11"/>
  <c r="CP45" i="11"/>
  <c r="CP44" i="11"/>
  <c r="CP43" i="11"/>
  <c r="CP42" i="11"/>
  <c r="CP41" i="11"/>
  <c r="CP40" i="11"/>
  <c r="CP39" i="11"/>
  <c r="CP38" i="11"/>
  <c r="CP37" i="11"/>
  <c r="CP36" i="11"/>
  <c r="CP35" i="11"/>
  <c r="CP34" i="11"/>
  <c r="CP33" i="11"/>
  <c r="CP32" i="11"/>
  <c r="CP31" i="11"/>
  <c r="CP30" i="11"/>
  <c r="CP29" i="11"/>
  <c r="CP28" i="11"/>
  <c r="CP27" i="11"/>
  <c r="CP26" i="11"/>
  <c r="CP25" i="11"/>
  <c r="CP24" i="11"/>
  <c r="CP23" i="11"/>
  <c r="CP22" i="11"/>
  <c r="CP21" i="11"/>
  <c r="CP20" i="11"/>
  <c r="CP19" i="11"/>
  <c r="CP18" i="11"/>
  <c r="CP17" i="11"/>
  <c r="CP16" i="11"/>
  <c r="CP15" i="11"/>
  <c r="CP14" i="11"/>
  <c r="CP13" i="11"/>
  <c r="CP12" i="11"/>
  <c r="CP11" i="11"/>
  <c r="CP10" i="11"/>
  <c r="CP9" i="11"/>
  <c r="CP8" i="11"/>
  <c r="CP7" i="11"/>
  <c r="CP6" i="11"/>
  <c r="CP4" i="11"/>
  <c r="CP3" i="11"/>
  <c r="BN127" i="11"/>
  <c r="BW127" i="11" s="1"/>
  <c r="CQ127" i="11" s="1"/>
  <c r="BN126" i="11"/>
  <c r="BW126" i="11" s="1"/>
  <c r="CQ126" i="11" s="1"/>
  <c r="BN125" i="11"/>
  <c r="BW125" i="11" s="1"/>
  <c r="CQ125" i="11" s="1"/>
  <c r="BN124" i="11"/>
  <c r="BN123" i="11"/>
  <c r="BW123" i="11" s="1"/>
  <c r="CQ123" i="11" s="1"/>
  <c r="BN122" i="11"/>
  <c r="BN121" i="11"/>
  <c r="BW121" i="11" s="1"/>
  <c r="CQ121" i="11" s="1"/>
  <c r="BN120" i="11"/>
  <c r="BN119" i="11"/>
  <c r="BW119" i="11" s="1"/>
  <c r="CQ119" i="11" s="1"/>
  <c r="BN118" i="11"/>
  <c r="BW118" i="11" s="1"/>
  <c r="CQ118" i="11" s="1"/>
  <c r="BN117" i="11"/>
  <c r="BW117" i="11" s="1"/>
  <c r="CQ117" i="11" s="1"/>
  <c r="BN116" i="11"/>
  <c r="BW116" i="11" s="1"/>
  <c r="CQ116" i="11" s="1"/>
  <c r="BN115" i="11"/>
  <c r="BW115" i="11" s="1"/>
  <c r="CQ115" i="11" s="1"/>
  <c r="BN114" i="11"/>
  <c r="BN113" i="11"/>
  <c r="BW113" i="11" s="1"/>
  <c r="CQ113" i="11" s="1"/>
  <c r="BN112" i="11"/>
  <c r="BW112" i="11" s="1"/>
  <c r="CQ112" i="11" s="1"/>
  <c r="BN111" i="11"/>
  <c r="BN109" i="11"/>
  <c r="BW109" i="11" s="1"/>
  <c r="CQ109" i="11" s="1"/>
  <c r="BN108" i="11"/>
  <c r="BW108" i="11" s="1"/>
  <c r="CQ108" i="11" s="1"/>
  <c r="BN107" i="11"/>
  <c r="BN106" i="11"/>
  <c r="BN105" i="11"/>
  <c r="BN104" i="11"/>
  <c r="BN103" i="11"/>
  <c r="BW103" i="11" s="1"/>
  <c r="CQ103" i="11" s="1"/>
  <c r="BN102" i="11"/>
  <c r="BW102" i="11" s="1"/>
  <c r="CQ102" i="11" s="1"/>
  <c r="BN100" i="11"/>
  <c r="BN99" i="11"/>
  <c r="BW99" i="11" s="1"/>
  <c r="CQ99" i="11" s="1"/>
  <c r="BN98" i="11"/>
  <c r="BN97" i="11"/>
  <c r="BN96" i="11"/>
  <c r="BN95" i="11"/>
  <c r="BN94" i="11"/>
  <c r="BW94" i="11" s="1"/>
  <c r="CQ94" i="11" s="1"/>
  <c r="BN93" i="11"/>
  <c r="BN92" i="11"/>
  <c r="BN91" i="11"/>
  <c r="BN90" i="11"/>
  <c r="BW90" i="11" s="1"/>
  <c r="CQ90" i="11" s="1"/>
  <c r="BN89" i="11"/>
  <c r="BN88" i="11"/>
  <c r="BN87" i="11"/>
  <c r="BN86" i="11"/>
  <c r="BW86" i="11" s="1"/>
  <c r="CQ86" i="11" s="1"/>
  <c r="BN85" i="11"/>
  <c r="BN84" i="11"/>
  <c r="BW84" i="11" s="1"/>
  <c r="CQ84" i="11" s="1"/>
  <c r="BN83" i="11"/>
  <c r="BN82" i="11"/>
  <c r="BW82" i="11" s="1"/>
  <c r="CQ82" i="11" s="1"/>
  <c r="BN81" i="11"/>
  <c r="BN80" i="11"/>
  <c r="BN79" i="11"/>
  <c r="BN77" i="11"/>
  <c r="BW77" i="11" s="1"/>
  <c r="CQ77" i="11" s="1"/>
  <c r="BN76" i="11"/>
  <c r="BW76" i="11" s="1"/>
  <c r="CQ76" i="11" s="1"/>
  <c r="BN75" i="11"/>
  <c r="BW75" i="11" s="1"/>
  <c r="CQ75" i="11" s="1"/>
  <c r="BN74" i="11"/>
  <c r="BW74" i="11" s="1"/>
  <c r="CQ74" i="11" s="1"/>
  <c r="BN73" i="11"/>
  <c r="BN72" i="11"/>
  <c r="BN71" i="11"/>
  <c r="BN70" i="11"/>
  <c r="BW70" i="11" s="1"/>
  <c r="CQ70" i="11" s="1"/>
  <c r="BN69" i="11"/>
  <c r="BN68" i="11"/>
  <c r="BW68" i="11" s="1"/>
  <c r="CQ68" i="11" s="1"/>
  <c r="BN67" i="11"/>
  <c r="BN66" i="11"/>
  <c r="BW66" i="11" s="1"/>
  <c r="CQ66" i="11" s="1"/>
  <c r="BN65" i="11"/>
  <c r="BW65" i="11" s="1"/>
  <c r="CQ65" i="11" s="1"/>
  <c r="BN64" i="11"/>
  <c r="BN62" i="11"/>
  <c r="BW62" i="11" s="1"/>
  <c r="CQ62" i="11" s="1"/>
  <c r="BN61" i="11"/>
  <c r="BN60" i="11"/>
  <c r="BW60" i="11" s="1"/>
  <c r="CQ60" i="11" s="1"/>
  <c r="BN59" i="11"/>
  <c r="BW59" i="11" s="1"/>
  <c r="CQ59" i="11" s="1"/>
  <c r="BN58" i="11"/>
  <c r="BW58" i="11" s="1"/>
  <c r="CQ58" i="11" s="1"/>
  <c r="BN57" i="11"/>
  <c r="BW57" i="11" s="1"/>
  <c r="CQ57" i="11" s="1"/>
  <c r="BN56" i="11"/>
  <c r="BW56" i="11" s="1"/>
  <c r="CQ56" i="11" s="1"/>
  <c r="BN55" i="11"/>
  <c r="BW55" i="11" s="1"/>
  <c r="CQ55" i="11" s="1"/>
  <c r="BN54" i="11"/>
  <c r="BW54" i="11" s="1"/>
  <c r="CQ54" i="11" s="1"/>
  <c r="BN53" i="11"/>
  <c r="BN52" i="11"/>
  <c r="BN51" i="11"/>
  <c r="BW51" i="11" s="1"/>
  <c r="CQ51" i="11" s="1"/>
  <c r="BN50" i="11"/>
  <c r="BW50" i="11" s="1"/>
  <c r="CQ50" i="11" s="1"/>
  <c r="BN49" i="11"/>
  <c r="BW49" i="11" s="1"/>
  <c r="CQ49" i="11" s="1"/>
  <c r="BN48" i="11"/>
  <c r="BN47" i="11"/>
  <c r="BN46" i="11"/>
  <c r="BN45" i="11"/>
  <c r="BW45" i="11" s="1"/>
  <c r="CQ45" i="11" s="1"/>
  <c r="BN44" i="11"/>
  <c r="BN43" i="11"/>
  <c r="BN42" i="11"/>
  <c r="BW42" i="11" s="1"/>
  <c r="CQ42" i="11" s="1"/>
  <c r="BN41" i="11"/>
  <c r="BN40" i="11"/>
  <c r="BW40" i="11" s="1"/>
  <c r="CQ40" i="11" s="1"/>
  <c r="BN39" i="11"/>
  <c r="BN38" i="11"/>
  <c r="BW38" i="11" s="1"/>
  <c r="CQ38" i="11" s="1"/>
  <c r="BN37" i="11"/>
  <c r="BN36" i="11"/>
  <c r="BW36" i="11" s="1"/>
  <c r="CQ36" i="11" s="1"/>
  <c r="BN35" i="11"/>
  <c r="BW35" i="11" s="1"/>
  <c r="CQ35" i="11" s="1"/>
  <c r="BN34" i="11"/>
  <c r="BN33" i="11"/>
  <c r="BW33" i="11" s="1"/>
  <c r="CQ33" i="11" s="1"/>
  <c r="BN32" i="11"/>
  <c r="BW32" i="11" s="1"/>
  <c r="CQ32" i="11" s="1"/>
  <c r="BN31" i="11"/>
  <c r="BN30" i="11"/>
  <c r="BN29" i="11"/>
  <c r="BW29" i="11" s="1"/>
  <c r="CQ29" i="11" s="1"/>
  <c r="BN28" i="11"/>
  <c r="BN27" i="11"/>
  <c r="BW27" i="11" s="1"/>
  <c r="CQ27" i="11" s="1"/>
  <c r="BN26" i="11"/>
  <c r="BW26" i="11" s="1"/>
  <c r="CQ26" i="11" s="1"/>
  <c r="BN25" i="11"/>
  <c r="BW25" i="11" s="1"/>
  <c r="CQ25" i="11" s="1"/>
  <c r="BN24" i="11"/>
  <c r="BW24" i="11" s="1"/>
  <c r="CQ24" i="11" s="1"/>
  <c r="BN23" i="11"/>
  <c r="BW23" i="11" s="1"/>
  <c r="CQ23" i="11" s="1"/>
  <c r="BN22" i="11"/>
  <c r="BN21" i="11"/>
  <c r="BN20" i="11"/>
  <c r="BN19" i="11"/>
  <c r="BW19" i="11" s="1"/>
  <c r="CQ19" i="11" s="1"/>
  <c r="BN18" i="11"/>
  <c r="BN17" i="11"/>
  <c r="BW17" i="11" s="1"/>
  <c r="CQ17" i="11" s="1"/>
  <c r="BN16" i="11"/>
  <c r="BW16" i="11" s="1"/>
  <c r="CQ16" i="11" s="1"/>
  <c r="BN15" i="11"/>
  <c r="BN14" i="11"/>
  <c r="BW14" i="11" s="1"/>
  <c r="CQ14" i="11" s="1"/>
  <c r="BN13" i="11"/>
  <c r="BN12" i="11"/>
  <c r="BW12" i="11" s="1"/>
  <c r="CQ12" i="11" s="1"/>
  <c r="BN11" i="11"/>
  <c r="BW11" i="11" s="1"/>
  <c r="CQ11" i="11" s="1"/>
  <c r="BN10" i="11"/>
  <c r="BW10" i="11" s="1"/>
  <c r="CQ10" i="11" s="1"/>
  <c r="BN9" i="11"/>
  <c r="BW9" i="11" s="1"/>
  <c r="CQ9" i="11" s="1"/>
  <c r="BN8" i="11"/>
  <c r="BW8" i="11" s="1"/>
  <c r="CQ8" i="11" s="1"/>
  <c r="BN7" i="11"/>
  <c r="BW7" i="11" s="1"/>
  <c r="CQ7" i="11" s="1"/>
  <c r="BN6" i="11"/>
  <c r="BN4" i="11"/>
  <c r="BW4" i="11" s="1"/>
  <c r="CQ4" i="11" s="1"/>
  <c r="BN3" i="11"/>
  <c r="BW3" i="11" s="1"/>
  <c r="CQ3" i="11" s="1"/>
  <c r="BA127" i="11"/>
  <c r="BA126" i="11"/>
  <c r="BA125" i="11"/>
  <c r="BA124" i="11"/>
  <c r="BA123" i="11"/>
  <c r="BA122" i="11"/>
  <c r="BA121" i="11"/>
  <c r="BA120" i="11"/>
  <c r="BA119" i="11"/>
  <c r="BA118" i="11"/>
  <c r="BA117" i="11"/>
  <c r="BA116" i="11"/>
  <c r="BA115" i="11"/>
  <c r="BA114" i="11"/>
  <c r="BA113" i="11"/>
  <c r="BA112" i="11"/>
  <c r="BA111" i="11"/>
  <c r="BA109" i="11"/>
  <c r="BA108" i="11"/>
  <c r="BA107" i="11"/>
  <c r="BA106" i="11"/>
  <c r="BA105" i="11"/>
  <c r="BA104" i="11"/>
  <c r="BA103" i="11"/>
  <c r="BA102" i="11"/>
  <c r="BA100" i="11"/>
  <c r="BA99" i="11"/>
  <c r="BA98" i="11"/>
  <c r="BA97" i="11"/>
  <c r="BA96" i="11"/>
  <c r="BA95" i="11"/>
  <c r="BA94" i="11"/>
  <c r="BA93" i="11"/>
  <c r="BA92" i="11"/>
  <c r="BA91" i="11"/>
  <c r="BA90" i="11"/>
  <c r="BA89" i="11"/>
  <c r="BA88" i="11"/>
  <c r="BA87" i="11"/>
  <c r="BA86" i="11"/>
  <c r="BA85" i="11"/>
  <c r="BA84" i="11"/>
  <c r="BA83" i="11"/>
  <c r="BA82" i="11"/>
  <c r="BA81" i="11"/>
  <c r="BA80" i="11"/>
  <c r="BA79" i="11"/>
  <c r="BA77" i="11"/>
  <c r="BA76" i="11"/>
  <c r="BA75" i="11"/>
  <c r="BA74" i="11"/>
  <c r="BA73" i="11"/>
  <c r="BA72" i="11"/>
  <c r="BA71" i="11"/>
  <c r="BA70" i="11"/>
  <c r="BA69" i="11"/>
  <c r="BA68" i="11"/>
  <c r="BA67" i="11"/>
  <c r="BA66" i="11"/>
  <c r="BA65" i="11"/>
  <c r="BA64" i="11"/>
  <c r="BA62" i="11"/>
  <c r="BA61" i="11"/>
  <c r="BA60" i="11"/>
  <c r="BA59" i="11"/>
  <c r="BA58" i="11"/>
  <c r="BA57" i="11"/>
  <c r="BA56" i="11"/>
  <c r="BA55" i="11"/>
  <c r="BA54" i="11"/>
  <c r="BA53" i="11"/>
  <c r="BA52" i="11"/>
  <c r="BA51" i="11"/>
  <c r="BA50" i="11"/>
  <c r="BA49" i="11"/>
  <c r="BA48" i="11"/>
  <c r="BA47" i="11"/>
  <c r="BA46" i="11"/>
  <c r="BA45" i="11"/>
  <c r="BA44" i="11"/>
  <c r="BA43" i="11"/>
  <c r="BA42" i="11"/>
  <c r="BA41" i="11"/>
  <c r="BA40" i="11"/>
  <c r="BA39" i="11"/>
  <c r="BA38" i="11"/>
  <c r="BA37" i="11"/>
  <c r="BA36" i="11"/>
  <c r="BA35" i="11"/>
  <c r="BA34" i="11"/>
  <c r="BA33" i="11"/>
  <c r="BA32" i="11"/>
  <c r="BA31" i="11"/>
  <c r="BA30" i="11"/>
  <c r="BA29" i="11"/>
  <c r="BA28" i="11"/>
  <c r="BA27" i="11"/>
  <c r="BA26" i="11"/>
  <c r="BA25" i="11"/>
  <c r="BA24" i="11"/>
  <c r="BA23" i="11"/>
  <c r="BA22" i="11"/>
  <c r="BA21" i="11"/>
  <c r="BA20" i="11"/>
  <c r="BA19" i="11"/>
  <c r="BA18" i="11"/>
  <c r="BA17" i="11"/>
  <c r="BA16" i="11"/>
  <c r="BA15" i="11"/>
  <c r="BA14" i="11"/>
  <c r="BA13" i="11"/>
  <c r="BA12" i="11"/>
  <c r="BA11" i="11"/>
  <c r="BA10" i="11"/>
  <c r="BA9" i="11"/>
  <c r="BA8" i="11"/>
  <c r="BA7" i="11"/>
  <c r="BA6" i="11"/>
  <c r="BA4" i="11"/>
  <c r="BA3" i="11"/>
  <c r="AK127" i="11"/>
  <c r="AJ127" i="11"/>
  <c r="AG127" i="11"/>
  <c r="AF127" i="11"/>
  <c r="Y127" i="11"/>
  <c r="X127" i="11"/>
  <c r="U127" i="11"/>
  <c r="W127" i="11" s="1"/>
  <c r="AK126" i="11"/>
  <c r="AJ126" i="11"/>
  <c r="AG126" i="11"/>
  <c r="AF126" i="11"/>
  <c r="Y126" i="11"/>
  <c r="X126" i="11"/>
  <c r="U126" i="11"/>
  <c r="W126" i="11" s="1"/>
  <c r="T126" i="11"/>
  <c r="V126" i="11" s="1"/>
  <c r="AK125" i="11"/>
  <c r="AJ125" i="11"/>
  <c r="AG125" i="11"/>
  <c r="AF125" i="11"/>
  <c r="Y125" i="11"/>
  <c r="X125" i="11"/>
  <c r="U125" i="11"/>
  <c r="W125" i="11" s="1"/>
  <c r="T125" i="11"/>
  <c r="V125" i="11" s="1"/>
  <c r="AK124" i="11"/>
  <c r="AJ124" i="11"/>
  <c r="AG124" i="11"/>
  <c r="AF124" i="11"/>
  <c r="Y124" i="11"/>
  <c r="X124" i="11"/>
  <c r="U124" i="11"/>
  <c r="W124" i="11" s="1"/>
  <c r="T124" i="11"/>
  <c r="V124" i="11" s="1"/>
  <c r="AK123" i="11"/>
  <c r="AJ123" i="11"/>
  <c r="AG123" i="11"/>
  <c r="AF123" i="11"/>
  <c r="Y123" i="11"/>
  <c r="X123" i="11"/>
  <c r="U123" i="11"/>
  <c r="W123" i="11" s="1"/>
  <c r="T123" i="11"/>
  <c r="V123" i="11" s="1"/>
  <c r="AK122" i="11"/>
  <c r="AJ122" i="11"/>
  <c r="AG122" i="11"/>
  <c r="AF122" i="11"/>
  <c r="Y122" i="11"/>
  <c r="X122" i="11"/>
  <c r="U122" i="11"/>
  <c r="W122" i="11" s="1"/>
  <c r="T122" i="11"/>
  <c r="V122" i="11" s="1"/>
  <c r="AK121" i="11"/>
  <c r="AJ121" i="11"/>
  <c r="AG121" i="11"/>
  <c r="AF121" i="11"/>
  <c r="Y121" i="11"/>
  <c r="X121" i="11"/>
  <c r="U121" i="11"/>
  <c r="W121" i="11" s="1"/>
  <c r="V121" i="11"/>
  <c r="AK120" i="11"/>
  <c r="AJ120" i="11"/>
  <c r="AG120" i="11"/>
  <c r="AF120" i="11"/>
  <c r="Y120" i="11"/>
  <c r="X120" i="11"/>
  <c r="U120" i="11"/>
  <c r="W120" i="11" s="1"/>
  <c r="T120" i="11"/>
  <c r="V120" i="11" s="1"/>
  <c r="AK119" i="11"/>
  <c r="AJ119" i="11"/>
  <c r="AG119" i="11"/>
  <c r="AF119" i="11"/>
  <c r="Y119" i="11"/>
  <c r="X119" i="11"/>
  <c r="U119" i="11"/>
  <c r="W119" i="11" s="1"/>
  <c r="T119" i="11"/>
  <c r="V119" i="11" s="1"/>
  <c r="AK118" i="11"/>
  <c r="AJ118" i="11"/>
  <c r="AG118" i="11"/>
  <c r="AF118" i="11"/>
  <c r="Y118" i="11"/>
  <c r="X118" i="11"/>
  <c r="U118" i="11"/>
  <c r="W118" i="11" s="1"/>
  <c r="T118" i="11"/>
  <c r="V118" i="11" s="1"/>
  <c r="AK117" i="11"/>
  <c r="AJ117" i="11"/>
  <c r="AG117" i="11"/>
  <c r="AF117" i="11"/>
  <c r="Y117" i="11"/>
  <c r="X117" i="11"/>
  <c r="U117" i="11"/>
  <c r="W117" i="11" s="1"/>
  <c r="T117" i="11"/>
  <c r="V117" i="11" s="1"/>
  <c r="AK116" i="11"/>
  <c r="AJ116" i="11"/>
  <c r="AG116" i="11"/>
  <c r="AF116" i="11"/>
  <c r="Y116" i="11"/>
  <c r="X116" i="11"/>
  <c r="U116" i="11"/>
  <c r="W116" i="11" s="1"/>
  <c r="T116" i="11"/>
  <c r="V116" i="11" s="1"/>
  <c r="AK115" i="11"/>
  <c r="AJ115" i="11"/>
  <c r="AG115" i="11"/>
  <c r="AF115" i="11"/>
  <c r="Y115" i="11"/>
  <c r="X115" i="11"/>
  <c r="U115" i="11"/>
  <c r="W115" i="11" s="1"/>
  <c r="T115" i="11"/>
  <c r="V115" i="11" s="1"/>
  <c r="AK114" i="11"/>
  <c r="AJ114" i="11"/>
  <c r="AG114" i="11"/>
  <c r="AF114" i="11"/>
  <c r="Y114" i="11"/>
  <c r="X114" i="11"/>
  <c r="U114" i="11"/>
  <c r="W114" i="11" s="1"/>
  <c r="T114" i="11"/>
  <c r="V114" i="11" s="1"/>
  <c r="AK113" i="11"/>
  <c r="AJ113" i="11"/>
  <c r="AG113" i="11"/>
  <c r="AF113" i="11"/>
  <c r="Y113" i="11"/>
  <c r="X113" i="11"/>
  <c r="U113" i="11"/>
  <c r="W113" i="11" s="1"/>
  <c r="T113" i="11"/>
  <c r="V113" i="11" s="1"/>
  <c r="AK112" i="11"/>
  <c r="AJ112" i="11"/>
  <c r="AG112" i="11"/>
  <c r="AF112" i="11"/>
  <c r="Y112" i="11"/>
  <c r="X112" i="11"/>
  <c r="U112" i="11"/>
  <c r="W112" i="11" s="1"/>
  <c r="T112" i="11"/>
  <c r="V112" i="11" s="1"/>
  <c r="AK111" i="11"/>
  <c r="AJ111" i="11"/>
  <c r="AG111" i="11"/>
  <c r="AF111" i="11"/>
  <c r="Y111" i="11"/>
  <c r="X111" i="11"/>
  <c r="U111" i="11"/>
  <c r="W111" i="11" s="1"/>
  <c r="T111" i="11"/>
  <c r="V111" i="11" s="1"/>
  <c r="AK109" i="11"/>
  <c r="AJ109" i="11"/>
  <c r="AG109" i="11"/>
  <c r="AF109" i="11"/>
  <c r="Y109" i="11"/>
  <c r="X109" i="11"/>
  <c r="U109" i="11"/>
  <c r="W109" i="11" s="1"/>
  <c r="T109" i="11"/>
  <c r="V109" i="11" s="1"/>
  <c r="AK108" i="11"/>
  <c r="AJ108" i="11"/>
  <c r="AG108" i="11"/>
  <c r="AF108" i="11"/>
  <c r="Y108" i="11"/>
  <c r="X108" i="11"/>
  <c r="U108" i="11"/>
  <c r="W108" i="11" s="1"/>
  <c r="T108" i="11"/>
  <c r="V108" i="11" s="1"/>
  <c r="AK107" i="11"/>
  <c r="AJ107" i="11"/>
  <c r="AG107" i="11"/>
  <c r="AF107" i="11"/>
  <c r="Y107" i="11"/>
  <c r="X107" i="11"/>
  <c r="U107" i="11"/>
  <c r="W107" i="11" s="1"/>
  <c r="T107" i="11"/>
  <c r="V107" i="11" s="1"/>
  <c r="AK106" i="11"/>
  <c r="AJ106" i="11"/>
  <c r="AG106" i="11"/>
  <c r="AF106" i="11"/>
  <c r="Y106" i="11"/>
  <c r="X106" i="11"/>
  <c r="U106" i="11"/>
  <c r="W106" i="11" s="1"/>
  <c r="T106" i="11"/>
  <c r="V106" i="11" s="1"/>
  <c r="AK105" i="11"/>
  <c r="AJ105" i="11"/>
  <c r="AG105" i="11"/>
  <c r="AF105" i="11"/>
  <c r="Y105" i="11"/>
  <c r="X105" i="11"/>
  <c r="U105" i="11"/>
  <c r="W105" i="11" s="1"/>
  <c r="T105" i="11"/>
  <c r="V105" i="11" s="1"/>
  <c r="AK104" i="11"/>
  <c r="AJ104" i="11"/>
  <c r="AG104" i="11"/>
  <c r="AF104" i="11"/>
  <c r="Y104" i="11"/>
  <c r="X104" i="11"/>
  <c r="U104" i="11"/>
  <c r="W104" i="11" s="1"/>
  <c r="T104" i="11"/>
  <c r="V104" i="11" s="1"/>
  <c r="AK103" i="11"/>
  <c r="AJ103" i="11"/>
  <c r="AG103" i="11"/>
  <c r="AF103" i="11"/>
  <c r="Y103" i="11"/>
  <c r="X103" i="11"/>
  <c r="U103" i="11"/>
  <c r="W103" i="11" s="1"/>
  <c r="T103" i="11"/>
  <c r="V103" i="11" s="1"/>
  <c r="AK102" i="11"/>
  <c r="AJ102" i="11"/>
  <c r="AG102" i="11"/>
  <c r="AF102" i="11"/>
  <c r="Y102" i="11"/>
  <c r="X102" i="11"/>
  <c r="U102" i="11"/>
  <c r="W102" i="11" s="1"/>
  <c r="T102" i="11"/>
  <c r="V102" i="11" s="1"/>
  <c r="AK100" i="11"/>
  <c r="AJ100" i="11"/>
  <c r="AG100" i="11"/>
  <c r="AF100" i="11"/>
  <c r="Y100" i="11"/>
  <c r="X100" i="11"/>
  <c r="U100" i="11"/>
  <c r="W100" i="11" s="1"/>
  <c r="T100" i="11"/>
  <c r="V100" i="11" s="1"/>
  <c r="AK99" i="11"/>
  <c r="AJ99" i="11"/>
  <c r="AG99" i="11"/>
  <c r="AF99" i="11"/>
  <c r="Y99" i="11"/>
  <c r="X99" i="11"/>
  <c r="U99" i="11"/>
  <c r="W99" i="11" s="1"/>
  <c r="T99" i="11"/>
  <c r="V99" i="11" s="1"/>
  <c r="AK98" i="11"/>
  <c r="AJ98" i="11"/>
  <c r="AG98" i="11"/>
  <c r="AF98" i="11"/>
  <c r="Y98" i="11"/>
  <c r="X98" i="11"/>
  <c r="U98" i="11"/>
  <c r="W98" i="11" s="1"/>
  <c r="T98" i="11"/>
  <c r="V98" i="11" s="1"/>
  <c r="AK97" i="11"/>
  <c r="AJ97" i="11"/>
  <c r="AG97" i="11"/>
  <c r="AF97" i="11"/>
  <c r="Y97" i="11"/>
  <c r="X97" i="11"/>
  <c r="U97" i="11"/>
  <c r="W97" i="11" s="1"/>
  <c r="T97" i="11"/>
  <c r="V97" i="11" s="1"/>
  <c r="AK96" i="11"/>
  <c r="AJ96" i="11"/>
  <c r="AG96" i="11"/>
  <c r="AF96" i="11"/>
  <c r="Y96" i="11"/>
  <c r="X96" i="11"/>
  <c r="U96" i="11"/>
  <c r="W96" i="11" s="1"/>
  <c r="T96" i="11"/>
  <c r="V96" i="11" s="1"/>
  <c r="AK95" i="11"/>
  <c r="AJ95" i="11"/>
  <c r="AG95" i="11"/>
  <c r="AF95" i="11"/>
  <c r="Y95" i="11"/>
  <c r="X95" i="11"/>
  <c r="U95" i="11"/>
  <c r="W95" i="11" s="1"/>
  <c r="T95" i="11"/>
  <c r="V95" i="11" s="1"/>
  <c r="AK94" i="11"/>
  <c r="AJ94" i="11"/>
  <c r="AG94" i="11"/>
  <c r="AF94" i="11"/>
  <c r="Y94" i="11"/>
  <c r="X94" i="11"/>
  <c r="U94" i="11"/>
  <c r="W94" i="11" s="1"/>
  <c r="T94" i="11"/>
  <c r="V94" i="11" s="1"/>
  <c r="AK93" i="11"/>
  <c r="AJ93" i="11"/>
  <c r="AG93" i="11"/>
  <c r="AF93" i="11"/>
  <c r="Y93" i="11"/>
  <c r="X93" i="11"/>
  <c r="U93" i="11"/>
  <c r="W93" i="11" s="1"/>
  <c r="T93" i="11"/>
  <c r="V93" i="11" s="1"/>
  <c r="AK92" i="11"/>
  <c r="AJ92" i="11"/>
  <c r="AG92" i="11"/>
  <c r="AF92" i="11"/>
  <c r="Y92" i="11"/>
  <c r="X92" i="11"/>
  <c r="U92" i="11"/>
  <c r="W92" i="11" s="1"/>
  <c r="T92" i="11"/>
  <c r="V92" i="11" s="1"/>
  <c r="AK91" i="11"/>
  <c r="AJ91" i="11"/>
  <c r="AG91" i="11"/>
  <c r="AF91" i="11"/>
  <c r="Y91" i="11"/>
  <c r="X91" i="11"/>
  <c r="U91" i="11"/>
  <c r="W91" i="11" s="1"/>
  <c r="T91" i="11"/>
  <c r="V91" i="11" s="1"/>
  <c r="AK90" i="11"/>
  <c r="AJ90" i="11"/>
  <c r="AG90" i="11"/>
  <c r="AF90" i="11"/>
  <c r="Y90" i="11"/>
  <c r="X90" i="11"/>
  <c r="U90" i="11"/>
  <c r="W90" i="11" s="1"/>
  <c r="T90" i="11"/>
  <c r="V90" i="11" s="1"/>
  <c r="AK89" i="11"/>
  <c r="AJ89" i="11"/>
  <c r="AG89" i="11"/>
  <c r="AF89" i="11"/>
  <c r="Y89" i="11"/>
  <c r="X89" i="11"/>
  <c r="U89" i="11"/>
  <c r="W89" i="11" s="1"/>
  <c r="T89" i="11"/>
  <c r="V89" i="11" s="1"/>
  <c r="AK88" i="11"/>
  <c r="AJ88" i="11"/>
  <c r="AG88" i="11"/>
  <c r="AF88" i="11"/>
  <c r="Y88" i="11"/>
  <c r="X88" i="11"/>
  <c r="U88" i="11"/>
  <c r="W88" i="11" s="1"/>
  <c r="T88" i="11"/>
  <c r="V88" i="11" s="1"/>
  <c r="AK87" i="11"/>
  <c r="AJ87" i="11"/>
  <c r="AG87" i="11"/>
  <c r="AF87" i="11"/>
  <c r="Y87" i="11"/>
  <c r="X87" i="11"/>
  <c r="U87" i="11"/>
  <c r="W87" i="11" s="1"/>
  <c r="T87" i="11"/>
  <c r="V87" i="11" s="1"/>
  <c r="AK86" i="11"/>
  <c r="AJ86" i="11"/>
  <c r="AG86" i="11"/>
  <c r="AF86" i="11"/>
  <c r="Y86" i="11"/>
  <c r="X86" i="11"/>
  <c r="U86" i="11"/>
  <c r="W86" i="11" s="1"/>
  <c r="T86" i="11"/>
  <c r="V86" i="11" s="1"/>
  <c r="AK85" i="11"/>
  <c r="AJ85" i="11"/>
  <c r="AG85" i="11"/>
  <c r="AF85" i="11"/>
  <c r="Y85" i="11"/>
  <c r="X85" i="11"/>
  <c r="U85" i="11"/>
  <c r="W85" i="11" s="1"/>
  <c r="T85" i="11"/>
  <c r="V85" i="11" s="1"/>
  <c r="AK84" i="11"/>
  <c r="AJ84" i="11"/>
  <c r="AG84" i="11"/>
  <c r="AF84" i="11"/>
  <c r="Y84" i="11"/>
  <c r="X84" i="11"/>
  <c r="U84" i="11"/>
  <c r="W84" i="11" s="1"/>
  <c r="T84" i="11"/>
  <c r="V84" i="11" s="1"/>
  <c r="AK83" i="11"/>
  <c r="AJ83" i="11"/>
  <c r="AG83" i="11"/>
  <c r="AF83" i="11"/>
  <c r="Y83" i="11"/>
  <c r="X83" i="11"/>
  <c r="U83" i="11"/>
  <c r="W83" i="11" s="1"/>
  <c r="T83" i="11"/>
  <c r="V83" i="11" s="1"/>
  <c r="AK82" i="11"/>
  <c r="AJ82" i="11"/>
  <c r="AG82" i="11"/>
  <c r="AF82" i="11"/>
  <c r="Y82" i="11"/>
  <c r="X82" i="11"/>
  <c r="U82" i="11"/>
  <c r="W82" i="11" s="1"/>
  <c r="T82" i="11"/>
  <c r="V82" i="11" s="1"/>
  <c r="AK81" i="11"/>
  <c r="AJ81" i="11"/>
  <c r="AL81" i="11" s="1"/>
  <c r="AG81" i="11"/>
  <c r="AF81" i="11"/>
  <c r="Y81" i="11"/>
  <c r="X81" i="11"/>
  <c r="U81" i="11"/>
  <c r="W81" i="11" s="1"/>
  <c r="T81" i="11"/>
  <c r="V81" i="11" s="1"/>
  <c r="AK80" i="11"/>
  <c r="AJ80" i="11"/>
  <c r="AG80" i="11"/>
  <c r="AF80" i="11"/>
  <c r="Y80" i="11"/>
  <c r="X80" i="11"/>
  <c r="U80" i="11"/>
  <c r="W80" i="11" s="1"/>
  <c r="T80" i="11"/>
  <c r="V80" i="11" s="1"/>
  <c r="AK79" i="11"/>
  <c r="AJ79" i="11"/>
  <c r="AL79" i="11" s="1"/>
  <c r="AG79" i="11"/>
  <c r="AF79" i="11"/>
  <c r="Y79" i="11"/>
  <c r="X79" i="11"/>
  <c r="U79" i="11"/>
  <c r="W79" i="11" s="1"/>
  <c r="T79" i="11"/>
  <c r="V79" i="11" s="1"/>
  <c r="AK77" i="11"/>
  <c r="AJ77" i="11"/>
  <c r="AG77" i="11"/>
  <c r="AF77" i="11"/>
  <c r="Y77" i="11"/>
  <c r="X77" i="11"/>
  <c r="U77" i="11"/>
  <c r="W77" i="11" s="1"/>
  <c r="T77" i="11"/>
  <c r="V77" i="11" s="1"/>
  <c r="AK76" i="11"/>
  <c r="AJ76" i="11"/>
  <c r="AG76" i="11"/>
  <c r="AF76" i="11"/>
  <c r="Y76" i="11"/>
  <c r="X76" i="11"/>
  <c r="U76" i="11"/>
  <c r="W76" i="11" s="1"/>
  <c r="T76" i="11"/>
  <c r="V76" i="11" s="1"/>
  <c r="AK75" i="11"/>
  <c r="AJ75" i="11"/>
  <c r="AG75" i="11"/>
  <c r="AF75" i="11"/>
  <c r="Y75" i="11"/>
  <c r="X75" i="11"/>
  <c r="U75" i="11"/>
  <c r="W75" i="11" s="1"/>
  <c r="T75" i="11"/>
  <c r="V75" i="11" s="1"/>
  <c r="AK74" i="11"/>
  <c r="AJ74" i="11"/>
  <c r="AG74" i="11"/>
  <c r="AF74" i="11"/>
  <c r="Y74" i="11"/>
  <c r="X74" i="11"/>
  <c r="U74" i="11"/>
  <c r="W74" i="11" s="1"/>
  <c r="T74" i="11"/>
  <c r="V74" i="11" s="1"/>
  <c r="AK73" i="11"/>
  <c r="AJ73" i="11"/>
  <c r="AG73" i="11"/>
  <c r="AF73" i="11"/>
  <c r="Y73" i="11"/>
  <c r="X73" i="11"/>
  <c r="U73" i="11"/>
  <c r="W73" i="11" s="1"/>
  <c r="T73" i="11"/>
  <c r="V73" i="11" s="1"/>
  <c r="AK72" i="11"/>
  <c r="AJ72" i="11"/>
  <c r="AG72" i="11"/>
  <c r="AF72" i="11"/>
  <c r="Y72" i="11"/>
  <c r="X72" i="11"/>
  <c r="U72" i="11"/>
  <c r="W72" i="11" s="1"/>
  <c r="T72" i="11"/>
  <c r="V72" i="11" s="1"/>
  <c r="AK71" i="11"/>
  <c r="AJ71" i="11"/>
  <c r="AG71" i="11"/>
  <c r="AF71" i="11"/>
  <c r="Y71" i="11"/>
  <c r="X71" i="11"/>
  <c r="U71" i="11"/>
  <c r="W71" i="11" s="1"/>
  <c r="T71" i="11"/>
  <c r="V71" i="11" s="1"/>
  <c r="AK70" i="11"/>
  <c r="AJ70" i="11"/>
  <c r="AG70" i="11"/>
  <c r="AF70" i="11"/>
  <c r="Y70" i="11"/>
  <c r="X70" i="11"/>
  <c r="U70" i="11"/>
  <c r="W70" i="11" s="1"/>
  <c r="T70" i="11"/>
  <c r="V70" i="11" s="1"/>
  <c r="AK69" i="11"/>
  <c r="AJ69" i="11"/>
  <c r="AG69" i="11"/>
  <c r="AF69" i="11"/>
  <c r="Y69" i="11"/>
  <c r="X69" i="11"/>
  <c r="U69" i="11"/>
  <c r="W69" i="11" s="1"/>
  <c r="T69" i="11"/>
  <c r="V69" i="11" s="1"/>
  <c r="AK68" i="11"/>
  <c r="AJ68" i="11"/>
  <c r="AG68" i="11"/>
  <c r="AF68" i="11"/>
  <c r="Y68" i="11"/>
  <c r="X68" i="11"/>
  <c r="U68" i="11"/>
  <c r="W68" i="11" s="1"/>
  <c r="T68" i="11"/>
  <c r="V68" i="11" s="1"/>
  <c r="AK67" i="11"/>
  <c r="AJ67" i="11"/>
  <c r="AG67" i="11"/>
  <c r="AF67" i="11"/>
  <c r="Y67" i="11"/>
  <c r="X67" i="11"/>
  <c r="U67" i="11"/>
  <c r="W67" i="11" s="1"/>
  <c r="T67" i="11"/>
  <c r="V67" i="11" s="1"/>
  <c r="AK66" i="11"/>
  <c r="AJ66" i="11"/>
  <c r="AG66" i="11"/>
  <c r="AF66" i="11"/>
  <c r="Y66" i="11"/>
  <c r="X66" i="11"/>
  <c r="U66" i="11"/>
  <c r="W66" i="11" s="1"/>
  <c r="T66" i="11"/>
  <c r="V66" i="11" s="1"/>
  <c r="AK65" i="11"/>
  <c r="AJ65" i="11"/>
  <c r="AG65" i="11"/>
  <c r="AF65" i="11"/>
  <c r="Y65" i="11"/>
  <c r="X65" i="11"/>
  <c r="U65" i="11"/>
  <c r="W65" i="11" s="1"/>
  <c r="T65" i="11"/>
  <c r="V65" i="11" s="1"/>
  <c r="AK64" i="11"/>
  <c r="AJ64" i="11"/>
  <c r="AG64" i="11"/>
  <c r="AF64" i="11"/>
  <c r="Y64" i="11"/>
  <c r="X64" i="11"/>
  <c r="U64" i="11"/>
  <c r="W64" i="11" s="1"/>
  <c r="T64" i="11"/>
  <c r="V64" i="11" s="1"/>
  <c r="AK62" i="11"/>
  <c r="AJ62" i="11"/>
  <c r="AG62" i="11"/>
  <c r="AF62" i="11"/>
  <c r="Y62" i="11"/>
  <c r="X62" i="11"/>
  <c r="U62" i="11"/>
  <c r="W62" i="11" s="1"/>
  <c r="T62" i="11"/>
  <c r="V62" i="11" s="1"/>
  <c r="AK61" i="11"/>
  <c r="AJ61" i="11"/>
  <c r="AG61" i="11"/>
  <c r="AF61" i="11"/>
  <c r="Y61" i="11"/>
  <c r="X61" i="11"/>
  <c r="U61" i="11"/>
  <c r="W61" i="11" s="1"/>
  <c r="T61" i="11"/>
  <c r="V61" i="11" s="1"/>
  <c r="AK60" i="11"/>
  <c r="AJ60" i="11"/>
  <c r="AG60" i="11"/>
  <c r="AF60" i="11"/>
  <c r="Y60" i="11"/>
  <c r="X60" i="11"/>
  <c r="U60" i="11"/>
  <c r="W60" i="11" s="1"/>
  <c r="T60" i="11"/>
  <c r="V60" i="11" s="1"/>
  <c r="AK59" i="11"/>
  <c r="AJ59" i="11"/>
  <c r="AG59" i="11"/>
  <c r="AF59" i="11"/>
  <c r="Y59" i="11"/>
  <c r="X59" i="11"/>
  <c r="U59" i="11"/>
  <c r="W59" i="11" s="1"/>
  <c r="T59" i="11"/>
  <c r="V59" i="11" s="1"/>
  <c r="AK58" i="11"/>
  <c r="AJ58" i="11"/>
  <c r="AG58" i="11"/>
  <c r="AF58" i="11"/>
  <c r="Y58" i="11"/>
  <c r="X58" i="11"/>
  <c r="U58" i="11"/>
  <c r="W58" i="11" s="1"/>
  <c r="T58" i="11"/>
  <c r="V58" i="11" s="1"/>
  <c r="AK57" i="11"/>
  <c r="AJ57" i="11"/>
  <c r="AG57" i="11"/>
  <c r="AF57" i="11"/>
  <c r="Y57" i="11"/>
  <c r="X57" i="11"/>
  <c r="U57" i="11"/>
  <c r="W57" i="11" s="1"/>
  <c r="T57" i="11"/>
  <c r="V57" i="11" s="1"/>
  <c r="AK56" i="11"/>
  <c r="AJ56" i="11"/>
  <c r="AG56" i="11"/>
  <c r="AF56" i="11"/>
  <c r="Y56" i="11"/>
  <c r="X56" i="11"/>
  <c r="U56" i="11"/>
  <c r="W56" i="11" s="1"/>
  <c r="T56" i="11"/>
  <c r="V56" i="11" s="1"/>
  <c r="AK55" i="11"/>
  <c r="AJ55" i="11"/>
  <c r="AG55" i="11"/>
  <c r="AF55" i="11"/>
  <c r="Y55" i="11"/>
  <c r="X55" i="11"/>
  <c r="U55" i="11"/>
  <c r="W55" i="11" s="1"/>
  <c r="T55" i="11"/>
  <c r="V55" i="11" s="1"/>
  <c r="AK54" i="11"/>
  <c r="AJ54" i="11"/>
  <c r="AG54" i="11"/>
  <c r="AF54" i="11"/>
  <c r="Y54" i="11"/>
  <c r="X54" i="11"/>
  <c r="U54" i="11"/>
  <c r="W54" i="11" s="1"/>
  <c r="T54" i="11"/>
  <c r="V54" i="11" s="1"/>
  <c r="AK53" i="11"/>
  <c r="AJ53" i="11"/>
  <c r="AG53" i="11"/>
  <c r="AF53" i="11"/>
  <c r="Y53" i="11"/>
  <c r="X53" i="11"/>
  <c r="U53" i="11"/>
  <c r="W53" i="11" s="1"/>
  <c r="T53" i="11"/>
  <c r="V53" i="11" s="1"/>
  <c r="AK52" i="11"/>
  <c r="AJ52" i="11"/>
  <c r="AG52" i="11"/>
  <c r="AF52" i="11"/>
  <c r="Y52" i="11"/>
  <c r="X52" i="11"/>
  <c r="U52" i="11"/>
  <c r="W52" i="11" s="1"/>
  <c r="T52" i="11"/>
  <c r="V52" i="11" s="1"/>
  <c r="AK51" i="11"/>
  <c r="AJ51" i="11"/>
  <c r="AG51" i="11"/>
  <c r="AF51" i="11"/>
  <c r="Y51" i="11"/>
  <c r="X51" i="11"/>
  <c r="U51" i="11"/>
  <c r="W51" i="11" s="1"/>
  <c r="T51" i="11"/>
  <c r="V51" i="11" s="1"/>
  <c r="AK50" i="11"/>
  <c r="AJ50" i="11"/>
  <c r="AG50" i="11"/>
  <c r="AF50" i="11"/>
  <c r="Y50" i="11"/>
  <c r="X50" i="11"/>
  <c r="U50" i="11"/>
  <c r="W50" i="11" s="1"/>
  <c r="T50" i="11"/>
  <c r="V50" i="11" s="1"/>
  <c r="AK49" i="11"/>
  <c r="AJ49" i="11"/>
  <c r="AG49" i="11"/>
  <c r="AF49" i="11"/>
  <c r="Y49" i="11"/>
  <c r="X49" i="11"/>
  <c r="U49" i="11"/>
  <c r="W49" i="11" s="1"/>
  <c r="T49" i="11"/>
  <c r="V49" i="11" s="1"/>
  <c r="AK48" i="11"/>
  <c r="AJ48" i="11"/>
  <c r="AG48" i="11"/>
  <c r="AF48" i="11"/>
  <c r="Y48" i="11"/>
  <c r="X48" i="11"/>
  <c r="U48" i="11"/>
  <c r="W48" i="11" s="1"/>
  <c r="T48" i="11"/>
  <c r="V48" i="11" s="1"/>
  <c r="AK47" i="11"/>
  <c r="AJ47" i="11"/>
  <c r="AG47" i="11"/>
  <c r="AF47" i="11"/>
  <c r="Y47" i="11"/>
  <c r="X47" i="11"/>
  <c r="U47" i="11"/>
  <c r="W47" i="11" s="1"/>
  <c r="T47" i="11"/>
  <c r="V47" i="11" s="1"/>
  <c r="AK46" i="11"/>
  <c r="AJ46" i="11"/>
  <c r="AG46" i="11"/>
  <c r="AF46" i="11"/>
  <c r="Y46" i="11"/>
  <c r="X46" i="11"/>
  <c r="U46" i="11"/>
  <c r="W46" i="11" s="1"/>
  <c r="T46" i="11"/>
  <c r="V46" i="11" s="1"/>
  <c r="AK45" i="11"/>
  <c r="AJ45" i="11"/>
  <c r="AG45" i="11"/>
  <c r="AF45" i="11"/>
  <c r="Y45" i="11"/>
  <c r="X45" i="11"/>
  <c r="U45" i="11"/>
  <c r="W45" i="11" s="1"/>
  <c r="T45" i="11"/>
  <c r="V45" i="11" s="1"/>
  <c r="AK44" i="11"/>
  <c r="AJ44" i="11"/>
  <c r="AG44" i="11"/>
  <c r="AF44" i="11"/>
  <c r="Y44" i="11"/>
  <c r="X44" i="11"/>
  <c r="U44" i="11"/>
  <c r="W44" i="11" s="1"/>
  <c r="T44" i="11"/>
  <c r="V44" i="11" s="1"/>
  <c r="AK43" i="11"/>
  <c r="AJ43" i="11"/>
  <c r="AG43" i="11"/>
  <c r="AF43" i="11"/>
  <c r="Y43" i="11"/>
  <c r="X43" i="11"/>
  <c r="U43" i="11"/>
  <c r="W43" i="11" s="1"/>
  <c r="T43" i="11"/>
  <c r="V43" i="11" s="1"/>
  <c r="AK42" i="11"/>
  <c r="AJ42" i="11"/>
  <c r="AG42" i="11"/>
  <c r="AF42" i="11"/>
  <c r="Y42" i="11"/>
  <c r="X42" i="11"/>
  <c r="U42" i="11"/>
  <c r="W42" i="11" s="1"/>
  <c r="T42" i="11"/>
  <c r="V42" i="11" s="1"/>
  <c r="AK41" i="11"/>
  <c r="AJ41" i="11"/>
  <c r="AG41" i="11"/>
  <c r="AF41" i="11"/>
  <c r="Y41" i="11"/>
  <c r="X41" i="11"/>
  <c r="U41" i="11"/>
  <c r="W41" i="11" s="1"/>
  <c r="T41" i="11"/>
  <c r="V41" i="11" s="1"/>
  <c r="AK40" i="11"/>
  <c r="AJ40" i="11"/>
  <c r="AG40" i="11"/>
  <c r="AF40" i="11"/>
  <c r="Y40" i="11"/>
  <c r="X40" i="11"/>
  <c r="U40" i="11"/>
  <c r="W40" i="11" s="1"/>
  <c r="T40" i="11"/>
  <c r="V40" i="11" s="1"/>
  <c r="AK39" i="11"/>
  <c r="AJ39" i="11"/>
  <c r="AG39" i="11"/>
  <c r="AF39" i="11"/>
  <c r="Y39" i="11"/>
  <c r="X39" i="11"/>
  <c r="U39" i="11"/>
  <c r="W39" i="11" s="1"/>
  <c r="T39" i="11"/>
  <c r="V39" i="11" s="1"/>
  <c r="AK38" i="11"/>
  <c r="AJ38" i="11"/>
  <c r="AG38" i="11"/>
  <c r="AF38" i="11"/>
  <c r="Y38" i="11"/>
  <c r="X38" i="11"/>
  <c r="U38" i="11"/>
  <c r="W38" i="11" s="1"/>
  <c r="T38" i="11"/>
  <c r="V38" i="11" s="1"/>
  <c r="AK37" i="11"/>
  <c r="AJ37" i="11"/>
  <c r="AG37" i="11"/>
  <c r="AF37" i="11"/>
  <c r="Y37" i="11"/>
  <c r="X37" i="11"/>
  <c r="U37" i="11"/>
  <c r="W37" i="11" s="1"/>
  <c r="T37" i="11"/>
  <c r="V37" i="11" s="1"/>
  <c r="AK36" i="11"/>
  <c r="AJ36" i="11"/>
  <c r="AG36" i="11"/>
  <c r="AF36" i="11"/>
  <c r="Y36" i="11"/>
  <c r="X36" i="11"/>
  <c r="U36" i="11"/>
  <c r="W36" i="11" s="1"/>
  <c r="T36" i="11"/>
  <c r="V36" i="11" s="1"/>
  <c r="AK35" i="11"/>
  <c r="AJ35" i="11"/>
  <c r="AG35" i="11"/>
  <c r="AF35" i="11"/>
  <c r="Y35" i="11"/>
  <c r="X35" i="11"/>
  <c r="U35" i="11"/>
  <c r="W35" i="11" s="1"/>
  <c r="T35" i="11"/>
  <c r="V35" i="11" s="1"/>
  <c r="AK34" i="11"/>
  <c r="AJ34" i="11"/>
  <c r="AG34" i="11"/>
  <c r="AF34" i="11"/>
  <c r="Y34" i="11"/>
  <c r="X34" i="11"/>
  <c r="U34" i="11"/>
  <c r="W34" i="11" s="1"/>
  <c r="T34" i="11"/>
  <c r="V34" i="11" s="1"/>
  <c r="AK33" i="11"/>
  <c r="AJ33" i="11"/>
  <c r="AG33" i="11"/>
  <c r="AF33" i="11"/>
  <c r="Y33" i="11"/>
  <c r="X33" i="11"/>
  <c r="U33" i="11"/>
  <c r="W33" i="11" s="1"/>
  <c r="T33" i="11"/>
  <c r="V33" i="11" s="1"/>
  <c r="AK32" i="11"/>
  <c r="AJ32" i="11"/>
  <c r="AG32" i="11"/>
  <c r="AF32" i="11"/>
  <c r="Y32" i="11"/>
  <c r="X32" i="11"/>
  <c r="U32" i="11"/>
  <c r="W32" i="11" s="1"/>
  <c r="T32" i="11"/>
  <c r="V32" i="11" s="1"/>
  <c r="AK31" i="11"/>
  <c r="AJ31" i="11"/>
  <c r="AG31" i="11"/>
  <c r="AF31" i="11"/>
  <c r="Y31" i="11"/>
  <c r="X31" i="11"/>
  <c r="U31" i="11"/>
  <c r="W31" i="11" s="1"/>
  <c r="T31" i="11"/>
  <c r="V31" i="11" s="1"/>
  <c r="AK30" i="11"/>
  <c r="AJ30" i="11"/>
  <c r="AG30" i="11"/>
  <c r="AF30" i="11"/>
  <c r="Y30" i="11"/>
  <c r="X30" i="11"/>
  <c r="U30" i="11"/>
  <c r="W30" i="11" s="1"/>
  <c r="T30" i="11"/>
  <c r="V30" i="11" s="1"/>
  <c r="AK29" i="11"/>
  <c r="AJ29" i="11"/>
  <c r="AG29" i="11"/>
  <c r="AF29" i="11"/>
  <c r="Y29" i="11"/>
  <c r="X29" i="11"/>
  <c r="U29" i="11"/>
  <c r="W29" i="11" s="1"/>
  <c r="T29" i="11"/>
  <c r="V29" i="11" s="1"/>
  <c r="AK28" i="11"/>
  <c r="AJ28" i="11"/>
  <c r="AG28" i="11"/>
  <c r="AF28" i="11"/>
  <c r="Y28" i="11"/>
  <c r="X28" i="11"/>
  <c r="U28" i="11"/>
  <c r="W28" i="11" s="1"/>
  <c r="T28" i="11"/>
  <c r="V28" i="11" s="1"/>
  <c r="AK27" i="11"/>
  <c r="AJ27" i="11"/>
  <c r="AG27" i="11"/>
  <c r="AF27" i="11"/>
  <c r="Y27" i="11"/>
  <c r="X27" i="11"/>
  <c r="U27" i="11"/>
  <c r="W27" i="11" s="1"/>
  <c r="T27" i="11"/>
  <c r="V27" i="11" s="1"/>
  <c r="AK26" i="11"/>
  <c r="AJ26" i="11"/>
  <c r="AG26" i="11"/>
  <c r="AF26" i="11"/>
  <c r="Y26" i="11"/>
  <c r="X26" i="11"/>
  <c r="U26" i="11"/>
  <c r="W26" i="11" s="1"/>
  <c r="T26" i="11"/>
  <c r="V26" i="11" s="1"/>
  <c r="AK25" i="11"/>
  <c r="AJ25" i="11"/>
  <c r="AG25" i="11"/>
  <c r="AF25" i="11"/>
  <c r="Y25" i="11"/>
  <c r="X25" i="11"/>
  <c r="U25" i="11"/>
  <c r="W25" i="11" s="1"/>
  <c r="T25" i="11"/>
  <c r="V25" i="11" s="1"/>
  <c r="AK24" i="11"/>
  <c r="AJ24" i="11"/>
  <c r="AG24" i="11"/>
  <c r="AF24" i="11"/>
  <c r="Y24" i="11"/>
  <c r="X24" i="11"/>
  <c r="U24" i="11"/>
  <c r="W24" i="11" s="1"/>
  <c r="T24" i="11"/>
  <c r="V24" i="11" s="1"/>
  <c r="AK23" i="11"/>
  <c r="AJ23" i="11"/>
  <c r="AG23" i="11"/>
  <c r="AF23" i="11"/>
  <c r="Y23" i="11"/>
  <c r="X23" i="11"/>
  <c r="U23" i="11"/>
  <c r="W23" i="11" s="1"/>
  <c r="T23" i="11"/>
  <c r="V23" i="11" s="1"/>
  <c r="AK22" i="11"/>
  <c r="AJ22" i="11"/>
  <c r="AG22" i="11"/>
  <c r="AF22" i="11"/>
  <c r="Y22" i="11"/>
  <c r="X22" i="11"/>
  <c r="U22" i="11"/>
  <c r="W22" i="11" s="1"/>
  <c r="T22" i="11"/>
  <c r="V22" i="11" s="1"/>
  <c r="AK21" i="11"/>
  <c r="AJ21" i="11"/>
  <c r="AG21" i="11"/>
  <c r="AF21" i="11"/>
  <c r="Y21" i="11"/>
  <c r="X21" i="11"/>
  <c r="U21" i="11"/>
  <c r="W21" i="11" s="1"/>
  <c r="T21" i="11"/>
  <c r="V21" i="11" s="1"/>
  <c r="AK20" i="11"/>
  <c r="AJ20" i="11"/>
  <c r="AG20" i="11"/>
  <c r="AF20" i="11"/>
  <c r="Y20" i="11"/>
  <c r="X20" i="11"/>
  <c r="U20" i="11"/>
  <c r="W20" i="11" s="1"/>
  <c r="T20" i="11"/>
  <c r="V20" i="11" s="1"/>
  <c r="AK19" i="11"/>
  <c r="AJ19" i="11"/>
  <c r="AG19" i="11"/>
  <c r="AF19" i="11"/>
  <c r="Y19" i="11"/>
  <c r="X19" i="11"/>
  <c r="U19" i="11"/>
  <c r="W19" i="11" s="1"/>
  <c r="T19" i="11"/>
  <c r="V19" i="11" s="1"/>
  <c r="AK18" i="11"/>
  <c r="AJ18" i="11"/>
  <c r="AG18" i="11"/>
  <c r="AF18" i="11"/>
  <c r="Y18" i="11"/>
  <c r="X18" i="11"/>
  <c r="U18" i="11"/>
  <c r="W18" i="11" s="1"/>
  <c r="T18" i="11"/>
  <c r="V18" i="11" s="1"/>
  <c r="AK17" i="11"/>
  <c r="AJ17" i="11"/>
  <c r="AG17" i="11"/>
  <c r="AF17" i="11"/>
  <c r="Y17" i="11"/>
  <c r="X17" i="11"/>
  <c r="U17" i="11"/>
  <c r="W17" i="11" s="1"/>
  <c r="T17" i="11"/>
  <c r="V17" i="11" s="1"/>
  <c r="AK16" i="11"/>
  <c r="AJ16" i="11"/>
  <c r="AG16" i="11"/>
  <c r="AF16" i="11"/>
  <c r="Y16" i="11"/>
  <c r="X16" i="11"/>
  <c r="U16" i="11"/>
  <c r="W16" i="11" s="1"/>
  <c r="T16" i="11"/>
  <c r="V16" i="11" s="1"/>
  <c r="AK15" i="11"/>
  <c r="AJ15" i="11"/>
  <c r="AG15" i="11"/>
  <c r="AF15" i="11"/>
  <c r="Y15" i="11"/>
  <c r="X15" i="11"/>
  <c r="U15" i="11"/>
  <c r="W15" i="11" s="1"/>
  <c r="T15" i="11"/>
  <c r="V15" i="11" s="1"/>
  <c r="AK14" i="11"/>
  <c r="AJ14" i="11"/>
  <c r="AG14" i="11"/>
  <c r="AF14" i="11"/>
  <c r="Y14" i="11"/>
  <c r="X14" i="11"/>
  <c r="U14" i="11"/>
  <c r="W14" i="11" s="1"/>
  <c r="T14" i="11"/>
  <c r="V14" i="11" s="1"/>
  <c r="AK13" i="11"/>
  <c r="AJ13" i="11"/>
  <c r="AG13" i="11"/>
  <c r="AF13" i="11"/>
  <c r="Y13" i="11"/>
  <c r="X13" i="11"/>
  <c r="U13" i="11"/>
  <c r="W13" i="11" s="1"/>
  <c r="T13" i="11"/>
  <c r="V13" i="11" s="1"/>
  <c r="AK12" i="11"/>
  <c r="AJ12" i="11"/>
  <c r="AG12" i="11"/>
  <c r="AF12" i="11"/>
  <c r="Y12" i="11"/>
  <c r="X12" i="11"/>
  <c r="U12" i="11"/>
  <c r="W12" i="11" s="1"/>
  <c r="T12" i="11"/>
  <c r="V12" i="11" s="1"/>
  <c r="AK11" i="11"/>
  <c r="AJ11" i="11"/>
  <c r="AG11" i="11"/>
  <c r="AF11" i="11"/>
  <c r="Y11" i="11"/>
  <c r="X11" i="11"/>
  <c r="U11" i="11"/>
  <c r="W11" i="11" s="1"/>
  <c r="T11" i="11"/>
  <c r="V11" i="11" s="1"/>
  <c r="AK10" i="11"/>
  <c r="AJ10" i="11"/>
  <c r="AG10" i="11"/>
  <c r="AF10" i="11"/>
  <c r="Y10" i="11"/>
  <c r="X10" i="11"/>
  <c r="U10" i="11"/>
  <c r="W10" i="11" s="1"/>
  <c r="T10" i="11"/>
  <c r="V10" i="11" s="1"/>
  <c r="AK9" i="11"/>
  <c r="AJ9" i="11"/>
  <c r="AG9" i="11"/>
  <c r="AF9" i="11"/>
  <c r="Y9" i="11"/>
  <c r="X9" i="11"/>
  <c r="U9" i="11"/>
  <c r="W9" i="11" s="1"/>
  <c r="T9" i="11"/>
  <c r="V9" i="11" s="1"/>
  <c r="AK8" i="11"/>
  <c r="AJ8" i="11"/>
  <c r="AG8" i="11"/>
  <c r="AF8" i="11"/>
  <c r="Y8" i="11"/>
  <c r="X8" i="11"/>
  <c r="U8" i="11"/>
  <c r="W8" i="11" s="1"/>
  <c r="T8" i="11"/>
  <c r="V8" i="11" s="1"/>
  <c r="AK7" i="11"/>
  <c r="AJ7" i="11"/>
  <c r="AG7" i="11"/>
  <c r="AF7" i="11"/>
  <c r="Y7" i="11"/>
  <c r="X7" i="11"/>
  <c r="U7" i="11"/>
  <c r="W7" i="11" s="1"/>
  <c r="T7" i="11"/>
  <c r="V7" i="11" s="1"/>
  <c r="AK6" i="11"/>
  <c r="AJ6" i="11"/>
  <c r="AG6" i="11"/>
  <c r="AF6" i="11"/>
  <c r="Y6" i="11"/>
  <c r="X6" i="11"/>
  <c r="U6" i="11"/>
  <c r="W6" i="11" s="1"/>
  <c r="T6" i="11"/>
  <c r="V6" i="11" s="1"/>
  <c r="AK4" i="11"/>
  <c r="AJ4" i="11"/>
  <c r="AG4" i="11"/>
  <c r="AF4" i="11"/>
  <c r="Y4" i="11"/>
  <c r="X4" i="11"/>
  <c r="U4" i="11"/>
  <c r="W4" i="11" s="1"/>
  <c r="T4" i="11"/>
  <c r="V4" i="11" s="1"/>
  <c r="AK3" i="11"/>
  <c r="AJ3" i="11"/>
  <c r="AG3" i="11"/>
  <c r="AF3" i="11"/>
  <c r="Y3" i="11"/>
  <c r="X3" i="11"/>
  <c r="U3" i="11"/>
  <c r="W3" i="11" s="1"/>
  <c r="T3" i="11"/>
  <c r="V3" i="11" s="1"/>
  <c r="BK128" i="11"/>
  <c r="BL128" i="11"/>
  <c r="BM128" i="11"/>
  <c r="CP2" i="11"/>
  <c r="C128" i="11"/>
  <c r="D128" i="11"/>
  <c r="E128" i="11"/>
  <c r="L128" i="11"/>
  <c r="CH131" i="11"/>
  <c r="CH128" i="11"/>
  <c r="BN2" i="11"/>
  <c r="BW2" i="11" s="1"/>
  <c r="CQ2" i="11" s="1"/>
  <c r="AG2" i="11"/>
  <c r="AF2" i="11"/>
  <c r="Y2" i="11"/>
  <c r="X2" i="11"/>
  <c r="BA2" i="11"/>
  <c r="BY128" i="11"/>
  <c r="T2" i="11"/>
  <c r="V2" i="11" s="1"/>
  <c r="U2" i="11"/>
  <c r="W2" i="11" s="1"/>
  <c r="D136" i="11"/>
  <c r="E129" i="11"/>
  <c r="L129" i="11"/>
  <c r="AH63" i="11" l="1"/>
  <c r="AL63" i="11"/>
  <c r="AH78" i="11"/>
  <c r="AL82" i="11"/>
  <c r="AL110" i="11"/>
  <c r="AH110" i="11"/>
  <c r="AL5" i="11"/>
  <c r="AH5" i="11"/>
  <c r="BW5" i="11"/>
  <c r="CQ5" i="11" s="1"/>
  <c r="AH119" i="11"/>
  <c r="AH120" i="11"/>
  <c r="AH122" i="11"/>
  <c r="AH105" i="11"/>
  <c r="AH125" i="11"/>
  <c r="AH51" i="11"/>
  <c r="AH70" i="11"/>
  <c r="AH71" i="11"/>
  <c r="AH76" i="11"/>
  <c r="AH103" i="11"/>
  <c r="AL101" i="11"/>
  <c r="AL36" i="11"/>
  <c r="AL83" i="11"/>
  <c r="AL91" i="11"/>
  <c r="AL107" i="11"/>
  <c r="AH18" i="11"/>
  <c r="AL6" i="11"/>
  <c r="AH54" i="11"/>
  <c r="AL19" i="11"/>
  <c r="AH86" i="11"/>
  <c r="AH64" i="11"/>
  <c r="AH65" i="11"/>
  <c r="AH101" i="11"/>
  <c r="AH7" i="11"/>
  <c r="AH10" i="11"/>
  <c r="AH11" i="11"/>
  <c r="AH12" i="11"/>
  <c r="AH15" i="11"/>
  <c r="AL73" i="11"/>
  <c r="AL74" i="11"/>
  <c r="AL77" i="11"/>
  <c r="AL17" i="11"/>
  <c r="AH34" i="11"/>
  <c r="AH36" i="11"/>
  <c r="AH44" i="11"/>
  <c r="AH45" i="11"/>
  <c r="AH46" i="11"/>
  <c r="AL93" i="11"/>
  <c r="AL98" i="11"/>
  <c r="AH112" i="11"/>
  <c r="AH27" i="11"/>
  <c r="AH31" i="11"/>
  <c r="AL42" i="11"/>
  <c r="AL43" i="11"/>
  <c r="AL45" i="11"/>
  <c r="AL52" i="11"/>
  <c r="AL53" i="11"/>
  <c r="AH58" i="11"/>
  <c r="AL108" i="11"/>
  <c r="AL113" i="11"/>
  <c r="AL33" i="11"/>
  <c r="AH41" i="11"/>
  <c r="AL66" i="11"/>
  <c r="AH73" i="11"/>
  <c r="AH74" i="11"/>
  <c r="AH75" i="11"/>
  <c r="AL86" i="11"/>
  <c r="AH99" i="11"/>
  <c r="AL121" i="11"/>
  <c r="AL90" i="11"/>
  <c r="AL100" i="11"/>
  <c r="AH106" i="11"/>
  <c r="AH107" i="11"/>
  <c r="AL103" i="11"/>
  <c r="AL104" i="11"/>
  <c r="AH108" i="11"/>
  <c r="AL46" i="11"/>
  <c r="AL18" i="11"/>
  <c r="AH23" i="11"/>
  <c r="AH32" i="11"/>
  <c r="AL57" i="11"/>
  <c r="AL105" i="11"/>
  <c r="AH117" i="11"/>
  <c r="AL12" i="11"/>
  <c r="AL27" i="11"/>
  <c r="AL29" i="11"/>
  <c r="AL30" i="11"/>
  <c r="AH37" i="11"/>
  <c r="AH38" i="11"/>
  <c r="AH39" i="11"/>
  <c r="AL60" i="11"/>
  <c r="AL61" i="11"/>
  <c r="AL62" i="11"/>
  <c r="AH91" i="11"/>
  <c r="AH92" i="11"/>
  <c r="AL118" i="11"/>
  <c r="AL11" i="11"/>
  <c r="AL24" i="11"/>
  <c r="AL123" i="11"/>
  <c r="AL124" i="11"/>
  <c r="AH3" i="11"/>
  <c r="AH28" i="11"/>
  <c r="AH29" i="11"/>
  <c r="AH30" i="11"/>
  <c r="AH42" i="11"/>
  <c r="AH60" i="11"/>
  <c r="AH61" i="11"/>
  <c r="AH62" i="11"/>
  <c r="AL70" i="11"/>
  <c r="AL71" i="11"/>
  <c r="AH77" i="11"/>
  <c r="AL84" i="11"/>
  <c r="AL94" i="11"/>
  <c r="AH100" i="11"/>
  <c r="AL109" i="11"/>
  <c r="AL112" i="11"/>
  <c r="AL75" i="11"/>
  <c r="AL95" i="11"/>
  <c r="AL96" i="11"/>
  <c r="AL99" i="11"/>
  <c r="AH35" i="11"/>
  <c r="AH8" i="11"/>
  <c r="AL7" i="11"/>
  <c r="AL8" i="11"/>
  <c r="AH20" i="11"/>
  <c r="AH24" i="11"/>
  <c r="AH25" i="11"/>
  <c r="AH26" i="11"/>
  <c r="AL35" i="11"/>
  <c r="AH47" i="11"/>
  <c r="AL64" i="11"/>
  <c r="AL65" i="11"/>
  <c r="AL67" i="11"/>
  <c r="AL88" i="11"/>
  <c r="AL114" i="11"/>
  <c r="AL116" i="11"/>
  <c r="AH123" i="11"/>
  <c r="AH124" i="11"/>
  <c r="AH52" i="11"/>
  <c r="AH67" i="11"/>
  <c r="AH14" i="11"/>
  <c r="AL21" i="11"/>
  <c r="AL22" i="11"/>
  <c r="AL38" i="11"/>
  <c r="AL39" i="11"/>
  <c r="AH40" i="11"/>
  <c r="AH48" i="11"/>
  <c r="AH49" i="11"/>
  <c r="AH50" i="11"/>
  <c r="AL54" i="11"/>
  <c r="AL55" i="11"/>
  <c r="AL56" i="11"/>
  <c r="AL58" i="11"/>
  <c r="AL68" i="11"/>
  <c r="AH69" i="11"/>
  <c r="AL92" i="11"/>
  <c r="AH94" i="11"/>
  <c r="AH121" i="11"/>
  <c r="AH127" i="11"/>
  <c r="AH84" i="11"/>
  <c r="AL89" i="11"/>
  <c r="AH95" i="11"/>
  <c r="AL102" i="11"/>
  <c r="AH109" i="11"/>
  <c r="AL120" i="11"/>
  <c r="AL125" i="11"/>
  <c r="AL126" i="11"/>
  <c r="BW39" i="11"/>
  <c r="CQ39" i="11" s="1"/>
  <c r="BW43" i="11"/>
  <c r="CQ43" i="11" s="1"/>
  <c r="BW120" i="11"/>
  <c r="CQ120" i="11" s="1"/>
  <c r="AH4" i="11"/>
  <c r="AH6" i="11"/>
  <c r="AL10" i="11"/>
  <c r="AL15" i="11"/>
  <c r="AH16" i="11"/>
  <c r="AH17" i="11"/>
  <c r="AL20" i="11"/>
  <c r="AL34" i="11"/>
  <c r="AL51" i="11"/>
  <c r="AL76" i="11"/>
  <c r="AL80" i="11"/>
  <c r="AH85" i="11"/>
  <c r="AH96" i="11"/>
  <c r="AH97" i="11"/>
  <c r="AH98" i="11"/>
  <c r="AH111" i="11"/>
  <c r="AL115" i="11"/>
  <c r="AL127" i="11"/>
  <c r="BW44" i="11"/>
  <c r="CQ44" i="11" s="1"/>
  <c r="BW71" i="11"/>
  <c r="CQ71" i="11" s="1"/>
  <c r="BW41" i="11"/>
  <c r="CQ41" i="11" s="1"/>
  <c r="BW81" i="11"/>
  <c r="CQ81" i="11" s="1"/>
  <c r="AL28" i="11"/>
  <c r="AH68" i="11"/>
  <c r="AL85" i="11"/>
  <c r="AH93" i="11"/>
  <c r="AL97" i="11"/>
  <c r="AH104" i="11"/>
  <c r="AL111" i="11"/>
  <c r="AH118" i="11"/>
  <c r="BW13" i="11"/>
  <c r="CQ13" i="11" s="1"/>
  <c r="BW46" i="11"/>
  <c r="CQ46" i="11" s="1"/>
  <c r="AH19" i="11"/>
  <c r="AL31" i="11"/>
  <c r="AL72" i="11"/>
  <c r="AH79" i="11"/>
  <c r="AL117" i="11"/>
  <c r="AL122" i="11"/>
  <c r="BW20" i="11"/>
  <c r="CQ20" i="11" s="1"/>
  <c r="AL3" i="11"/>
  <c r="AL16" i="11"/>
  <c r="AL23" i="11"/>
  <c r="AH53" i="11"/>
  <c r="AH9" i="11"/>
  <c r="AL13" i="11"/>
  <c r="AL14" i="11"/>
  <c r="AH22" i="11"/>
  <c r="AL25" i="11"/>
  <c r="AL26" i="11"/>
  <c r="AH33" i="11"/>
  <c r="AL44" i="11"/>
  <c r="AL47" i="11"/>
  <c r="AL48" i="11"/>
  <c r="AL49" i="11"/>
  <c r="AL50" i="11"/>
  <c r="AH59" i="11"/>
  <c r="AH66" i="11"/>
  <c r="AH80" i="11"/>
  <c r="AH81" i="11"/>
  <c r="AH82" i="11"/>
  <c r="AH87" i="11"/>
  <c r="AH88" i="11"/>
  <c r="AH89" i="11"/>
  <c r="AH90" i="11"/>
  <c r="AH102" i="11"/>
  <c r="AL106" i="11"/>
  <c r="AH113" i="11"/>
  <c r="AL119" i="11"/>
  <c r="AH126" i="11"/>
  <c r="BW6" i="11"/>
  <c r="CQ6" i="11" s="1"/>
  <c r="BW15" i="11"/>
  <c r="CQ15" i="11" s="1"/>
  <c r="BW37" i="11"/>
  <c r="CQ37" i="11" s="1"/>
  <c r="BW47" i="11"/>
  <c r="CQ47" i="11" s="1"/>
  <c r="BW64" i="11"/>
  <c r="CQ64" i="11" s="1"/>
  <c r="AL32" i="11"/>
  <c r="AL37" i="11"/>
  <c r="AL41" i="11"/>
  <c r="AH55" i="11"/>
  <c r="AH56" i="11"/>
  <c r="AL59" i="11"/>
  <c r="AL69" i="11"/>
  <c r="AH83" i="11"/>
  <c r="AL87" i="11"/>
  <c r="AH114" i="11"/>
  <c r="AH115" i="11"/>
  <c r="AH116" i="11"/>
  <c r="BW83" i="11"/>
  <c r="CQ83" i="11" s="1"/>
  <c r="BW89" i="11"/>
  <c r="CQ89" i="11" s="1"/>
  <c r="BW107" i="11"/>
  <c r="CQ107" i="11" s="1"/>
  <c r="BW95" i="11"/>
  <c r="CQ95" i="11" s="1"/>
  <c r="BW91" i="11"/>
  <c r="CQ91" i="11" s="1"/>
  <c r="BW18" i="11"/>
  <c r="CQ18" i="11" s="1"/>
  <c r="BW31" i="11"/>
  <c r="CQ31" i="11" s="1"/>
  <c r="BW87" i="11"/>
  <c r="CQ87" i="11" s="1"/>
  <c r="BW100" i="11"/>
  <c r="CQ100" i="11" s="1"/>
  <c r="BW124" i="11"/>
  <c r="CQ124" i="11" s="1"/>
  <c r="BW61" i="11"/>
  <c r="CQ61" i="11" s="1"/>
  <c r="BW48" i="11"/>
  <c r="CQ48" i="11" s="1"/>
  <c r="BW92" i="11"/>
  <c r="CQ92" i="11" s="1"/>
  <c r="BW98" i="11"/>
  <c r="CQ98" i="11" s="1"/>
  <c r="BW111" i="11"/>
  <c r="CQ111" i="11" s="1"/>
  <c r="BW22" i="11"/>
  <c r="CQ22" i="11" s="1"/>
  <c r="BW30" i="11"/>
  <c r="CQ30" i="11" s="1"/>
  <c r="BW34" i="11"/>
  <c r="CQ34" i="11" s="1"/>
  <c r="BW28" i="11"/>
  <c r="CQ28" i="11" s="1"/>
  <c r="BW21" i="11"/>
  <c r="CQ21" i="11" s="1"/>
  <c r="BW53" i="11"/>
  <c r="CQ53" i="11" s="1"/>
  <c r="BW85" i="11"/>
  <c r="CQ85" i="11" s="1"/>
  <c r="BW93" i="11"/>
  <c r="CQ93" i="11" s="1"/>
  <c r="BW104" i="11"/>
  <c r="CQ104" i="11" s="1"/>
  <c r="BW72" i="11"/>
  <c r="CQ72" i="11" s="1"/>
  <c r="BW69" i="11"/>
  <c r="CQ69" i="11" s="1"/>
  <c r="BW79" i="11"/>
  <c r="CQ79" i="11" s="1"/>
  <c r="BW73" i="11"/>
  <c r="CQ73" i="11" s="1"/>
  <c r="BW105" i="11"/>
  <c r="CQ105" i="11" s="1"/>
  <c r="BW97" i="11"/>
  <c r="CQ97" i="11" s="1"/>
  <c r="BW80" i="11"/>
  <c r="CQ80" i="11" s="1"/>
  <c r="BW106" i="11"/>
  <c r="CQ106" i="11" s="1"/>
  <c r="BW52" i="11"/>
  <c r="CQ52" i="11" s="1"/>
  <c r="BW114" i="11"/>
  <c r="CQ114" i="11" s="1"/>
  <c r="BW96" i="11"/>
  <c r="CQ96" i="11" s="1"/>
  <c r="BW88" i="11"/>
  <c r="CQ88" i="11" s="1"/>
  <c r="BW122" i="11"/>
  <c r="CQ122" i="11" s="1"/>
  <c r="BW67" i="11"/>
  <c r="CQ67" i="11" s="1"/>
  <c r="AH13" i="11"/>
  <c r="AL40" i="11"/>
  <c r="AL9" i="11"/>
  <c r="AL4" i="11"/>
  <c r="AH21" i="11"/>
  <c r="AH43" i="11"/>
  <c r="AH72" i="11"/>
  <c r="AH57" i="11"/>
  <c r="F136" i="11"/>
  <c r="AK2" i="11"/>
  <c r="AJ2" i="11"/>
  <c r="AH2" i="11"/>
  <c r="D135" i="11"/>
  <c r="F135" i="11" s="1"/>
  <c r="AL2" i="11" l="1"/>
  <c r="BW128" i="11"/>
  <c r="D133" i="11"/>
  <c r="D134" i="11"/>
  <c r="F133" i="11" l="1"/>
  <c r="AL128" i="11"/>
  <c r="F134" i="11"/>
  <c r="X128" i="11"/>
  <c r="D137" i="11"/>
  <c r="F137" i="11" s="1"/>
  <c r="AH128" i="11"/>
  <c r="BN128" i="11"/>
  <c r="AI63" i="11" l="1"/>
  <c r="AI78" i="11"/>
  <c r="AM63" i="11"/>
  <c r="AB63" i="11" s="1"/>
  <c r="AR63" i="11" s="1"/>
  <c r="AM78" i="11"/>
  <c r="Z63" i="11"/>
  <c r="AI5" i="11"/>
  <c r="AI110" i="11"/>
  <c r="AM5" i="11"/>
  <c r="AM110" i="11"/>
  <c r="AM101" i="11"/>
  <c r="AB101" i="11" s="1"/>
  <c r="AI101" i="11"/>
  <c r="Z101" i="11" s="1"/>
  <c r="AI77" i="11"/>
  <c r="AI60" i="11"/>
  <c r="AI59" i="11"/>
  <c r="AI52" i="11"/>
  <c r="AI51" i="11"/>
  <c r="AI62" i="11"/>
  <c r="AI54" i="11"/>
  <c r="AI46" i="11"/>
  <c r="AI39" i="11"/>
  <c r="AI74" i="11"/>
  <c r="AI15" i="11"/>
  <c r="AI31" i="11"/>
  <c r="AI23" i="11"/>
  <c r="AI11" i="11"/>
  <c r="AI22" i="11"/>
  <c r="AI34" i="11"/>
  <c r="AI20" i="11"/>
  <c r="AI45" i="11"/>
  <c r="AI29" i="11"/>
  <c r="AI55" i="11"/>
  <c r="AI61" i="11"/>
  <c r="AI104" i="11"/>
  <c r="AI81" i="11"/>
  <c r="AI58" i="11"/>
  <c r="AI109" i="11"/>
  <c r="AI96" i="11"/>
  <c r="AI10" i="11"/>
  <c r="AI27" i="11"/>
  <c r="AI18" i="11"/>
  <c r="AI56" i="11"/>
  <c r="AI105" i="11"/>
  <c r="AI76" i="11"/>
  <c r="AI82" i="11"/>
  <c r="AI114" i="11"/>
  <c r="AI97" i="11"/>
  <c r="AI71" i="11"/>
  <c r="AI87" i="11"/>
  <c r="AI113" i="11"/>
  <c r="AI115" i="11"/>
  <c r="AI84" i="11"/>
  <c r="AI98" i="11"/>
  <c r="AI107" i="11"/>
  <c r="AI83" i="11"/>
  <c r="AI50" i="11"/>
  <c r="AI112" i="11"/>
  <c r="AI89" i="11"/>
  <c r="AI120" i="11"/>
  <c r="AI111" i="11"/>
  <c r="AI9" i="11"/>
  <c r="AI53" i="11"/>
  <c r="AI37" i="11"/>
  <c r="AI94" i="11"/>
  <c r="AI44" i="11"/>
  <c r="AI80" i="11"/>
  <c r="AI108" i="11"/>
  <c r="AI19" i="11"/>
  <c r="AI47" i="11"/>
  <c r="AI32" i="11"/>
  <c r="AI49" i="11"/>
  <c r="AI116" i="11"/>
  <c r="AI103" i="11"/>
  <c r="AI75" i="11"/>
  <c r="AI123" i="11"/>
  <c r="AI14" i="11"/>
  <c r="AI102" i="11"/>
  <c r="AI26" i="11"/>
  <c r="AI3" i="11"/>
  <c r="AI68" i="11"/>
  <c r="AI48" i="11"/>
  <c r="AI35" i="11"/>
  <c r="AI66" i="11"/>
  <c r="AI106" i="11"/>
  <c r="AI67" i="11"/>
  <c r="AI69" i="11"/>
  <c r="AI30" i="11"/>
  <c r="AI117" i="11"/>
  <c r="AI122" i="11"/>
  <c r="AI70" i="11"/>
  <c r="AI118" i="11"/>
  <c r="AI95" i="11"/>
  <c r="AI65" i="11"/>
  <c r="AI42" i="11"/>
  <c r="AI126" i="11"/>
  <c r="AI85" i="11"/>
  <c r="AI121" i="11"/>
  <c r="AI6" i="11"/>
  <c r="AI88" i="11"/>
  <c r="AI7" i="11"/>
  <c r="AI33" i="11"/>
  <c r="AI24" i="11"/>
  <c r="AI12" i="11"/>
  <c r="AI8" i="11"/>
  <c r="AI16" i="11"/>
  <c r="AI28" i="11"/>
  <c r="AI40" i="11"/>
  <c r="AI64" i="11"/>
  <c r="AI4" i="11"/>
  <c r="AI38" i="11"/>
  <c r="AI93" i="11"/>
  <c r="AI86" i="11"/>
  <c r="AI119" i="11"/>
  <c r="AI99" i="11"/>
  <c r="AI73" i="11"/>
  <c r="AI90" i="11"/>
  <c r="AI125" i="11"/>
  <c r="AI127" i="11"/>
  <c r="AI91" i="11"/>
  <c r="AI124" i="11"/>
  <c r="AI17" i="11"/>
  <c r="AI41" i="11"/>
  <c r="AI36" i="11"/>
  <c r="AI92" i="11"/>
  <c r="AI100" i="11"/>
  <c r="AI25" i="11"/>
  <c r="AI79" i="11"/>
  <c r="AI21" i="11"/>
  <c r="AI72" i="11"/>
  <c r="AI13" i="11"/>
  <c r="AI43" i="11"/>
  <c r="AI57" i="11"/>
  <c r="AM45" i="11"/>
  <c r="AM64" i="11"/>
  <c r="AM55" i="11"/>
  <c r="AM66" i="11"/>
  <c r="AM57" i="11"/>
  <c r="AM42" i="11"/>
  <c r="AM35" i="11"/>
  <c r="AM21" i="11"/>
  <c r="AM10" i="11"/>
  <c r="AM38" i="11"/>
  <c r="AM26" i="11"/>
  <c r="AM18" i="11"/>
  <c r="AM27" i="11"/>
  <c r="AM23" i="11"/>
  <c r="AM11" i="11"/>
  <c r="AM8" i="11"/>
  <c r="AM14" i="11"/>
  <c r="AM56" i="11"/>
  <c r="AM73" i="11"/>
  <c r="AM49" i="11"/>
  <c r="AM75" i="11"/>
  <c r="AM65" i="11"/>
  <c r="AM96" i="11"/>
  <c r="AM117" i="11"/>
  <c r="AM104" i="11"/>
  <c r="AM105" i="11"/>
  <c r="AM79" i="11"/>
  <c r="AM127" i="11"/>
  <c r="AM108" i="11"/>
  <c r="AM28" i="11"/>
  <c r="AM61" i="11"/>
  <c r="AM50" i="11"/>
  <c r="AM17" i="11"/>
  <c r="AM67" i="11"/>
  <c r="AM111" i="11"/>
  <c r="AM106" i="11"/>
  <c r="AM62" i="11"/>
  <c r="AM120" i="11"/>
  <c r="AM82" i="11"/>
  <c r="AM109" i="11"/>
  <c r="AM86" i="11"/>
  <c r="AM24" i="11"/>
  <c r="AM53" i="11"/>
  <c r="AM69" i="11"/>
  <c r="AM126" i="11"/>
  <c r="AM84" i="11"/>
  <c r="AM37" i="11"/>
  <c r="AM91" i="11"/>
  <c r="AM107" i="11"/>
  <c r="AM97" i="11"/>
  <c r="AM25" i="11"/>
  <c r="AM118" i="11"/>
  <c r="AM81" i="11"/>
  <c r="AM83" i="11"/>
  <c r="AM22" i="11"/>
  <c r="AM41" i="11"/>
  <c r="AM58" i="11"/>
  <c r="AM33" i="11"/>
  <c r="AM85" i="11"/>
  <c r="AM71" i="11"/>
  <c r="AM87" i="11"/>
  <c r="AM47" i="11"/>
  <c r="AM76" i="11"/>
  <c r="AM72" i="11"/>
  <c r="AM115" i="11"/>
  <c r="AM20" i="11"/>
  <c r="AM48" i="11"/>
  <c r="AM92" i="11"/>
  <c r="AM88" i="11"/>
  <c r="AM31" i="11"/>
  <c r="AM19" i="11"/>
  <c r="AM29" i="11"/>
  <c r="AM59" i="11"/>
  <c r="AM116" i="11"/>
  <c r="AM122" i="11"/>
  <c r="AM125" i="11"/>
  <c r="AM114" i="11"/>
  <c r="AM30" i="11"/>
  <c r="AM93" i="11"/>
  <c r="AM119" i="11"/>
  <c r="AM89" i="11"/>
  <c r="AM43" i="11"/>
  <c r="AM98" i="11"/>
  <c r="AM124" i="11"/>
  <c r="AM90" i="11"/>
  <c r="AM7" i="11"/>
  <c r="AM121" i="11"/>
  <c r="AM46" i="11"/>
  <c r="AM51" i="11"/>
  <c r="AM112" i="11"/>
  <c r="AM54" i="11"/>
  <c r="AM16" i="11"/>
  <c r="AM6" i="11"/>
  <c r="AM15" i="11"/>
  <c r="AM34" i="11"/>
  <c r="AM74" i="11"/>
  <c r="AM3" i="11"/>
  <c r="AM52" i="11"/>
  <c r="AM44" i="11"/>
  <c r="AM32" i="11"/>
  <c r="AM39" i="11"/>
  <c r="AM94" i="11"/>
  <c r="AM102" i="11"/>
  <c r="AM80" i="11"/>
  <c r="AM113" i="11"/>
  <c r="AM95" i="11"/>
  <c r="AM99" i="11"/>
  <c r="AM68" i="11"/>
  <c r="AM70" i="11"/>
  <c r="AM123" i="11"/>
  <c r="AM100" i="11"/>
  <c r="AM103" i="11"/>
  <c r="AM36" i="11"/>
  <c r="AM13" i="11"/>
  <c r="AM12" i="11"/>
  <c r="AM60" i="11"/>
  <c r="AM77" i="11"/>
  <c r="AM4" i="11"/>
  <c r="AM9" i="11"/>
  <c r="AM40" i="11"/>
  <c r="AM2" i="11"/>
  <c r="AI2" i="11"/>
  <c r="Z2" i="11" s="1"/>
  <c r="AB78" i="11" l="1"/>
  <c r="AR78" i="11" s="1"/>
  <c r="Z78" i="11"/>
  <c r="AA63" i="11"/>
  <c r="AT63" i="11" s="1"/>
  <c r="AS63" i="11"/>
  <c r="AB110" i="11"/>
  <c r="AR110" i="11" s="1"/>
  <c r="AB5" i="11"/>
  <c r="AR5" i="11" s="1"/>
  <c r="Z110" i="11"/>
  <c r="Z5" i="11"/>
  <c r="AS5" i="11" s="1"/>
  <c r="AR101" i="11"/>
  <c r="AA101" i="11"/>
  <c r="AT101" i="11" s="1"/>
  <c r="AS101" i="11"/>
  <c r="AB32" i="11"/>
  <c r="AR32" i="11" s="1"/>
  <c r="AB68" i="11"/>
  <c r="AR68" i="11" s="1"/>
  <c r="AB92" i="11"/>
  <c r="AR92" i="11" s="1"/>
  <c r="AB120" i="11"/>
  <c r="AR120" i="11" s="1"/>
  <c r="AB23" i="11"/>
  <c r="AR23" i="11" s="1"/>
  <c r="Z99" i="11"/>
  <c r="AS99" i="11" s="1"/>
  <c r="Z70" i="11"/>
  <c r="AS70" i="11" s="1"/>
  <c r="Z89" i="11"/>
  <c r="AS89" i="11" s="1"/>
  <c r="Z115" i="11"/>
  <c r="AS115" i="11" s="1"/>
  <c r="AB99" i="11"/>
  <c r="AR99" i="11" s="1"/>
  <c r="AB122" i="11"/>
  <c r="AR122" i="11" s="1"/>
  <c r="AB85" i="11"/>
  <c r="AR85" i="11" s="1"/>
  <c r="AB25" i="11"/>
  <c r="AR25" i="11" s="1"/>
  <c r="AB62" i="11"/>
  <c r="AR62" i="11" s="1"/>
  <c r="AB108" i="11"/>
  <c r="AR108" i="11" s="1"/>
  <c r="AB75" i="11"/>
  <c r="AR75" i="11" s="1"/>
  <c r="AB27" i="11"/>
  <c r="AR27" i="11" s="1"/>
  <c r="AB57" i="11"/>
  <c r="AR57" i="11" s="1"/>
  <c r="Z72" i="11"/>
  <c r="AS72" i="11" s="1"/>
  <c r="Z17" i="11"/>
  <c r="AS17" i="11" s="1"/>
  <c r="Z119" i="11"/>
  <c r="AS119" i="11" s="1"/>
  <c r="Z16" i="11"/>
  <c r="AS16" i="11" s="1"/>
  <c r="Z121" i="11"/>
  <c r="AS121" i="11" s="1"/>
  <c r="Z122" i="11"/>
  <c r="AS122" i="11" s="1"/>
  <c r="Z48" i="11"/>
  <c r="AS48" i="11" s="1"/>
  <c r="Z103" i="11"/>
  <c r="Z44" i="11"/>
  <c r="Z112" i="11"/>
  <c r="AS112" i="11" s="1"/>
  <c r="Z113" i="11"/>
  <c r="Z56" i="11"/>
  <c r="AS56" i="11" s="1"/>
  <c r="Z104" i="11"/>
  <c r="AS104" i="11" s="1"/>
  <c r="Z11" i="11"/>
  <c r="AS11" i="11" s="1"/>
  <c r="Z62" i="11"/>
  <c r="AS62" i="11" s="1"/>
  <c r="AB16" i="11"/>
  <c r="AR16" i="11" s="1"/>
  <c r="AB71" i="11"/>
  <c r="AR71" i="11" s="1"/>
  <c r="AB28" i="11"/>
  <c r="AR28" i="11" s="1"/>
  <c r="Z13" i="11"/>
  <c r="AS13" i="11" s="1"/>
  <c r="Z6" i="11"/>
  <c r="AS6" i="11" s="1"/>
  <c r="Z80" i="11"/>
  <c r="AS80" i="11" s="1"/>
  <c r="Z105" i="11"/>
  <c r="AS105" i="11" s="1"/>
  <c r="AB12" i="11"/>
  <c r="AB52" i="11"/>
  <c r="AR52" i="11" s="1"/>
  <c r="AB20" i="11"/>
  <c r="AR20" i="11" s="1"/>
  <c r="AB69" i="11"/>
  <c r="AR69" i="11" s="1"/>
  <c r="AB127" i="11"/>
  <c r="AR127" i="11" s="1"/>
  <c r="AB18" i="11"/>
  <c r="AR18" i="11" s="1"/>
  <c r="AB66" i="11"/>
  <c r="AR66" i="11" s="1"/>
  <c r="Z21" i="11"/>
  <c r="Z124" i="11"/>
  <c r="AS124" i="11" s="1"/>
  <c r="Z86" i="11"/>
  <c r="AS86" i="11" s="1"/>
  <c r="Z8" i="11"/>
  <c r="AS8" i="11" s="1"/>
  <c r="Z85" i="11"/>
  <c r="AS85" i="11" s="1"/>
  <c r="Z117" i="11"/>
  <c r="Z68" i="11"/>
  <c r="Z116" i="11"/>
  <c r="AS116" i="11" s="1"/>
  <c r="Z94" i="11"/>
  <c r="AS94" i="11" s="1"/>
  <c r="Z50" i="11"/>
  <c r="AS50" i="11" s="1"/>
  <c r="Z87" i="11"/>
  <c r="AS87" i="11" s="1"/>
  <c r="Z18" i="11"/>
  <c r="AS18" i="11" s="1"/>
  <c r="Z61" i="11"/>
  <c r="AS61" i="11" s="1"/>
  <c r="Z23" i="11"/>
  <c r="AS23" i="11" s="1"/>
  <c r="Z51" i="11"/>
  <c r="AS51" i="11" s="1"/>
  <c r="AB60" i="11"/>
  <c r="AR60" i="11" s="1"/>
  <c r="AB125" i="11"/>
  <c r="AR125" i="11" s="1"/>
  <c r="AB126" i="11"/>
  <c r="AR126" i="11" s="1"/>
  <c r="AB42" i="11"/>
  <c r="AR42" i="11" s="1"/>
  <c r="Z28" i="11"/>
  <c r="AS28" i="11" s="1"/>
  <c r="Z75" i="11"/>
  <c r="AS75" i="11" s="1"/>
  <c r="Z81" i="11"/>
  <c r="AS81" i="11" s="1"/>
  <c r="AB51" i="11"/>
  <c r="AR51" i="11" s="1"/>
  <c r="AB111" i="11"/>
  <c r="AR111" i="11" s="1"/>
  <c r="AB73" i="11"/>
  <c r="AB26" i="11"/>
  <c r="AR26" i="11" s="1"/>
  <c r="AB55" i="11"/>
  <c r="AR55" i="11" s="1"/>
  <c r="Z79" i="11"/>
  <c r="AS79" i="11" s="1"/>
  <c r="Z91" i="11"/>
  <c r="AS91" i="11" s="1"/>
  <c r="Z93" i="11"/>
  <c r="AS93" i="11" s="1"/>
  <c r="Z12" i="11"/>
  <c r="AS12" i="11" s="1"/>
  <c r="Z126" i="11"/>
  <c r="Z30" i="11"/>
  <c r="AS30" i="11" s="1"/>
  <c r="Z3" i="11"/>
  <c r="Z49" i="11"/>
  <c r="AS49" i="11" s="1"/>
  <c r="Z37" i="11"/>
  <c r="Z83" i="11"/>
  <c r="AS83" i="11" s="1"/>
  <c r="Z71" i="11"/>
  <c r="Z27" i="11"/>
  <c r="AS27" i="11" s="1"/>
  <c r="Z55" i="11"/>
  <c r="AS55" i="11" s="1"/>
  <c r="Z31" i="11"/>
  <c r="AS31" i="11" s="1"/>
  <c r="Z52" i="11"/>
  <c r="AS52" i="11" s="1"/>
  <c r="AB124" i="11"/>
  <c r="AR124" i="11" s="1"/>
  <c r="AB118" i="11"/>
  <c r="AB65" i="11"/>
  <c r="AR65" i="11" s="1"/>
  <c r="Z41" i="11"/>
  <c r="AS41" i="11" s="1"/>
  <c r="Z35" i="11"/>
  <c r="Z22" i="11"/>
  <c r="AS22" i="11" s="1"/>
  <c r="AB105" i="11"/>
  <c r="AR105" i="11" s="1"/>
  <c r="Z25" i="11"/>
  <c r="AS25" i="11" s="1"/>
  <c r="Z127" i="11"/>
  <c r="AS127" i="11" s="1"/>
  <c r="Z38" i="11"/>
  <c r="AS38" i="11" s="1"/>
  <c r="Z24" i="11"/>
  <c r="Z42" i="11"/>
  <c r="AS42" i="11" s="1"/>
  <c r="Z69" i="11"/>
  <c r="AS69" i="11" s="1"/>
  <c r="Z26" i="11"/>
  <c r="AS26" i="11" s="1"/>
  <c r="Z32" i="11"/>
  <c r="Z53" i="11"/>
  <c r="AS53" i="11" s="1"/>
  <c r="Z107" i="11"/>
  <c r="Z97" i="11"/>
  <c r="Z10" i="11"/>
  <c r="Z29" i="11"/>
  <c r="AS29" i="11" s="1"/>
  <c r="Z15" i="11"/>
  <c r="AS15" i="11" s="1"/>
  <c r="Z59" i="11"/>
  <c r="AS59" i="11" s="1"/>
  <c r="Z54" i="11"/>
  <c r="AB44" i="11"/>
  <c r="AR44" i="11" s="1"/>
  <c r="AB54" i="11"/>
  <c r="AR54" i="11" s="1"/>
  <c r="AB98" i="11"/>
  <c r="AR98" i="11" s="1"/>
  <c r="AB48" i="11"/>
  <c r="AR48" i="11" s="1"/>
  <c r="AB13" i="11"/>
  <c r="AR13" i="11" s="1"/>
  <c r="AB95" i="11"/>
  <c r="AR95" i="11" s="1"/>
  <c r="AB112" i="11"/>
  <c r="AR112" i="11" s="1"/>
  <c r="AB43" i="11"/>
  <c r="AR43" i="11" s="1"/>
  <c r="AB116" i="11"/>
  <c r="AB33" i="11"/>
  <c r="AR33" i="11" s="1"/>
  <c r="AB97" i="11"/>
  <c r="AR97" i="11" s="1"/>
  <c r="AB106" i="11"/>
  <c r="AR106" i="11" s="1"/>
  <c r="AB49" i="11"/>
  <c r="AR49" i="11" s="1"/>
  <c r="AB36" i="11"/>
  <c r="AR36" i="11" s="1"/>
  <c r="AB113" i="11"/>
  <c r="AR113" i="11" s="1"/>
  <c r="AB3" i="11"/>
  <c r="AR3" i="11" s="1"/>
  <c r="AB89" i="11"/>
  <c r="AR89" i="11" s="1"/>
  <c r="AB59" i="11"/>
  <c r="AR59" i="11" s="1"/>
  <c r="AB115" i="11"/>
  <c r="AR115" i="11" s="1"/>
  <c r="AB58" i="11"/>
  <c r="AR58" i="11" s="1"/>
  <c r="AB53" i="11"/>
  <c r="AR53" i="11" s="1"/>
  <c r="AB79" i="11"/>
  <c r="AR79" i="11" s="1"/>
  <c r="AB40" i="11"/>
  <c r="AR40" i="11" s="1"/>
  <c r="AB103" i="11"/>
  <c r="AR103" i="11" s="1"/>
  <c r="AB80" i="11"/>
  <c r="AR80" i="11" s="1"/>
  <c r="AB74" i="11"/>
  <c r="AR74" i="11" s="1"/>
  <c r="AB46" i="11"/>
  <c r="AR46" i="11" s="1"/>
  <c r="AB119" i="11"/>
  <c r="AR119" i="11" s="1"/>
  <c r="AB29" i="11"/>
  <c r="AB72" i="11"/>
  <c r="AR72" i="11" s="1"/>
  <c r="AB41" i="11"/>
  <c r="AR41" i="11" s="1"/>
  <c r="AB107" i="11"/>
  <c r="AR107" i="11" s="1"/>
  <c r="AB24" i="11"/>
  <c r="AR24" i="11" s="1"/>
  <c r="AB67" i="11"/>
  <c r="AR67" i="11" s="1"/>
  <c r="AB56" i="11"/>
  <c r="AB38" i="11"/>
  <c r="AR38" i="11" s="1"/>
  <c r="AB64" i="11"/>
  <c r="AB9" i="11"/>
  <c r="AB100" i="11"/>
  <c r="AR100" i="11" s="1"/>
  <c r="AB102" i="11"/>
  <c r="AR102" i="11" s="1"/>
  <c r="AB34" i="11"/>
  <c r="AR34" i="11" s="1"/>
  <c r="AB121" i="11"/>
  <c r="AR121" i="11" s="1"/>
  <c r="AB93" i="11"/>
  <c r="AR93" i="11" s="1"/>
  <c r="AB19" i="11"/>
  <c r="AR19" i="11" s="1"/>
  <c r="AB76" i="11"/>
  <c r="AR76" i="11" s="1"/>
  <c r="AB22" i="11"/>
  <c r="AR22" i="11" s="1"/>
  <c r="AB91" i="11"/>
  <c r="AR91" i="11" s="1"/>
  <c r="AB86" i="11"/>
  <c r="AR86" i="11" s="1"/>
  <c r="AB17" i="11"/>
  <c r="AR17" i="11" s="1"/>
  <c r="AB104" i="11"/>
  <c r="AR104" i="11" s="1"/>
  <c r="AB14" i="11"/>
  <c r="AB10" i="11"/>
  <c r="AR10" i="11" s="1"/>
  <c r="AB45" i="11"/>
  <c r="AR45" i="11" s="1"/>
  <c r="Z100" i="11"/>
  <c r="Z125" i="11"/>
  <c r="AS125" i="11" s="1"/>
  <c r="Z4" i="11"/>
  <c r="AS4" i="11" s="1"/>
  <c r="Z33" i="11"/>
  <c r="AS33" i="11" s="1"/>
  <c r="Z65" i="11"/>
  <c r="Z67" i="11"/>
  <c r="Z102" i="11"/>
  <c r="AS102" i="11" s="1"/>
  <c r="Z47" i="11"/>
  <c r="AS47" i="11" s="1"/>
  <c r="Z9" i="11"/>
  <c r="AS9" i="11" s="1"/>
  <c r="Z114" i="11"/>
  <c r="AS114" i="11" s="1"/>
  <c r="Z96" i="11"/>
  <c r="AS96" i="11" s="1"/>
  <c r="Z45" i="11"/>
  <c r="AS45" i="11" s="1"/>
  <c r="Z74" i="11"/>
  <c r="Z60" i="11"/>
  <c r="AB4" i="11"/>
  <c r="AR4" i="11" s="1"/>
  <c r="AB123" i="11"/>
  <c r="AR123" i="11" s="1"/>
  <c r="AB94" i="11"/>
  <c r="AR94" i="11" s="1"/>
  <c r="AB15" i="11"/>
  <c r="AB7" i="11"/>
  <c r="AR7" i="11" s="1"/>
  <c r="AB30" i="11"/>
  <c r="AR30" i="11" s="1"/>
  <c r="AB31" i="11"/>
  <c r="AR31" i="11" s="1"/>
  <c r="AB47" i="11"/>
  <c r="AR47" i="11" s="1"/>
  <c r="AB83" i="11"/>
  <c r="AR83" i="11" s="1"/>
  <c r="AB37" i="11"/>
  <c r="AR37" i="11" s="1"/>
  <c r="AB109" i="11"/>
  <c r="AB50" i="11"/>
  <c r="AR50" i="11" s="1"/>
  <c r="AB117" i="11"/>
  <c r="AR117" i="11" s="1"/>
  <c r="AB8" i="11"/>
  <c r="AR8" i="11" s="1"/>
  <c r="AB21" i="11"/>
  <c r="AR21" i="11" s="1"/>
  <c r="Z57" i="11"/>
  <c r="Z92" i="11"/>
  <c r="AS92" i="11" s="1"/>
  <c r="Z90" i="11"/>
  <c r="AS90" i="11" s="1"/>
  <c r="Z64" i="11"/>
  <c r="AS64" i="11" s="1"/>
  <c r="Z7" i="11"/>
  <c r="AS7" i="11" s="1"/>
  <c r="Z95" i="11"/>
  <c r="AS95" i="11" s="1"/>
  <c r="Z106" i="11"/>
  <c r="Z14" i="11"/>
  <c r="AS14" i="11" s="1"/>
  <c r="Z19" i="11"/>
  <c r="AS19" i="11" s="1"/>
  <c r="Z111" i="11"/>
  <c r="AS111" i="11" s="1"/>
  <c r="Z98" i="11"/>
  <c r="Z82" i="11"/>
  <c r="AS82" i="11" s="1"/>
  <c r="Z109" i="11"/>
  <c r="AS109" i="11" s="1"/>
  <c r="Z20" i="11"/>
  <c r="Z39" i="11"/>
  <c r="Z77" i="11"/>
  <c r="AS77" i="11" s="1"/>
  <c r="AB77" i="11"/>
  <c r="AR77" i="11" s="1"/>
  <c r="AB70" i="11"/>
  <c r="AR70" i="11" s="1"/>
  <c r="AB39" i="11"/>
  <c r="AR39" i="11" s="1"/>
  <c r="AB6" i="11"/>
  <c r="AR6" i="11" s="1"/>
  <c r="AB90" i="11"/>
  <c r="AR90" i="11" s="1"/>
  <c r="AB114" i="11"/>
  <c r="AR114" i="11" s="1"/>
  <c r="AB88" i="11"/>
  <c r="AR88" i="11" s="1"/>
  <c r="AB87" i="11"/>
  <c r="AR87" i="11" s="1"/>
  <c r="AB81" i="11"/>
  <c r="AR81" i="11" s="1"/>
  <c r="AB84" i="11"/>
  <c r="AB82" i="11"/>
  <c r="AR82" i="11" s="1"/>
  <c r="AB61" i="11"/>
  <c r="AR61" i="11" s="1"/>
  <c r="AB96" i="11"/>
  <c r="AB11" i="11"/>
  <c r="AR11" i="11" s="1"/>
  <c r="AB35" i="11"/>
  <c r="AR35" i="11" s="1"/>
  <c r="Z43" i="11"/>
  <c r="AS43" i="11" s="1"/>
  <c r="Z36" i="11"/>
  <c r="Z73" i="11"/>
  <c r="AS73" i="11" s="1"/>
  <c r="Z40" i="11"/>
  <c r="AS40" i="11" s="1"/>
  <c r="Z88" i="11"/>
  <c r="AS88" i="11" s="1"/>
  <c r="Z118" i="11"/>
  <c r="AS118" i="11" s="1"/>
  <c r="Z66" i="11"/>
  <c r="Z123" i="11"/>
  <c r="AS123" i="11" s="1"/>
  <c r="Z108" i="11"/>
  <c r="Z120" i="11"/>
  <c r="AS120" i="11" s="1"/>
  <c r="Z84" i="11"/>
  <c r="AS84" i="11" s="1"/>
  <c r="Z76" i="11"/>
  <c r="AS76" i="11" s="1"/>
  <c r="Z58" i="11"/>
  <c r="Z34" i="11"/>
  <c r="AS34" i="11" s="1"/>
  <c r="Z46" i="11"/>
  <c r="AS46" i="11" s="1"/>
  <c r="AB2" i="11"/>
  <c r="AR2" i="11" s="1"/>
  <c r="AS2" i="11"/>
  <c r="AA78" i="11" l="1"/>
  <c r="AT78" i="11" s="1"/>
  <c r="AS78" i="11"/>
  <c r="AA110" i="11"/>
  <c r="AT110" i="11" s="1"/>
  <c r="AS110" i="11"/>
  <c r="AA5" i="11"/>
  <c r="AT5" i="11" s="1"/>
  <c r="AA108" i="11"/>
  <c r="AT108" i="11" s="1"/>
  <c r="AA67" i="11"/>
  <c r="AT67" i="11" s="1"/>
  <c r="AS108" i="11"/>
  <c r="AA20" i="11"/>
  <c r="AT20" i="11" s="1"/>
  <c r="AA32" i="11"/>
  <c r="AT32" i="11" s="1"/>
  <c r="AA71" i="11"/>
  <c r="AT71" i="11" s="1"/>
  <c r="AA42" i="11"/>
  <c r="AT42" i="11" s="1"/>
  <c r="AA52" i="11"/>
  <c r="AT52" i="11" s="1"/>
  <c r="AA120" i="11"/>
  <c r="AT120" i="11" s="1"/>
  <c r="AA23" i="11"/>
  <c r="AT23" i="11" s="1"/>
  <c r="AA99" i="11"/>
  <c r="AT99" i="11" s="1"/>
  <c r="AA18" i="11"/>
  <c r="AT18" i="11" s="1"/>
  <c r="AA48" i="11"/>
  <c r="AT48" i="11" s="1"/>
  <c r="AA62" i="11"/>
  <c r="AT62" i="11" s="1"/>
  <c r="AA60" i="11"/>
  <c r="AT60" i="11" s="1"/>
  <c r="AA66" i="11"/>
  <c r="AT66" i="11" s="1"/>
  <c r="AA56" i="11"/>
  <c r="AT56" i="11" s="1"/>
  <c r="AS71" i="11"/>
  <c r="AS67" i="11"/>
  <c r="AA109" i="11"/>
  <c r="AT109" i="11" s="1"/>
  <c r="AA38" i="11"/>
  <c r="AT38" i="11" s="1"/>
  <c r="AA51" i="11"/>
  <c r="AT51" i="11" s="1"/>
  <c r="AA107" i="11"/>
  <c r="AT107" i="11" s="1"/>
  <c r="AA57" i="11"/>
  <c r="AT57" i="11" s="1"/>
  <c r="AS107" i="11"/>
  <c r="AA106" i="11"/>
  <c r="AT106" i="11" s="1"/>
  <c r="AA58" i="11"/>
  <c r="AT58" i="11" s="1"/>
  <c r="AA9" i="11"/>
  <c r="AT9" i="11" s="1"/>
  <c r="AA105" i="11"/>
  <c r="AT105" i="11" s="1"/>
  <c r="AA75" i="11"/>
  <c r="AT75" i="11" s="1"/>
  <c r="AS60" i="11"/>
  <c r="AR9" i="11"/>
  <c r="AA34" i="11"/>
  <c r="AT34" i="11" s="1"/>
  <c r="AA59" i="11"/>
  <c r="AT59" i="11" s="1"/>
  <c r="AA98" i="11"/>
  <c r="AT98" i="11" s="1"/>
  <c r="AA12" i="11"/>
  <c r="AT12" i="11" s="1"/>
  <c r="AA113" i="11"/>
  <c r="AT113" i="11" s="1"/>
  <c r="AA46" i="11"/>
  <c r="AT46" i="11" s="1"/>
  <c r="AA115" i="11"/>
  <c r="AT115" i="11" s="1"/>
  <c r="AA40" i="11"/>
  <c r="AT40" i="11" s="1"/>
  <c r="AR109" i="11"/>
  <c r="AA65" i="11"/>
  <c r="AT65" i="11" s="1"/>
  <c r="AA90" i="11"/>
  <c r="AT90" i="11" s="1"/>
  <c r="AA64" i="11"/>
  <c r="AT64" i="11" s="1"/>
  <c r="AA29" i="11"/>
  <c r="AT29" i="11" s="1"/>
  <c r="AA100" i="11"/>
  <c r="AT100" i="11" s="1"/>
  <c r="AA74" i="11"/>
  <c r="AT74" i="11" s="1"/>
  <c r="AA24" i="11"/>
  <c r="AT24" i="11" s="1"/>
  <c r="AA68" i="11"/>
  <c r="AT68" i="11" s="1"/>
  <c r="AA97" i="11"/>
  <c r="AT97" i="11" s="1"/>
  <c r="AA54" i="11"/>
  <c r="AT54" i="11" s="1"/>
  <c r="AA92" i="11"/>
  <c r="AT92" i="11" s="1"/>
  <c r="AA16" i="11"/>
  <c r="AT16" i="11" s="1"/>
  <c r="AS98" i="11"/>
  <c r="AS100" i="11"/>
  <c r="AA35" i="11"/>
  <c r="AT35" i="11" s="1"/>
  <c r="AA126" i="11"/>
  <c r="AT126" i="11" s="1"/>
  <c r="AS66" i="11"/>
  <c r="AS54" i="11"/>
  <c r="AR12" i="11"/>
  <c r="AS68" i="11"/>
  <c r="AA37" i="11"/>
  <c r="AT37" i="11" s="1"/>
  <c r="AA73" i="11"/>
  <c r="AT73" i="11" s="1"/>
  <c r="AR64" i="11"/>
  <c r="AA118" i="11"/>
  <c r="AT118" i="11" s="1"/>
  <c r="AA47" i="11"/>
  <c r="AT47" i="11" s="1"/>
  <c r="AA36" i="11"/>
  <c r="AT36" i="11" s="1"/>
  <c r="AA102" i="11"/>
  <c r="AT102" i="11" s="1"/>
  <c r="AA27" i="11"/>
  <c r="AT27" i="11" s="1"/>
  <c r="AA3" i="11"/>
  <c r="AT3" i="11" s="1"/>
  <c r="AA44" i="11"/>
  <c r="AT44" i="11" s="1"/>
  <c r="AA25" i="11"/>
  <c r="AT25" i="11" s="1"/>
  <c r="AA89" i="11"/>
  <c r="AT89" i="11" s="1"/>
  <c r="AA43" i="11"/>
  <c r="AT43" i="11" s="1"/>
  <c r="AA125" i="11"/>
  <c r="AT125" i="11" s="1"/>
  <c r="AA124" i="11"/>
  <c r="AT124" i="11" s="1"/>
  <c r="AS36" i="11"/>
  <c r="AS20" i="11"/>
  <c r="AS32" i="11"/>
  <c r="AS113" i="11"/>
  <c r="AS3" i="11"/>
  <c r="AA84" i="11"/>
  <c r="AT84" i="11" s="1"/>
  <c r="AA28" i="11"/>
  <c r="AT28" i="11" s="1"/>
  <c r="AA61" i="11"/>
  <c r="AT61" i="11" s="1"/>
  <c r="AR73" i="11"/>
  <c r="AA14" i="11"/>
  <c r="AT14" i="11" s="1"/>
  <c r="AA123" i="11"/>
  <c r="AT123" i="11" s="1"/>
  <c r="AA53" i="11"/>
  <c r="AT53" i="11" s="1"/>
  <c r="AA26" i="11"/>
  <c r="AT26" i="11" s="1"/>
  <c r="AA45" i="11"/>
  <c r="AT45" i="11" s="1"/>
  <c r="AA33" i="11"/>
  <c r="AT33" i="11" s="1"/>
  <c r="AA79" i="11"/>
  <c r="AT79" i="11" s="1"/>
  <c r="AR118" i="11"/>
  <c r="AA82" i="11"/>
  <c r="AT82" i="11" s="1"/>
  <c r="AA31" i="11"/>
  <c r="AT31" i="11" s="1"/>
  <c r="AA87" i="11"/>
  <c r="AT87" i="11" s="1"/>
  <c r="AA122" i="11"/>
  <c r="AT122" i="11" s="1"/>
  <c r="AA95" i="11"/>
  <c r="AT95" i="11" s="1"/>
  <c r="AR29" i="11"/>
  <c r="AA55" i="11"/>
  <c r="AT55" i="11" s="1"/>
  <c r="AA94" i="11"/>
  <c r="AT94" i="11" s="1"/>
  <c r="AA76" i="11"/>
  <c r="AT76" i="11" s="1"/>
  <c r="AA39" i="11"/>
  <c r="AT39" i="11" s="1"/>
  <c r="AA15" i="11"/>
  <c r="AT15" i="11" s="1"/>
  <c r="AS74" i="11"/>
  <c r="AA30" i="11"/>
  <c r="AT30" i="11" s="1"/>
  <c r="AA111" i="11"/>
  <c r="AT111" i="11" s="1"/>
  <c r="AA69" i="11"/>
  <c r="AT69" i="11" s="1"/>
  <c r="AA85" i="11"/>
  <c r="AT85" i="11" s="1"/>
  <c r="AA96" i="11"/>
  <c r="AT96" i="11" s="1"/>
  <c r="AA19" i="11"/>
  <c r="AT19" i="11" s="1"/>
  <c r="AS57" i="11"/>
  <c r="AA116" i="11"/>
  <c r="AT116" i="11" s="1"/>
  <c r="AA7" i="11"/>
  <c r="AT7" i="11" s="1"/>
  <c r="AS58" i="11"/>
  <c r="AS39" i="11"/>
  <c r="AS106" i="11"/>
  <c r="AS65" i="11"/>
  <c r="AS24" i="11"/>
  <c r="AS35" i="11"/>
  <c r="AA21" i="11"/>
  <c r="AT21" i="11" s="1"/>
  <c r="AA103" i="11"/>
  <c r="AT103" i="11" s="1"/>
  <c r="AR15" i="11"/>
  <c r="AA10" i="11"/>
  <c r="AT10" i="11" s="1"/>
  <c r="AR116" i="11"/>
  <c r="AA117" i="11"/>
  <c r="AT117" i="11" s="1"/>
  <c r="AA104" i="11"/>
  <c r="AT104" i="11" s="1"/>
  <c r="AA121" i="11"/>
  <c r="AT121" i="11" s="1"/>
  <c r="AS97" i="11"/>
  <c r="AA93" i="11"/>
  <c r="AT93" i="11" s="1"/>
  <c r="AA86" i="11"/>
  <c r="AT86" i="11" s="1"/>
  <c r="AA13" i="11"/>
  <c r="AT13" i="11" s="1"/>
  <c r="AR56" i="11"/>
  <c r="AA112" i="11"/>
  <c r="AT112" i="11" s="1"/>
  <c r="AA17" i="11"/>
  <c r="AT17" i="11" s="1"/>
  <c r="AA70" i="11"/>
  <c r="AT70" i="11" s="1"/>
  <c r="AA49" i="11"/>
  <c r="AT49" i="11" s="1"/>
  <c r="AS126" i="11"/>
  <c r="AA80" i="11"/>
  <c r="AT80" i="11" s="1"/>
  <c r="AS44" i="11"/>
  <c r="AR96" i="11"/>
  <c r="AR14" i="11"/>
  <c r="AA77" i="11"/>
  <c r="AT77" i="11" s="1"/>
  <c r="AA41" i="11"/>
  <c r="AT41" i="11" s="1"/>
  <c r="AA83" i="11"/>
  <c r="AT83" i="11" s="1"/>
  <c r="AA91" i="11"/>
  <c r="AT91" i="11" s="1"/>
  <c r="AA81" i="11"/>
  <c r="AT81" i="11" s="1"/>
  <c r="AA50" i="11"/>
  <c r="AT50" i="11" s="1"/>
  <c r="AA72" i="11"/>
  <c r="AT72" i="11" s="1"/>
  <c r="AA88" i="11"/>
  <c r="AT88" i="11" s="1"/>
  <c r="AA114" i="11"/>
  <c r="AT114" i="11" s="1"/>
  <c r="AR84" i="11"/>
  <c r="AA4" i="11"/>
  <c r="AT4" i="11" s="1"/>
  <c r="AA11" i="11"/>
  <c r="AT11" i="11" s="1"/>
  <c r="AS10" i="11"/>
  <c r="AA127" i="11"/>
  <c r="AT127" i="11" s="1"/>
  <c r="AA22" i="11"/>
  <c r="AT22" i="11" s="1"/>
  <c r="AS37" i="11"/>
  <c r="AS117" i="11"/>
  <c r="AA8" i="11"/>
  <c r="AT8" i="11" s="1"/>
  <c r="AS21" i="11"/>
  <c r="AA6" i="11"/>
  <c r="AT6" i="11" s="1"/>
  <c r="AS103" i="11"/>
  <c r="AA119" i="11"/>
  <c r="AT119" i="11" s="1"/>
  <c r="AA2" i="11"/>
  <c r="AT2" i="11" s="1"/>
  <c r="AS128" i="11" l="1"/>
  <c r="AT128" i="11"/>
  <c r="AR128" i="11"/>
  <c r="AU63" i="11" l="1"/>
  <c r="AU78" i="11"/>
  <c r="AW63" i="11"/>
  <c r="AW78" i="11"/>
  <c r="AV63" i="11"/>
  <c r="AV78" i="11"/>
  <c r="AU5" i="11"/>
  <c r="AU110" i="11"/>
  <c r="AW5" i="11"/>
  <c r="AW110" i="11"/>
  <c r="AV5" i="11"/>
  <c r="AV110" i="11"/>
  <c r="AU101" i="11"/>
  <c r="AW101" i="11"/>
  <c r="AV101" i="11"/>
  <c r="AU126" i="11"/>
  <c r="AU122" i="11"/>
  <c r="AU118" i="11"/>
  <c r="AU114" i="11"/>
  <c r="AU109" i="11"/>
  <c r="AU105" i="11"/>
  <c r="AU100" i="11"/>
  <c r="AU96" i="11"/>
  <c r="AU92" i="11"/>
  <c r="AU88" i="11"/>
  <c r="AU84" i="11"/>
  <c r="AU80" i="11"/>
  <c r="AU76" i="11"/>
  <c r="AU72" i="11"/>
  <c r="AU68" i="11"/>
  <c r="AU64" i="11"/>
  <c r="AU59" i="11"/>
  <c r="AU55" i="11"/>
  <c r="AU51" i="11"/>
  <c r="AU47" i="11"/>
  <c r="AU43" i="11"/>
  <c r="AU40" i="11"/>
  <c r="AU36" i="11"/>
  <c r="AU32" i="11"/>
  <c r="AU28" i="11"/>
  <c r="AU24" i="11"/>
  <c r="AU20" i="11"/>
  <c r="AU16" i="11"/>
  <c r="AU12" i="11"/>
  <c r="AU124" i="11"/>
  <c r="AU123" i="11"/>
  <c r="AU116" i="11"/>
  <c r="AU115" i="11"/>
  <c r="AU107" i="11"/>
  <c r="AU106" i="11"/>
  <c r="AU98" i="11"/>
  <c r="AU97" i="11"/>
  <c r="AU90" i="11"/>
  <c r="AU89" i="11"/>
  <c r="AU82" i="11"/>
  <c r="AU81" i="11"/>
  <c r="AU74" i="11"/>
  <c r="AU73" i="11"/>
  <c r="AU66" i="11"/>
  <c r="AU65" i="11"/>
  <c r="AU57" i="11"/>
  <c r="AU56" i="11"/>
  <c r="AU49" i="11"/>
  <c r="AU48" i="11"/>
  <c r="AU27" i="11"/>
  <c r="AU21" i="11"/>
  <c r="AU14" i="11"/>
  <c r="AU19" i="11"/>
  <c r="AU13" i="11"/>
  <c r="AU125" i="11"/>
  <c r="AU117" i="11"/>
  <c r="AU108" i="11"/>
  <c r="AU99" i="11"/>
  <c r="AU91" i="11"/>
  <c r="AU83" i="11"/>
  <c r="AU75" i="11"/>
  <c r="AU67" i="11"/>
  <c r="AU58" i="11"/>
  <c r="AU50" i="11"/>
  <c r="AU42" i="11"/>
  <c r="AU39" i="11"/>
  <c r="AU33" i="11"/>
  <c r="AU26" i="11"/>
  <c r="AU9" i="11"/>
  <c r="AU4" i="11"/>
  <c r="AU127" i="11"/>
  <c r="AU120" i="11"/>
  <c r="AU119" i="11"/>
  <c r="AU112" i="11"/>
  <c r="AU111" i="11"/>
  <c r="AU103" i="11"/>
  <c r="AU102" i="11"/>
  <c r="AU94" i="11"/>
  <c r="AU93" i="11"/>
  <c r="AU86" i="11"/>
  <c r="AU85" i="11"/>
  <c r="AU77" i="11"/>
  <c r="AU70" i="11"/>
  <c r="AU69" i="11"/>
  <c r="AU61" i="11"/>
  <c r="AU60" i="11"/>
  <c r="AU53" i="11"/>
  <c r="AU52" i="11"/>
  <c r="AU45" i="11"/>
  <c r="AU44" i="11"/>
  <c r="AU31" i="11"/>
  <c r="AU25" i="11"/>
  <c r="AU18" i="11"/>
  <c r="AU8" i="11"/>
  <c r="AU3" i="11"/>
  <c r="AU35" i="11"/>
  <c r="AU29" i="11"/>
  <c r="AU22" i="11"/>
  <c r="AU41" i="11"/>
  <c r="AU34" i="11"/>
  <c r="AU15" i="11"/>
  <c r="AU10" i="11"/>
  <c r="AU6" i="11"/>
  <c r="AU54" i="11"/>
  <c r="AU38" i="11"/>
  <c r="AU23" i="11"/>
  <c r="AU11" i="11"/>
  <c r="AU104" i="11"/>
  <c r="AU95" i="11"/>
  <c r="AU79" i="11"/>
  <c r="AU62" i="11"/>
  <c r="AU30" i="11"/>
  <c r="AU121" i="11"/>
  <c r="AU71" i="11"/>
  <c r="AU37" i="11"/>
  <c r="AU113" i="11"/>
  <c r="AU46" i="11"/>
  <c r="AU7" i="11"/>
  <c r="AU87" i="11"/>
  <c r="AU17" i="11"/>
  <c r="AW125" i="11"/>
  <c r="AW121" i="11"/>
  <c r="AW117" i="11"/>
  <c r="AW113" i="11"/>
  <c r="AW108" i="11"/>
  <c r="AW104" i="11"/>
  <c r="AW99" i="11"/>
  <c r="AW95" i="11"/>
  <c r="AW91" i="11"/>
  <c r="AW87" i="11"/>
  <c r="AW83" i="11"/>
  <c r="AW79" i="11"/>
  <c r="AW75" i="11"/>
  <c r="AW71" i="11"/>
  <c r="AW67" i="11"/>
  <c r="AW62" i="11"/>
  <c r="AW58" i="11"/>
  <c r="AW54" i="11"/>
  <c r="AW50" i="11"/>
  <c r="AW46" i="11"/>
  <c r="AW42" i="11"/>
  <c r="AW39" i="11"/>
  <c r="AW35" i="11"/>
  <c r="AW31" i="11"/>
  <c r="AW27" i="11"/>
  <c r="AW23" i="11"/>
  <c r="AW19" i="11"/>
  <c r="AW15" i="11"/>
  <c r="AW40" i="11"/>
  <c r="AW38" i="11"/>
  <c r="AW20" i="11"/>
  <c r="AW13" i="11"/>
  <c r="AW126" i="11"/>
  <c r="AW120" i="11"/>
  <c r="AW118" i="11"/>
  <c r="AW112" i="11"/>
  <c r="AW109" i="11"/>
  <c r="AW59" i="11"/>
  <c r="AW53" i="11"/>
  <c r="AW51" i="11"/>
  <c r="AW45" i="11"/>
  <c r="AW43" i="11"/>
  <c r="AW127" i="11"/>
  <c r="AW119" i="11"/>
  <c r="AW111" i="11"/>
  <c r="AW102" i="11"/>
  <c r="AW93" i="11"/>
  <c r="AW85" i="11"/>
  <c r="AW77" i="11"/>
  <c r="AW69" i="11"/>
  <c r="AW60" i="11"/>
  <c r="AW52" i="11"/>
  <c r="AW44" i="11"/>
  <c r="AW32" i="11"/>
  <c r="AW25" i="11"/>
  <c r="AW18" i="11"/>
  <c r="AW8" i="11"/>
  <c r="AW3" i="11"/>
  <c r="AW103" i="11"/>
  <c r="AW100" i="11"/>
  <c r="AW94" i="11"/>
  <c r="AW92" i="11"/>
  <c r="AW86" i="11"/>
  <c r="AW84" i="11"/>
  <c r="AW76" i="11"/>
  <c r="AW70" i="11"/>
  <c r="AW68" i="11"/>
  <c r="AW61" i="11"/>
  <c r="AW37" i="11"/>
  <c r="AW30" i="11"/>
  <c r="AW12" i="11"/>
  <c r="AW24" i="11"/>
  <c r="AW17" i="11"/>
  <c r="AW11" i="11"/>
  <c r="AW7" i="11"/>
  <c r="AW124" i="11"/>
  <c r="AW122" i="11"/>
  <c r="AW116" i="11"/>
  <c r="AW114" i="11"/>
  <c r="AW107" i="11"/>
  <c r="AW105" i="11"/>
  <c r="AW98" i="11"/>
  <c r="AW96" i="11"/>
  <c r="AW90" i="11"/>
  <c r="AW88" i="11"/>
  <c r="AW82" i="11"/>
  <c r="AW80" i="11"/>
  <c r="AW74" i="11"/>
  <c r="AW72" i="11"/>
  <c r="AW66" i="11"/>
  <c r="AW64" i="11"/>
  <c r="AW57" i="11"/>
  <c r="AW55" i="11"/>
  <c r="AW49" i="11"/>
  <c r="AW47" i="11"/>
  <c r="AW28" i="11"/>
  <c r="AW21" i="11"/>
  <c r="AW14" i="11"/>
  <c r="AW33" i="11"/>
  <c r="AW26" i="11"/>
  <c r="AW9" i="11"/>
  <c r="AW4" i="11"/>
  <c r="AW81" i="11"/>
  <c r="AW41" i="11"/>
  <c r="AW123" i="11"/>
  <c r="AW115" i="11"/>
  <c r="AW56" i="11"/>
  <c r="AW6" i="11"/>
  <c r="AW97" i="11"/>
  <c r="AW48" i="11"/>
  <c r="AW36" i="11"/>
  <c r="AW73" i="11"/>
  <c r="AW89" i="11"/>
  <c r="AW22" i="11"/>
  <c r="AW16" i="11"/>
  <c r="AW65" i="11"/>
  <c r="AW10" i="11"/>
  <c r="AW106" i="11"/>
  <c r="AW34" i="11"/>
  <c r="AW29" i="11"/>
  <c r="AV125" i="11"/>
  <c r="AV121" i="11"/>
  <c r="AV117" i="11"/>
  <c r="AV113" i="11"/>
  <c r="AV108" i="11"/>
  <c r="AV104" i="11"/>
  <c r="AV99" i="11"/>
  <c r="AV95" i="11"/>
  <c r="AV91" i="11"/>
  <c r="AV87" i="11"/>
  <c r="AV83" i="11"/>
  <c r="AV79" i="11"/>
  <c r="AV75" i="11"/>
  <c r="AV71" i="11"/>
  <c r="AV67" i="11"/>
  <c r="AV62" i="11"/>
  <c r="AV58" i="11"/>
  <c r="AV54" i="11"/>
  <c r="AV50" i="11"/>
  <c r="AV46" i="11"/>
  <c r="AV42" i="11"/>
  <c r="AV124" i="11"/>
  <c r="AV120" i="11"/>
  <c r="AV116" i="11"/>
  <c r="AV112" i="11"/>
  <c r="AV107" i="11"/>
  <c r="AV103" i="11"/>
  <c r="AV98" i="11"/>
  <c r="AV94" i="11"/>
  <c r="AV90" i="11"/>
  <c r="AV86" i="11"/>
  <c r="AV82" i="11"/>
  <c r="AV74" i="11"/>
  <c r="AV70" i="11"/>
  <c r="AV66" i="11"/>
  <c r="AV61" i="11"/>
  <c r="AV57" i="11"/>
  <c r="AV53" i="11"/>
  <c r="AV49" i="11"/>
  <c r="AV45" i="11"/>
  <c r="AV126" i="11"/>
  <c r="AV122" i="11"/>
  <c r="AV118" i="11"/>
  <c r="AV114" i="11"/>
  <c r="AV109" i="11"/>
  <c r="AV105" i="11"/>
  <c r="AV100" i="11"/>
  <c r="AV96" i="11"/>
  <c r="AV92" i="11"/>
  <c r="AV88" i="11"/>
  <c r="AV84" i="11"/>
  <c r="AV80" i="11"/>
  <c r="AV76" i="11"/>
  <c r="AV72" i="11"/>
  <c r="AV68" i="11"/>
  <c r="AV64" i="11"/>
  <c r="AV59" i="11"/>
  <c r="AV55" i="11"/>
  <c r="AV51" i="11"/>
  <c r="AV47" i="11"/>
  <c r="AV43" i="11"/>
  <c r="AV28" i="11"/>
  <c r="AV40" i="11"/>
  <c r="AV39" i="11"/>
  <c r="AV33" i="11"/>
  <c r="AV26" i="11"/>
  <c r="AV9" i="11"/>
  <c r="AV4" i="11"/>
  <c r="AV102" i="11"/>
  <c r="AV93" i="11"/>
  <c r="AV85" i="11"/>
  <c r="AV77" i="11"/>
  <c r="AV69" i="11"/>
  <c r="AV60" i="11"/>
  <c r="AV31" i="11"/>
  <c r="AV18" i="11"/>
  <c r="AV3" i="11"/>
  <c r="AV38" i="11"/>
  <c r="AV20" i="11"/>
  <c r="AV19" i="11"/>
  <c r="AV13" i="11"/>
  <c r="AV127" i="11"/>
  <c r="AV119" i="11"/>
  <c r="AV111" i="11"/>
  <c r="AV52" i="11"/>
  <c r="AV44" i="11"/>
  <c r="AV32" i="11"/>
  <c r="AV25" i="11"/>
  <c r="AV37" i="11"/>
  <c r="AV30" i="11"/>
  <c r="AV12" i="11"/>
  <c r="AV123" i="11"/>
  <c r="AV115" i="11"/>
  <c r="AV106" i="11"/>
  <c r="AV97" i="11"/>
  <c r="AV89" i="11"/>
  <c r="AV81" i="11"/>
  <c r="AV73" i="11"/>
  <c r="AV65" i="11"/>
  <c r="AV56" i="11"/>
  <c r="AV48" i="11"/>
  <c r="AV41" i="11"/>
  <c r="AV34" i="11"/>
  <c r="AV16" i="11"/>
  <c r="AV15" i="11"/>
  <c r="AV10" i="11"/>
  <c r="AV6" i="11"/>
  <c r="AV27" i="11"/>
  <c r="AV21" i="11"/>
  <c r="AV14" i="11"/>
  <c r="AV8" i="11"/>
  <c r="AV29" i="11"/>
  <c r="AV35" i="11"/>
  <c r="AV24" i="11"/>
  <c r="AV36" i="11"/>
  <c r="AV7" i="11"/>
  <c r="AV22" i="11"/>
  <c r="AV17" i="11"/>
  <c r="AV23" i="11"/>
  <c r="AV11" i="11"/>
  <c r="AW2" i="11"/>
  <c r="AU2" i="11"/>
  <c r="AV2" i="11"/>
  <c r="AU128" i="11" l="1"/>
  <c r="AX78" i="11" s="1"/>
  <c r="BC78" i="11" s="1"/>
  <c r="AW128" i="11"/>
  <c r="AZ78" i="11" s="1"/>
  <c r="AV128" i="11"/>
  <c r="AY78" i="11" s="1"/>
  <c r="BO78" i="11" s="1"/>
  <c r="BP78" i="11" l="1"/>
  <c r="BV78" i="11"/>
  <c r="CI78" i="11"/>
  <c r="CJ78" i="11" s="1"/>
  <c r="CK78" i="11" s="1"/>
  <c r="BZ78" i="11"/>
  <c r="CA78" i="11" s="1"/>
  <c r="CB78" i="11" s="1"/>
  <c r="BJ78" i="11"/>
  <c r="BD78" i="11"/>
  <c r="AY5" i="11"/>
  <c r="BO5" i="11" s="1"/>
  <c r="BV5" i="11" s="1"/>
  <c r="AY63" i="11"/>
  <c r="BO63" i="11" s="1"/>
  <c r="AZ5" i="11"/>
  <c r="CI5" i="11" s="1"/>
  <c r="CJ5" i="11" s="1"/>
  <c r="CK5" i="11" s="1"/>
  <c r="AZ63" i="11"/>
  <c r="AX110" i="11"/>
  <c r="BC110" i="11" s="1"/>
  <c r="BJ110" i="11" s="1"/>
  <c r="AX63" i="11"/>
  <c r="BC63" i="11" s="1"/>
  <c r="AZ110" i="11"/>
  <c r="AY110" i="11"/>
  <c r="BO110" i="11" s="1"/>
  <c r="AX101" i="11"/>
  <c r="BC101" i="11" s="1"/>
  <c r="BD101" i="11" s="1"/>
  <c r="AX5" i="11"/>
  <c r="BC5" i="11" s="1"/>
  <c r="AZ118" i="11"/>
  <c r="CI118" i="11" s="1"/>
  <c r="CJ118" i="11" s="1"/>
  <c r="CK118" i="11" s="1"/>
  <c r="AZ101" i="11"/>
  <c r="AZ116" i="11"/>
  <c r="CI116" i="11" s="1"/>
  <c r="CJ116" i="11" s="1"/>
  <c r="CK116" i="11" s="1"/>
  <c r="AZ127" i="11"/>
  <c r="CI127" i="11" s="1"/>
  <c r="CJ127" i="11" s="1"/>
  <c r="CK127" i="11" s="1"/>
  <c r="AZ94" i="11"/>
  <c r="BZ94" i="11" s="1"/>
  <c r="CA94" i="11" s="1"/>
  <c r="CB94" i="11" s="1"/>
  <c r="AZ99" i="11"/>
  <c r="CI99" i="11" s="1"/>
  <c r="CJ99" i="11" s="1"/>
  <c r="CK99" i="11" s="1"/>
  <c r="AZ47" i="11"/>
  <c r="CI47" i="11" s="1"/>
  <c r="CJ47" i="11" s="1"/>
  <c r="CK47" i="11" s="1"/>
  <c r="AY92" i="11"/>
  <c r="BO92" i="11" s="1"/>
  <c r="BV92" i="11" s="1"/>
  <c r="AY101" i="11"/>
  <c r="BO101" i="11" s="1"/>
  <c r="AZ42" i="11"/>
  <c r="CI42" i="11" s="1"/>
  <c r="CJ42" i="11" s="1"/>
  <c r="CK42" i="11" s="1"/>
  <c r="AZ66" i="11"/>
  <c r="CI66" i="11" s="1"/>
  <c r="CJ66" i="11" s="1"/>
  <c r="CK66" i="11" s="1"/>
  <c r="AY119" i="11"/>
  <c r="BO119" i="11" s="1"/>
  <c r="AY123" i="11"/>
  <c r="BO123" i="11" s="1"/>
  <c r="AY58" i="11"/>
  <c r="BO58" i="11" s="1"/>
  <c r="AY37" i="11"/>
  <c r="BO37" i="11" s="1"/>
  <c r="AY76" i="11"/>
  <c r="BO76" i="11" s="1"/>
  <c r="AY8" i="11"/>
  <c r="BO8" i="11" s="1"/>
  <c r="AY79" i="11"/>
  <c r="BO79" i="11" s="1"/>
  <c r="AZ82" i="11"/>
  <c r="AY12" i="11"/>
  <c r="BO12" i="11" s="1"/>
  <c r="AY56" i="11"/>
  <c r="BO56" i="11" s="1"/>
  <c r="AZ11" i="11"/>
  <c r="AZ57" i="11"/>
  <c r="AZ48" i="11"/>
  <c r="AY68" i="11"/>
  <c r="BO68" i="11" s="1"/>
  <c r="AZ125" i="11"/>
  <c r="AY43" i="11"/>
  <c r="BO43" i="11" s="1"/>
  <c r="AZ100" i="11"/>
  <c r="AY35" i="11"/>
  <c r="BO35" i="11" s="1"/>
  <c r="AY46" i="11"/>
  <c r="BO46" i="11" s="1"/>
  <c r="AY125" i="11"/>
  <c r="BO125" i="11" s="1"/>
  <c r="AY108" i="11"/>
  <c r="BO108" i="11" s="1"/>
  <c r="AZ4" i="11"/>
  <c r="AY22" i="11"/>
  <c r="BO22" i="11" s="1"/>
  <c r="AZ123" i="11"/>
  <c r="AY117" i="11"/>
  <c r="BO117" i="11" s="1"/>
  <c r="AY71" i="11"/>
  <c r="BO71" i="11" s="1"/>
  <c r="AZ113" i="11"/>
  <c r="AZ77" i="11"/>
  <c r="AY3" i="11"/>
  <c r="BO3" i="11" s="1"/>
  <c r="AZ64" i="11"/>
  <c r="AZ104" i="11"/>
  <c r="AY26" i="11"/>
  <c r="BO26" i="11" s="1"/>
  <c r="AY75" i="11"/>
  <c r="BO75" i="11" s="1"/>
  <c r="AZ106" i="11"/>
  <c r="AZ73" i="11"/>
  <c r="AY107" i="11"/>
  <c r="BO107" i="11" s="1"/>
  <c r="AZ62" i="11"/>
  <c r="AY116" i="11"/>
  <c r="BO116" i="11" s="1"/>
  <c r="AZ46" i="11"/>
  <c r="AZ8" i="11"/>
  <c r="AZ23" i="11"/>
  <c r="AY121" i="11"/>
  <c r="BO121" i="11" s="1"/>
  <c r="AZ71" i="11"/>
  <c r="AY60" i="11"/>
  <c r="BO60" i="11" s="1"/>
  <c r="AZ112" i="11"/>
  <c r="AZ67" i="11"/>
  <c r="AY42" i="11"/>
  <c r="BO42" i="11" s="1"/>
  <c r="AY104" i="11"/>
  <c r="BO104" i="11" s="1"/>
  <c r="AY62" i="11"/>
  <c r="BO62" i="11" s="1"/>
  <c r="AY39" i="11"/>
  <c r="BO39" i="11" s="1"/>
  <c r="AZ31" i="11"/>
  <c r="AY28" i="11"/>
  <c r="BO28" i="11" s="1"/>
  <c r="AZ119" i="11"/>
  <c r="AZ3" i="11"/>
  <c r="AZ109" i="11"/>
  <c r="AZ92" i="11"/>
  <c r="AY127" i="11"/>
  <c r="BO127" i="11" s="1"/>
  <c r="AZ68" i="11"/>
  <c r="AZ35" i="11"/>
  <c r="AY94" i="11"/>
  <c r="BO94" i="11" s="1"/>
  <c r="AY124" i="11"/>
  <c r="BO124" i="11" s="1"/>
  <c r="AY105" i="11"/>
  <c r="BO105" i="11" s="1"/>
  <c r="AY89" i="11"/>
  <c r="BO89" i="11" s="1"/>
  <c r="AZ13" i="11"/>
  <c r="AY106" i="11"/>
  <c r="BO106" i="11" s="1"/>
  <c r="AY29" i="11"/>
  <c r="BO29" i="11" s="1"/>
  <c r="AZ36" i="11"/>
  <c r="AZ72" i="11"/>
  <c r="AZ61" i="11"/>
  <c r="AZ37" i="11"/>
  <c r="AZ54" i="11"/>
  <c r="AZ14" i="11"/>
  <c r="AZ86" i="11"/>
  <c r="AY9" i="11"/>
  <c r="BO9" i="11" s="1"/>
  <c r="AY4" i="11"/>
  <c r="BO4" i="11" s="1"/>
  <c r="AY38" i="11"/>
  <c r="BO38" i="11" s="1"/>
  <c r="AY11" i="11"/>
  <c r="BO11" i="11" s="1"/>
  <c r="AZ51" i="11"/>
  <c r="AZ103" i="11"/>
  <c r="AY50" i="11"/>
  <c r="BO50" i="11" s="1"/>
  <c r="AZ34" i="11"/>
  <c r="AY100" i="11"/>
  <c r="BO100" i="11" s="1"/>
  <c r="AZ69" i="11"/>
  <c r="AZ122" i="11"/>
  <c r="AY44" i="11"/>
  <c r="BO44" i="11" s="1"/>
  <c r="AZ111" i="11"/>
  <c r="AZ30" i="11"/>
  <c r="AY31" i="11"/>
  <c r="BO31" i="11" s="1"/>
  <c r="AY111" i="11"/>
  <c r="BO111" i="11" s="1"/>
  <c r="AZ117" i="11"/>
  <c r="AZ40" i="11"/>
  <c r="AZ114" i="11"/>
  <c r="AZ21" i="11"/>
  <c r="AY59" i="11"/>
  <c r="BO59" i="11" s="1"/>
  <c r="AY99" i="11"/>
  <c r="BO99" i="11" s="1"/>
  <c r="AY85" i="11"/>
  <c r="BO85" i="11" s="1"/>
  <c r="AY34" i="11"/>
  <c r="BO34" i="11" s="1"/>
  <c r="AY113" i="11"/>
  <c r="BO113" i="11" s="1"/>
  <c r="AY17" i="11"/>
  <c r="BO17" i="11" s="1"/>
  <c r="AZ124" i="11"/>
  <c r="AX80" i="11"/>
  <c r="BC80" i="11" s="1"/>
  <c r="AX121" i="11"/>
  <c r="BC121" i="11" s="1"/>
  <c r="AX23" i="11"/>
  <c r="BC23" i="11" s="1"/>
  <c r="AX92" i="11"/>
  <c r="BC92" i="11" s="1"/>
  <c r="AX24" i="11"/>
  <c r="BC24" i="11" s="1"/>
  <c r="AX91" i="11"/>
  <c r="BC91" i="11" s="1"/>
  <c r="AX4" i="11"/>
  <c r="BC4" i="11" s="1"/>
  <c r="AX11" i="11"/>
  <c r="BC11" i="11" s="1"/>
  <c r="AX59" i="11"/>
  <c r="BC59" i="11" s="1"/>
  <c r="AX48" i="11"/>
  <c r="BC48" i="11" s="1"/>
  <c r="AX62" i="11"/>
  <c r="BC62" i="11" s="1"/>
  <c r="AZ25" i="11"/>
  <c r="AZ10" i="11"/>
  <c r="AY51" i="11"/>
  <c r="BO51" i="11" s="1"/>
  <c r="AZ80" i="11"/>
  <c r="AY47" i="11"/>
  <c r="BO47" i="11" s="1"/>
  <c r="AY115" i="11"/>
  <c r="BO115" i="11" s="1"/>
  <c r="AZ105" i="11"/>
  <c r="AX70" i="11"/>
  <c r="BC70" i="11" s="1"/>
  <c r="AY23" i="11"/>
  <c r="BO23" i="11" s="1"/>
  <c r="AZ22" i="11"/>
  <c r="AZ108" i="11"/>
  <c r="AX122" i="11"/>
  <c r="BC122" i="11" s="1"/>
  <c r="AX42" i="11"/>
  <c r="BC42" i="11" s="1"/>
  <c r="AZ95" i="11"/>
  <c r="AZ12" i="11"/>
  <c r="AY21" i="11"/>
  <c r="BO21" i="11" s="1"/>
  <c r="AZ41" i="11"/>
  <c r="AZ19" i="11"/>
  <c r="AX25" i="11"/>
  <c r="BC25" i="11" s="1"/>
  <c r="AY19" i="11"/>
  <c r="BO19" i="11" s="1"/>
  <c r="AZ56" i="11"/>
  <c r="AX106" i="11"/>
  <c r="BC106" i="11" s="1"/>
  <c r="AX29" i="11"/>
  <c r="BC29" i="11" s="1"/>
  <c r="AZ45" i="11"/>
  <c r="AZ81" i="11"/>
  <c r="AY109" i="11"/>
  <c r="BO109" i="11" s="1"/>
  <c r="AX71" i="11"/>
  <c r="BC71" i="11" s="1"/>
  <c r="AX43" i="11"/>
  <c r="BC43" i="11" s="1"/>
  <c r="AY112" i="11"/>
  <c r="BO112" i="11" s="1"/>
  <c r="AZ15" i="11"/>
  <c r="AX94" i="11"/>
  <c r="BC94" i="11" s="1"/>
  <c r="AY15" i="11"/>
  <c r="BO15" i="11" s="1"/>
  <c r="AX13" i="11"/>
  <c r="BC13" i="11" s="1"/>
  <c r="AX49" i="11"/>
  <c r="BC49" i="11" s="1"/>
  <c r="AX79" i="11"/>
  <c r="BC79" i="11" s="1"/>
  <c r="AZ32" i="11"/>
  <c r="AZ65" i="11"/>
  <c r="AY55" i="11"/>
  <c r="BO55" i="11" s="1"/>
  <c r="AX16" i="11"/>
  <c r="BC16" i="11" s="1"/>
  <c r="AY72" i="11"/>
  <c r="BO72" i="11" s="1"/>
  <c r="AZ70" i="11"/>
  <c r="AX34" i="11"/>
  <c r="BC34" i="11" s="1"/>
  <c r="AX61" i="11"/>
  <c r="BC61" i="11" s="1"/>
  <c r="AX117" i="11"/>
  <c r="BC117" i="11" s="1"/>
  <c r="AX124" i="11"/>
  <c r="BC124" i="11" s="1"/>
  <c r="AX119" i="11"/>
  <c r="BC119" i="11" s="1"/>
  <c r="AX114" i="11"/>
  <c r="BC114" i="11" s="1"/>
  <c r="AX38" i="11"/>
  <c r="BC38" i="11" s="1"/>
  <c r="AX7" i="11"/>
  <c r="BC7" i="11" s="1"/>
  <c r="AX111" i="11"/>
  <c r="BC111" i="11" s="1"/>
  <c r="AX50" i="11"/>
  <c r="BC50" i="11" s="1"/>
  <c r="AX55" i="11"/>
  <c r="BC55" i="11" s="1"/>
  <c r="AX98" i="11"/>
  <c r="BC98" i="11" s="1"/>
  <c r="AX69" i="11"/>
  <c r="BC69" i="11" s="1"/>
  <c r="AX52" i="11"/>
  <c r="BC52" i="11" s="1"/>
  <c r="AX127" i="11"/>
  <c r="BC127" i="11" s="1"/>
  <c r="AX86" i="11"/>
  <c r="BC86" i="11" s="1"/>
  <c r="AX33" i="11"/>
  <c r="BC33" i="11" s="1"/>
  <c r="AZ39" i="11"/>
  <c r="AZ79" i="11"/>
  <c r="AZ115" i="11"/>
  <c r="AZ107" i="11"/>
  <c r="AX47" i="11"/>
  <c r="BC47" i="11" s="1"/>
  <c r="AY49" i="11"/>
  <c r="BO49" i="11" s="1"/>
  <c r="AX57" i="11"/>
  <c r="BC57" i="11" s="1"/>
  <c r="BD57" i="11" s="1"/>
  <c r="AY64" i="11"/>
  <c r="BO64" i="11" s="1"/>
  <c r="AY83" i="11"/>
  <c r="BO83" i="11" s="1"/>
  <c r="AX32" i="11"/>
  <c r="BC32" i="11" s="1"/>
  <c r="AX60" i="11"/>
  <c r="BC60" i="11" s="1"/>
  <c r="AZ38" i="11"/>
  <c r="AZ55" i="11"/>
  <c r="AY66" i="11"/>
  <c r="BO66" i="11" s="1"/>
  <c r="AY73" i="11"/>
  <c r="BO73" i="11" s="1"/>
  <c r="AZ28" i="11"/>
  <c r="AX41" i="11"/>
  <c r="BC41" i="11" s="1"/>
  <c r="AY97" i="11"/>
  <c r="BO97" i="11" s="1"/>
  <c r="AY77" i="11"/>
  <c r="BO77" i="11" s="1"/>
  <c r="AY103" i="11"/>
  <c r="BO103" i="11" s="1"/>
  <c r="AX14" i="11"/>
  <c r="BC14" i="11" s="1"/>
  <c r="AX46" i="11"/>
  <c r="BC46" i="11" s="1"/>
  <c r="AX95" i="11"/>
  <c r="BC95" i="11" s="1"/>
  <c r="AX19" i="11"/>
  <c r="BC19" i="11" s="1"/>
  <c r="AX27" i="11"/>
  <c r="BC27" i="11" s="1"/>
  <c r="AX58" i="11"/>
  <c r="BC58" i="11" s="1"/>
  <c r="AX99" i="11"/>
  <c r="BC99" i="11" s="1"/>
  <c r="AX104" i="11"/>
  <c r="BC104" i="11" s="1"/>
  <c r="AX107" i="11"/>
  <c r="BC107" i="11" s="1"/>
  <c r="AX35" i="11"/>
  <c r="BC35" i="11" s="1"/>
  <c r="AX44" i="11"/>
  <c r="BC44" i="11" s="1"/>
  <c r="AX76" i="11"/>
  <c r="BC76" i="11" s="1"/>
  <c r="AZ7" i="11"/>
  <c r="AX15" i="11"/>
  <c r="BC15" i="11" s="1"/>
  <c r="AX118" i="11"/>
  <c r="BC118" i="11" s="1"/>
  <c r="AX39" i="11"/>
  <c r="BC39" i="11" s="1"/>
  <c r="AZ91" i="11"/>
  <c r="AZ24" i="11"/>
  <c r="AY67" i="11"/>
  <c r="BO67" i="11" s="1"/>
  <c r="AY48" i="11"/>
  <c r="BO48" i="11" s="1"/>
  <c r="AZ29" i="11"/>
  <c r="AZ50" i="11"/>
  <c r="AX90" i="11"/>
  <c r="BC90" i="11" s="1"/>
  <c r="AY74" i="11"/>
  <c r="BO74" i="11" s="1"/>
  <c r="AZ33" i="11"/>
  <c r="AX105" i="11"/>
  <c r="BC105" i="11" s="1"/>
  <c r="AX64" i="11"/>
  <c r="BC64" i="11" s="1"/>
  <c r="AX93" i="11"/>
  <c r="BC93" i="11" s="1"/>
  <c r="AZ88" i="11"/>
  <c r="AY98" i="11"/>
  <c r="BO98" i="11" s="1"/>
  <c r="AY30" i="11"/>
  <c r="BO30" i="11" s="1"/>
  <c r="AZ76" i="11"/>
  <c r="AX26" i="11"/>
  <c r="BC26" i="11" s="1"/>
  <c r="AY40" i="11"/>
  <c r="BO40" i="11" s="1"/>
  <c r="AY54" i="11"/>
  <c r="BO54" i="11" s="1"/>
  <c r="AZ16" i="11"/>
  <c r="AX28" i="11"/>
  <c r="BC28" i="11" s="1"/>
  <c r="AX53" i="11"/>
  <c r="BC53" i="11" s="1"/>
  <c r="AZ20" i="11"/>
  <c r="AZ49" i="11"/>
  <c r="AY61" i="11"/>
  <c r="BO61" i="11" s="1"/>
  <c r="AY65" i="11"/>
  <c r="BO65" i="11" s="1"/>
  <c r="AY90" i="11"/>
  <c r="BO90" i="11" s="1"/>
  <c r="AY7" i="11"/>
  <c r="BO7" i="11" s="1"/>
  <c r="AX22" i="11"/>
  <c r="BC22" i="11" s="1"/>
  <c r="AY14" i="11"/>
  <c r="BO14" i="11" s="1"/>
  <c r="AY91" i="11"/>
  <c r="BO91" i="11" s="1"/>
  <c r="AX56" i="11"/>
  <c r="BC56" i="11" s="1"/>
  <c r="AY70" i="11"/>
  <c r="BO70" i="11" s="1"/>
  <c r="AX74" i="11"/>
  <c r="BC74" i="11" s="1"/>
  <c r="AX54" i="11"/>
  <c r="BC54" i="11" s="1"/>
  <c r="AZ85" i="11"/>
  <c r="AY114" i="11"/>
  <c r="BO114" i="11" s="1"/>
  <c r="AZ121" i="11"/>
  <c r="AX83" i="11"/>
  <c r="BC83" i="11" s="1"/>
  <c r="AY32" i="11"/>
  <c r="BO32" i="11" s="1"/>
  <c r="AZ75" i="11"/>
  <c r="AX84" i="11"/>
  <c r="BC84" i="11" s="1"/>
  <c r="AX112" i="11"/>
  <c r="BC112" i="11" s="1"/>
  <c r="AZ58" i="11"/>
  <c r="AY120" i="11"/>
  <c r="BO120" i="11" s="1"/>
  <c r="AZ60" i="11"/>
  <c r="AX115" i="11"/>
  <c r="BC115" i="11" s="1"/>
  <c r="AX3" i="11"/>
  <c r="BC3" i="11" s="1"/>
  <c r="AZ53" i="11"/>
  <c r="AZ9" i="11"/>
  <c r="AY118" i="11"/>
  <c r="BO118" i="11" s="1"/>
  <c r="AY6" i="11"/>
  <c r="BO6" i="11" s="1"/>
  <c r="AY57" i="11"/>
  <c r="BO57" i="11" s="1"/>
  <c r="AY102" i="11"/>
  <c r="BO102" i="11" s="1"/>
  <c r="AZ87" i="11"/>
  <c r="AX12" i="11"/>
  <c r="BC12" i="11" s="1"/>
  <c r="AY45" i="11"/>
  <c r="BO45" i="11" s="1"/>
  <c r="AZ52" i="11"/>
  <c r="AX67" i="11"/>
  <c r="BC67" i="11" s="1"/>
  <c r="AY33" i="11"/>
  <c r="BO33" i="11" s="1"/>
  <c r="AX30" i="11"/>
  <c r="BC30" i="11" s="1"/>
  <c r="AZ18" i="11"/>
  <c r="AY18" i="11"/>
  <c r="BO18" i="11" s="1"/>
  <c r="AZ120" i="11"/>
  <c r="AX31" i="11"/>
  <c r="BC31" i="11" s="1"/>
  <c r="AX40" i="11"/>
  <c r="BC40" i="11" s="1"/>
  <c r="AY87" i="11"/>
  <c r="BO87" i="11" s="1"/>
  <c r="AZ44" i="11"/>
  <c r="AX51" i="11"/>
  <c r="BC51" i="11" s="1"/>
  <c r="AZ27" i="11"/>
  <c r="AZ74" i="11"/>
  <c r="AY86" i="11"/>
  <c r="BO86" i="11" s="1"/>
  <c r="AX21" i="11"/>
  <c r="BC21" i="11" s="1"/>
  <c r="AY93" i="11"/>
  <c r="BO93" i="11" s="1"/>
  <c r="AZ98" i="11"/>
  <c r="AX102" i="11"/>
  <c r="BC102" i="11" s="1"/>
  <c r="AY25" i="11"/>
  <c r="BO25" i="11" s="1"/>
  <c r="AY126" i="11"/>
  <c r="BO126" i="11" s="1"/>
  <c r="AX100" i="11"/>
  <c r="BC100" i="11" s="1"/>
  <c r="AX116" i="11"/>
  <c r="BC116" i="11" s="1"/>
  <c r="AX8" i="11"/>
  <c r="BC8" i="11" s="1"/>
  <c r="AZ59" i="11"/>
  <c r="AZ26" i="11"/>
  <c r="AY122" i="11"/>
  <c r="BO122" i="11" s="1"/>
  <c r="AY10" i="11"/>
  <c r="BO10" i="11" s="1"/>
  <c r="AY95" i="11"/>
  <c r="BO95" i="11" s="1"/>
  <c r="AZ83" i="11"/>
  <c r="AX72" i="11"/>
  <c r="BC72" i="11" s="1"/>
  <c r="AY16" i="11"/>
  <c r="BO16" i="11" s="1"/>
  <c r="AX87" i="11"/>
  <c r="BC87" i="11" s="1"/>
  <c r="AX88" i="11"/>
  <c r="BC88" i="11" s="1"/>
  <c r="AX73" i="11"/>
  <c r="BC73" i="11" s="1"/>
  <c r="AX125" i="11"/>
  <c r="BC125" i="11" s="1"/>
  <c r="AX126" i="11"/>
  <c r="BC126" i="11" s="1"/>
  <c r="AX85" i="11"/>
  <c r="BC85" i="11" s="1"/>
  <c r="AX123" i="11"/>
  <c r="BC123" i="11" s="1"/>
  <c r="AX103" i="11"/>
  <c r="BC103" i="11" s="1"/>
  <c r="AX109" i="11"/>
  <c r="BC109" i="11" s="1"/>
  <c r="AX120" i="11"/>
  <c r="BC120" i="11" s="1"/>
  <c r="AX66" i="11"/>
  <c r="BC66" i="11" s="1"/>
  <c r="AX96" i="11"/>
  <c r="BC96" i="11" s="1"/>
  <c r="AX97" i="11"/>
  <c r="BC97" i="11" s="1"/>
  <c r="AX81" i="11"/>
  <c r="BC81" i="11" s="1"/>
  <c r="AX6" i="11"/>
  <c r="BC6" i="11" s="1"/>
  <c r="AZ93" i="11"/>
  <c r="AZ97" i="11"/>
  <c r="AY84" i="11"/>
  <c r="BO84" i="11" s="1"/>
  <c r="AY36" i="11"/>
  <c r="BO36" i="11" s="1"/>
  <c r="AY80" i="11"/>
  <c r="BO80" i="11" s="1"/>
  <c r="AY52" i="11"/>
  <c r="BO52" i="11" s="1"/>
  <c r="AZ43" i="11"/>
  <c r="AX65" i="11"/>
  <c r="BC65" i="11" s="1"/>
  <c r="AY20" i="11"/>
  <c r="BO20" i="11" s="1"/>
  <c r="AZ96" i="11"/>
  <c r="AX18" i="11"/>
  <c r="BC18" i="11" s="1"/>
  <c r="AY13" i="11"/>
  <c r="BO13" i="11" s="1"/>
  <c r="AX108" i="11"/>
  <c r="BC108" i="11" s="1"/>
  <c r="AX17" i="11"/>
  <c r="BC17" i="11" s="1"/>
  <c r="AZ84" i="11"/>
  <c r="AY27" i="11"/>
  <c r="BO27" i="11" s="1"/>
  <c r="AZ17" i="11"/>
  <c r="AX37" i="11"/>
  <c r="BC37" i="11" s="1"/>
  <c r="AX75" i="11"/>
  <c r="BC75" i="11" s="1"/>
  <c r="AY96" i="11"/>
  <c r="BO96" i="11" s="1"/>
  <c r="AZ90" i="11"/>
  <c r="AX20" i="11"/>
  <c r="BC20" i="11" s="1"/>
  <c r="AX45" i="11"/>
  <c r="BC45" i="11" s="1"/>
  <c r="AZ126" i="11"/>
  <c r="AY53" i="11"/>
  <c r="BO53" i="11" s="1"/>
  <c r="AX77" i="11"/>
  <c r="BC77" i="11" s="1"/>
  <c r="AY41" i="11"/>
  <c r="BO41" i="11" s="1"/>
  <c r="AZ89" i="11"/>
  <c r="AX113" i="11"/>
  <c r="BC113" i="11" s="1"/>
  <c r="AX36" i="11"/>
  <c r="BC36" i="11" s="1"/>
  <c r="AY69" i="11"/>
  <c r="BO69" i="11" s="1"/>
  <c r="AX68" i="11"/>
  <c r="BC68" i="11" s="1"/>
  <c r="AX82" i="11"/>
  <c r="BC82" i="11" s="1"/>
  <c r="AX10" i="11"/>
  <c r="BC10" i="11" s="1"/>
  <c r="AZ102" i="11"/>
  <c r="AZ6" i="11"/>
  <c r="AY88" i="11"/>
  <c r="BO88" i="11" s="1"/>
  <c r="AY24" i="11"/>
  <c r="BO24" i="11" s="1"/>
  <c r="AY82" i="11"/>
  <c r="BO82" i="11" s="1"/>
  <c r="AX9" i="11"/>
  <c r="BC9" i="11" s="1"/>
  <c r="AX89" i="11"/>
  <c r="BC89" i="11" s="1"/>
  <c r="AY81" i="11"/>
  <c r="BO81" i="11" s="1"/>
  <c r="AX2" i="11"/>
  <c r="BC2" i="11" s="1"/>
  <c r="BJ2" i="11" s="1"/>
  <c r="AY2" i="11"/>
  <c r="BO2" i="11" s="1"/>
  <c r="AZ2" i="11"/>
  <c r="BP5" i="11" l="1"/>
  <c r="BX78" i="11"/>
  <c r="BD63" i="11"/>
  <c r="BJ63" i="11"/>
  <c r="BD110" i="11"/>
  <c r="CI63" i="11"/>
  <c r="CJ63" i="11" s="1"/>
  <c r="CK63" i="11" s="1"/>
  <c r="BZ63" i="11"/>
  <c r="CA63" i="11" s="1"/>
  <c r="CB63" i="11" s="1"/>
  <c r="BZ5" i="11"/>
  <c r="CA5" i="11" s="1"/>
  <c r="CB5" i="11" s="1"/>
  <c r="BP63" i="11"/>
  <c r="BV63" i="11"/>
  <c r="BJ101" i="11"/>
  <c r="BZ110" i="11"/>
  <c r="CI110" i="11"/>
  <c r="CJ110" i="11" s="1"/>
  <c r="CK110" i="11" s="1"/>
  <c r="BJ5" i="11"/>
  <c r="BD5" i="11"/>
  <c r="BV110" i="11"/>
  <c r="BP110" i="11"/>
  <c r="BZ118" i="11"/>
  <c r="CA118" i="11" s="1"/>
  <c r="CB118" i="11" s="1"/>
  <c r="BZ47" i="11"/>
  <c r="CA47" i="11" s="1"/>
  <c r="CB47" i="11" s="1"/>
  <c r="BZ116" i="11"/>
  <c r="CA116" i="11" s="1"/>
  <c r="CB116" i="11" s="1"/>
  <c r="BZ127" i="11"/>
  <c r="CA127" i="11" s="1"/>
  <c r="CB127" i="11" s="1"/>
  <c r="BZ99" i="11"/>
  <c r="CA99" i="11" s="1"/>
  <c r="CB99" i="11" s="1"/>
  <c r="BZ66" i="11"/>
  <c r="CA66" i="11" s="1"/>
  <c r="CB66" i="11" s="1"/>
  <c r="BP101" i="11"/>
  <c r="BV101" i="11"/>
  <c r="BZ42" i="11"/>
  <c r="CA42" i="11" s="1"/>
  <c r="CB42" i="11" s="1"/>
  <c r="CI94" i="11"/>
  <c r="CJ94" i="11" s="1"/>
  <c r="CK94" i="11" s="1"/>
  <c r="BP92" i="11"/>
  <c r="CI101" i="11"/>
  <c r="CJ101" i="11" s="1"/>
  <c r="CK101" i="11" s="1"/>
  <c r="BZ101" i="11"/>
  <c r="CA101" i="11" s="1"/>
  <c r="CB101" i="11" s="1"/>
  <c r="BJ75" i="11"/>
  <c r="BD75" i="11"/>
  <c r="BJ120" i="11"/>
  <c r="BD120" i="11"/>
  <c r="BD28" i="11"/>
  <c r="BJ28" i="11"/>
  <c r="BD27" i="11"/>
  <c r="BJ27" i="11"/>
  <c r="CI79" i="11"/>
  <c r="CJ79" i="11" s="1"/>
  <c r="CK79" i="11" s="1"/>
  <c r="BZ79" i="11"/>
  <c r="CA79" i="11" s="1"/>
  <c r="CB79" i="11" s="1"/>
  <c r="CI32" i="11"/>
  <c r="CJ32" i="11" s="1"/>
  <c r="CK32" i="11" s="1"/>
  <c r="BZ32" i="11"/>
  <c r="CA32" i="11" s="1"/>
  <c r="CB32" i="11" s="1"/>
  <c r="BZ80" i="11"/>
  <c r="CA80" i="11" s="1"/>
  <c r="CB80" i="11" s="1"/>
  <c r="CI80" i="11"/>
  <c r="CJ80" i="11" s="1"/>
  <c r="CK80" i="11" s="1"/>
  <c r="CI40" i="11"/>
  <c r="CJ40" i="11" s="1"/>
  <c r="CK40" i="11" s="1"/>
  <c r="BZ40" i="11"/>
  <c r="CA40" i="11" s="1"/>
  <c r="CB40" i="11" s="1"/>
  <c r="BV28" i="11"/>
  <c r="BP28" i="11"/>
  <c r="BV3" i="11"/>
  <c r="BP3" i="11"/>
  <c r="BP58" i="11"/>
  <c r="BV58" i="11"/>
  <c r="BP53" i="11"/>
  <c r="BV53" i="11"/>
  <c r="CI97" i="11"/>
  <c r="CJ97" i="11" s="1"/>
  <c r="CK97" i="11" s="1"/>
  <c r="BZ97" i="11"/>
  <c r="CA97" i="11" s="1"/>
  <c r="CB97" i="11" s="1"/>
  <c r="BP93" i="11"/>
  <c r="BV93" i="11"/>
  <c r="BZ58" i="11"/>
  <c r="CA58" i="11" s="1"/>
  <c r="CB58" i="11" s="1"/>
  <c r="CI58" i="11"/>
  <c r="CJ58" i="11" s="1"/>
  <c r="CK58" i="11" s="1"/>
  <c r="BJ93" i="11"/>
  <c r="BD93" i="11"/>
  <c r="CI28" i="11"/>
  <c r="CJ28" i="11" s="1"/>
  <c r="CK28" i="11" s="1"/>
  <c r="BZ28" i="11"/>
  <c r="CA28" i="11" s="1"/>
  <c r="CB28" i="11" s="1"/>
  <c r="BJ61" i="11"/>
  <c r="BD61" i="11"/>
  <c r="BZ108" i="11"/>
  <c r="CA108" i="11" s="1"/>
  <c r="CB108" i="11" s="1"/>
  <c r="CI108" i="11"/>
  <c r="CJ108" i="11" s="1"/>
  <c r="CK108" i="11" s="1"/>
  <c r="BV100" i="11"/>
  <c r="BP100" i="11"/>
  <c r="BZ71" i="11"/>
  <c r="CA71" i="11" s="1"/>
  <c r="CB71" i="11" s="1"/>
  <c r="CI71" i="11"/>
  <c r="CJ71" i="11" s="1"/>
  <c r="CK71" i="11" s="1"/>
  <c r="CI93" i="11"/>
  <c r="CJ93" i="11" s="1"/>
  <c r="CK93" i="11" s="1"/>
  <c r="BZ93" i="11"/>
  <c r="CA93" i="11" s="1"/>
  <c r="CB93" i="11" s="1"/>
  <c r="BD8" i="11"/>
  <c r="BJ8" i="11"/>
  <c r="BV118" i="11"/>
  <c r="BP118" i="11"/>
  <c r="BP54" i="11"/>
  <c r="BV54" i="11"/>
  <c r="BJ95" i="11"/>
  <c r="BD95" i="11"/>
  <c r="BD34" i="11"/>
  <c r="BJ34" i="11"/>
  <c r="BZ22" i="11"/>
  <c r="CI22" i="11"/>
  <c r="CJ22" i="11" s="1"/>
  <c r="CK22" i="11" s="1"/>
  <c r="BP111" i="11"/>
  <c r="BV111" i="11"/>
  <c r="BP39" i="11"/>
  <c r="BV39" i="11"/>
  <c r="BP27" i="11"/>
  <c r="BV27" i="11"/>
  <c r="BJ72" i="11"/>
  <c r="BD72" i="11"/>
  <c r="CI52" i="11"/>
  <c r="CJ52" i="11" s="1"/>
  <c r="CK52" i="11" s="1"/>
  <c r="BZ52" i="11"/>
  <c r="CA52" i="11" s="1"/>
  <c r="CB52" i="11" s="1"/>
  <c r="BP65" i="11"/>
  <c r="BV65" i="11"/>
  <c r="CI24" i="11"/>
  <c r="CJ24" i="11" s="1"/>
  <c r="CK24" i="11" s="1"/>
  <c r="BZ24" i="11"/>
  <c r="CA24" i="11" s="1"/>
  <c r="CB24" i="11" s="1"/>
  <c r="BJ57" i="11"/>
  <c r="BD13" i="11"/>
  <c r="BJ13" i="11"/>
  <c r="BJ92" i="11"/>
  <c r="BD92" i="11"/>
  <c r="BV35" i="11"/>
  <c r="BP35" i="11"/>
  <c r="BZ102" i="11"/>
  <c r="CA102" i="11" s="1"/>
  <c r="CB102" i="11" s="1"/>
  <c r="CI102" i="11"/>
  <c r="CJ102" i="11" s="1"/>
  <c r="CK102" i="11" s="1"/>
  <c r="BP41" i="11"/>
  <c r="BV41" i="11"/>
  <c r="BV96" i="11"/>
  <c r="BP96" i="11"/>
  <c r="BV13" i="11"/>
  <c r="BP13" i="11"/>
  <c r="BP36" i="11"/>
  <c r="BV36" i="11"/>
  <c r="BJ66" i="11"/>
  <c r="BD66" i="11"/>
  <c r="BJ73" i="11"/>
  <c r="BD73" i="11"/>
  <c r="BP122" i="11"/>
  <c r="BV122" i="11"/>
  <c r="BJ102" i="11"/>
  <c r="BD102" i="11"/>
  <c r="BJ51" i="11"/>
  <c r="BD51" i="11"/>
  <c r="BD30" i="11"/>
  <c r="BJ30" i="11"/>
  <c r="BP102" i="11"/>
  <c r="BV102" i="11"/>
  <c r="CI60" i="11"/>
  <c r="CJ60" i="11" s="1"/>
  <c r="CK60" i="11" s="1"/>
  <c r="BZ60" i="11"/>
  <c r="CA60" i="11" s="1"/>
  <c r="CB60" i="11" s="1"/>
  <c r="CI121" i="11"/>
  <c r="CJ121" i="11" s="1"/>
  <c r="CK121" i="11" s="1"/>
  <c r="BZ121" i="11"/>
  <c r="CA121" i="11" s="1"/>
  <c r="CB121" i="11" s="1"/>
  <c r="BP14" i="11"/>
  <c r="BV14" i="11"/>
  <c r="BJ53" i="11"/>
  <c r="BD53" i="11"/>
  <c r="BP98" i="11"/>
  <c r="BV98" i="11"/>
  <c r="BZ50" i="11"/>
  <c r="CA50" i="11" s="1"/>
  <c r="CB50" i="11" s="1"/>
  <c r="CI50" i="11"/>
  <c r="CJ50" i="11" s="1"/>
  <c r="CK50" i="11" s="1"/>
  <c r="BD15" i="11"/>
  <c r="BJ15" i="11"/>
  <c r="BJ58" i="11"/>
  <c r="BD58" i="11"/>
  <c r="BP97" i="11"/>
  <c r="BV97" i="11"/>
  <c r="BD32" i="11"/>
  <c r="BJ32" i="11"/>
  <c r="CI115" i="11"/>
  <c r="CJ115" i="11" s="1"/>
  <c r="CK115" i="11" s="1"/>
  <c r="BZ115" i="11"/>
  <c r="CA115" i="11" s="1"/>
  <c r="CB115" i="11" s="1"/>
  <c r="BJ98" i="11"/>
  <c r="BD98" i="11"/>
  <c r="BD124" i="11"/>
  <c r="BJ124" i="11"/>
  <c r="CI65" i="11"/>
  <c r="CJ65" i="11" s="1"/>
  <c r="CK65" i="11" s="1"/>
  <c r="BZ65" i="11"/>
  <c r="CA65" i="11" s="1"/>
  <c r="CB65" i="11" s="1"/>
  <c r="BP112" i="11"/>
  <c r="BV112" i="11"/>
  <c r="CI56" i="11"/>
  <c r="CJ56" i="11" s="1"/>
  <c r="CK56" i="11" s="1"/>
  <c r="BZ56" i="11"/>
  <c r="CA56" i="11" s="1"/>
  <c r="CB56" i="11" s="1"/>
  <c r="BJ42" i="11"/>
  <c r="BD42" i="11"/>
  <c r="BP47" i="11"/>
  <c r="BV47" i="11"/>
  <c r="BD11" i="11"/>
  <c r="BJ11" i="11"/>
  <c r="BZ124" i="11"/>
  <c r="CA124" i="11" s="1"/>
  <c r="CB124" i="11" s="1"/>
  <c r="CI124" i="11"/>
  <c r="CJ124" i="11" s="1"/>
  <c r="CK124" i="11" s="1"/>
  <c r="CI114" i="11"/>
  <c r="CJ114" i="11" s="1"/>
  <c r="CK114" i="11" s="1"/>
  <c r="BZ114" i="11"/>
  <c r="CA114" i="11" s="1"/>
  <c r="CB114" i="11" s="1"/>
  <c r="BZ122" i="11"/>
  <c r="CA122" i="11" s="1"/>
  <c r="CB122" i="11" s="1"/>
  <c r="CI122" i="11"/>
  <c r="CJ122" i="11" s="1"/>
  <c r="CK122" i="11" s="1"/>
  <c r="BP38" i="11"/>
  <c r="BV38" i="11"/>
  <c r="BZ72" i="11"/>
  <c r="CA72" i="11" s="1"/>
  <c r="CB72" i="11" s="1"/>
  <c r="CI72" i="11"/>
  <c r="CJ72" i="11" s="1"/>
  <c r="CK72" i="11" s="1"/>
  <c r="BV94" i="11"/>
  <c r="BP94" i="11"/>
  <c r="BZ119" i="11"/>
  <c r="CA119" i="11" s="1"/>
  <c r="CB119" i="11" s="1"/>
  <c r="CI119" i="11"/>
  <c r="CJ119" i="11" s="1"/>
  <c r="CK119" i="11" s="1"/>
  <c r="CI112" i="11"/>
  <c r="CJ112" i="11" s="1"/>
  <c r="CK112" i="11" s="1"/>
  <c r="BZ112" i="11"/>
  <c r="CA112" i="11" s="1"/>
  <c r="CB112" i="11" s="1"/>
  <c r="CI62" i="11"/>
  <c r="CJ62" i="11" s="1"/>
  <c r="CK62" i="11" s="1"/>
  <c r="BZ62" i="11"/>
  <c r="CA62" i="11" s="1"/>
  <c r="CB62" i="11" s="1"/>
  <c r="CI64" i="11"/>
  <c r="CJ64" i="11" s="1"/>
  <c r="CK64" i="11" s="1"/>
  <c r="BZ64" i="11"/>
  <c r="CA64" i="11" s="1"/>
  <c r="CB64" i="11" s="1"/>
  <c r="CI4" i="11"/>
  <c r="CJ4" i="11" s="1"/>
  <c r="CK4" i="11" s="1"/>
  <c r="BZ4" i="11"/>
  <c r="CA4" i="11" s="1"/>
  <c r="CB4" i="11" s="1"/>
  <c r="BP68" i="11"/>
  <c r="BV68" i="11"/>
  <c r="BP37" i="11"/>
  <c r="BV37" i="11"/>
  <c r="BV123" i="11"/>
  <c r="BP123" i="11"/>
  <c r="BP81" i="11"/>
  <c r="BV81" i="11"/>
  <c r="BJ18" i="11"/>
  <c r="BD18" i="11"/>
  <c r="CI26" i="11"/>
  <c r="CJ26" i="11" s="1"/>
  <c r="CK26" i="11" s="1"/>
  <c r="BZ26" i="11"/>
  <c r="CA26" i="11" s="1"/>
  <c r="CB26" i="11" s="1"/>
  <c r="BP57" i="11"/>
  <c r="BV57" i="11"/>
  <c r="BD22" i="11"/>
  <c r="BJ22" i="11"/>
  <c r="BZ7" i="11"/>
  <c r="CA7" i="11" s="1"/>
  <c r="CB7" i="11" s="1"/>
  <c r="CI7" i="11"/>
  <c r="CJ7" i="11" s="1"/>
  <c r="CK7" i="11" s="1"/>
  <c r="BJ55" i="11"/>
  <c r="BD55" i="11"/>
  <c r="BJ122" i="11"/>
  <c r="BD122" i="11"/>
  <c r="BP4" i="11"/>
  <c r="BV4" i="11"/>
  <c r="BJ82" i="11"/>
  <c r="BD82" i="11"/>
  <c r="BJ109" i="11"/>
  <c r="BD109" i="11"/>
  <c r="BP87" i="11"/>
  <c r="BV87" i="11"/>
  <c r="BV7" i="11"/>
  <c r="BP7" i="11"/>
  <c r="BD19" i="11"/>
  <c r="BJ19" i="11"/>
  <c r="BJ50" i="11"/>
  <c r="BD50" i="11"/>
  <c r="BD25" i="11"/>
  <c r="BJ25" i="11"/>
  <c r="BV113" i="11"/>
  <c r="BP113" i="11"/>
  <c r="BP9" i="11"/>
  <c r="BV9" i="11"/>
  <c r="BZ68" i="11"/>
  <c r="CA68" i="11" s="1"/>
  <c r="CB68" i="11" s="1"/>
  <c r="CI68" i="11"/>
  <c r="CJ68" i="11" s="1"/>
  <c r="CK68" i="11" s="1"/>
  <c r="BZ73" i="11"/>
  <c r="CA73" i="11" s="1"/>
  <c r="CB73" i="11" s="1"/>
  <c r="CI73" i="11"/>
  <c r="CJ73" i="11" s="1"/>
  <c r="CK73" i="11" s="1"/>
  <c r="BP125" i="11"/>
  <c r="BV125" i="11"/>
  <c r="CI57" i="11"/>
  <c r="CJ57" i="11" s="1"/>
  <c r="CK57" i="11" s="1"/>
  <c r="BZ57" i="11"/>
  <c r="CA57" i="11" s="1"/>
  <c r="CB57" i="11" s="1"/>
  <c r="BJ9" i="11"/>
  <c r="BD9" i="11"/>
  <c r="BP20" i="11"/>
  <c r="BV20" i="11"/>
  <c r="BD21" i="11"/>
  <c r="BJ21" i="11"/>
  <c r="BJ54" i="11"/>
  <c r="BD54" i="11"/>
  <c r="BP67" i="11"/>
  <c r="BV67" i="11"/>
  <c r="BP64" i="11"/>
  <c r="BV64" i="11"/>
  <c r="BJ49" i="11"/>
  <c r="BD49" i="11"/>
  <c r="BP34" i="11"/>
  <c r="BV34" i="11"/>
  <c r="BP106" i="11"/>
  <c r="BV106" i="11"/>
  <c r="CI106" i="11"/>
  <c r="CJ106" i="11" s="1"/>
  <c r="CK106" i="11" s="1"/>
  <c r="BZ106" i="11"/>
  <c r="CA106" i="11" s="1"/>
  <c r="CB106" i="11" s="1"/>
  <c r="BP46" i="11"/>
  <c r="BV46" i="11"/>
  <c r="CI11" i="11"/>
  <c r="CJ11" i="11" s="1"/>
  <c r="CK11" i="11" s="1"/>
  <c r="BZ11" i="11"/>
  <c r="CA11" i="11" s="1"/>
  <c r="CB11" i="11" s="1"/>
  <c r="BP82" i="11"/>
  <c r="BV82" i="11"/>
  <c r="BJ65" i="11"/>
  <c r="BD65" i="11"/>
  <c r="BV86" i="11"/>
  <c r="BP86" i="11"/>
  <c r="BJ84" i="11"/>
  <c r="BD84" i="11"/>
  <c r="BJ105" i="11"/>
  <c r="BD105" i="11"/>
  <c r="BP66" i="11"/>
  <c r="BV66" i="11"/>
  <c r="CI70" i="11"/>
  <c r="CJ70" i="11" s="1"/>
  <c r="CK70" i="11" s="1"/>
  <c r="BZ70" i="11"/>
  <c r="CA70" i="11" s="1"/>
  <c r="CB70" i="11" s="1"/>
  <c r="BP23" i="11"/>
  <c r="BV23" i="11"/>
  <c r="BP31" i="11"/>
  <c r="BV31" i="11"/>
  <c r="CI14" i="11"/>
  <c r="CJ14" i="11" s="1"/>
  <c r="CK14" i="11" s="1"/>
  <c r="BZ14" i="11"/>
  <c r="CA14" i="11" s="1"/>
  <c r="CB14" i="11" s="1"/>
  <c r="CI92" i="11"/>
  <c r="CJ92" i="11" s="1"/>
  <c r="CK92" i="11" s="1"/>
  <c r="BZ92" i="11"/>
  <c r="CA92" i="11" s="1"/>
  <c r="CB92" i="11" s="1"/>
  <c r="BP75" i="11"/>
  <c r="BV75" i="11"/>
  <c r="BV24" i="11"/>
  <c r="BP24" i="11"/>
  <c r="BJ45" i="11"/>
  <c r="BD45" i="11"/>
  <c r="CI84" i="11"/>
  <c r="CJ84" i="11" s="1"/>
  <c r="CK84" i="11" s="1"/>
  <c r="BZ84" i="11"/>
  <c r="CA84" i="11" s="1"/>
  <c r="CB84" i="11" s="1"/>
  <c r="BZ43" i="11"/>
  <c r="CA43" i="11" s="1"/>
  <c r="CB43" i="11" s="1"/>
  <c r="CI43" i="11"/>
  <c r="CJ43" i="11" s="1"/>
  <c r="CK43" i="11" s="1"/>
  <c r="BJ81" i="11"/>
  <c r="BD81" i="11"/>
  <c r="BJ85" i="11"/>
  <c r="BD85" i="11"/>
  <c r="CI83" i="11"/>
  <c r="CJ83" i="11" s="1"/>
  <c r="CK83" i="11" s="1"/>
  <c r="BZ83" i="11"/>
  <c r="CA83" i="11" s="1"/>
  <c r="CB83" i="11" s="1"/>
  <c r="BJ100" i="11"/>
  <c r="BD100" i="11"/>
  <c r="CI74" i="11"/>
  <c r="CJ74" i="11" s="1"/>
  <c r="CK74" i="11" s="1"/>
  <c r="BZ74" i="11"/>
  <c r="CA74" i="11" s="1"/>
  <c r="CB74" i="11" s="1"/>
  <c r="BZ120" i="11"/>
  <c r="CA120" i="11" s="1"/>
  <c r="CB120" i="11" s="1"/>
  <c r="CI120" i="11"/>
  <c r="CJ120" i="11" s="1"/>
  <c r="CK120" i="11" s="1"/>
  <c r="BP45" i="11"/>
  <c r="BV45" i="11"/>
  <c r="CI53" i="11"/>
  <c r="CJ53" i="11" s="1"/>
  <c r="CK53" i="11" s="1"/>
  <c r="BZ53" i="11"/>
  <c r="CA53" i="11" s="1"/>
  <c r="CB53" i="11" s="1"/>
  <c r="BZ75" i="11"/>
  <c r="CA75" i="11" s="1"/>
  <c r="CB75" i="11" s="1"/>
  <c r="CI75" i="11"/>
  <c r="CJ75" i="11" s="1"/>
  <c r="CK75" i="11" s="1"/>
  <c r="BV70" i="11"/>
  <c r="BP70" i="11"/>
  <c r="BV61" i="11"/>
  <c r="BP61" i="11"/>
  <c r="BD26" i="11"/>
  <c r="BJ26" i="11"/>
  <c r="BZ33" i="11"/>
  <c r="CA33" i="11" s="1"/>
  <c r="CB33" i="11" s="1"/>
  <c r="CI33" i="11"/>
  <c r="CJ33" i="11" s="1"/>
  <c r="CK33" i="11" s="1"/>
  <c r="CI91" i="11"/>
  <c r="CJ91" i="11" s="1"/>
  <c r="CK91" i="11" s="1"/>
  <c r="BZ91" i="11"/>
  <c r="CA91" i="11" s="1"/>
  <c r="CB91" i="11" s="1"/>
  <c r="BD107" i="11"/>
  <c r="BJ107" i="11"/>
  <c r="BD14" i="11"/>
  <c r="BJ14" i="11"/>
  <c r="CI55" i="11"/>
  <c r="CJ55" i="11" s="1"/>
  <c r="CK55" i="11" s="1"/>
  <c r="BZ55" i="11"/>
  <c r="CA55" i="11" s="1"/>
  <c r="CB55" i="11" s="1"/>
  <c r="BV49" i="11"/>
  <c r="BP49" i="11"/>
  <c r="BJ127" i="11"/>
  <c r="BD127" i="11"/>
  <c r="BD38" i="11"/>
  <c r="BJ38" i="11"/>
  <c r="BV72" i="11"/>
  <c r="BP72" i="11"/>
  <c r="BV15" i="11"/>
  <c r="BP15" i="11"/>
  <c r="CI45" i="11"/>
  <c r="CJ45" i="11" s="1"/>
  <c r="CK45" i="11" s="1"/>
  <c r="BZ45" i="11"/>
  <c r="CA45" i="11" s="1"/>
  <c r="CB45" i="11" s="1"/>
  <c r="BP21" i="11"/>
  <c r="BV21" i="11"/>
  <c r="BJ70" i="11"/>
  <c r="BD70" i="11"/>
  <c r="BJ62" i="11"/>
  <c r="BD62" i="11"/>
  <c r="BD23" i="11"/>
  <c r="BJ23" i="11"/>
  <c r="BP99" i="11"/>
  <c r="BV99" i="11"/>
  <c r="BZ30" i="11"/>
  <c r="CA30" i="11" s="1"/>
  <c r="CB30" i="11" s="1"/>
  <c r="CI30" i="11"/>
  <c r="CJ30" i="11" s="1"/>
  <c r="CK30" i="11" s="1"/>
  <c r="CI103" i="11"/>
  <c r="CJ103" i="11" s="1"/>
  <c r="CK103" i="11" s="1"/>
  <c r="BZ103" i="11"/>
  <c r="CA103" i="11" s="1"/>
  <c r="CB103" i="11" s="1"/>
  <c r="BZ54" i="11"/>
  <c r="CA54" i="11" s="1"/>
  <c r="CB54" i="11" s="1"/>
  <c r="CI54" i="11"/>
  <c r="CJ54" i="11" s="1"/>
  <c r="CK54" i="11" s="1"/>
  <c r="BP89" i="11"/>
  <c r="BV89" i="11"/>
  <c r="BZ109" i="11"/>
  <c r="CA109" i="11" s="1"/>
  <c r="CB109" i="11" s="1"/>
  <c r="CI109" i="11"/>
  <c r="CJ109" i="11" s="1"/>
  <c r="CK109" i="11" s="1"/>
  <c r="BV104" i="11"/>
  <c r="BP104" i="11"/>
  <c r="CI8" i="11"/>
  <c r="CJ8" i="11" s="1"/>
  <c r="CK8" i="11" s="1"/>
  <c r="BZ8" i="11"/>
  <c r="CA8" i="11" s="1"/>
  <c r="CB8" i="11" s="1"/>
  <c r="BP117" i="11"/>
  <c r="BV117" i="11"/>
  <c r="CI100" i="11"/>
  <c r="CJ100" i="11" s="1"/>
  <c r="CK100" i="11" s="1"/>
  <c r="BZ100" i="11"/>
  <c r="CA100" i="11" s="1"/>
  <c r="CB100" i="11" s="1"/>
  <c r="BV12" i="11"/>
  <c r="BP12" i="11"/>
  <c r="BJ10" i="11"/>
  <c r="BD10" i="11"/>
  <c r="BP84" i="11"/>
  <c r="BV84" i="11"/>
  <c r="CI98" i="11"/>
  <c r="CJ98" i="11" s="1"/>
  <c r="CK98" i="11" s="1"/>
  <c r="BZ98" i="11"/>
  <c r="CA98" i="11" s="1"/>
  <c r="CB98" i="11" s="1"/>
  <c r="BV120" i="11"/>
  <c r="BP120" i="11"/>
  <c r="CI88" i="11"/>
  <c r="CJ88" i="11" s="1"/>
  <c r="CK88" i="11" s="1"/>
  <c r="BZ88" i="11"/>
  <c r="CA88" i="11" s="1"/>
  <c r="CB88" i="11" s="1"/>
  <c r="BJ41" i="11"/>
  <c r="BD41" i="11"/>
  <c r="BJ117" i="11"/>
  <c r="BD117" i="11"/>
  <c r="BV19" i="11"/>
  <c r="BP19" i="11"/>
  <c r="BV17" i="11"/>
  <c r="BP17" i="11"/>
  <c r="BZ36" i="11"/>
  <c r="CA36" i="11" s="1"/>
  <c r="CB36" i="11" s="1"/>
  <c r="CI36" i="11"/>
  <c r="CJ36" i="11" s="1"/>
  <c r="CK36" i="11" s="1"/>
  <c r="BV60" i="11"/>
  <c r="BP60" i="11"/>
  <c r="BP108" i="11"/>
  <c r="BV108" i="11"/>
  <c r="CI48" i="11"/>
  <c r="CJ48" i="11" s="1"/>
  <c r="CK48" i="11" s="1"/>
  <c r="BZ48" i="11"/>
  <c r="CA48" i="11" s="1"/>
  <c r="CB48" i="11" s="1"/>
  <c r="BJ89" i="11"/>
  <c r="BD89" i="11"/>
  <c r="BZ96" i="11"/>
  <c r="CA96" i="11" s="1"/>
  <c r="CB96" i="11" s="1"/>
  <c r="CI96" i="11"/>
  <c r="CJ96" i="11" s="1"/>
  <c r="CK96" i="11" s="1"/>
  <c r="CI59" i="11"/>
  <c r="CJ59" i="11" s="1"/>
  <c r="CK59" i="11" s="1"/>
  <c r="BZ59" i="11"/>
  <c r="CA59" i="11" s="1"/>
  <c r="CB59" i="11" s="1"/>
  <c r="BP33" i="11"/>
  <c r="BV33" i="11"/>
  <c r="CI85" i="11"/>
  <c r="CJ85" i="11" s="1"/>
  <c r="CK85" i="11" s="1"/>
  <c r="BZ85" i="11"/>
  <c r="CA85" i="11" s="1"/>
  <c r="CB85" i="11" s="1"/>
  <c r="BP48" i="11"/>
  <c r="BV48" i="11"/>
  <c r="BP83" i="11"/>
  <c r="BV83" i="11"/>
  <c r="BJ79" i="11"/>
  <c r="BD79" i="11"/>
  <c r="BJ91" i="11"/>
  <c r="BD91" i="11"/>
  <c r="BV29" i="11"/>
  <c r="BP29" i="11"/>
  <c r="CI77" i="11"/>
  <c r="CJ77" i="11" s="1"/>
  <c r="CK77" i="11" s="1"/>
  <c r="BZ77" i="11"/>
  <c r="CA77" i="11" s="1"/>
  <c r="CB77" i="11" s="1"/>
  <c r="BZ17" i="11"/>
  <c r="CA17" i="11" s="1"/>
  <c r="CB17" i="11" s="1"/>
  <c r="CI17" i="11"/>
  <c r="CJ17" i="11" s="1"/>
  <c r="CK17" i="11" s="1"/>
  <c r="BV16" i="11"/>
  <c r="BP16" i="11"/>
  <c r="BJ67" i="11"/>
  <c r="BD67" i="11"/>
  <c r="BP90" i="11"/>
  <c r="BV90" i="11"/>
  <c r="BJ44" i="11"/>
  <c r="BD44" i="11"/>
  <c r="BD33" i="11"/>
  <c r="BJ33" i="11"/>
  <c r="BV109" i="11"/>
  <c r="BP109" i="11"/>
  <c r="BZ10" i="11"/>
  <c r="CA10" i="11" s="1"/>
  <c r="CB10" i="11" s="1"/>
  <c r="CI10" i="11"/>
  <c r="CJ10" i="11" s="1"/>
  <c r="CK10" i="11" s="1"/>
  <c r="CI34" i="11"/>
  <c r="CJ34" i="11" s="1"/>
  <c r="CK34" i="11" s="1"/>
  <c r="BZ34" i="11"/>
  <c r="CA34" i="11" s="1"/>
  <c r="CB34" i="11" s="1"/>
  <c r="BP127" i="11"/>
  <c r="BV127" i="11"/>
  <c r="CI126" i="11"/>
  <c r="CJ126" i="11" s="1"/>
  <c r="CK126" i="11" s="1"/>
  <c r="BZ126" i="11"/>
  <c r="CA126" i="11" s="1"/>
  <c r="CB126" i="11" s="1"/>
  <c r="BJ123" i="11"/>
  <c r="BD123" i="11"/>
  <c r="BD31" i="11"/>
  <c r="BJ31" i="11"/>
  <c r="BJ74" i="11"/>
  <c r="BD74" i="11"/>
  <c r="BD35" i="11"/>
  <c r="BJ35" i="11"/>
  <c r="BJ86" i="11"/>
  <c r="BD86" i="11"/>
  <c r="CI81" i="11"/>
  <c r="CJ81" i="11" s="1"/>
  <c r="CK81" i="11" s="1"/>
  <c r="BZ81" i="11"/>
  <c r="CA81" i="11" s="1"/>
  <c r="CB81" i="11" s="1"/>
  <c r="CI25" i="11"/>
  <c r="CJ25" i="11" s="1"/>
  <c r="CK25" i="11" s="1"/>
  <c r="BZ25" i="11"/>
  <c r="CA25" i="11" s="1"/>
  <c r="CB25" i="11" s="1"/>
  <c r="BP50" i="11"/>
  <c r="BV50" i="11"/>
  <c r="BV62" i="11"/>
  <c r="BP62" i="11"/>
  <c r="BP71" i="11"/>
  <c r="BV71" i="11"/>
  <c r="BV88" i="11"/>
  <c r="BP88" i="11"/>
  <c r="BP52" i="11"/>
  <c r="BV52" i="11"/>
  <c r="BJ126" i="11"/>
  <c r="BD126" i="11"/>
  <c r="BP95" i="11"/>
  <c r="BV95" i="11"/>
  <c r="BV126" i="11"/>
  <c r="BP126" i="11"/>
  <c r="BZ27" i="11"/>
  <c r="CA27" i="11" s="1"/>
  <c r="CB27" i="11" s="1"/>
  <c r="CI27" i="11"/>
  <c r="CJ27" i="11" s="1"/>
  <c r="CK27" i="11" s="1"/>
  <c r="BP18" i="11"/>
  <c r="BV18" i="11"/>
  <c r="BD12" i="11"/>
  <c r="BJ12" i="11"/>
  <c r="BD3" i="11"/>
  <c r="BJ3" i="11"/>
  <c r="BP32" i="11"/>
  <c r="BV32" i="11"/>
  <c r="BJ56" i="11"/>
  <c r="BD56" i="11"/>
  <c r="CI49" i="11"/>
  <c r="CJ49" i="11" s="1"/>
  <c r="CK49" i="11" s="1"/>
  <c r="BZ49" i="11"/>
  <c r="CA49" i="11" s="1"/>
  <c r="CB49" i="11" s="1"/>
  <c r="CI76" i="11"/>
  <c r="CJ76" i="11" s="1"/>
  <c r="CK76" i="11" s="1"/>
  <c r="BZ76" i="11"/>
  <c r="CA76" i="11" s="1"/>
  <c r="CB76" i="11" s="1"/>
  <c r="BV74" i="11"/>
  <c r="BP74" i="11"/>
  <c r="BD39" i="11"/>
  <c r="BJ39" i="11"/>
  <c r="BJ104" i="11"/>
  <c r="BD104" i="11"/>
  <c r="BP103" i="11"/>
  <c r="BV103" i="11"/>
  <c r="CI38" i="11"/>
  <c r="CJ38" i="11" s="1"/>
  <c r="CK38" i="11" s="1"/>
  <c r="BZ38" i="11"/>
  <c r="CA38" i="11" s="1"/>
  <c r="CB38" i="11" s="1"/>
  <c r="BJ47" i="11"/>
  <c r="BD47" i="11"/>
  <c r="BJ52" i="11"/>
  <c r="BD52" i="11"/>
  <c r="BJ114" i="11"/>
  <c r="BD114" i="11"/>
  <c r="BD16" i="11"/>
  <c r="BJ16" i="11"/>
  <c r="BJ94" i="11"/>
  <c r="BD94" i="11"/>
  <c r="BX94" i="11"/>
  <c r="BD29" i="11"/>
  <c r="BJ29" i="11"/>
  <c r="BZ12" i="11"/>
  <c r="CA12" i="11" s="1"/>
  <c r="CB12" i="11" s="1"/>
  <c r="CI12" i="11"/>
  <c r="CJ12" i="11" s="1"/>
  <c r="CK12" i="11" s="1"/>
  <c r="CI105" i="11"/>
  <c r="CJ105" i="11" s="1"/>
  <c r="CK105" i="11" s="1"/>
  <c r="BZ105" i="11"/>
  <c r="CA105" i="11" s="1"/>
  <c r="CB105" i="11" s="1"/>
  <c r="BJ48" i="11"/>
  <c r="BD48" i="11"/>
  <c r="BJ121" i="11"/>
  <c r="BD121" i="11"/>
  <c r="BP59" i="11"/>
  <c r="BV59" i="11"/>
  <c r="CI111" i="11"/>
  <c r="CJ111" i="11" s="1"/>
  <c r="CK111" i="11" s="1"/>
  <c r="BZ111" i="11"/>
  <c r="CA111" i="11" s="1"/>
  <c r="CB111" i="11" s="1"/>
  <c r="BZ51" i="11"/>
  <c r="CA51" i="11" s="1"/>
  <c r="CB51" i="11" s="1"/>
  <c r="CI51" i="11"/>
  <c r="CJ51" i="11" s="1"/>
  <c r="CK51" i="11" s="1"/>
  <c r="CI37" i="11"/>
  <c r="CJ37" i="11" s="1"/>
  <c r="CK37" i="11" s="1"/>
  <c r="BZ37" i="11"/>
  <c r="CA37" i="11" s="1"/>
  <c r="CB37" i="11" s="1"/>
  <c r="BP105" i="11"/>
  <c r="BV105" i="11"/>
  <c r="BZ3" i="11"/>
  <c r="CA3" i="11" s="1"/>
  <c r="CB3" i="11" s="1"/>
  <c r="CI3" i="11"/>
  <c r="CJ3" i="11" s="1"/>
  <c r="CK3" i="11" s="1"/>
  <c r="BP42" i="11"/>
  <c r="BV42" i="11"/>
  <c r="BZ46" i="11"/>
  <c r="CA46" i="11" s="1"/>
  <c r="CB46" i="11" s="1"/>
  <c r="CI46" i="11"/>
  <c r="CJ46" i="11" s="1"/>
  <c r="CK46" i="11" s="1"/>
  <c r="BV26" i="11"/>
  <c r="BP26" i="11"/>
  <c r="CI123" i="11"/>
  <c r="CJ123" i="11" s="1"/>
  <c r="CK123" i="11" s="1"/>
  <c r="BZ123" i="11"/>
  <c r="CA123" i="11" s="1"/>
  <c r="CB123" i="11" s="1"/>
  <c r="BP43" i="11"/>
  <c r="BV43" i="11"/>
  <c r="CI82" i="11"/>
  <c r="CJ82" i="11" s="1"/>
  <c r="CK82" i="11" s="1"/>
  <c r="BZ82" i="11"/>
  <c r="CA82" i="11" s="1"/>
  <c r="CB82" i="11" s="1"/>
  <c r="BP8" i="11"/>
  <c r="BV8" i="11"/>
  <c r="BJ77" i="11"/>
  <c r="BD77" i="11"/>
  <c r="BJ88" i="11"/>
  <c r="BD88" i="11"/>
  <c r="CI44" i="11"/>
  <c r="CJ44" i="11" s="1"/>
  <c r="CK44" i="11" s="1"/>
  <c r="BZ44" i="11"/>
  <c r="CA44" i="11" s="1"/>
  <c r="CB44" i="11" s="1"/>
  <c r="BV114" i="11"/>
  <c r="BP114" i="11"/>
  <c r="BZ29" i="11"/>
  <c r="CA29" i="11" s="1"/>
  <c r="CB29" i="11" s="1"/>
  <c r="CI29" i="11"/>
  <c r="CJ29" i="11" s="1"/>
  <c r="CK29" i="11" s="1"/>
  <c r="BJ43" i="11"/>
  <c r="BD43" i="11"/>
  <c r="BD4" i="11"/>
  <c r="BJ4" i="11"/>
  <c r="BZ69" i="11"/>
  <c r="CA69" i="11" s="1"/>
  <c r="CB69" i="11" s="1"/>
  <c r="CI69" i="11"/>
  <c r="CJ69" i="11" s="1"/>
  <c r="CK69" i="11" s="1"/>
  <c r="CI35" i="11"/>
  <c r="CJ35" i="11" s="1"/>
  <c r="CK35" i="11" s="1"/>
  <c r="BZ35" i="11"/>
  <c r="CA35" i="11" s="1"/>
  <c r="CB35" i="11" s="1"/>
  <c r="BP107" i="11"/>
  <c r="BV107" i="11"/>
  <c r="BP119" i="11"/>
  <c r="BV119" i="11"/>
  <c r="BD37" i="11"/>
  <c r="BJ37" i="11"/>
  <c r="BJ87" i="11"/>
  <c r="BD87" i="11"/>
  <c r="BP6" i="11"/>
  <c r="BV6" i="11"/>
  <c r="BZ16" i="11"/>
  <c r="CA16" i="11" s="1"/>
  <c r="CB16" i="11" s="1"/>
  <c r="CI16" i="11"/>
  <c r="CJ16" i="11" s="1"/>
  <c r="CK16" i="11" s="1"/>
  <c r="BJ76" i="11"/>
  <c r="BD76" i="11"/>
  <c r="CI39" i="11"/>
  <c r="CJ39" i="11" s="1"/>
  <c r="CK39" i="11" s="1"/>
  <c r="BZ39" i="11"/>
  <c r="CA39" i="11" s="1"/>
  <c r="CB39" i="11" s="1"/>
  <c r="BJ71" i="11"/>
  <c r="BD71" i="11"/>
  <c r="BP51" i="11"/>
  <c r="BV51" i="11"/>
  <c r="CI117" i="11"/>
  <c r="CJ117" i="11" s="1"/>
  <c r="CK117" i="11" s="1"/>
  <c r="BZ117" i="11"/>
  <c r="CA117" i="11" s="1"/>
  <c r="CB117" i="11" s="1"/>
  <c r="CI31" i="11"/>
  <c r="CJ31" i="11" s="1"/>
  <c r="CK31" i="11" s="1"/>
  <c r="BZ31" i="11"/>
  <c r="CA31" i="11" s="1"/>
  <c r="CB31" i="11" s="1"/>
  <c r="BJ68" i="11"/>
  <c r="BD68" i="11"/>
  <c r="BJ103" i="11"/>
  <c r="BD103" i="11"/>
  <c r="BD40" i="11"/>
  <c r="BJ40" i="11"/>
  <c r="BJ112" i="11"/>
  <c r="BD112" i="11"/>
  <c r="BJ64" i="11"/>
  <c r="BD64" i="11"/>
  <c r="BV73" i="11"/>
  <c r="BP73" i="11"/>
  <c r="BJ111" i="11"/>
  <c r="BD111" i="11"/>
  <c r="CI19" i="11"/>
  <c r="CJ19" i="11" s="1"/>
  <c r="CK19" i="11" s="1"/>
  <c r="BZ19" i="11"/>
  <c r="CA19" i="11" s="1"/>
  <c r="CB19" i="11" s="1"/>
  <c r="BD24" i="11"/>
  <c r="BJ24" i="11"/>
  <c r="CI86" i="11"/>
  <c r="CJ86" i="11" s="1"/>
  <c r="CK86" i="11" s="1"/>
  <c r="BZ86" i="11"/>
  <c r="CA86" i="11" s="1"/>
  <c r="CB86" i="11" s="1"/>
  <c r="BP121" i="11"/>
  <c r="BV121" i="11"/>
  <c r="BZ113" i="11"/>
  <c r="CA113" i="11" s="1"/>
  <c r="CB113" i="11" s="1"/>
  <c r="CI113" i="11"/>
  <c r="CJ113" i="11" s="1"/>
  <c r="CK113" i="11" s="1"/>
  <c r="BP79" i="11"/>
  <c r="BV79" i="11"/>
  <c r="BP69" i="11"/>
  <c r="BV69" i="11"/>
  <c r="BD6" i="11"/>
  <c r="BJ6" i="11"/>
  <c r="BD116" i="11"/>
  <c r="BJ116" i="11"/>
  <c r="CI9" i="11"/>
  <c r="CJ9" i="11" s="1"/>
  <c r="CK9" i="11" s="1"/>
  <c r="BZ9" i="11"/>
  <c r="CA9" i="11" s="1"/>
  <c r="CB9" i="11" s="1"/>
  <c r="BP40" i="11"/>
  <c r="BV40" i="11"/>
  <c r="BJ46" i="11"/>
  <c r="BD46" i="11"/>
  <c r="BD7" i="11"/>
  <c r="BJ7" i="11"/>
  <c r="CI41" i="11"/>
  <c r="CJ41" i="11" s="1"/>
  <c r="CK41" i="11" s="1"/>
  <c r="BZ41" i="11"/>
  <c r="BP85" i="11"/>
  <c r="BV85" i="11"/>
  <c r="CI13" i="11"/>
  <c r="CJ13" i="11" s="1"/>
  <c r="CK13" i="11" s="1"/>
  <c r="BZ13" i="11"/>
  <c r="CA13" i="11" s="1"/>
  <c r="CB13" i="11" s="1"/>
  <c r="BZ23" i="11"/>
  <c r="CA23" i="11" s="1"/>
  <c r="CB23" i="11" s="1"/>
  <c r="CI23" i="11"/>
  <c r="CJ23" i="11" s="1"/>
  <c r="CK23" i="11" s="1"/>
  <c r="BP56" i="11"/>
  <c r="BV56" i="11"/>
  <c r="BD36" i="11"/>
  <c r="BJ36" i="11"/>
  <c r="BJ113" i="11"/>
  <c r="BD113" i="11"/>
  <c r="BD20" i="11"/>
  <c r="BJ20" i="11"/>
  <c r="BJ17" i="11"/>
  <c r="BD17" i="11"/>
  <c r="BJ97" i="11"/>
  <c r="BD97" i="11"/>
  <c r="CI6" i="11"/>
  <c r="CJ6" i="11" s="1"/>
  <c r="CK6" i="11" s="1"/>
  <c r="BZ6" i="11"/>
  <c r="CA6" i="11" s="1"/>
  <c r="CB6" i="11" s="1"/>
  <c r="BZ89" i="11"/>
  <c r="CA89" i="11" s="1"/>
  <c r="CB89" i="11" s="1"/>
  <c r="CI89" i="11"/>
  <c r="CJ89" i="11" s="1"/>
  <c r="CK89" i="11" s="1"/>
  <c r="CI90" i="11"/>
  <c r="CJ90" i="11" s="1"/>
  <c r="CK90" i="11" s="1"/>
  <c r="BZ90" i="11"/>
  <c r="CA90" i="11" s="1"/>
  <c r="CB90" i="11" s="1"/>
  <c r="BJ108" i="11"/>
  <c r="BD108" i="11"/>
  <c r="BP80" i="11"/>
  <c r="BV80" i="11"/>
  <c r="BJ96" i="11"/>
  <c r="BD96" i="11"/>
  <c r="BJ125" i="11"/>
  <c r="BD125" i="11"/>
  <c r="BP10" i="11"/>
  <c r="BV10" i="11"/>
  <c r="BP25" i="11"/>
  <c r="BV25" i="11"/>
  <c r="CI18" i="11"/>
  <c r="CJ18" i="11" s="1"/>
  <c r="CK18" i="11" s="1"/>
  <c r="BZ18" i="11"/>
  <c r="CA18" i="11" s="1"/>
  <c r="CB18" i="11" s="1"/>
  <c r="CI87" i="11"/>
  <c r="CJ87" i="11" s="1"/>
  <c r="CK87" i="11" s="1"/>
  <c r="BZ87" i="11"/>
  <c r="CA87" i="11" s="1"/>
  <c r="CB87" i="11" s="1"/>
  <c r="BJ115" i="11"/>
  <c r="BD115" i="11"/>
  <c r="BJ83" i="11"/>
  <c r="BD83" i="11"/>
  <c r="BP91" i="11"/>
  <c r="BV91" i="11"/>
  <c r="BZ20" i="11"/>
  <c r="CA20" i="11" s="1"/>
  <c r="CB20" i="11" s="1"/>
  <c r="CI20" i="11"/>
  <c r="CJ20" i="11" s="1"/>
  <c r="CK20" i="11" s="1"/>
  <c r="BP30" i="11"/>
  <c r="BV30" i="11"/>
  <c r="BD90" i="11"/>
  <c r="BJ90" i="11"/>
  <c r="BJ118" i="11"/>
  <c r="BD118" i="11"/>
  <c r="BJ99" i="11"/>
  <c r="BD99" i="11"/>
  <c r="BV77" i="11"/>
  <c r="BP77" i="11"/>
  <c r="BJ60" i="11"/>
  <c r="BD60" i="11"/>
  <c r="BZ107" i="11"/>
  <c r="CA107" i="11" s="1"/>
  <c r="CB107" i="11" s="1"/>
  <c r="CI107" i="11"/>
  <c r="CJ107" i="11" s="1"/>
  <c r="CK107" i="11" s="1"/>
  <c r="BJ69" i="11"/>
  <c r="BD69" i="11"/>
  <c r="BJ119" i="11"/>
  <c r="BD119" i="11"/>
  <c r="BP55" i="11"/>
  <c r="BV55" i="11"/>
  <c r="CI15" i="11"/>
  <c r="CJ15" i="11" s="1"/>
  <c r="CK15" i="11" s="1"/>
  <c r="BZ15" i="11"/>
  <c r="CA15" i="11" s="1"/>
  <c r="CB15" i="11" s="1"/>
  <c r="BJ106" i="11"/>
  <c r="BD106" i="11"/>
  <c r="CI95" i="11"/>
  <c r="CJ95" i="11" s="1"/>
  <c r="CK95" i="11" s="1"/>
  <c r="BZ95" i="11"/>
  <c r="CA95" i="11" s="1"/>
  <c r="CB95" i="11" s="1"/>
  <c r="BP115" i="11"/>
  <c r="BV115" i="11"/>
  <c r="BJ59" i="11"/>
  <c r="BD59" i="11"/>
  <c r="BJ80" i="11"/>
  <c r="BD80" i="11"/>
  <c r="CI21" i="11"/>
  <c r="CJ21" i="11" s="1"/>
  <c r="CK21" i="11" s="1"/>
  <c r="BZ21" i="11"/>
  <c r="CA21" i="11" s="1"/>
  <c r="CB21" i="11" s="1"/>
  <c r="BP44" i="11"/>
  <c r="BV44" i="11"/>
  <c r="BP11" i="11"/>
  <c r="BV11" i="11"/>
  <c r="BZ61" i="11"/>
  <c r="CA61" i="11" s="1"/>
  <c r="CB61" i="11" s="1"/>
  <c r="CI61" i="11"/>
  <c r="CJ61" i="11" s="1"/>
  <c r="CK61" i="11" s="1"/>
  <c r="BP124" i="11"/>
  <c r="BV124" i="11"/>
  <c r="CI67" i="11"/>
  <c r="CJ67" i="11" s="1"/>
  <c r="CK67" i="11" s="1"/>
  <c r="BZ67" i="11"/>
  <c r="CA67" i="11" s="1"/>
  <c r="CB67" i="11" s="1"/>
  <c r="BP116" i="11"/>
  <c r="BV116" i="11"/>
  <c r="CI104" i="11"/>
  <c r="CJ104" i="11" s="1"/>
  <c r="CK104" i="11" s="1"/>
  <c r="BZ104" i="11"/>
  <c r="CA104" i="11" s="1"/>
  <c r="CB104" i="11" s="1"/>
  <c r="BV22" i="11"/>
  <c r="BP22" i="11"/>
  <c r="BZ125" i="11"/>
  <c r="CA125" i="11" s="1"/>
  <c r="CB125" i="11" s="1"/>
  <c r="CI125" i="11"/>
  <c r="CJ125" i="11" s="1"/>
  <c r="CK125" i="11" s="1"/>
  <c r="BV76" i="11"/>
  <c r="BP76" i="11"/>
  <c r="BZ2" i="11"/>
  <c r="CA2" i="11" s="1"/>
  <c r="CB2" i="11" s="1"/>
  <c r="CI2" i="11"/>
  <c r="BD2" i="11"/>
  <c r="AX128" i="11"/>
  <c r="AZ128" i="11"/>
  <c r="AY128" i="11"/>
  <c r="BP2" i="11"/>
  <c r="BV2" i="11"/>
  <c r="BX5" i="11" l="1"/>
  <c r="BX118" i="11"/>
  <c r="BX63" i="11"/>
  <c r="CA110" i="11"/>
  <c r="CB110" i="11" s="1"/>
  <c r="BX110" i="11"/>
  <c r="BX127" i="11"/>
  <c r="BX116" i="11"/>
  <c r="BX47" i="11"/>
  <c r="BX66" i="11"/>
  <c r="BX72" i="11"/>
  <c r="BX40" i="11"/>
  <c r="BX43" i="11"/>
  <c r="BX99" i="11"/>
  <c r="BX42" i="11"/>
  <c r="BX60" i="11"/>
  <c r="BX56" i="11"/>
  <c r="BX71" i="11"/>
  <c r="BX96" i="11"/>
  <c r="BX62" i="11"/>
  <c r="BX69" i="11"/>
  <c r="BX106" i="11"/>
  <c r="BX103" i="11"/>
  <c r="BX7" i="11"/>
  <c r="BX108" i="11"/>
  <c r="BX107" i="11"/>
  <c r="BX19" i="11"/>
  <c r="BX122" i="11"/>
  <c r="BX80" i="11"/>
  <c r="BX35" i="11"/>
  <c r="BX55" i="11"/>
  <c r="BX121" i="11"/>
  <c r="BX58" i="11"/>
  <c r="BX112" i="11"/>
  <c r="BX14" i="11"/>
  <c r="BX100" i="11"/>
  <c r="BX81" i="11"/>
  <c r="BX77" i="11"/>
  <c r="BX73" i="11"/>
  <c r="BX46" i="11"/>
  <c r="BX48" i="11"/>
  <c r="BX70" i="11"/>
  <c r="BX54" i="11"/>
  <c r="BX101" i="11"/>
  <c r="BX68" i="11"/>
  <c r="BX115" i="11"/>
  <c r="BX114" i="11"/>
  <c r="BX16" i="11"/>
  <c r="BX26" i="11"/>
  <c r="BX45" i="11"/>
  <c r="BX11" i="11"/>
  <c r="BX10" i="11"/>
  <c r="BX17" i="11"/>
  <c r="BX83" i="11"/>
  <c r="BX76" i="11"/>
  <c r="BX105" i="11"/>
  <c r="BX65" i="11"/>
  <c r="BX82" i="11"/>
  <c r="BX119" i="11"/>
  <c r="BX36" i="11"/>
  <c r="BX31" i="11"/>
  <c r="BX6" i="11"/>
  <c r="BX111" i="11"/>
  <c r="BX126" i="11"/>
  <c r="BX124" i="11"/>
  <c r="BX64" i="11"/>
  <c r="BX39" i="11"/>
  <c r="BX44" i="11"/>
  <c r="BX91" i="11"/>
  <c r="BX23" i="11"/>
  <c r="BX84" i="11"/>
  <c r="BX98" i="11"/>
  <c r="BX13" i="11"/>
  <c r="BX95" i="11"/>
  <c r="BX28" i="11"/>
  <c r="BX59" i="11"/>
  <c r="BX41" i="11"/>
  <c r="CA41" i="11"/>
  <c r="CB41" i="11" s="1"/>
  <c r="BX33" i="11"/>
  <c r="BX85" i="11"/>
  <c r="BX50" i="11"/>
  <c r="BX37" i="11"/>
  <c r="BX109" i="11"/>
  <c r="BX93" i="11"/>
  <c r="BX30" i="11"/>
  <c r="BX27" i="11"/>
  <c r="BX120" i="11"/>
  <c r="BX61" i="11"/>
  <c r="BX87" i="11"/>
  <c r="BX12" i="11"/>
  <c r="BX20" i="11"/>
  <c r="BX92" i="11"/>
  <c r="BX57" i="11"/>
  <c r="BX22" i="11"/>
  <c r="CA22" i="11"/>
  <c r="CB22" i="11" s="1"/>
  <c r="BX75" i="11"/>
  <c r="BX29" i="11"/>
  <c r="BX123" i="11"/>
  <c r="BX51" i="11"/>
  <c r="BX90" i="11"/>
  <c r="BX9" i="11"/>
  <c r="BX25" i="11"/>
  <c r="BX125" i="11"/>
  <c r="BX113" i="11"/>
  <c r="BX8" i="11"/>
  <c r="BX52" i="11"/>
  <c r="BX104" i="11"/>
  <c r="BX79" i="11"/>
  <c r="BX89" i="11"/>
  <c r="BX117" i="11"/>
  <c r="BX21" i="11"/>
  <c r="BX49" i="11"/>
  <c r="BX53" i="11"/>
  <c r="BX34" i="11"/>
  <c r="BX97" i="11"/>
  <c r="BX4" i="11"/>
  <c r="BX88" i="11"/>
  <c r="BX3" i="11"/>
  <c r="BX86" i="11"/>
  <c r="BX74" i="11"/>
  <c r="BX67" i="11"/>
  <c r="BX38" i="11"/>
  <c r="BX24" i="11"/>
  <c r="BX18" i="11"/>
  <c r="BX32" i="11"/>
  <c r="BX15" i="11"/>
  <c r="BX102" i="11"/>
  <c r="BX2" i="11"/>
  <c r="BZ128" i="11"/>
  <c r="BY129" i="11" s="1"/>
  <c r="BC128" i="11"/>
  <c r="BO128" i="11"/>
  <c r="CA128" i="11" l="1"/>
  <c r="BX128" i="11"/>
  <c r="BD128" i="11"/>
  <c r="BP128" i="11"/>
  <c r="BQ63" i="11" l="1"/>
  <c r="BQ78" i="11"/>
  <c r="BE63" i="11"/>
  <c r="BE78" i="11"/>
  <c r="BQ5" i="11"/>
  <c r="BQ110" i="11"/>
  <c r="BE5" i="11"/>
  <c r="BE110" i="11"/>
  <c r="BE101" i="11"/>
  <c r="BQ101" i="11"/>
  <c r="BQ48" i="11"/>
  <c r="BQ95" i="11"/>
  <c r="BQ52" i="11"/>
  <c r="BQ51" i="11"/>
  <c r="BQ87" i="11"/>
  <c r="BQ56" i="11"/>
  <c r="BQ45" i="11"/>
  <c r="BQ37" i="11"/>
  <c r="BQ41" i="11"/>
  <c r="BQ11" i="11"/>
  <c r="BQ20" i="11"/>
  <c r="BQ9" i="11"/>
  <c r="BQ12" i="11"/>
  <c r="BQ50" i="11"/>
  <c r="BQ98" i="11"/>
  <c r="BQ117" i="11"/>
  <c r="BQ10" i="11"/>
  <c r="BQ81" i="11"/>
  <c r="BQ91" i="11"/>
  <c r="BQ60" i="11"/>
  <c r="BQ38" i="11"/>
  <c r="BQ83" i="11"/>
  <c r="BQ32" i="11"/>
  <c r="BQ115" i="11"/>
  <c r="BQ125" i="11"/>
  <c r="BQ55" i="11"/>
  <c r="BQ75" i="11"/>
  <c r="BQ29" i="11"/>
  <c r="BQ18" i="11"/>
  <c r="BQ59" i="11"/>
  <c r="BQ108" i="11"/>
  <c r="BQ124" i="11"/>
  <c r="BQ66" i="11"/>
  <c r="BQ99" i="11"/>
  <c r="BQ65" i="11"/>
  <c r="BQ39" i="11"/>
  <c r="BQ82" i="11"/>
  <c r="BQ121" i="11"/>
  <c r="BQ43" i="11"/>
  <c r="BQ36" i="11"/>
  <c r="BQ64" i="11"/>
  <c r="BQ58" i="11"/>
  <c r="BQ123" i="11"/>
  <c r="BQ33" i="11"/>
  <c r="BQ14" i="11"/>
  <c r="BQ46" i="11"/>
  <c r="BQ90" i="11"/>
  <c r="BQ89" i="11"/>
  <c r="BQ57" i="11"/>
  <c r="BQ107" i="11"/>
  <c r="BQ25" i="11"/>
  <c r="BQ40" i="11"/>
  <c r="BQ31" i="11"/>
  <c r="BQ67" i="11"/>
  <c r="BQ6" i="11"/>
  <c r="BQ116" i="11"/>
  <c r="BQ106" i="11"/>
  <c r="BQ23" i="11"/>
  <c r="BQ70" i="11"/>
  <c r="BQ49" i="11"/>
  <c r="BQ80" i="11"/>
  <c r="BQ13" i="11"/>
  <c r="BQ16" i="11"/>
  <c r="BQ69" i="11"/>
  <c r="BQ8" i="11"/>
  <c r="BQ96" i="11"/>
  <c r="BQ102" i="11"/>
  <c r="BQ104" i="11"/>
  <c r="BQ118" i="11"/>
  <c r="BQ53" i="11"/>
  <c r="BQ68" i="11"/>
  <c r="BQ61" i="11"/>
  <c r="BQ88" i="11"/>
  <c r="BQ84" i="11"/>
  <c r="BQ15" i="11"/>
  <c r="BQ85" i="11"/>
  <c r="BQ42" i="11"/>
  <c r="BQ105" i="11"/>
  <c r="BQ93" i="11"/>
  <c r="BQ54" i="11"/>
  <c r="BQ73" i="11"/>
  <c r="BQ4" i="11"/>
  <c r="BQ62" i="11"/>
  <c r="BQ103" i="11"/>
  <c r="BQ71" i="11"/>
  <c r="BQ26" i="11"/>
  <c r="BQ76" i="11"/>
  <c r="BQ17" i="11"/>
  <c r="BQ126" i="11"/>
  <c r="BQ34" i="11"/>
  <c r="BQ74" i="11"/>
  <c r="BQ122" i="11"/>
  <c r="BQ79" i="11"/>
  <c r="BQ35" i="11"/>
  <c r="BQ19" i="11"/>
  <c r="BQ30" i="11"/>
  <c r="BQ86" i="11"/>
  <c r="BQ94" i="11"/>
  <c r="BQ111" i="11"/>
  <c r="BQ28" i="11"/>
  <c r="BQ100" i="11"/>
  <c r="BQ77" i="11"/>
  <c r="BQ127" i="11"/>
  <c r="BQ47" i="11"/>
  <c r="BQ97" i="11"/>
  <c r="BQ112" i="11"/>
  <c r="BQ119" i="11"/>
  <c r="BQ92" i="11"/>
  <c r="BQ113" i="11"/>
  <c r="BQ109" i="11"/>
  <c r="BQ114" i="11"/>
  <c r="BQ24" i="11"/>
  <c r="BQ72" i="11"/>
  <c r="BQ44" i="11"/>
  <c r="BQ120" i="11"/>
  <c r="BQ21" i="11"/>
  <c r="BQ7" i="11"/>
  <c r="BQ3" i="11"/>
  <c r="BQ27" i="11"/>
  <c r="BQ22" i="11"/>
  <c r="BE71" i="11"/>
  <c r="BE113" i="11"/>
  <c r="BE62" i="11"/>
  <c r="BE104" i="11"/>
  <c r="BE54" i="11"/>
  <c r="BE95" i="11"/>
  <c r="BE46" i="11"/>
  <c r="BE87" i="11"/>
  <c r="BE112" i="11"/>
  <c r="BE100" i="11"/>
  <c r="BE79" i="11"/>
  <c r="BE61" i="11"/>
  <c r="BE51" i="11"/>
  <c r="BE103" i="11"/>
  <c r="BE53" i="11"/>
  <c r="BE109" i="11"/>
  <c r="BE7" i="11"/>
  <c r="BE86" i="11"/>
  <c r="BE21" i="11"/>
  <c r="BE10" i="11"/>
  <c r="BE75" i="11"/>
  <c r="BE31" i="11"/>
  <c r="BE81" i="11"/>
  <c r="BE33" i="11"/>
  <c r="BE38" i="11"/>
  <c r="BE19" i="11"/>
  <c r="BE24" i="11"/>
  <c r="BE39" i="11"/>
  <c r="BE12" i="11"/>
  <c r="BE59" i="11"/>
  <c r="BE26" i="11"/>
  <c r="BE20" i="11"/>
  <c r="BE70" i="11"/>
  <c r="BE15" i="11"/>
  <c r="BE36" i="11"/>
  <c r="BE22" i="11"/>
  <c r="BE6" i="11"/>
  <c r="BE4" i="11"/>
  <c r="BE45" i="11"/>
  <c r="BE3" i="11"/>
  <c r="BE83" i="11"/>
  <c r="BE37" i="11"/>
  <c r="BE35" i="11"/>
  <c r="BE120" i="11"/>
  <c r="BE34" i="11"/>
  <c r="BE14" i="11"/>
  <c r="BE85" i="11"/>
  <c r="BE13" i="11"/>
  <c r="BE29" i="11"/>
  <c r="BE18" i="11"/>
  <c r="BE27" i="11"/>
  <c r="BE32" i="11"/>
  <c r="BE40" i="11"/>
  <c r="BE28" i="11"/>
  <c r="BE111" i="11"/>
  <c r="BE11" i="11"/>
  <c r="BE16" i="11"/>
  <c r="BE52" i="11"/>
  <c r="BE73" i="11"/>
  <c r="BE23" i="11"/>
  <c r="BE25" i="11"/>
  <c r="BE30" i="11"/>
  <c r="BE94" i="11"/>
  <c r="BE8" i="11"/>
  <c r="BE47" i="11"/>
  <c r="BE122" i="11"/>
  <c r="BE49" i="11"/>
  <c r="BE126" i="11"/>
  <c r="BE116" i="11"/>
  <c r="BE91" i="11"/>
  <c r="BE89" i="11"/>
  <c r="BE107" i="11"/>
  <c r="BE108" i="11"/>
  <c r="BE55" i="11"/>
  <c r="BE105" i="11"/>
  <c r="BE44" i="11"/>
  <c r="BE106" i="11"/>
  <c r="BE9" i="11"/>
  <c r="BE92" i="11"/>
  <c r="BE93" i="11"/>
  <c r="BE56" i="11"/>
  <c r="BE99" i="11"/>
  <c r="BE98" i="11"/>
  <c r="BE72" i="11"/>
  <c r="BE125" i="11"/>
  <c r="BE50" i="11"/>
  <c r="BE84" i="11"/>
  <c r="BE127" i="11"/>
  <c r="BE96" i="11"/>
  <c r="BE114" i="11"/>
  <c r="BE119" i="11"/>
  <c r="BE76" i="11"/>
  <c r="BE42" i="11"/>
  <c r="BE68" i="11"/>
  <c r="BE66" i="11"/>
  <c r="BE74" i="11"/>
  <c r="BE77" i="11"/>
  <c r="BE17" i="11"/>
  <c r="BE80" i="11"/>
  <c r="BE118" i="11"/>
  <c r="BE115" i="11"/>
  <c r="BE90" i="11"/>
  <c r="BE88" i="11"/>
  <c r="BE41" i="11"/>
  <c r="BE123" i="11"/>
  <c r="BE117" i="11"/>
  <c r="BE64" i="11"/>
  <c r="BE58" i="11"/>
  <c r="BE48" i="11"/>
  <c r="BE97" i="11"/>
  <c r="BE67" i="11"/>
  <c r="BE65" i="11"/>
  <c r="BE124" i="11"/>
  <c r="BE121" i="11"/>
  <c r="BE82" i="11"/>
  <c r="BE43" i="11"/>
  <c r="BE69" i="11"/>
  <c r="BE102" i="11"/>
  <c r="BE57" i="11"/>
  <c r="BE60" i="11"/>
  <c r="CB128" i="11"/>
  <c r="BQ2" i="11"/>
  <c r="BE2" i="11"/>
  <c r="CC63" i="11" l="1"/>
  <c r="CD63" i="11" s="1"/>
  <c r="CE63" i="11" s="1"/>
  <c r="CF63" i="11" s="1"/>
  <c r="CC78" i="11"/>
  <c r="CD78" i="11" s="1"/>
  <c r="CN63" i="11"/>
  <c r="CC5" i="11"/>
  <c r="CD5" i="11" s="1"/>
  <c r="CN5" i="11" s="1"/>
  <c r="CC110" i="11"/>
  <c r="CD110" i="11" s="1"/>
  <c r="CN110" i="11" s="1"/>
  <c r="CC101" i="11"/>
  <c r="CD101" i="11" s="1"/>
  <c r="CE101" i="11" s="1"/>
  <c r="CF101" i="11" s="1"/>
  <c r="CC121" i="11"/>
  <c r="CD121" i="11" s="1"/>
  <c r="CN121" i="11" s="1"/>
  <c r="CC113" i="11"/>
  <c r="CD113" i="11" s="1"/>
  <c r="CN113" i="11" s="1"/>
  <c r="CC104" i="11"/>
  <c r="CD104" i="11" s="1"/>
  <c r="CN104" i="11" s="1"/>
  <c r="CC115" i="11"/>
  <c r="CD115" i="11" s="1"/>
  <c r="CN115" i="11" s="1"/>
  <c r="CC111" i="11"/>
  <c r="CD111" i="11" s="1"/>
  <c r="CN111" i="11" s="1"/>
  <c r="CC106" i="11"/>
  <c r="CD106" i="11" s="1"/>
  <c r="CN106" i="11" s="1"/>
  <c r="CC102" i="11"/>
  <c r="CD102" i="11" s="1"/>
  <c r="CN102" i="11" s="1"/>
  <c r="CC73" i="11"/>
  <c r="CD73" i="11" s="1"/>
  <c r="CN73" i="11" s="1"/>
  <c r="CC20" i="11"/>
  <c r="CD20" i="11" s="1"/>
  <c r="CN20" i="11" s="1"/>
  <c r="CC56" i="11"/>
  <c r="CD56" i="11" s="1"/>
  <c r="CN56" i="11" s="1"/>
  <c r="CC89" i="11"/>
  <c r="CD89" i="11" s="1"/>
  <c r="CN89" i="11" s="1"/>
  <c r="CC46" i="11"/>
  <c r="CD46" i="11" s="1"/>
  <c r="CN46" i="11" s="1"/>
  <c r="CC119" i="11"/>
  <c r="CD119" i="11" s="1"/>
  <c r="CN119" i="11" s="1"/>
  <c r="CC123" i="11"/>
  <c r="CD123" i="11" s="1"/>
  <c r="CN123" i="11" s="1"/>
  <c r="CC79" i="11"/>
  <c r="CD79" i="11" s="1"/>
  <c r="CN79" i="11" s="1"/>
  <c r="CC42" i="11"/>
  <c r="CD42" i="11" s="1"/>
  <c r="CN42" i="11" s="1"/>
  <c r="CC9" i="11"/>
  <c r="CD9" i="11" s="1"/>
  <c r="CN9" i="11" s="1"/>
  <c r="CC38" i="11"/>
  <c r="CD38" i="11" s="1"/>
  <c r="CN38" i="11" s="1"/>
  <c r="CC83" i="11"/>
  <c r="CD83" i="11" s="1"/>
  <c r="CN83" i="11" s="1"/>
  <c r="CC32" i="11"/>
  <c r="CD32" i="11" s="1"/>
  <c r="CN32" i="11" s="1"/>
  <c r="CC114" i="11"/>
  <c r="CD114" i="11" s="1"/>
  <c r="CN114" i="11" s="1"/>
  <c r="CC109" i="11"/>
  <c r="CD109" i="11" s="1"/>
  <c r="CN109" i="11" s="1"/>
  <c r="CC88" i="11"/>
  <c r="CD88" i="11" s="1"/>
  <c r="CN88" i="11" s="1"/>
  <c r="CC11" i="11"/>
  <c r="CD11" i="11" s="1"/>
  <c r="CN11" i="11" s="1"/>
  <c r="CC3" i="11"/>
  <c r="CD3" i="11" s="1"/>
  <c r="CN3" i="11" s="1"/>
  <c r="CC72" i="11"/>
  <c r="CD72" i="11" s="1"/>
  <c r="CN72" i="11" s="1"/>
  <c r="CC28" i="11"/>
  <c r="CD28" i="11" s="1"/>
  <c r="CN28" i="11" s="1"/>
  <c r="CC96" i="11"/>
  <c r="CD96" i="11" s="1"/>
  <c r="CN96" i="11" s="1"/>
  <c r="CC82" i="11"/>
  <c r="CD82" i="11" s="1"/>
  <c r="CN82" i="11" s="1"/>
  <c r="CC124" i="11"/>
  <c r="CD124" i="11" s="1"/>
  <c r="CN124" i="11" s="1"/>
  <c r="CC65" i="11"/>
  <c r="CD65" i="11" s="1"/>
  <c r="CN65" i="11" s="1"/>
  <c r="CC69" i="11"/>
  <c r="CD69" i="11" s="1"/>
  <c r="CN69" i="11" s="1"/>
  <c r="CC126" i="11"/>
  <c r="CD126" i="11" s="1"/>
  <c r="CN126" i="11" s="1"/>
  <c r="CC10" i="11"/>
  <c r="CD10" i="11" s="1"/>
  <c r="CN10" i="11" s="1"/>
  <c r="CC55" i="11"/>
  <c r="CD55" i="11" s="1"/>
  <c r="CN55" i="11" s="1"/>
  <c r="CC125" i="11"/>
  <c r="CD125" i="11" s="1"/>
  <c r="CN125" i="11" s="1"/>
  <c r="CC17" i="11"/>
  <c r="CD17" i="11" s="1"/>
  <c r="CN17" i="11" s="1"/>
  <c r="CC80" i="11"/>
  <c r="CD80" i="11" s="1"/>
  <c r="CN80" i="11" s="1"/>
  <c r="CC77" i="11"/>
  <c r="CD77" i="11" s="1"/>
  <c r="CN77" i="11" s="1"/>
  <c r="CC98" i="11"/>
  <c r="CD98" i="11" s="1"/>
  <c r="CN98" i="11" s="1"/>
  <c r="CC103" i="11"/>
  <c r="CD103" i="11" s="1"/>
  <c r="CN103" i="11" s="1"/>
  <c r="CC62" i="11"/>
  <c r="CD62" i="11" s="1"/>
  <c r="CN62" i="11" s="1"/>
  <c r="CC29" i="11"/>
  <c r="CD29" i="11" s="1"/>
  <c r="CN29" i="11" s="1"/>
  <c r="CC92" i="11"/>
  <c r="CD92" i="11" s="1"/>
  <c r="CN92" i="11" s="1"/>
  <c r="CC36" i="11"/>
  <c r="CD36" i="11" s="1"/>
  <c r="CN36" i="11" s="1"/>
  <c r="CC14" i="11"/>
  <c r="CD14" i="11" s="1"/>
  <c r="CN14" i="11" s="1"/>
  <c r="CC26" i="11"/>
  <c r="CD26" i="11" s="1"/>
  <c r="CN26" i="11" s="1"/>
  <c r="CC120" i="11"/>
  <c r="CD120" i="11" s="1"/>
  <c r="CN120" i="11" s="1"/>
  <c r="CC81" i="11"/>
  <c r="CD81" i="11" s="1"/>
  <c r="CN81" i="11" s="1"/>
  <c r="CC34" i="11"/>
  <c r="CD34" i="11" s="1"/>
  <c r="CN34" i="11" s="1"/>
  <c r="CC8" i="11"/>
  <c r="CD8" i="11" s="1"/>
  <c r="CN8" i="11" s="1"/>
  <c r="CC100" i="11"/>
  <c r="CD100" i="11" s="1"/>
  <c r="CN100" i="11" s="1"/>
  <c r="CC31" i="11"/>
  <c r="CD31" i="11" s="1"/>
  <c r="CN31" i="11" s="1"/>
  <c r="CC122" i="11"/>
  <c r="CD122" i="11" s="1"/>
  <c r="CN122" i="11" s="1"/>
  <c r="CC107" i="11"/>
  <c r="CD107" i="11" s="1"/>
  <c r="CN107" i="11" s="1"/>
  <c r="CC67" i="11"/>
  <c r="CD67" i="11" s="1"/>
  <c r="CN67" i="11" s="1"/>
  <c r="CC23" i="11"/>
  <c r="CD23" i="11" s="1"/>
  <c r="CN23" i="11" s="1"/>
  <c r="CC54" i="11"/>
  <c r="CD54" i="11" s="1"/>
  <c r="CN54" i="11" s="1"/>
  <c r="CC117" i="11"/>
  <c r="CD117" i="11" s="1"/>
  <c r="CN117" i="11" s="1"/>
  <c r="CC74" i="11"/>
  <c r="CD74" i="11" s="1"/>
  <c r="CN74" i="11" s="1"/>
  <c r="CC43" i="11"/>
  <c r="CD43" i="11" s="1"/>
  <c r="CN43" i="11" s="1"/>
  <c r="CC86" i="11"/>
  <c r="CD86" i="11" s="1"/>
  <c r="CN86" i="11" s="1"/>
  <c r="CC87" i="11"/>
  <c r="CD87" i="11" s="1"/>
  <c r="CN87" i="11" s="1"/>
  <c r="CC52" i="11"/>
  <c r="CD52" i="11" s="1"/>
  <c r="CN52" i="11" s="1"/>
  <c r="CC30" i="11"/>
  <c r="CD30" i="11" s="1"/>
  <c r="CN30" i="11" s="1"/>
  <c r="CC64" i="11"/>
  <c r="CD64" i="11" s="1"/>
  <c r="CN64" i="11" s="1"/>
  <c r="CC71" i="11"/>
  <c r="CD71" i="11" s="1"/>
  <c r="CN71" i="11" s="1"/>
  <c r="CC24" i="11"/>
  <c r="CD24" i="11" s="1"/>
  <c r="CN24" i="11" s="1"/>
  <c r="CC4" i="11"/>
  <c r="CD4" i="11" s="1"/>
  <c r="CN4" i="11" s="1"/>
  <c r="CC97" i="11"/>
  <c r="CD97" i="11" s="1"/>
  <c r="CN97" i="11" s="1"/>
  <c r="CC50" i="11"/>
  <c r="CD50" i="11" s="1"/>
  <c r="CN50" i="11" s="1"/>
  <c r="CC40" i="11"/>
  <c r="CD40" i="11" s="1"/>
  <c r="CN40" i="11" s="1"/>
  <c r="CC33" i="11"/>
  <c r="CD33" i="11" s="1"/>
  <c r="CN33" i="11" s="1"/>
  <c r="CC15" i="11"/>
  <c r="CD15" i="11" s="1"/>
  <c r="CN15" i="11" s="1"/>
  <c r="CC95" i="11"/>
  <c r="CD95" i="11" s="1"/>
  <c r="CN95" i="11" s="1"/>
  <c r="CC44" i="11"/>
  <c r="CD44" i="11" s="1"/>
  <c r="CN44" i="11" s="1"/>
  <c r="CC12" i="11"/>
  <c r="CD12" i="11" s="1"/>
  <c r="CN12" i="11" s="1"/>
  <c r="CC112" i="11"/>
  <c r="CD112" i="11" s="1"/>
  <c r="CN112" i="11" s="1"/>
  <c r="CC35" i="11"/>
  <c r="CD35" i="11" s="1"/>
  <c r="CN35" i="11" s="1"/>
  <c r="CC127" i="11"/>
  <c r="CD127" i="11" s="1"/>
  <c r="CN127" i="11" s="1"/>
  <c r="CC116" i="11"/>
  <c r="CD116" i="11" s="1"/>
  <c r="CN116" i="11" s="1"/>
  <c r="CC99" i="11"/>
  <c r="CD99" i="11" s="1"/>
  <c r="CN99" i="11" s="1"/>
  <c r="CC25" i="11"/>
  <c r="CD25" i="11" s="1"/>
  <c r="CN25" i="11" s="1"/>
  <c r="CC70" i="11"/>
  <c r="CD70" i="11" s="1"/>
  <c r="CN70" i="11" s="1"/>
  <c r="CC68" i="11"/>
  <c r="CD68" i="11" s="1"/>
  <c r="CN68" i="11" s="1"/>
  <c r="CC57" i="11"/>
  <c r="CD57" i="11" s="1"/>
  <c r="CN57" i="11" s="1"/>
  <c r="CC75" i="11"/>
  <c r="CD75" i="11" s="1"/>
  <c r="CN75" i="11" s="1"/>
  <c r="CC27" i="11"/>
  <c r="CD27" i="11" s="1"/>
  <c r="CN27" i="11" s="1"/>
  <c r="CC18" i="11"/>
  <c r="CD18" i="11" s="1"/>
  <c r="CN18" i="11" s="1"/>
  <c r="CC90" i="11"/>
  <c r="CD90" i="11" s="1"/>
  <c r="CN90" i="11" s="1"/>
  <c r="CC94" i="11"/>
  <c r="CD94" i="11" s="1"/>
  <c r="CN94" i="11" s="1"/>
  <c r="CC48" i="11"/>
  <c r="CD48" i="11" s="1"/>
  <c r="CN48" i="11" s="1"/>
  <c r="CC93" i="11"/>
  <c r="CD93" i="11" s="1"/>
  <c r="CN93" i="11" s="1"/>
  <c r="CC85" i="11"/>
  <c r="CD85" i="11" s="1"/>
  <c r="CN85" i="11" s="1"/>
  <c r="CC13" i="11"/>
  <c r="CD13" i="11" s="1"/>
  <c r="CN13" i="11" s="1"/>
  <c r="CC59" i="11"/>
  <c r="CD59" i="11" s="1"/>
  <c r="CN59" i="11" s="1"/>
  <c r="CC60" i="11"/>
  <c r="CD60" i="11" s="1"/>
  <c r="CN60" i="11" s="1"/>
  <c r="CC61" i="11"/>
  <c r="CD61" i="11" s="1"/>
  <c r="CN61" i="11" s="1"/>
  <c r="CC19" i="11"/>
  <c r="CD19" i="11" s="1"/>
  <c r="CN19" i="11" s="1"/>
  <c r="CC105" i="11"/>
  <c r="CD105" i="11" s="1"/>
  <c r="CN105" i="11" s="1"/>
  <c r="CC47" i="11"/>
  <c r="CD47" i="11" s="1"/>
  <c r="CN47" i="11" s="1"/>
  <c r="CC16" i="11"/>
  <c r="CD16" i="11" s="1"/>
  <c r="CN16" i="11" s="1"/>
  <c r="CC118" i="11"/>
  <c r="CD118" i="11" s="1"/>
  <c r="CN118" i="11" s="1"/>
  <c r="CC39" i="11"/>
  <c r="CD39" i="11" s="1"/>
  <c r="CN39" i="11" s="1"/>
  <c r="CC108" i="11"/>
  <c r="CD108" i="11" s="1"/>
  <c r="CN108" i="11" s="1"/>
  <c r="CC51" i="11"/>
  <c r="CD51" i="11" s="1"/>
  <c r="CN51" i="11" s="1"/>
  <c r="CC53" i="11"/>
  <c r="CD53" i="11" s="1"/>
  <c r="CN53" i="11" s="1"/>
  <c r="CC76" i="11"/>
  <c r="CD76" i="11" s="1"/>
  <c r="CN76" i="11" s="1"/>
  <c r="CC45" i="11"/>
  <c r="CD45" i="11" s="1"/>
  <c r="CN45" i="11" s="1"/>
  <c r="CC66" i="11"/>
  <c r="CD66" i="11" s="1"/>
  <c r="CN66" i="11" s="1"/>
  <c r="CC58" i="11"/>
  <c r="CD58" i="11" s="1"/>
  <c r="CN58" i="11" s="1"/>
  <c r="CC7" i="11"/>
  <c r="CD7" i="11" s="1"/>
  <c r="CN7" i="11" s="1"/>
  <c r="CC21" i="11"/>
  <c r="CD21" i="11" s="1"/>
  <c r="CN21" i="11" s="1"/>
  <c r="CC37" i="11"/>
  <c r="CD37" i="11" s="1"/>
  <c r="CN37" i="11" s="1"/>
  <c r="CC49" i="11"/>
  <c r="CD49" i="11" s="1"/>
  <c r="CN49" i="11" s="1"/>
  <c r="CC84" i="11"/>
  <c r="CD84" i="11" s="1"/>
  <c r="CN84" i="11" s="1"/>
  <c r="CC22" i="11"/>
  <c r="CD22" i="11" s="1"/>
  <c r="CN22" i="11" s="1"/>
  <c r="CC6" i="11"/>
  <c r="CD6" i="11" s="1"/>
  <c r="CN6" i="11" s="1"/>
  <c r="CC91" i="11"/>
  <c r="CD91" i="11" s="1"/>
  <c r="CN91" i="11" s="1"/>
  <c r="CC41" i="11"/>
  <c r="CD41" i="11" s="1"/>
  <c r="CN41" i="11" s="1"/>
  <c r="CC2" i="11"/>
  <c r="CD2" i="11" s="1"/>
  <c r="BQ128" i="11"/>
  <c r="BR78" i="11" s="1"/>
  <c r="BS78" i="11" s="1"/>
  <c r="BE128" i="11"/>
  <c r="BF78" i="11" s="1"/>
  <c r="BG78" i="11" s="1"/>
  <c r="BH78" i="11" l="1"/>
  <c r="BI78" i="11" s="1"/>
  <c r="BT78" i="11"/>
  <c r="BU78" i="11" s="1"/>
  <c r="CN78" i="11"/>
  <c r="CE78" i="11"/>
  <c r="CF78" i="11" s="1"/>
  <c r="CE5" i="11"/>
  <c r="CF5" i="11" s="1"/>
  <c r="BF5" i="11"/>
  <c r="BG5" i="11" s="1"/>
  <c r="BH5" i="11" s="1"/>
  <c r="BI5" i="11" s="1"/>
  <c r="BF63" i="11"/>
  <c r="BG63" i="11" s="1"/>
  <c r="BR5" i="11"/>
  <c r="BS5" i="11" s="1"/>
  <c r="BT5" i="11" s="1"/>
  <c r="BU5" i="11" s="1"/>
  <c r="BR63" i="11"/>
  <c r="BS63" i="11" s="1"/>
  <c r="CE110" i="11"/>
  <c r="CF110" i="11" s="1"/>
  <c r="BR110" i="11"/>
  <c r="BS110" i="11" s="1"/>
  <c r="BF110" i="11"/>
  <c r="BG110" i="11" s="1"/>
  <c r="CN101" i="11"/>
  <c r="BR26" i="11"/>
  <c r="BS26" i="11" s="1"/>
  <c r="BT26" i="11" s="1"/>
  <c r="BU26" i="11" s="1"/>
  <c r="BR101" i="11"/>
  <c r="BS101" i="11" s="1"/>
  <c r="BF68" i="11"/>
  <c r="BG68" i="11" s="1"/>
  <c r="BH68" i="11" s="1"/>
  <c r="BI68" i="11" s="1"/>
  <c r="BF101" i="11"/>
  <c r="BG101" i="11" s="1"/>
  <c r="BF122" i="11"/>
  <c r="BG122" i="11" s="1"/>
  <c r="BH122" i="11" s="1"/>
  <c r="BI122" i="11" s="1"/>
  <c r="BF51" i="11"/>
  <c r="BG51" i="11" s="1"/>
  <c r="BH51" i="11" s="1"/>
  <c r="BI51" i="11" s="1"/>
  <c r="BF81" i="11"/>
  <c r="BG81" i="11" s="1"/>
  <c r="BH81" i="11" s="1"/>
  <c r="BI81" i="11" s="1"/>
  <c r="BF83" i="11"/>
  <c r="BG83" i="11" s="1"/>
  <c r="BH83" i="11" s="1"/>
  <c r="BI83" i="11" s="1"/>
  <c r="BF123" i="11"/>
  <c r="BG123" i="11" s="1"/>
  <c r="BH123" i="11" s="1"/>
  <c r="BI123" i="11" s="1"/>
  <c r="BF127" i="11"/>
  <c r="BG127" i="11" s="1"/>
  <c r="BH127" i="11" s="1"/>
  <c r="BI127" i="11" s="1"/>
  <c r="BF118" i="11"/>
  <c r="BG118" i="11" s="1"/>
  <c r="BH118" i="11" s="1"/>
  <c r="BF72" i="11"/>
  <c r="BG72" i="11" s="1"/>
  <c r="BH72" i="11" s="1"/>
  <c r="BI72" i="11" s="1"/>
  <c r="BF4" i="11"/>
  <c r="BG4" i="11" s="1"/>
  <c r="BH4" i="11" s="1"/>
  <c r="BI4" i="11" s="1"/>
  <c r="BF91" i="11"/>
  <c r="BG91" i="11" s="1"/>
  <c r="BH91" i="11" s="1"/>
  <c r="BI91" i="11" s="1"/>
  <c r="BF38" i="11"/>
  <c r="BG38" i="11" s="1"/>
  <c r="BH38" i="11" s="1"/>
  <c r="BI38" i="11" s="1"/>
  <c r="BF45" i="11"/>
  <c r="BG45" i="11" s="1"/>
  <c r="BH45" i="11" s="1"/>
  <c r="BI45" i="11" s="1"/>
  <c r="BF20" i="11"/>
  <c r="BG20" i="11" s="1"/>
  <c r="BH20" i="11" s="1"/>
  <c r="BI20" i="11" s="1"/>
  <c r="BF88" i="11"/>
  <c r="BG88" i="11" s="1"/>
  <c r="BF36" i="11"/>
  <c r="BG36" i="11" s="1"/>
  <c r="BH36" i="11" s="1"/>
  <c r="BI36" i="11" s="1"/>
  <c r="BF95" i="11"/>
  <c r="BG95" i="11" s="1"/>
  <c r="BH95" i="11" s="1"/>
  <c r="BI95" i="11" s="1"/>
  <c r="BF74" i="11"/>
  <c r="BG74" i="11" s="1"/>
  <c r="BH74" i="11" s="1"/>
  <c r="BI74" i="11" s="1"/>
  <c r="BF32" i="11"/>
  <c r="BG32" i="11" s="1"/>
  <c r="BH32" i="11" s="1"/>
  <c r="BI32" i="11" s="1"/>
  <c r="BF62" i="11"/>
  <c r="BG62" i="11" s="1"/>
  <c r="BH62" i="11" s="1"/>
  <c r="BI62" i="11" s="1"/>
  <c r="CE6" i="11"/>
  <c r="CF6" i="11" s="1"/>
  <c r="CE66" i="11"/>
  <c r="CF66" i="11" s="1"/>
  <c r="CE16" i="11"/>
  <c r="CF16" i="11" s="1"/>
  <c r="CE85" i="11"/>
  <c r="CF85" i="11" s="1"/>
  <c r="CE57" i="11"/>
  <c r="CF57" i="11" s="1"/>
  <c r="CE112" i="11"/>
  <c r="CF112" i="11" s="1"/>
  <c r="CE97" i="11"/>
  <c r="CF97" i="11" s="1"/>
  <c r="CE86" i="11"/>
  <c r="CF86" i="11" s="1"/>
  <c r="CE122" i="11"/>
  <c r="CF122" i="11" s="1"/>
  <c r="CE14" i="11"/>
  <c r="CF14" i="11" s="1"/>
  <c r="CE80" i="11"/>
  <c r="CF80" i="11" s="1"/>
  <c r="CE65" i="11"/>
  <c r="CF65" i="11" s="1"/>
  <c r="CE42" i="11"/>
  <c r="CF42" i="11" s="1"/>
  <c r="CE73" i="11"/>
  <c r="CF73" i="11" s="1"/>
  <c r="CE22" i="11"/>
  <c r="CF22" i="11" s="1"/>
  <c r="CE45" i="11"/>
  <c r="CF45" i="11" s="1"/>
  <c r="CE47" i="11"/>
  <c r="CF47" i="11" s="1"/>
  <c r="CE93" i="11"/>
  <c r="CF93" i="11" s="1"/>
  <c r="CE68" i="11"/>
  <c r="CF68" i="11" s="1"/>
  <c r="CE12" i="11"/>
  <c r="CF12" i="11" s="1"/>
  <c r="CE4" i="11"/>
  <c r="CF4" i="11" s="1"/>
  <c r="CE43" i="11"/>
  <c r="CF43" i="11" s="1"/>
  <c r="CE31" i="11"/>
  <c r="CF31" i="11" s="1"/>
  <c r="CE36" i="11"/>
  <c r="CF36" i="11" s="1"/>
  <c r="CE17" i="11"/>
  <c r="CF17" i="11" s="1"/>
  <c r="CE124" i="11"/>
  <c r="CF124" i="11" s="1"/>
  <c r="CE88" i="11"/>
  <c r="CF88" i="11" s="1"/>
  <c r="CE79" i="11"/>
  <c r="CF79" i="11" s="1"/>
  <c r="CE102" i="11"/>
  <c r="CF102" i="11" s="1"/>
  <c r="CE62" i="11"/>
  <c r="CF62" i="11" s="1"/>
  <c r="CE46" i="11"/>
  <c r="CF46" i="11" s="1"/>
  <c r="CE115" i="11"/>
  <c r="CF115" i="11" s="1"/>
  <c r="CE76" i="11"/>
  <c r="CF76" i="11" s="1"/>
  <c r="CE70" i="11"/>
  <c r="CF70" i="11" s="1"/>
  <c r="CE100" i="11"/>
  <c r="CF100" i="11" s="1"/>
  <c r="CE82" i="11"/>
  <c r="CF82" i="11" s="1"/>
  <c r="CE123" i="11"/>
  <c r="CF123" i="11" s="1"/>
  <c r="CE49" i="11"/>
  <c r="CF49" i="11" s="1"/>
  <c r="CE94" i="11"/>
  <c r="CF94" i="11" s="1"/>
  <c r="CE71" i="11"/>
  <c r="CF71" i="11" s="1"/>
  <c r="CE29" i="11"/>
  <c r="CF29" i="11" s="1"/>
  <c r="CE111" i="11"/>
  <c r="CF111" i="11" s="1"/>
  <c r="CE51" i="11"/>
  <c r="CF51" i="11" s="1"/>
  <c r="CE99" i="11"/>
  <c r="CF99" i="11" s="1"/>
  <c r="CE54" i="11"/>
  <c r="CF54" i="11" s="1"/>
  <c r="CE10" i="11"/>
  <c r="CF10" i="11" s="1"/>
  <c r="CE21" i="11"/>
  <c r="CF21" i="11" s="1"/>
  <c r="CE108" i="11"/>
  <c r="CF108" i="11" s="1"/>
  <c r="CE60" i="11"/>
  <c r="CF60" i="11" s="1"/>
  <c r="CE18" i="11"/>
  <c r="CF18" i="11" s="1"/>
  <c r="CE116" i="11"/>
  <c r="CF116" i="11" s="1"/>
  <c r="CE33" i="11"/>
  <c r="CF33" i="11" s="1"/>
  <c r="CE30" i="11"/>
  <c r="CF30" i="11" s="1"/>
  <c r="CE23" i="11"/>
  <c r="CF23" i="11" s="1"/>
  <c r="CE81" i="11"/>
  <c r="CF81" i="11" s="1"/>
  <c r="CE103" i="11"/>
  <c r="CF103" i="11" s="1"/>
  <c r="CE72" i="11"/>
  <c r="CF72" i="11" s="1"/>
  <c r="CE83" i="11"/>
  <c r="CF83" i="11" s="1"/>
  <c r="CE89" i="11"/>
  <c r="CF89" i="11" s="1"/>
  <c r="CE104" i="11"/>
  <c r="CF104" i="11" s="1"/>
  <c r="CE84" i="11"/>
  <c r="CF84" i="11" s="1"/>
  <c r="CE48" i="11"/>
  <c r="CF48" i="11" s="1"/>
  <c r="CE24" i="11"/>
  <c r="CF24" i="11" s="1"/>
  <c r="CE92" i="11"/>
  <c r="CF92" i="11" s="1"/>
  <c r="CE109" i="11"/>
  <c r="CF109" i="11" s="1"/>
  <c r="CE53" i="11"/>
  <c r="CF53" i="11" s="1"/>
  <c r="CE95" i="11"/>
  <c r="CF95" i="11" s="1"/>
  <c r="CE8" i="11"/>
  <c r="CF8" i="11" s="1"/>
  <c r="CE96" i="11"/>
  <c r="CF96" i="11" s="1"/>
  <c r="CE119" i="11"/>
  <c r="CF119" i="11" s="1"/>
  <c r="CE90" i="11"/>
  <c r="CF90" i="11" s="1"/>
  <c r="CE64" i="11"/>
  <c r="CF64" i="11" s="1"/>
  <c r="CE32" i="11"/>
  <c r="CF32" i="11" s="1"/>
  <c r="CE41" i="11"/>
  <c r="CF41" i="11" s="1"/>
  <c r="CE7" i="11"/>
  <c r="CF7" i="11" s="1"/>
  <c r="CE39" i="11"/>
  <c r="CF39" i="11" s="1"/>
  <c r="CE59" i="11"/>
  <c r="CF59" i="11" s="1"/>
  <c r="CE27" i="11"/>
  <c r="CF27" i="11" s="1"/>
  <c r="CE127" i="11"/>
  <c r="CF127" i="11" s="1"/>
  <c r="CE40" i="11"/>
  <c r="CF40" i="11" s="1"/>
  <c r="CE52" i="11"/>
  <c r="CF52" i="11" s="1"/>
  <c r="CE67" i="11"/>
  <c r="CF67" i="11" s="1"/>
  <c r="CE120" i="11"/>
  <c r="CF120" i="11" s="1"/>
  <c r="CE98" i="11"/>
  <c r="CF98" i="11" s="1"/>
  <c r="CE126" i="11"/>
  <c r="CF126" i="11" s="1"/>
  <c r="CE3" i="11"/>
  <c r="CF3" i="11" s="1"/>
  <c r="CE38" i="11"/>
  <c r="CF38" i="11" s="1"/>
  <c r="CE56" i="11"/>
  <c r="CF56" i="11" s="1"/>
  <c r="CE113" i="11"/>
  <c r="CF113" i="11" s="1"/>
  <c r="CE105" i="11"/>
  <c r="CF105" i="11" s="1"/>
  <c r="CE44" i="11"/>
  <c r="CF44" i="11" s="1"/>
  <c r="CE74" i="11"/>
  <c r="CF74" i="11" s="1"/>
  <c r="CE125" i="11"/>
  <c r="CF125" i="11" s="1"/>
  <c r="CE106" i="11"/>
  <c r="CF106" i="11" s="1"/>
  <c r="CE19" i="11"/>
  <c r="CF19" i="11" s="1"/>
  <c r="CE25" i="11"/>
  <c r="CF25" i="11" s="1"/>
  <c r="CE117" i="11"/>
  <c r="CF117" i="11" s="1"/>
  <c r="CE55" i="11"/>
  <c r="CF55" i="11" s="1"/>
  <c r="CE114" i="11"/>
  <c r="CF114" i="11" s="1"/>
  <c r="CE37" i="11"/>
  <c r="CF37" i="11" s="1"/>
  <c r="CE61" i="11"/>
  <c r="CF61" i="11" s="1"/>
  <c r="CE15" i="11"/>
  <c r="CF15" i="11" s="1"/>
  <c r="CE34" i="11"/>
  <c r="CF34" i="11" s="1"/>
  <c r="CE28" i="11"/>
  <c r="CF28" i="11" s="1"/>
  <c r="CE91" i="11"/>
  <c r="CF91" i="11" s="1"/>
  <c r="CE58" i="11"/>
  <c r="CF58" i="11" s="1"/>
  <c r="CE118" i="11"/>
  <c r="CF118" i="11" s="1"/>
  <c r="CE13" i="11"/>
  <c r="CF13" i="11" s="1"/>
  <c r="CE75" i="11"/>
  <c r="CF75" i="11" s="1"/>
  <c r="CE35" i="11"/>
  <c r="CF35" i="11" s="1"/>
  <c r="CE50" i="11"/>
  <c r="CF50" i="11" s="1"/>
  <c r="CE87" i="11"/>
  <c r="CF87" i="11" s="1"/>
  <c r="CE107" i="11"/>
  <c r="CF107" i="11" s="1"/>
  <c r="CE26" i="11"/>
  <c r="CF26" i="11" s="1"/>
  <c r="CE77" i="11"/>
  <c r="CF77" i="11" s="1"/>
  <c r="CE69" i="11"/>
  <c r="CF69" i="11" s="1"/>
  <c r="CE11" i="11"/>
  <c r="CF11" i="11" s="1"/>
  <c r="CE9" i="11"/>
  <c r="CF9" i="11" s="1"/>
  <c r="CE20" i="11"/>
  <c r="CF20" i="11" s="1"/>
  <c r="CE121" i="11"/>
  <c r="CF121" i="11" s="1"/>
  <c r="BR125" i="11"/>
  <c r="BS125" i="11" s="1"/>
  <c r="BR12" i="11"/>
  <c r="BS12" i="11" s="1"/>
  <c r="BR31" i="11"/>
  <c r="BS31" i="11" s="1"/>
  <c r="BR53" i="11"/>
  <c r="BS53" i="11" s="1"/>
  <c r="BR19" i="11"/>
  <c r="BS19" i="11" s="1"/>
  <c r="BR64" i="11"/>
  <c r="BS64" i="11" s="1"/>
  <c r="BR34" i="11"/>
  <c r="BS34" i="11" s="1"/>
  <c r="BR16" i="11"/>
  <c r="BS16" i="11" s="1"/>
  <c r="BR15" i="11"/>
  <c r="BS15" i="11" s="1"/>
  <c r="BR10" i="11"/>
  <c r="BS10" i="11" s="1"/>
  <c r="BR54" i="11"/>
  <c r="BS54" i="11" s="1"/>
  <c r="BR24" i="11"/>
  <c r="BS24" i="11" s="1"/>
  <c r="BR44" i="11"/>
  <c r="BS44" i="11" s="1"/>
  <c r="BR92" i="11"/>
  <c r="BS92" i="11" s="1"/>
  <c r="BR55" i="11"/>
  <c r="BS55" i="11" s="1"/>
  <c r="BR47" i="11"/>
  <c r="BS47" i="11" s="1"/>
  <c r="BR83" i="11"/>
  <c r="BS83" i="11" s="1"/>
  <c r="BR20" i="11"/>
  <c r="BS20" i="11" s="1"/>
  <c r="BR84" i="11"/>
  <c r="BS84" i="11" s="1"/>
  <c r="BR38" i="11"/>
  <c r="BS38" i="11" s="1"/>
  <c r="BR121" i="11"/>
  <c r="BS121" i="11" s="1"/>
  <c r="BR90" i="11"/>
  <c r="BS90" i="11" s="1"/>
  <c r="BR109" i="11"/>
  <c r="BS109" i="11" s="1"/>
  <c r="BR119" i="11"/>
  <c r="BS119" i="11" s="1"/>
  <c r="BR22" i="11"/>
  <c r="BS22" i="11" s="1"/>
  <c r="BR60" i="11"/>
  <c r="BS60" i="11" s="1"/>
  <c r="BR49" i="11"/>
  <c r="BS49" i="11" s="1"/>
  <c r="BR56" i="11"/>
  <c r="BS56" i="11" s="1"/>
  <c r="BR72" i="11"/>
  <c r="BS72" i="11" s="1"/>
  <c r="BR102" i="11"/>
  <c r="BS102" i="11" s="1"/>
  <c r="BR103" i="11"/>
  <c r="BS103" i="11" s="1"/>
  <c r="BR82" i="11"/>
  <c r="BS82" i="11" s="1"/>
  <c r="BR36" i="11"/>
  <c r="BS36" i="11" s="1"/>
  <c r="BR57" i="11"/>
  <c r="BS57" i="11" s="1"/>
  <c r="BR68" i="11"/>
  <c r="BS68" i="11" s="1"/>
  <c r="BR116" i="11"/>
  <c r="BS116" i="11" s="1"/>
  <c r="BR27" i="11"/>
  <c r="BS27" i="11" s="1"/>
  <c r="BR59" i="11"/>
  <c r="BS59" i="11" s="1"/>
  <c r="BR95" i="11"/>
  <c r="BS95" i="11" s="1"/>
  <c r="BR8" i="11"/>
  <c r="BS8" i="11" s="1"/>
  <c r="BR105" i="11"/>
  <c r="BS105" i="11" s="1"/>
  <c r="BR107" i="11"/>
  <c r="BS107" i="11" s="1"/>
  <c r="BR9" i="11"/>
  <c r="BS9" i="11" s="1"/>
  <c r="BR71" i="11"/>
  <c r="BS71" i="11" s="1"/>
  <c r="BR115" i="11"/>
  <c r="BS115" i="11" s="1"/>
  <c r="BR76" i="11"/>
  <c r="BS76" i="11" s="1"/>
  <c r="BR18" i="11"/>
  <c r="BS18" i="11" s="1"/>
  <c r="BR108" i="11"/>
  <c r="BS108" i="11" s="1"/>
  <c r="BR17" i="11"/>
  <c r="BS17" i="11" s="1"/>
  <c r="BR99" i="11"/>
  <c r="BS99" i="11" s="1"/>
  <c r="BR4" i="11"/>
  <c r="BS4" i="11" s="1"/>
  <c r="BR6" i="11"/>
  <c r="BS6" i="11" s="1"/>
  <c r="BR40" i="11"/>
  <c r="BS40" i="11" s="1"/>
  <c r="BR79" i="11"/>
  <c r="BS79" i="11" s="1"/>
  <c r="BR113" i="11"/>
  <c r="BS113" i="11" s="1"/>
  <c r="BR51" i="11"/>
  <c r="BS51" i="11" s="1"/>
  <c r="BR37" i="11"/>
  <c r="BS37" i="11" s="1"/>
  <c r="BR104" i="11"/>
  <c r="BS104" i="11" s="1"/>
  <c r="BR124" i="11"/>
  <c r="BS124" i="11" s="1"/>
  <c r="BR33" i="11"/>
  <c r="BS33" i="11" s="1"/>
  <c r="BR13" i="11"/>
  <c r="BS13" i="11" s="1"/>
  <c r="BR32" i="11"/>
  <c r="BS32" i="11" s="1"/>
  <c r="BR91" i="11"/>
  <c r="BS91" i="11" s="1"/>
  <c r="BR3" i="11"/>
  <c r="BS3" i="11" s="1"/>
  <c r="BR66" i="11"/>
  <c r="BS66" i="11" s="1"/>
  <c r="BR67" i="11"/>
  <c r="BS67" i="11" s="1"/>
  <c r="BR75" i="11"/>
  <c r="BS75" i="11" s="1"/>
  <c r="BR39" i="11"/>
  <c r="BS39" i="11" s="1"/>
  <c r="BR127" i="11"/>
  <c r="BS127" i="11" s="1"/>
  <c r="BR122" i="11"/>
  <c r="BS122" i="11" s="1"/>
  <c r="BR94" i="11"/>
  <c r="BS94" i="11" s="1"/>
  <c r="BR45" i="11"/>
  <c r="BS45" i="11" s="1"/>
  <c r="BR65" i="11"/>
  <c r="BS65" i="11" s="1"/>
  <c r="BR86" i="11"/>
  <c r="BS86" i="11" s="1"/>
  <c r="BR50" i="11"/>
  <c r="BS50" i="11" s="1"/>
  <c r="BR118" i="11"/>
  <c r="BS118" i="11" s="1"/>
  <c r="BR89" i="11"/>
  <c r="BS89" i="11" s="1"/>
  <c r="BR114" i="11"/>
  <c r="BS114" i="11" s="1"/>
  <c r="BR29" i="11"/>
  <c r="BS29" i="11" s="1"/>
  <c r="BR120" i="11"/>
  <c r="BS120" i="11" s="1"/>
  <c r="BR7" i="11"/>
  <c r="BS7" i="11" s="1"/>
  <c r="BR106" i="11"/>
  <c r="BS106" i="11" s="1"/>
  <c r="BR87" i="11"/>
  <c r="BS87" i="11" s="1"/>
  <c r="BR46" i="11"/>
  <c r="BS46" i="11" s="1"/>
  <c r="BR58" i="11"/>
  <c r="BS58" i="11" s="1"/>
  <c r="BR97" i="11"/>
  <c r="BS97" i="11" s="1"/>
  <c r="BR14" i="11"/>
  <c r="BS14" i="11" s="1"/>
  <c r="BR117" i="11"/>
  <c r="BS117" i="11" s="1"/>
  <c r="BR93" i="11"/>
  <c r="BS93" i="11" s="1"/>
  <c r="BR112" i="11"/>
  <c r="BS112" i="11" s="1"/>
  <c r="BR28" i="11"/>
  <c r="BS28" i="11" s="1"/>
  <c r="BR123" i="11"/>
  <c r="BS123" i="11" s="1"/>
  <c r="BR48" i="11"/>
  <c r="BS48" i="11" s="1"/>
  <c r="BR69" i="11"/>
  <c r="BS69" i="11" s="1"/>
  <c r="BR73" i="11"/>
  <c r="BS73" i="11" s="1"/>
  <c r="BR70" i="11"/>
  <c r="BS70" i="11" s="1"/>
  <c r="BR80" i="11"/>
  <c r="BS80" i="11" s="1"/>
  <c r="BR11" i="11"/>
  <c r="BS11" i="11" s="1"/>
  <c r="BR88" i="11"/>
  <c r="BS88" i="11" s="1"/>
  <c r="BR100" i="11"/>
  <c r="BS100" i="11" s="1"/>
  <c r="BR23" i="11"/>
  <c r="BS23" i="11" s="1"/>
  <c r="BR25" i="11"/>
  <c r="BS25" i="11" s="1"/>
  <c r="BR21" i="11"/>
  <c r="BS21" i="11" s="1"/>
  <c r="BR35" i="11"/>
  <c r="BS35" i="11" s="1"/>
  <c r="BR41" i="11"/>
  <c r="BS41" i="11" s="1"/>
  <c r="BR61" i="11"/>
  <c r="BS61" i="11" s="1"/>
  <c r="BR30" i="11"/>
  <c r="BS30" i="11" s="1"/>
  <c r="BR62" i="11"/>
  <c r="BS62" i="11" s="1"/>
  <c r="BR42" i="11"/>
  <c r="BS42" i="11" s="1"/>
  <c r="BR81" i="11"/>
  <c r="BS81" i="11" s="1"/>
  <c r="BR126" i="11"/>
  <c r="BS126" i="11" s="1"/>
  <c r="BR111" i="11"/>
  <c r="BS111" i="11" s="1"/>
  <c r="BR52" i="11"/>
  <c r="BS52" i="11" s="1"/>
  <c r="BR96" i="11"/>
  <c r="BS96" i="11" s="1"/>
  <c r="BR74" i="11"/>
  <c r="BS74" i="11" s="1"/>
  <c r="BR98" i="11"/>
  <c r="BS98" i="11" s="1"/>
  <c r="BR43" i="11"/>
  <c r="BS43" i="11" s="1"/>
  <c r="BR77" i="11"/>
  <c r="BS77" i="11" s="1"/>
  <c r="BR85" i="11"/>
  <c r="BS85" i="11" s="1"/>
  <c r="BF124" i="11"/>
  <c r="BG124" i="11" s="1"/>
  <c r="BF79" i="11"/>
  <c r="BG79" i="11" s="1"/>
  <c r="BF85" i="11"/>
  <c r="BG85" i="11" s="1"/>
  <c r="BF3" i="11"/>
  <c r="BG3" i="11" s="1"/>
  <c r="BF60" i="11"/>
  <c r="BG60" i="11" s="1"/>
  <c r="BF9" i="11"/>
  <c r="BG9" i="11" s="1"/>
  <c r="BF7" i="11"/>
  <c r="BG7" i="11" s="1"/>
  <c r="BF93" i="11"/>
  <c r="BG93" i="11" s="1"/>
  <c r="BF46" i="11"/>
  <c r="BG46" i="11" s="1"/>
  <c r="BF70" i="11"/>
  <c r="BG70" i="11" s="1"/>
  <c r="BF77" i="11"/>
  <c r="BG77" i="11" s="1"/>
  <c r="BF39" i="11"/>
  <c r="BG39" i="11" s="1"/>
  <c r="BF126" i="11"/>
  <c r="BG126" i="11" s="1"/>
  <c r="BF69" i="11"/>
  <c r="BG69" i="11" s="1"/>
  <c r="BF52" i="11"/>
  <c r="BG52" i="11" s="1"/>
  <c r="BF64" i="11"/>
  <c r="BG64" i="11" s="1"/>
  <c r="BF43" i="11"/>
  <c r="BG43" i="11" s="1"/>
  <c r="BF26" i="11"/>
  <c r="BG26" i="11" s="1"/>
  <c r="BF66" i="11"/>
  <c r="BG66" i="11" s="1"/>
  <c r="BF76" i="11"/>
  <c r="BG76" i="11" s="1"/>
  <c r="BF29" i="11"/>
  <c r="BG29" i="11" s="1"/>
  <c r="BF12" i="11"/>
  <c r="BG12" i="11" s="1"/>
  <c r="BF120" i="11"/>
  <c r="BG120" i="11" s="1"/>
  <c r="BF67" i="11"/>
  <c r="BG67" i="11" s="1"/>
  <c r="BF90" i="11"/>
  <c r="BG90" i="11" s="1"/>
  <c r="BF102" i="11"/>
  <c r="BG102" i="11" s="1"/>
  <c r="BF11" i="11"/>
  <c r="BG11" i="11" s="1"/>
  <c r="BF104" i="11"/>
  <c r="BG104" i="11" s="1"/>
  <c r="BF17" i="11"/>
  <c r="BG17" i="11" s="1"/>
  <c r="BF89" i="11"/>
  <c r="BG89" i="11" s="1"/>
  <c r="BF59" i="11"/>
  <c r="BG59" i="11" s="1"/>
  <c r="BF35" i="11"/>
  <c r="BG35" i="11" s="1"/>
  <c r="BF55" i="11"/>
  <c r="BG55" i="11" s="1"/>
  <c r="BF14" i="11"/>
  <c r="BG14" i="11" s="1"/>
  <c r="BF6" i="11"/>
  <c r="BG6" i="11" s="1"/>
  <c r="BF111" i="11"/>
  <c r="BG111" i="11" s="1"/>
  <c r="BF37" i="11"/>
  <c r="BG37" i="11" s="1"/>
  <c r="BF41" i="11"/>
  <c r="BG41" i="11" s="1"/>
  <c r="BF16" i="11"/>
  <c r="BG16" i="11" s="1"/>
  <c r="BF49" i="11"/>
  <c r="BG49" i="11" s="1"/>
  <c r="BF25" i="11"/>
  <c r="BG25" i="11" s="1"/>
  <c r="BF21" i="11"/>
  <c r="BG21" i="11" s="1"/>
  <c r="BF99" i="11"/>
  <c r="BG99" i="11" s="1"/>
  <c r="BF44" i="11"/>
  <c r="BG44" i="11" s="1"/>
  <c r="BF106" i="11"/>
  <c r="BG106" i="11" s="1"/>
  <c r="BF13" i="11"/>
  <c r="BG13" i="11" s="1"/>
  <c r="BF65" i="11"/>
  <c r="BG65" i="11" s="1"/>
  <c r="BF103" i="11"/>
  <c r="BG103" i="11" s="1"/>
  <c r="BF113" i="11"/>
  <c r="BG113" i="11" s="1"/>
  <c r="BF47" i="11"/>
  <c r="BG47" i="11" s="1"/>
  <c r="BF121" i="11"/>
  <c r="BG121" i="11" s="1"/>
  <c r="BF98" i="11"/>
  <c r="BG98" i="11" s="1"/>
  <c r="BF42" i="11"/>
  <c r="BG42" i="11" s="1"/>
  <c r="BF24" i="11"/>
  <c r="BG24" i="11" s="1"/>
  <c r="BF114" i="11"/>
  <c r="BG114" i="11" s="1"/>
  <c r="BF58" i="11"/>
  <c r="BG58" i="11" s="1"/>
  <c r="BF97" i="11"/>
  <c r="BG97" i="11" s="1"/>
  <c r="BF94" i="11"/>
  <c r="BG94" i="11" s="1"/>
  <c r="BF105" i="11"/>
  <c r="BG105" i="11" s="1"/>
  <c r="BF48" i="11"/>
  <c r="BG48" i="11" s="1"/>
  <c r="BF57" i="11"/>
  <c r="BG57" i="11" s="1"/>
  <c r="BF40" i="11"/>
  <c r="BG40" i="11" s="1"/>
  <c r="BF100" i="11"/>
  <c r="BG100" i="11" s="1"/>
  <c r="BF108" i="11"/>
  <c r="BG108" i="11" s="1"/>
  <c r="BF82" i="11"/>
  <c r="BG82" i="11" s="1"/>
  <c r="BF53" i="11"/>
  <c r="BG53" i="11" s="1"/>
  <c r="BF15" i="11"/>
  <c r="BG15" i="11" s="1"/>
  <c r="BF31" i="11"/>
  <c r="BG31" i="11" s="1"/>
  <c r="BF87" i="11"/>
  <c r="BG87" i="11" s="1"/>
  <c r="BF119" i="11"/>
  <c r="BG119" i="11" s="1"/>
  <c r="BF71" i="11"/>
  <c r="BG71" i="11" s="1"/>
  <c r="BF8" i="11"/>
  <c r="BG8" i="11" s="1"/>
  <c r="BF73" i="11"/>
  <c r="BG73" i="11" s="1"/>
  <c r="BF116" i="11"/>
  <c r="BG116" i="11" s="1"/>
  <c r="BF86" i="11"/>
  <c r="BG86" i="11" s="1"/>
  <c r="BF56" i="11"/>
  <c r="BG56" i="11" s="1"/>
  <c r="BF61" i="11"/>
  <c r="BG61" i="11" s="1"/>
  <c r="BF75" i="11"/>
  <c r="BG75" i="11" s="1"/>
  <c r="BF28" i="11"/>
  <c r="BG28" i="11" s="1"/>
  <c r="BF117" i="11"/>
  <c r="BG117" i="11" s="1"/>
  <c r="BF34" i="11"/>
  <c r="BG34" i="11" s="1"/>
  <c r="BF109" i="11"/>
  <c r="BG109" i="11" s="1"/>
  <c r="BF92" i="11"/>
  <c r="BG92" i="11" s="1"/>
  <c r="BF54" i="11"/>
  <c r="BG54" i="11" s="1"/>
  <c r="BF30" i="11"/>
  <c r="BG30" i="11" s="1"/>
  <c r="BF112" i="11"/>
  <c r="BG112" i="11" s="1"/>
  <c r="BF107" i="11"/>
  <c r="BG107" i="11" s="1"/>
  <c r="BF80" i="11"/>
  <c r="BG80" i="11" s="1"/>
  <c r="BF115" i="11"/>
  <c r="BG115" i="11" s="1"/>
  <c r="BF19" i="11"/>
  <c r="BG19" i="11" s="1"/>
  <c r="BF96" i="11"/>
  <c r="BG96" i="11" s="1"/>
  <c r="BF10" i="11"/>
  <c r="BG10" i="11" s="1"/>
  <c r="BF22" i="11"/>
  <c r="BG22" i="11" s="1"/>
  <c r="BF50" i="11"/>
  <c r="BG50" i="11" s="1"/>
  <c r="BF18" i="11"/>
  <c r="BG18" i="11" s="1"/>
  <c r="BF27" i="11"/>
  <c r="BG27" i="11" s="1"/>
  <c r="BF125" i="11"/>
  <c r="BG125" i="11" s="1"/>
  <c r="BF33" i="11"/>
  <c r="BG33" i="11" s="1"/>
  <c r="BF84" i="11"/>
  <c r="BG84" i="11" s="1"/>
  <c r="BF23" i="11"/>
  <c r="BG23" i="11" s="1"/>
  <c r="CE2" i="11"/>
  <c r="CF2" i="11" s="1"/>
  <c r="CN2" i="11"/>
  <c r="CC128" i="11"/>
  <c r="CD128" i="11"/>
  <c r="BR2" i="11"/>
  <c r="BS2" i="11" s="1"/>
  <c r="BF2" i="11"/>
  <c r="BG2" i="11" s="1"/>
  <c r="BH63" i="11" l="1"/>
  <c r="BI63" i="11" s="1"/>
  <c r="BT63" i="11"/>
  <c r="BU63" i="11" s="1"/>
  <c r="BT110" i="11"/>
  <c r="BU110" i="11" s="1"/>
  <c r="BH110" i="11"/>
  <c r="BI110" i="11" s="1"/>
  <c r="BH101" i="11"/>
  <c r="BI101" i="11" s="1"/>
  <c r="BT101" i="11"/>
  <c r="BU101" i="11" s="1"/>
  <c r="BI118" i="11"/>
  <c r="BH88" i="11"/>
  <c r="BI88" i="11" s="1"/>
  <c r="BT88" i="11"/>
  <c r="BU88" i="11" s="1"/>
  <c r="BT75" i="11"/>
  <c r="BU75" i="11" s="1"/>
  <c r="BT116" i="11"/>
  <c r="BU116" i="11" s="1"/>
  <c r="BT24" i="11"/>
  <c r="BU24" i="11" s="1"/>
  <c r="BT112" i="11"/>
  <c r="BU112" i="11" s="1"/>
  <c r="BT99" i="11"/>
  <c r="BU99" i="11" s="1"/>
  <c r="BT54" i="11"/>
  <c r="BU54" i="11" s="1"/>
  <c r="BT52" i="11"/>
  <c r="BU52" i="11" s="1"/>
  <c r="BT7" i="11"/>
  <c r="BU7" i="11" s="1"/>
  <c r="BT17" i="11"/>
  <c r="BU17" i="11" s="1"/>
  <c r="BT10" i="11"/>
  <c r="BU10" i="11" s="1"/>
  <c r="BT35" i="11"/>
  <c r="BU35" i="11" s="1"/>
  <c r="BT98" i="11"/>
  <c r="BU98" i="11" s="1"/>
  <c r="BT62" i="11"/>
  <c r="BU62" i="11" s="1"/>
  <c r="BT100" i="11"/>
  <c r="BU100" i="11" s="1"/>
  <c r="BT123" i="11"/>
  <c r="BU123" i="11" s="1"/>
  <c r="BT46" i="11"/>
  <c r="BU46" i="11" s="1"/>
  <c r="BT118" i="11"/>
  <c r="BU118" i="11" s="1"/>
  <c r="BT39" i="11"/>
  <c r="BU39" i="11" s="1"/>
  <c r="BT33" i="11"/>
  <c r="BU33" i="11" s="1"/>
  <c r="BT6" i="11"/>
  <c r="BU6" i="11" s="1"/>
  <c r="BT71" i="11"/>
  <c r="BU71" i="11" s="1"/>
  <c r="BT27" i="11"/>
  <c r="BU27" i="11" s="1"/>
  <c r="BT72" i="11"/>
  <c r="BU72" i="11" s="1"/>
  <c r="BT121" i="11"/>
  <c r="BU121" i="11" s="1"/>
  <c r="BT44" i="11"/>
  <c r="BU44" i="11" s="1"/>
  <c r="BT64" i="11"/>
  <c r="BU64" i="11" s="1"/>
  <c r="BT28" i="11"/>
  <c r="BU28" i="11" s="1"/>
  <c r="BT4" i="11"/>
  <c r="BU4" i="11" s="1"/>
  <c r="BT38" i="11"/>
  <c r="BU38" i="11" s="1"/>
  <c r="BT61" i="11"/>
  <c r="BU61" i="11" s="1"/>
  <c r="BT86" i="11"/>
  <c r="BU86" i="11" s="1"/>
  <c r="BT107" i="11"/>
  <c r="BU107" i="11" s="1"/>
  <c r="BT49" i="11"/>
  <c r="BU49" i="11" s="1"/>
  <c r="BT80" i="11"/>
  <c r="BU80" i="11" s="1"/>
  <c r="BT65" i="11"/>
  <c r="BU65" i="11" s="1"/>
  <c r="BT105" i="11"/>
  <c r="BU105" i="11" s="1"/>
  <c r="BT60" i="11"/>
  <c r="BU60" i="11" s="1"/>
  <c r="BT120" i="11"/>
  <c r="BU120" i="11" s="1"/>
  <c r="BT85" i="11"/>
  <c r="BU85" i="11" s="1"/>
  <c r="BT126" i="11"/>
  <c r="BU126" i="11" s="1"/>
  <c r="BT21" i="11"/>
  <c r="BU21" i="11" s="1"/>
  <c r="BT73" i="11"/>
  <c r="BU73" i="11" s="1"/>
  <c r="BT14" i="11"/>
  <c r="BU14" i="11" s="1"/>
  <c r="BT29" i="11"/>
  <c r="BU29" i="11" s="1"/>
  <c r="BT94" i="11"/>
  <c r="BU94" i="11" s="1"/>
  <c r="BT91" i="11"/>
  <c r="BU91" i="11" s="1"/>
  <c r="BT113" i="11"/>
  <c r="BU113" i="11" s="1"/>
  <c r="BT18" i="11"/>
  <c r="BU18" i="11" s="1"/>
  <c r="BT8" i="11"/>
  <c r="BU8" i="11" s="1"/>
  <c r="BT82" i="11"/>
  <c r="BU82" i="11" s="1"/>
  <c r="BT119" i="11"/>
  <c r="BU119" i="11" s="1"/>
  <c r="BT47" i="11"/>
  <c r="BU47" i="11" s="1"/>
  <c r="BT125" i="11"/>
  <c r="BU125" i="11" s="1"/>
  <c r="BT74" i="11"/>
  <c r="BU74" i="11" s="1"/>
  <c r="BT87" i="11"/>
  <c r="BU87" i="11" s="1"/>
  <c r="BT124" i="11"/>
  <c r="BU124" i="11" s="1"/>
  <c r="BT56" i="11"/>
  <c r="BU56" i="11" s="1"/>
  <c r="BT11" i="11"/>
  <c r="BU11" i="11" s="1"/>
  <c r="BT67" i="11"/>
  <c r="BU67" i="11" s="1"/>
  <c r="BT68" i="11"/>
  <c r="BU68" i="11" s="1"/>
  <c r="BT53" i="11"/>
  <c r="BU53" i="11" s="1"/>
  <c r="BT93" i="11"/>
  <c r="BU93" i="11" s="1"/>
  <c r="BT37" i="11"/>
  <c r="BU37" i="11" s="1"/>
  <c r="BT57" i="11"/>
  <c r="BU57" i="11" s="1"/>
  <c r="BT20" i="11"/>
  <c r="BU20" i="11" s="1"/>
  <c r="BT111" i="11"/>
  <c r="BU111" i="11" s="1"/>
  <c r="BT70" i="11"/>
  <c r="BU70" i="11" s="1"/>
  <c r="BT45" i="11"/>
  <c r="BU45" i="11" s="1"/>
  <c r="BT3" i="11"/>
  <c r="BU3" i="11" s="1"/>
  <c r="BT51" i="11"/>
  <c r="BU51" i="11" s="1"/>
  <c r="BT108" i="11"/>
  <c r="BU108" i="11" s="1"/>
  <c r="BT36" i="11"/>
  <c r="BU36" i="11" s="1"/>
  <c r="BT22" i="11"/>
  <c r="BU22" i="11" s="1"/>
  <c r="BT83" i="11"/>
  <c r="BU83" i="11" s="1"/>
  <c r="BT15" i="11"/>
  <c r="BU15" i="11" s="1"/>
  <c r="BT12" i="11"/>
  <c r="BU12" i="11" s="1"/>
  <c r="BT77" i="11"/>
  <c r="BU77" i="11" s="1"/>
  <c r="BT81" i="11"/>
  <c r="BU81" i="11" s="1"/>
  <c r="BT25" i="11"/>
  <c r="BU25" i="11" s="1"/>
  <c r="BT69" i="11"/>
  <c r="BU69" i="11" s="1"/>
  <c r="BT97" i="11"/>
  <c r="BU97" i="11" s="1"/>
  <c r="BT114" i="11"/>
  <c r="BU114" i="11" s="1"/>
  <c r="BT122" i="11"/>
  <c r="BU122" i="11" s="1"/>
  <c r="BT32" i="11"/>
  <c r="BU32" i="11" s="1"/>
  <c r="BT79" i="11"/>
  <c r="BU79" i="11" s="1"/>
  <c r="BT76" i="11"/>
  <c r="BU76" i="11" s="1"/>
  <c r="BT95" i="11"/>
  <c r="BU95" i="11" s="1"/>
  <c r="BT103" i="11"/>
  <c r="BU103" i="11" s="1"/>
  <c r="BT109" i="11"/>
  <c r="BU109" i="11" s="1"/>
  <c r="BT55" i="11"/>
  <c r="BU55" i="11" s="1"/>
  <c r="BT16" i="11"/>
  <c r="BU16" i="11" s="1"/>
  <c r="BT30" i="11"/>
  <c r="BU30" i="11" s="1"/>
  <c r="BT50" i="11"/>
  <c r="BU50" i="11" s="1"/>
  <c r="BT9" i="11"/>
  <c r="BU9" i="11" s="1"/>
  <c r="BT19" i="11"/>
  <c r="BU19" i="11" s="1"/>
  <c r="BT96" i="11"/>
  <c r="BU96" i="11" s="1"/>
  <c r="BT106" i="11"/>
  <c r="BU106" i="11" s="1"/>
  <c r="BT104" i="11"/>
  <c r="BU104" i="11" s="1"/>
  <c r="BT84" i="11"/>
  <c r="BU84" i="11" s="1"/>
  <c r="BT41" i="11"/>
  <c r="BU41" i="11" s="1"/>
  <c r="BT66" i="11"/>
  <c r="BU66" i="11" s="1"/>
  <c r="BT31" i="11"/>
  <c r="BU31" i="11" s="1"/>
  <c r="BT117" i="11"/>
  <c r="BU117" i="11" s="1"/>
  <c r="BT43" i="11"/>
  <c r="BU43" i="11" s="1"/>
  <c r="BT42" i="11"/>
  <c r="BU42" i="11" s="1"/>
  <c r="BT23" i="11"/>
  <c r="BU23" i="11" s="1"/>
  <c r="BT48" i="11"/>
  <c r="BU48" i="11" s="1"/>
  <c r="BT58" i="11"/>
  <c r="BU58" i="11" s="1"/>
  <c r="BT89" i="11"/>
  <c r="BU89" i="11" s="1"/>
  <c r="BT127" i="11"/>
  <c r="BU127" i="11" s="1"/>
  <c r="BT13" i="11"/>
  <c r="BU13" i="11" s="1"/>
  <c r="BT40" i="11"/>
  <c r="BU40" i="11" s="1"/>
  <c r="BT115" i="11"/>
  <c r="BU115" i="11" s="1"/>
  <c r="BT59" i="11"/>
  <c r="BU59" i="11" s="1"/>
  <c r="BT102" i="11"/>
  <c r="BU102" i="11" s="1"/>
  <c r="BT90" i="11"/>
  <c r="BU90" i="11" s="1"/>
  <c r="BT92" i="11"/>
  <c r="BU92" i="11" s="1"/>
  <c r="BT34" i="11"/>
  <c r="BU34" i="11" s="1"/>
  <c r="BH30" i="11"/>
  <c r="BI30" i="11" s="1"/>
  <c r="BH42" i="11"/>
  <c r="BI42" i="11" s="1"/>
  <c r="BH54" i="11"/>
  <c r="BI54" i="11" s="1"/>
  <c r="BH98" i="11"/>
  <c r="BI98" i="11" s="1"/>
  <c r="BH59" i="11"/>
  <c r="BI59" i="11" s="1"/>
  <c r="BH79" i="11"/>
  <c r="BI79" i="11" s="1"/>
  <c r="BH92" i="11"/>
  <c r="BI92" i="11" s="1"/>
  <c r="BH37" i="11"/>
  <c r="BI37" i="11" s="1"/>
  <c r="BH50" i="11"/>
  <c r="BI50" i="11" s="1"/>
  <c r="BH112" i="11"/>
  <c r="BI112" i="11" s="1"/>
  <c r="BH75" i="11"/>
  <c r="BI75" i="11" s="1"/>
  <c r="BH119" i="11"/>
  <c r="BI119" i="11" s="1"/>
  <c r="BH40" i="11"/>
  <c r="BI40" i="11" s="1"/>
  <c r="BH24" i="11"/>
  <c r="BI24" i="11" s="1"/>
  <c r="BH13" i="11"/>
  <c r="BI13" i="11" s="1"/>
  <c r="BH41" i="11"/>
  <c r="BI41" i="11" s="1"/>
  <c r="BH55" i="11"/>
  <c r="BI55" i="11" s="1"/>
  <c r="BH90" i="11"/>
  <c r="BI90" i="11" s="1"/>
  <c r="BH66" i="11"/>
  <c r="BI66" i="11" s="1"/>
  <c r="BH77" i="11"/>
  <c r="BI77" i="11" s="1"/>
  <c r="BH3" i="11"/>
  <c r="BI3" i="11" s="1"/>
  <c r="BH121" i="11"/>
  <c r="BI121" i="11" s="1"/>
  <c r="BH89" i="11"/>
  <c r="BI89" i="11" s="1"/>
  <c r="BH12" i="11"/>
  <c r="BI12" i="11" s="1"/>
  <c r="BH64" i="11"/>
  <c r="BI64" i="11" s="1"/>
  <c r="BH124" i="11"/>
  <c r="BI124" i="11" s="1"/>
  <c r="BH53" i="11"/>
  <c r="BI53" i="11" s="1"/>
  <c r="BH29" i="11"/>
  <c r="BI29" i="11" s="1"/>
  <c r="BH52" i="11"/>
  <c r="BI52" i="11" s="1"/>
  <c r="BH93" i="11"/>
  <c r="BI93" i="11" s="1"/>
  <c r="BH87" i="11"/>
  <c r="BI87" i="11" s="1"/>
  <c r="BH67" i="11"/>
  <c r="BI67" i="11" s="1"/>
  <c r="BH70" i="11"/>
  <c r="BI70" i="11" s="1"/>
  <c r="BH56" i="11"/>
  <c r="BI56" i="11" s="1"/>
  <c r="BH44" i="11"/>
  <c r="BI44" i="11" s="1"/>
  <c r="BH86" i="11"/>
  <c r="BI86" i="11" s="1"/>
  <c r="BH33" i="11"/>
  <c r="BI33" i="11" s="1"/>
  <c r="BH109" i="11"/>
  <c r="BI109" i="11" s="1"/>
  <c r="BH47" i="11"/>
  <c r="BI47" i="11" s="1"/>
  <c r="BH115" i="11"/>
  <c r="BI115" i="11" s="1"/>
  <c r="BH34" i="11"/>
  <c r="BI34" i="11" s="1"/>
  <c r="BH82" i="11"/>
  <c r="BI82" i="11" s="1"/>
  <c r="BH97" i="11"/>
  <c r="BI97" i="11" s="1"/>
  <c r="BH113" i="11"/>
  <c r="BI113" i="11" s="1"/>
  <c r="BH25" i="11"/>
  <c r="BI25" i="11" s="1"/>
  <c r="BH104" i="11"/>
  <c r="BI104" i="11" s="1"/>
  <c r="BH69" i="11"/>
  <c r="BI69" i="11" s="1"/>
  <c r="BH7" i="11"/>
  <c r="BI7" i="11" s="1"/>
  <c r="BH61" i="11"/>
  <c r="BI61" i="11" s="1"/>
  <c r="BH106" i="11"/>
  <c r="BI106" i="11" s="1"/>
  <c r="BH85" i="11"/>
  <c r="BI85" i="11" s="1"/>
  <c r="BH10" i="11"/>
  <c r="BI10" i="11" s="1"/>
  <c r="BH48" i="11"/>
  <c r="BI48" i="11" s="1"/>
  <c r="BH43" i="11"/>
  <c r="BI43" i="11" s="1"/>
  <c r="BH84" i="11"/>
  <c r="BI84" i="11" s="1"/>
  <c r="BH105" i="11"/>
  <c r="BI105" i="11" s="1"/>
  <c r="BH19" i="11"/>
  <c r="BI19" i="11" s="1"/>
  <c r="BH94" i="11"/>
  <c r="BI94" i="11" s="1"/>
  <c r="BH17" i="11"/>
  <c r="BI17" i="11" s="1"/>
  <c r="BH27" i="11"/>
  <c r="BI27" i="11" s="1"/>
  <c r="BH80" i="11"/>
  <c r="BI80" i="11" s="1"/>
  <c r="BH117" i="11"/>
  <c r="BI117" i="11" s="1"/>
  <c r="BH8" i="11"/>
  <c r="BI8" i="11" s="1"/>
  <c r="BH108" i="11"/>
  <c r="BI108" i="11" s="1"/>
  <c r="BH58" i="11"/>
  <c r="BI58" i="11" s="1"/>
  <c r="BH103" i="11"/>
  <c r="BI103" i="11" s="1"/>
  <c r="BH49" i="11"/>
  <c r="BI49" i="11" s="1"/>
  <c r="BH6" i="11"/>
  <c r="BI6" i="11" s="1"/>
  <c r="BH11" i="11"/>
  <c r="BI11" i="11" s="1"/>
  <c r="BH126" i="11"/>
  <c r="BI126" i="11" s="1"/>
  <c r="BH9" i="11"/>
  <c r="BI9" i="11" s="1"/>
  <c r="BH22" i="11"/>
  <c r="BI22" i="11" s="1"/>
  <c r="BH57" i="11"/>
  <c r="BI57" i="11" s="1"/>
  <c r="BH35" i="11"/>
  <c r="BI35" i="11" s="1"/>
  <c r="BH26" i="11"/>
  <c r="BI26" i="11" s="1"/>
  <c r="BH23" i="11"/>
  <c r="BI23" i="11" s="1"/>
  <c r="BH31" i="11"/>
  <c r="BI31" i="11" s="1"/>
  <c r="BH120" i="11"/>
  <c r="BI120" i="11" s="1"/>
  <c r="BH46" i="11"/>
  <c r="BI46" i="11" s="1"/>
  <c r="BH96" i="11"/>
  <c r="BI96" i="11" s="1"/>
  <c r="BH15" i="11"/>
  <c r="BI15" i="11" s="1"/>
  <c r="BH99" i="11"/>
  <c r="BI99" i="11" s="1"/>
  <c r="BH116" i="11"/>
  <c r="BI116" i="11" s="1"/>
  <c r="BH21" i="11"/>
  <c r="BI21" i="11" s="1"/>
  <c r="BH111" i="11"/>
  <c r="BI111" i="11" s="1"/>
  <c r="BH125" i="11"/>
  <c r="BI125" i="11" s="1"/>
  <c r="BH73" i="11"/>
  <c r="BI73" i="11" s="1"/>
  <c r="BH18" i="11"/>
  <c r="BI18" i="11" s="1"/>
  <c r="BH107" i="11"/>
  <c r="BI107" i="11" s="1"/>
  <c r="BH28" i="11"/>
  <c r="BI28" i="11" s="1"/>
  <c r="BH71" i="11"/>
  <c r="BI71" i="11" s="1"/>
  <c r="BH100" i="11"/>
  <c r="BI100" i="11" s="1"/>
  <c r="BH114" i="11"/>
  <c r="BI114" i="11" s="1"/>
  <c r="BH65" i="11"/>
  <c r="BI65" i="11" s="1"/>
  <c r="BH16" i="11"/>
  <c r="BI16" i="11" s="1"/>
  <c r="BH14" i="11"/>
  <c r="BI14" i="11" s="1"/>
  <c r="BH102" i="11"/>
  <c r="BI102" i="11" s="1"/>
  <c r="BH76" i="11"/>
  <c r="BI76" i="11" s="1"/>
  <c r="BH39" i="11"/>
  <c r="BI39" i="11" s="1"/>
  <c r="BH60" i="11"/>
  <c r="BI60" i="11" s="1"/>
  <c r="BT2" i="11"/>
  <c r="BU2" i="11" s="1"/>
  <c r="BH2" i="11"/>
  <c r="BI2" i="11" s="1"/>
  <c r="CJ2" i="11" s="1"/>
  <c r="CK2" i="11" s="1"/>
  <c r="BS128" i="11"/>
  <c r="BR128" i="11"/>
  <c r="BG128" i="11"/>
  <c r="CJ128" i="11" l="1"/>
  <c r="CI128" i="11"/>
  <c r="CK128" i="11" l="1"/>
  <c r="CL63" i="11" l="1"/>
  <c r="CM63" i="11" s="1"/>
  <c r="CO63" i="11" s="1"/>
  <c r="CL78" i="11"/>
  <c r="CM78" i="11" s="1"/>
  <c r="CO78" i="11" s="1"/>
  <c r="CL5" i="11"/>
  <c r="CM5" i="11" s="1"/>
  <c r="CO5" i="11" s="1"/>
  <c r="CL110" i="11"/>
  <c r="CM110" i="11" s="1"/>
  <c r="CO110" i="11" s="1"/>
  <c r="CL101" i="11"/>
  <c r="CM101" i="11" s="1"/>
  <c r="CO101" i="11" s="1"/>
  <c r="CL7" i="11"/>
  <c r="CM7" i="11" s="1"/>
  <c r="CO7" i="11" s="1"/>
  <c r="CL39" i="11"/>
  <c r="CM39" i="11" s="1"/>
  <c r="CO39" i="11" s="1"/>
  <c r="CL85" i="11"/>
  <c r="CM85" i="11" s="1"/>
  <c r="CO85" i="11" s="1"/>
  <c r="CL34" i="11"/>
  <c r="CM34" i="11" s="1"/>
  <c r="CO34" i="11" s="1"/>
  <c r="CL73" i="11"/>
  <c r="CM73" i="11" s="1"/>
  <c r="CO73" i="11" s="1"/>
  <c r="CL106" i="11"/>
  <c r="CM106" i="11" s="1"/>
  <c r="CO106" i="11" s="1"/>
  <c r="CL82" i="11"/>
  <c r="CM82" i="11" s="1"/>
  <c r="CO82" i="11" s="1"/>
  <c r="CL125" i="11"/>
  <c r="CM125" i="11" s="1"/>
  <c r="CO125" i="11" s="1"/>
  <c r="CL17" i="11"/>
  <c r="CM17" i="11" s="1"/>
  <c r="CO17" i="11" s="1"/>
  <c r="CL48" i="11"/>
  <c r="CM48" i="11" s="1"/>
  <c r="CO48" i="11" s="1"/>
  <c r="CL10" i="11"/>
  <c r="CM10" i="11" s="1"/>
  <c r="CO10" i="11" s="1"/>
  <c r="CL50" i="11"/>
  <c r="CM50" i="11" s="1"/>
  <c r="CO50" i="11" s="1"/>
  <c r="CL86" i="11"/>
  <c r="CM86" i="11" s="1"/>
  <c r="CO86" i="11" s="1"/>
  <c r="CL120" i="11"/>
  <c r="CM120" i="11" s="1"/>
  <c r="CO120" i="11" s="1"/>
  <c r="CL99" i="11"/>
  <c r="CM99" i="11" s="1"/>
  <c r="CO99" i="11" s="1"/>
  <c r="CL37" i="11"/>
  <c r="CM37" i="11" s="1"/>
  <c r="CO37" i="11" s="1"/>
  <c r="CL88" i="11"/>
  <c r="CM88" i="11" s="1"/>
  <c r="CO88" i="11" s="1"/>
  <c r="CL52" i="11"/>
  <c r="CM52" i="11" s="1"/>
  <c r="CO52" i="11" s="1"/>
  <c r="CL49" i="11"/>
  <c r="CM49" i="11" s="1"/>
  <c r="CO49" i="11" s="1"/>
  <c r="CL121" i="11"/>
  <c r="CM121" i="11" s="1"/>
  <c r="CO121" i="11" s="1"/>
  <c r="CL98" i="11"/>
  <c r="CM98" i="11" s="1"/>
  <c r="CO98" i="11" s="1"/>
  <c r="CL31" i="11"/>
  <c r="CM31" i="11" s="1"/>
  <c r="CO31" i="11" s="1"/>
  <c r="CL62" i="11"/>
  <c r="CM62" i="11" s="1"/>
  <c r="CO62" i="11" s="1"/>
  <c r="CL65" i="11"/>
  <c r="CM65" i="11" s="1"/>
  <c r="CO65" i="11" s="1"/>
  <c r="CL74" i="11"/>
  <c r="CM74" i="11" s="1"/>
  <c r="CO74" i="11" s="1"/>
  <c r="CL117" i="11"/>
  <c r="CM117" i="11" s="1"/>
  <c r="CO117" i="11" s="1"/>
  <c r="CL70" i="11"/>
  <c r="CM70" i="11" s="1"/>
  <c r="CO70" i="11" s="1"/>
  <c r="CL124" i="11"/>
  <c r="CM124" i="11" s="1"/>
  <c r="CO124" i="11" s="1"/>
  <c r="CL40" i="11"/>
  <c r="CM40" i="11" s="1"/>
  <c r="CO40" i="11" s="1"/>
  <c r="CL4" i="11"/>
  <c r="CM4" i="11" s="1"/>
  <c r="CO4" i="11" s="1"/>
  <c r="CL104" i="11"/>
  <c r="CM104" i="11" s="1"/>
  <c r="CO104" i="11" s="1"/>
  <c r="CL127" i="11"/>
  <c r="CM127" i="11" s="1"/>
  <c r="CO127" i="11" s="1"/>
  <c r="CL115" i="11"/>
  <c r="CM115" i="11" s="1"/>
  <c r="CO115" i="11" s="1"/>
  <c r="CL9" i="11"/>
  <c r="CM9" i="11" s="1"/>
  <c r="CO9" i="11" s="1"/>
  <c r="CL41" i="11"/>
  <c r="CM41" i="11" s="1"/>
  <c r="CO41" i="11" s="1"/>
  <c r="CL102" i="11"/>
  <c r="CM102" i="11" s="1"/>
  <c r="CO102" i="11" s="1"/>
  <c r="CL36" i="11"/>
  <c r="CM36" i="11" s="1"/>
  <c r="CO36" i="11" s="1"/>
  <c r="CL112" i="11"/>
  <c r="CM112" i="11" s="1"/>
  <c r="CO112" i="11" s="1"/>
  <c r="CL84" i="11"/>
  <c r="CM84" i="11" s="1"/>
  <c r="CO84" i="11" s="1"/>
  <c r="CL13" i="11"/>
  <c r="CM13" i="11" s="1"/>
  <c r="CO13" i="11" s="1"/>
  <c r="CL22" i="11"/>
  <c r="CM22" i="11" s="1"/>
  <c r="CO22" i="11" s="1"/>
  <c r="CL53" i="11"/>
  <c r="CM53" i="11" s="1"/>
  <c r="CO53" i="11" s="1"/>
  <c r="CL12" i="11"/>
  <c r="CM12" i="11" s="1"/>
  <c r="CO12" i="11" s="1"/>
  <c r="CL57" i="11"/>
  <c r="CM57" i="11" s="1"/>
  <c r="CO57" i="11" s="1"/>
  <c r="CL122" i="11"/>
  <c r="CM122" i="11" s="1"/>
  <c r="CO122" i="11" s="1"/>
  <c r="CL107" i="11"/>
  <c r="CM107" i="11" s="1"/>
  <c r="CO107" i="11" s="1"/>
  <c r="CL97" i="11"/>
  <c r="CM97" i="11" s="1"/>
  <c r="CO97" i="11" s="1"/>
  <c r="CL77" i="11"/>
  <c r="CM77" i="11" s="1"/>
  <c r="CO77" i="11" s="1"/>
  <c r="CL111" i="11"/>
  <c r="CM111" i="11" s="1"/>
  <c r="CO111" i="11" s="1"/>
  <c r="CL113" i="11"/>
  <c r="CM113" i="11" s="1"/>
  <c r="CO113" i="11" s="1"/>
  <c r="CL32" i="11"/>
  <c r="CM32" i="11" s="1"/>
  <c r="CO32" i="11" s="1"/>
  <c r="CL46" i="11"/>
  <c r="CM46" i="11" s="1"/>
  <c r="CO46" i="11" s="1"/>
  <c r="CL92" i="11"/>
  <c r="CM92" i="11" s="1"/>
  <c r="CO92" i="11" s="1"/>
  <c r="CL14" i="11"/>
  <c r="CM14" i="11" s="1"/>
  <c r="CO14" i="11" s="1"/>
  <c r="CL45" i="11"/>
  <c r="CM45" i="11" s="1"/>
  <c r="CO45" i="11" s="1"/>
  <c r="CL119" i="11"/>
  <c r="CM119" i="11" s="1"/>
  <c r="CO119" i="11" s="1"/>
  <c r="CL42" i="11"/>
  <c r="CM42" i="11" s="1"/>
  <c r="CO42" i="11" s="1"/>
  <c r="CL80" i="11"/>
  <c r="CM80" i="11" s="1"/>
  <c r="CO80" i="11" s="1"/>
  <c r="CL114" i="11"/>
  <c r="CM114" i="11" s="1"/>
  <c r="CO114" i="11" s="1"/>
  <c r="CL91" i="11"/>
  <c r="CM91" i="11" s="1"/>
  <c r="CO91" i="11" s="1"/>
  <c r="CL29" i="11"/>
  <c r="CM29" i="11" s="1"/>
  <c r="CO29" i="11" s="1"/>
  <c r="CL24" i="11"/>
  <c r="CM24" i="11" s="1"/>
  <c r="CO24" i="11" s="1"/>
  <c r="CL55" i="11"/>
  <c r="CM55" i="11" s="1"/>
  <c r="CO55" i="11" s="1"/>
  <c r="CL19" i="11"/>
  <c r="CM19" i="11" s="1"/>
  <c r="CO19" i="11" s="1"/>
  <c r="CL59" i="11"/>
  <c r="CM59" i="11" s="1"/>
  <c r="CO59" i="11" s="1"/>
  <c r="CL95" i="11"/>
  <c r="CM95" i="11" s="1"/>
  <c r="CO95" i="11" s="1"/>
  <c r="CL67" i="11"/>
  <c r="CM67" i="11" s="1"/>
  <c r="CO67" i="11" s="1"/>
  <c r="CL109" i="11"/>
  <c r="CM109" i="11" s="1"/>
  <c r="CO109" i="11" s="1"/>
  <c r="CL26" i="11"/>
  <c r="CM26" i="11" s="1"/>
  <c r="CO26" i="11" s="1"/>
  <c r="CL28" i="11"/>
  <c r="CM28" i="11" s="1"/>
  <c r="CO28" i="11" s="1"/>
  <c r="CL76" i="11"/>
  <c r="CM76" i="11" s="1"/>
  <c r="CO76" i="11" s="1"/>
  <c r="CL116" i="11"/>
  <c r="CM116" i="11" s="1"/>
  <c r="CO116" i="11" s="1"/>
  <c r="CL27" i="11"/>
  <c r="CM27" i="11" s="1"/>
  <c r="CO27" i="11" s="1"/>
  <c r="CL118" i="11"/>
  <c r="CM118" i="11" s="1"/>
  <c r="CO118" i="11" s="1"/>
  <c r="CL43" i="11"/>
  <c r="CM43" i="11" s="1"/>
  <c r="CO43" i="11" s="1"/>
  <c r="CL21" i="11"/>
  <c r="CM21" i="11" s="1"/>
  <c r="CO21" i="11" s="1"/>
  <c r="CL16" i="11"/>
  <c r="CM16" i="11" s="1"/>
  <c r="CO16" i="11" s="1"/>
  <c r="CL47" i="11"/>
  <c r="CM47" i="11" s="1"/>
  <c r="CO47" i="11" s="1"/>
  <c r="CL3" i="11"/>
  <c r="CM3" i="11" s="1"/>
  <c r="CO3" i="11" s="1"/>
  <c r="CL87" i="11"/>
  <c r="CM87" i="11" s="1"/>
  <c r="CO87" i="11" s="1"/>
  <c r="CL44" i="11"/>
  <c r="CM44" i="11" s="1"/>
  <c r="CO44" i="11" s="1"/>
  <c r="CL23" i="11"/>
  <c r="CM23" i="11" s="1"/>
  <c r="CO23" i="11" s="1"/>
  <c r="CL54" i="11"/>
  <c r="CM54" i="11" s="1"/>
  <c r="CO54" i="11" s="1"/>
  <c r="CL11" i="11"/>
  <c r="CM11" i="11" s="1"/>
  <c r="CO11" i="11" s="1"/>
  <c r="CL51" i="11"/>
  <c r="CM51" i="11" s="1"/>
  <c r="CO51" i="11" s="1"/>
  <c r="CL89" i="11"/>
  <c r="CM89" i="11" s="1"/>
  <c r="CO89" i="11" s="1"/>
  <c r="CL123" i="11"/>
  <c r="CM123" i="11" s="1"/>
  <c r="CO123" i="11" s="1"/>
  <c r="CL100" i="11"/>
  <c r="CM100" i="11" s="1"/>
  <c r="CO100" i="11" s="1"/>
  <c r="CL60" i="11"/>
  <c r="CM60" i="11" s="1"/>
  <c r="CO60" i="11" s="1"/>
  <c r="CL33" i="11"/>
  <c r="CM33" i="11" s="1"/>
  <c r="CO33" i="11" s="1"/>
  <c r="CL103" i="11"/>
  <c r="CM103" i="11" s="1"/>
  <c r="CO103" i="11" s="1"/>
  <c r="CL25" i="11"/>
  <c r="CM25" i="11" s="1"/>
  <c r="CO25" i="11" s="1"/>
  <c r="CL56" i="11"/>
  <c r="CM56" i="11" s="1"/>
  <c r="CO56" i="11" s="1"/>
  <c r="CL18" i="11"/>
  <c r="CM18" i="11" s="1"/>
  <c r="CO18" i="11" s="1"/>
  <c r="CL58" i="11"/>
  <c r="CM58" i="11" s="1"/>
  <c r="CO58" i="11" s="1"/>
  <c r="CL94" i="11"/>
  <c r="CM94" i="11" s="1"/>
  <c r="CO94" i="11" s="1"/>
  <c r="CL66" i="11"/>
  <c r="CM66" i="11" s="1"/>
  <c r="CO66" i="11" s="1"/>
  <c r="CL108" i="11"/>
  <c r="CM108" i="11" s="1"/>
  <c r="CO108" i="11" s="1"/>
  <c r="CL6" i="11"/>
  <c r="CM6" i="11" s="1"/>
  <c r="CO6" i="11" s="1"/>
  <c r="CL38" i="11"/>
  <c r="CM38" i="11" s="1"/>
  <c r="CO38" i="11" s="1"/>
  <c r="CL93" i="11"/>
  <c r="CM93" i="11" s="1"/>
  <c r="CO93" i="11" s="1"/>
  <c r="CL35" i="11"/>
  <c r="CM35" i="11" s="1"/>
  <c r="CO35" i="11" s="1"/>
  <c r="CL72" i="11"/>
  <c r="CM72" i="11" s="1"/>
  <c r="CO72" i="11" s="1"/>
  <c r="CL105" i="11"/>
  <c r="CM105" i="11" s="1"/>
  <c r="CO105" i="11" s="1"/>
  <c r="CL83" i="11"/>
  <c r="CM83" i="11" s="1"/>
  <c r="CO83" i="11" s="1"/>
  <c r="CL126" i="11"/>
  <c r="CM126" i="11" s="1"/>
  <c r="CO126" i="11" s="1"/>
  <c r="CL30" i="11"/>
  <c r="CM30" i="11" s="1"/>
  <c r="CO30" i="11" s="1"/>
  <c r="CL61" i="11"/>
  <c r="CM61" i="11" s="1"/>
  <c r="CO61" i="11" s="1"/>
  <c r="CL20" i="11"/>
  <c r="CM20" i="11" s="1"/>
  <c r="CO20" i="11" s="1"/>
  <c r="CL64" i="11"/>
  <c r="CM64" i="11" s="1"/>
  <c r="CO64" i="11" s="1"/>
  <c r="CL96" i="11"/>
  <c r="CM96" i="11" s="1"/>
  <c r="CO96" i="11" s="1"/>
  <c r="CL68" i="11"/>
  <c r="CM68" i="11" s="1"/>
  <c r="CO68" i="11" s="1"/>
  <c r="CL8" i="11"/>
  <c r="CM8" i="11" s="1"/>
  <c r="CO8" i="11" s="1"/>
  <c r="CL90" i="11"/>
  <c r="CM90" i="11" s="1"/>
  <c r="CO90" i="11" s="1"/>
  <c r="CL71" i="11"/>
  <c r="CM71" i="11" s="1"/>
  <c r="CO71" i="11" s="1"/>
  <c r="CL15" i="11"/>
  <c r="CM15" i="11" s="1"/>
  <c r="CO15" i="11" s="1"/>
  <c r="CL81" i="11"/>
  <c r="CM81" i="11" s="1"/>
  <c r="CO81" i="11" s="1"/>
  <c r="CL79" i="11"/>
  <c r="CM79" i="11" s="1"/>
  <c r="CO79" i="11" s="1"/>
  <c r="CL69" i="11"/>
  <c r="CM69" i="11" s="1"/>
  <c r="CO69" i="11" s="1"/>
  <c r="CL75" i="11"/>
  <c r="CM75" i="11" s="1"/>
  <c r="CO75" i="11" s="1"/>
  <c r="CL2" i="11"/>
  <c r="CM2" i="11" l="1"/>
  <c r="CL128" i="11"/>
  <c r="CO2" i="11" l="1"/>
  <c r="CM128" i="11"/>
</calcChain>
</file>

<file path=xl/sharedStrings.xml><?xml version="1.0" encoding="utf-8"?>
<sst xmlns="http://schemas.openxmlformats.org/spreadsheetml/2006/main" count="402" uniqueCount="274">
  <si>
    <t>stock</t>
  </si>
  <si>
    <t>Fid</t>
  </si>
  <si>
    <t>RSI</t>
  </si>
  <si>
    <t>fid (ALL)</t>
  </si>
  <si>
    <t>fidRoll</t>
  </si>
  <si>
    <t>fidRoth</t>
  </si>
  <si>
    <t>fidSI</t>
  </si>
  <si>
    <t>Acct</t>
  </si>
  <si>
    <t>Etrade</t>
  </si>
  <si>
    <t>Total</t>
  </si>
  <si>
    <t>FidDiff</t>
  </si>
  <si>
    <t>SUM</t>
  </si>
  <si>
    <t>Invest</t>
  </si>
  <si>
    <t>ET$</t>
  </si>
  <si>
    <t>ETTarget</t>
  </si>
  <si>
    <t>ETDiff</t>
  </si>
  <si>
    <t>FidTarget</t>
  </si>
  <si>
    <t>Upward</t>
  </si>
  <si>
    <t>Downward</t>
  </si>
  <si>
    <t>RSIRev</t>
  </si>
  <si>
    <t>PctInvested</t>
  </si>
  <si>
    <t>TotalIn</t>
  </si>
  <si>
    <t>LoHiAdj</t>
  </si>
  <si>
    <t>DIRECTION</t>
  </si>
  <si>
    <t>down</t>
  </si>
  <si>
    <t>direction</t>
  </si>
  <si>
    <t>dev_quantile</t>
  </si>
  <si>
    <t>fair_value_mult</t>
  </si>
  <si>
    <t>drop</t>
  </si>
  <si>
    <t>climb</t>
  </si>
  <si>
    <t>geomean</t>
  </si>
  <si>
    <t>score</t>
  </si>
  <si>
    <t>statusAdj</t>
  </si>
  <si>
    <t>sharpe</t>
  </si>
  <si>
    <t>dirMult</t>
  </si>
  <si>
    <t>TotalTarget</t>
  </si>
  <si>
    <t>fair val &gt;</t>
  </si>
  <si>
    <t>&lt;</t>
  </si>
  <si>
    <t>q &gt;</t>
  </si>
  <si>
    <t xml:space="preserve">&lt; </t>
  </si>
  <si>
    <t>climb &gt;</t>
  </si>
  <si>
    <t>drop &lt;</t>
  </si>
  <si>
    <t>geomean &gt;</t>
  </si>
  <si>
    <t>score &gt;</t>
  </si>
  <si>
    <t>rsi &gt;</t>
  </si>
  <si>
    <t>nUpDown</t>
  </si>
  <si>
    <t>adjSharpe</t>
  </si>
  <si>
    <t>sharpeMin</t>
  </si>
  <si>
    <t>sharpeMax</t>
  </si>
  <si>
    <t>sharpeFinal</t>
  </si>
  <si>
    <t>Buy Greens first, then as needed (No buying Red)</t>
  </si>
  <si>
    <t>Sell Reds first, then as needed (No selling Green)</t>
  </si>
  <si>
    <t>buy_pt_up</t>
  </si>
  <si>
    <t>sell_pt_up</t>
  </si>
  <si>
    <t>buy_pt_down</t>
  </si>
  <si>
    <t>sell_pt_down</t>
  </si>
  <si>
    <t>yestDir</t>
  </si>
  <si>
    <t>meanScore</t>
  </si>
  <si>
    <t>401k</t>
  </si>
  <si>
    <t>1, 2</t>
  </si>
  <si>
    <t>-1, -2</t>
  </si>
  <si>
    <t>5, 6</t>
  </si>
  <si>
    <t>3,  4</t>
  </si>
  <si>
    <t>-5, -6</t>
  </si>
  <si>
    <t>-3, -4</t>
  </si>
  <si>
    <t>TD</t>
  </si>
  <si>
    <t>TDTarget</t>
  </si>
  <si>
    <t>TDDiff</t>
  </si>
  <si>
    <t>price</t>
  </si>
  <si>
    <t>sellPt</t>
  </si>
  <si>
    <t>buyBase</t>
  </si>
  <si>
    <t>sellBase</t>
  </si>
  <si>
    <t>buyPt</t>
  </si>
  <si>
    <t>Amt In</t>
  </si>
  <si>
    <t>Buy Daily</t>
  </si>
  <si>
    <t>Sell Daily</t>
  </si>
  <si>
    <t>Sell Full</t>
  </si>
  <si>
    <t xml:space="preserve">Buy Full </t>
  </si>
  <si>
    <t>Buy Half+</t>
  </si>
  <si>
    <t>Sell Half+</t>
  </si>
  <si>
    <t>portion_self_managed</t>
  </si>
  <si>
    <t>in_self_managed</t>
  </si>
  <si>
    <t>portionNormSelfManaged</t>
  </si>
  <si>
    <t>Self-Managed</t>
  </si>
  <si>
    <t>amtIO</t>
  </si>
  <si>
    <t>fBS</t>
  </si>
  <si>
    <t>diAmt</t>
  </si>
  <si>
    <t>bsPt</t>
  </si>
  <si>
    <t>nShrs</t>
  </si>
  <si>
    <t>currentlyActive</t>
  </si>
  <si>
    <t>statusAdj2</t>
  </si>
  <si>
    <t>dirMult2</t>
  </si>
  <si>
    <t>ssMin</t>
  </si>
  <si>
    <t>ssMax</t>
  </si>
  <si>
    <t>adjSS</t>
  </si>
  <si>
    <t>ssFinal</t>
  </si>
  <si>
    <t xml:space="preserve">TRADE ONLY </t>
  </si>
  <si>
    <t>WHEN AMT</t>
  </si>
  <si>
    <t>IN CHANGES</t>
  </si>
  <si>
    <t>amtETInOut</t>
  </si>
  <si>
    <t>OR</t>
  </si>
  <si>
    <t>RED/GREEN</t>
  </si>
  <si>
    <t>fracETBuySell</t>
  </si>
  <si>
    <t>buySellPtET</t>
  </si>
  <si>
    <t>nSharesET</t>
  </si>
  <si>
    <t>PctTargET</t>
  </si>
  <si>
    <t>amtInOutFid</t>
  </si>
  <si>
    <t>fracBuySellFid</t>
  </si>
  <si>
    <t>dolAmtFid</t>
  </si>
  <si>
    <t>buySellPtFid</t>
  </si>
  <si>
    <t>nSharesFid</t>
  </si>
  <si>
    <t>pctTargFid</t>
  </si>
  <si>
    <t>dolAmtETAdj</t>
  </si>
  <si>
    <t>upDownCopy</t>
  </si>
  <si>
    <t>ETSY</t>
  </si>
  <si>
    <t>FLGT</t>
  </si>
  <si>
    <t>JD</t>
  </si>
  <si>
    <t>LSPD</t>
  </si>
  <si>
    <t>MTCH</t>
  </si>
  <si>
    <t>NVCR</t>
  </si>
  <si>
    <t>PYPL</t>
  </si>
  <si>
    <t>RDFN</t>
  </si>
  <si>
    <t>RGEN</t>
  </si>
  <si>
    <t>TREX</t>
  </si>
  <si>
    <t>TTD</t>
  </si>
  <si>
    <t>TWLO</t>
  </si>
  <si>
    <t>TWTR</t>
  </si>
  <si>
    <t>XPEV</t>
  </si>
  <si>
    <t>VLD</t>
  </si>
  <si>
    <t>inFid</t>
  </si>
  <si>
    <t>inEt</t>
  </si>
  <si>
    <t>portionET</t>
  </si>
  <si>
    <t>portionFid</t>
  </si>
  <si>
    <t>statusAdj3</t>
  </si>
  <si>
    <t>dirMilt3</t>
  </si>
  <si>
    <t>portionNormFid</t>
  </si>
  <si>
    <t>portionNormET</t>
  </si>
  <si>
    <t>ALL FOOL</t>
  </si>
  <si>
    <t>BLAST OFF</t>
  </si>
  <si>
    <t>ONLY</t>
  </si>
  <si>
    <t>STOCK</t>
  </si>
  <si>
    <t>ADVISOR</t>
  </si>
  <si>
    <t>AND MINE</t>
  </si>
  <si>
    <t>MELI</t>
  </si>
  <si>
    <t>MNST</t>
  </si>
  <si>
    <t>AMD</t>
  </si>
  <si>
    <t>AMRK</t>
  </si>
  <si>
    <t>AMZN</t>
  </si>
  <si>
    <t>BROS</t>
  </si>
  <si>
    <t>BYND</t>
  </si>
  <si>
    <t>DDOG</t>
  </si>
  <si>
    <t>DOCS</t>
  </si>
  <si>
    <t>EDIT</t>
  </si>
  <si>
    <t>GH</t>
  </si>
  <si>
    <t>GMED</t>
  </si>
  <si>
    <t>DUOL</t>
  </si>
  <si>
    <t>ISRG</t>
  </si>
  <si>
    <t>LULU</t>
  </si>
  <si>
    <t>INTG</t>
  </si>
  <si>
    <t>MDB</t>
  </si>
  <si>
    <t>IDXX</t>
  </si>
  <si>
    <t>MSFT</t>
  </si>
  <si>
    <t>NVDA</t>
  </si>
  <si>
    <t>GOOG</t>
  </si>
  <si>
    <t>DOCU</t>
  </si>
  <si>
    <t>OKTA</t>
  </si>
  <si>
    <t>OPEN</t>
  </si>
  <si>
    <t>CHWY</t>
  </si>
  <si>
    <t>PAYC</t>
  </si>
  <si>
    <t>PINS</t>
  </si>
  <si>
    <t>PANW</t>
  </si>
  <si>
    <t>QDEL</t>
  </si>
  <si>
    <t>RBLX</t>
  </si>
  <si>
    <t>RIVN</t>
  </si>
  <si>
    <t>SNOW</t>
  </si>
  <si>
    <t>TASK</t>
  </si>
  <si>
    <t>SHOP</t>
  </si>
  <si>
    <t>TDOC</t>
  </si>
  <si>
    <t>VEEV</t>
  </si>
  <si>
    <t>ZEN</t>
  </si>
  <si>
    <t>ZM</t>
  </si>
  <si>
    <t>UPST</t>
  </si>
  <si>
    <t>AAPL</t>
  </si>
  <si>
    <t>ABMD</t>
  </si>
  <si>
    <t>ABNB</t>
  </si>
  <si>
    <t>ADBE</t>
  </si>
  <si>
    <t>ADYEY</t>
  </si>
  <si>
    <t>ANET</t>
  </si>
  <si>
    <t>ASML</t>
  </si>
  <si>
    <t>AXON</t>
  </si>
  <si>
    <t>PAC</t>
  </si>
  <si>
    <t>ROKU</t>
  </si>
  <si>
    <t>RVLV</t>
  </si>
  <si>
    <t>SE</t>
  </si>
  <si>
    <t>TEAM</t>
  </si>
  <si>
    <t>TTWO</t>
  </si>
  <si>
    <t>TYL</t>
  </si>
  <si>
    <t>FCPT</t>
  </si>
  <si>
    <t>wSharpe</t>
  </si>
  <si>
    <t>AMEH</t>
  </si>
  <si>
    <t>APT</t>
  </si>
  <si>
    <t>BYRN</t>
  </si>
  <si>
    <t>EP</t>
  </si>
  <si>
    <t>FCUV</t>
  </si>
  <si>
    <t>GME</t>
  </si>
  <si>
    <t>INTZ</t>
  </si>
  <si>
    <t>MCVT</t>
  </si>
  <si>
    <t>MICS</t>
  </si>
  <si>
    <t>MNMD</t>
  </si>
  <si>
    <t>OMQS</t>
  </si>
  <si>
    <t>POWW</t>
  </si>
  <si>
    <t>RVP</t>
  </si>
  <si>
    <t>VIRT</t>
  </si>
  <si>
    <t>ZYXI</t>
  </si>
  <si>
    <t>CRWD</t>
  </si>
  <si>
    <t>PRPH</t>
  </si>
  <si>
    <t>WAVD</t>
  </si>
  <si>
    <t>WKHS</t>
  </si>
  <si>
    <t>CUBE</t>
  </si>
  <si>
    <t>KREF</t>
  </si>
  <si>
    <t>CIZN</t>
  </si>
  <si>
    <t>LFMD</t>
  </si>
  <si>
    <t>PETV</t>
  </si>
  <si>
    <t>st</t>
  </si>
  <si>
    <t>o</t>
  </si>
  <si>
    <t>AMGN</t>
  </si>
  <si>
    <t>LRCX</t>
  </si>
  <si>
    <t>ODFL</t>
  </si>
  <si>
    <t>VRTX</t>
  </si>
  <si>
    <t>SOBR</t>
  </si>
  <si>
    <t>cappedET</t>
  </si>
  <si>
    <t>cappeDFid</t>
  </si>
  <si>
    <t>cappedSlf</t>
  </si>
  <si>
    <t>DTST</t>
  </si>
  <si>
    <t>GGE</t>
  </si>
  <si>
    <t>TSLA</t>
  </si>
  <si>
    <t>DMTarget</t>
  </si>
  <si>
    <t>DMDiff</t>
  </si>
  <si>
    <t>DMAmtIO</t>
  </si>
  <si>
    <t>DMfBS</t>
  </si>
  <si>
    <t>DMdiAmt</t>
  </si>
  <si>
    <t>DMBSPt</t>
  </si>
  <si>
    <t>DMNShares</t>
  </si>
  <si>
    <t>DMTotal</t>
  </si>
  <si>
    <t>DMInvested</t>
  </si>
  <si>
    <t>Link</t>
  </si>
  <si>
    <t>DMIRA</t>
  </si>
  <si>
    <t>PTON</t>
  </si>
  <si>
    <t>https://drive.google.com/drive/folders/11wGnpuH3ZcG_6yy3OCOXjwJdiobPGCqX</t>
  </si>
  <si>
    <t>DYAI</t>
  </si>
  <si>
    <t>HMY</t>
  </si>
  <si>
    <t>IEI</t>
  </si>
  <si>
    <t>statCopy</t>
  </si>
  <si>
    <t>BTTR</t>
  </si>
  <si>
    <t>MOBQ</t>
  </si>
  <si>
    <t>CTGO</t>
  </si>
  <si>
    <t>NAN</t>
  </si>
  <si>
    <t>RMD</t>
  </si>
  <si>
    <t>Owned</t>
  </si>
  <si>
    <t>FKWL</t>
  </si>
  <si>
    <t>CEF</t>
  </si>
  <si>
    <t>CENN</t>
  </si>
  <si>
    <t>CGAU</t>
  </si>
  <si>
    <t>HNRG</t>
  </si>
  <si>
    <t>MIY</t>
  </si>
  <si>
    <t>MMU</t>
  </si>
  <si>
    <t>MUE</t>
  </si>
  <si>
    <t>NOM</t>
  </si>
  <si>
    <t>NXN</t>
  </si>
  <si>
    <t>NXP</t>
  </si>
  <si>
    <t>RVYL</t>
  </si>
  <si>
    <t>ACN</t>
  </si>
  <si>
    <t>TSCO</t>
  </si>
  <si>
    <t>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</si>
</sst>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9" borderId="0" xfId="0" applyFill="1"/>
    <xf numFmtId="1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1" fontId="0" fillId="0" borderId="0" xfId="0" applyNumberFormat="1" applyBorder="1"/>
    <xf numFmtId="1" fontId="3" fillId="4" borderId="0" xfId="0" applyNumberFormat="1" applyFont="1" applyFill="1" applyBorder="1"/>
    <xf numFmtId="0" fontId="0" fillId="10" borderId="0" xfId="0" applyFill="1" applyBorder="1"/>
    <xf numFmtId="0" fontId="0" fillId="3" borderId="0" xfId="0" applyFill="1" applyBorder="1"/>
    <xf numFmtId="0" fontId="0" fillId="0" borderId="1" xfId="0" applyFill="1" applyBorder="1"/>
    <xf numFmtId="0" fontId="0" fillId="11" borderId="0" xfId="0" applyFill="1" applyBorder="1"/>
    <xf numFmtId="1" fontId="0" fillId="11" borderId="0" xfId="0" applyNumberFormat="1" applyFill="1" applyBorder="1"/>
    <xf numFmtId="1" fontId="4" fillId="12" borderId="0" xfId="0" applyNumberFormat="1" applyFont="1" applyFill="1" applyBorder="1"/>
    <xf numFmtId="164" fontId="0" fillId="0" borderId="0" xfId="0" applyNumberFormat="1" applyFill="1" applyBorder="1"/>
    <xf numFmtId="164" fontId="0" fillId="0" borderId="1" xfId="0" applyNumberFormat="1" applyBorder="1"/>
    <xf numFmtId="1" fontId="0" fillId="0" borderId="3" xfId="0" applyNumberFormat="1" applyBorder="1"/>
    <xf numFmtId="2" fontId="0" fillId="0" borderId="0" xfId="0" applyNumberFormat="1"/>
    <xf numFmtId="1" fontId="0" fillId="2" borderId="0" xfId="0" applyNumberFormat="1" applyFill="1" applyBorder="1"/>
    <xf numFmtId="165" fontId="0" fillId="0" borderId="0" xfId="0" applyNumberFormat="1" applyFill="1" applyBorder="1"/>
    <xf numFmtId="165" fontId="0" fillId="0" borderId="1" xfId="0" applyNumberFormat="1" applyFill="1" applyBorder="1"/>
    <xf numFmtId="0" fontId="5" fillId="8" borderId="0" xfId="0" applyFont="1" applyFill="1" applyBorder="1"/>
    <xf numFmtId="0" fontId="5" fillId="5" borderId="0" xfId="0" applyFont="1" applyFill="1" applyBorder="1"/>
    <xf numFmtId="165" fontId="5" fillId="0" borderId="0" xfId="0" applyNumberFormat="1" applyFont="1" applyFill="1" applyBorder="1"/>
    <xf numFmtId="0" fontId="6" fillId="0" borderId="0" xfId="0" applyFont="1"/>
    <xf numFmtId="0" fontId="5" fillId="2" borderId="0" xfId="0" applyFont="1" applyFill="1" applyBorder="1"/>
    <xf numFmtId="0" fontId="5" fillId="7" borderId="0" xfId="0" applyFont="1" applyFill="1" applyBorder="1"/>
    <xf numFmtId="0" fontId="5" fillId="3" borderId="0" xfId="0" applyFont="1" applyFill="1" applyBorder="1"/>
    <xf numFmtId="0" fontId="5" fillId="9" borderId="0" xfId="0" applyFont="1" applyFill="1" applyBorder="1"/>
    <xf numFmtId="0" fontId="5" fillId="6" borderId="0" xfId="0" applyFont="1" applyFill="1" applyBorder="1"/>
    <xf numFmtId="0" fontId="5" fillId="5" borderId="1" xfId="0" applyFont="1" applyFill="1" applyBorder="1"/>
    <xf numFmtId="2" fontId="0" fillId="0" borderId="0" xfId="0" applyNumberFormat="1" applyBorder="1"/>
    <xf numFmtId="16" fontId="0" fillId="0" borderId="0" xfId="0" applyNumberFormat="1"/>
    <xf numFmtId="0" fontId="0" fillId="0" borderId="0" xfId="0" quotePrefix="1"/>
    <xf numFmtId="1" fontId="5" fillId="0" borderId="0" xfId="0" applyNumberFormat="1" applyFont="1" applyFill="1" applyBorder="1"/>
    <xf numFmtId="0" fontId="6" fillId="5" borderId="0" xfId="0" applyFont="1" applyFill="1"/>
    <xf numFmtId="0" fontId="6" fillId="3" borderId="0" xfId="0" applyFont="1" applyFill="1"/>
    <xf numFmtId="0" fontId="3" fillId="12" borderId="0" xfId="0" applyFont="1" applyFill="1"/>
    <xf numFmtId="0" fontId="3" fillId="12" borderId="0" xfId="0" applyFont="1" applyFill="1" applyBorder="1"/>
    <xf numFmtId="0" fontId="3" fillId="12" borderId="2" xfId="0" applyFont="1" applyFill="1" applyBorder="1"/>
    <xf numFmtId="2" fontId="3" fillId="12" borderId="0" xfId="0" applyNumberFormat="1" applyFont="1" applyFill="1"/>
    <xf numFmtId="165" fontId="0" fillId="0" borderId="0" xfId="0" applyNumberFormat="1" applyFont="1" applyFill="1" applyBorder="1"/>
    <xf numFmtId="166" fontId="0" fillId="2" borderId="0" xfId="0" applyNumberFormat="1" applyFill="1" applyBorder="1"/>
    <xf numFmtId="1" fontId="0" fillId="0" borderId="0" xfId="0" applyNumberFormat="1" applyFill="1" applyBorder="1"/>
    <xf numFmtId="1" fontId="5" fillId="8" borderId="0" xfId="0" applyNumberFormat="1" applyFont="1" applyFill="1" applyBorder="1"/>
    <xf numFmtId="2" fontId="5" fillId="13" borderId="0" xfId="0" applyNumberFormat="1" applyFont="1" applyFill="1" applyBorder="1"/>
    <xf numFmtId="1" fontId="6" fillId="0" borderId="0" xfId="0" applyNumberFormat="1" applyFont="1"/>
    <xf numFmtId="1" fontId="6" fillId="14" borderId="0" xfId="0" applyNumberFormat="1" applyFont="1" applyFill="1"/>
    <xf numFmtId="2" fontId="0" fillId="0" borderId="0" xfId="0" applyNumberFormat="1" applyFill="1" applyBorder="1"/>
    <xf numFmtId="0" fontId="0" fillId="2" borderId="0" xfId="0" applyFill="1" applyBorder="1"/>
    <xf numFmtId="1" fontId="0" fillId="15" borderId="0" xfId="0" applyNumberFormat="1" applyFill="1" applyBorder="1"/>
    <xf numFmtId="1" fontId="5" fillId="15" borderId="0" xfId="0" applyNumberFormat="1" applyFont="1" applyFill="1" applyBorder="1"/>
    <xf numFmtId="1" fontId="0" fillId="2" borderId="5" xfId="0" applyNumberFormat="1" applyFill="1" applyBorder="1"/>
    <xf numFmtId="0" fontId="3" fillId="12" borderId="6" xfId="0" applyFont="1" applyFill="1" applyBorder="1"/>
    <xf numFmtId="0" fontId="3" fillId="12" borderId="7" xfId="0" applyFont="1" applyFill="1" applyBorder="1"/>
    <xf numFmtId="0" fontId="3" fillId="12" borderId="8" xfId="0" applyFont="1" applyFill="1" applyBorder="1"/>
    <xf numFmtId="0" fontId="3" fillId="12" borderId="4" xfId="0" applyFont="1" applyFill="1" applyBorder="1"/>
    <xf numFmtId="0" fontId="3" fillId="12" borderId="9" xfId="0" applyFont="1" applyFill="1" applyBorder="1"/>
    <xf numFmtId="166" fontId="0" fillId="0" borderId="0" xfId="0" applyNumberFormat="1" applyFill="1" applyBorder="1"/>
    <xf numFmtId="1" fontId="0" fillId="8" borderId="0" xfId="0" applyNumberFormat="1" applyFill="1" applyBorder="1"/>
    <xf numFmtId="2" fontId="0" fillId="13" borderId="0" xfId="0" applyNumberFormat="1" applyFill="1" applyBorder="1"/>
    <xf numFmtId="2" fontId="0" fillId="0" borderId="10" xfId="0" applyNumberFormat="1" applyFill="1" applyBorder="1"/>
    <xf numFmtId="1" fontId="0" fillId="0" borderId="10" xfId="0" applyNumberFormat="1" applyFill="1" applyBorder="1"/>
    <xf numFmtId="0" fontId="0" fillId="7" borderId="0" xfId="0" applyFill="1"/>
    <xf numFmtId="0" fontId="0" fillId="11" borderId="10" xfId="0" applyFill="1" applyBorder="1"/>
    <xf numFmtId="0" fontId="3" fillId="12" borderId="10" xfId="0" applyFont="1" applyFill="1" applyBorder="1"/>
    <xf numFmtId="1" fontId="5" fillId="11" borderId="10" xfId="0" applyNumberFormat="1" applyFont="1" applyFill="1" applyBorder="1"/>
    <xf numFmtId="1" fontId="0" fillId="2" borderId="0" xfId="0" applyNumberFormat="1" applyFill="1"/>
    <xf numFmtId="1" fontId="6" fillId="0" borderId="0" xfId="0" applyNumberFormat="1" applyFont="1" applyBorder="1"/>
  </cellXfs>
  <cellStyles count="45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Normal" xfId="0" builtinId="0"/>
  </cellStyles>
  <dxfs count="26"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EBE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8E2-A9AB-0943-913C-D39F11171E7E}">
  <dimension ref="A1:CQ139"/>
  <sheetViews>
    <sheetView tabSelected="1" zoomScale="93" zoomScaleNormal="93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S26" sqref="S26"/>
    </sheetView>
  </sheetViews>
  <sheetFormatPr baseColWidth="10" defaultRowHeight="16" x14ac:dyDescent="0.2"/>
  <cols>
    <col min="1" max="1" width="12.6640625" bestFit="1" customWidth="1"/>
    <col min="2" max="2" width="8.6640625" customWidth="1"/>
    <col min="3" max="3" width="8.5" customWidth="1"/>
    <col min="4" max="4" width="8.33203125" customWidth="1"/>
    <col min="5" max="5" width="9" hidden="1" customWidth="1"/>
    <col min="6" max="6" width="9" customWidth="1"/>
    <col min="7" max="8" width="9.5" customWidth="1"/>
    <col min="9" max="9" width="9.5" style="20" customWidth="1"/>
    <col min="10" max="17" width="9.5" customWidth="1"/>
    <col min="18" max="18" width="10.5" customWidth="1"/>
    <col min="19" max="22" width="8.6640625" customWidth="1"/>
    <col min="23" max="25" width="9" customWidth="1"/>
    <col min="26" max="41" width="9" style="3" customWidth="1"/>
    <col min="42" max="42" width="8.6640625" style="3" customWidth="1"/>
    <col min="43" max="44" width="9.1640625" style="3" customWidth="1"/>
    <col min="45" max="45" width="8.6640625" customWidth="1"/>
    <col min="46" max="50" width="9.1640625" customWidth="1"/>
    <col min="51" max="54" width="9.83203125" customWidth="1"/>
    <col min="67" max="76" width="11.33203125" customWidth="1"/>
    <col min="77" max="77" width="11.1640625" customWidth="1"/>
    <col min="78" max="78" width="10.83203125" customWidth="1"/>
    <col min="79" max="79" width="9.1640625" customWidth="1"/>
    <col min="80" max="80" width="9.5" customWidth="1"/>
    <col min="81" max="83" width="11.33203125" customWidth="1"/>
    <col min="84" max="84" width="7.1640625" customWidth="1"/>
  </cols>
  <sheetData>
    <row r="1" spans="1:95" x14ac:dyDescent="0.2">
      <c r="A1" s="40" t="s">
        <v>0</v>
      </c>
      <c r="B1" s="41" t="s">
        <v>56</v>
      </c>
      <c r="C1" s="41" t="s">
        <v>25</v>
      </c>
      <c r="D1" s="40" t="s">
        <v>2</v>
      </c>
      <c r="E1" s="42" t="s">
        <v>19</v>
      </c>
      <c r="F1" s="40" t="s">
        <v>27</v>
      </c>
      <c r="G1" s="42" t="s">
        <v>26</v>
      </c>
      <c r="H1" s="42" t="s">
        <v>28</v>
      </c>
      <c r="I1" s="43" t="s">
        <v>29</v>
      </c>
      <c r="J1" s="42" t="s">
        <v>30</v>
      </c>
      <c r="K1" s="42" t="s">
        <v>31</v>
      </c>
      <c r="L1" s="42" t="s">
        <v>33</v>
      </c>
      <c r="M1" s="41" t="s">
        <v>198</v>
      </c>
      <c r="N1" s="41" t="s">
        <v>45</v>
      </c>
      <c r="O1" s="40" t="s">
        <v>52</v>
      </c>
      <c r="P1" s="40" t="s">
        <v>53</v>
      </c>
      <c r="Q1" s="40" t="s">
        <v>54</v>
      </c>
      <c r="R1" s="40" t="s">
        <v>55</v>
      </c>
      <c r="S1" s="40" t="s">
        <v>68</v>
      </c>
      <c r="T1" s="40" t="s">
        <v>70</v>
      </c>
      <c r="U1" s="40" t="s">
        <v>71</v>
      </c>
      <c r="V1" s="40" t="s">
        <v>72</v>
      </c>
      <c r="W1" s="40" t="s">
        <v>69</v>
      </c>
      <c r="X1" s="41" t="s">
        <v>22</v>
      </c>
      <c r="Y1" s="41" t="s">
        <v>57</v>
      </c>
      <c r="Z1" s="41" t="s">
        <v>32</v>
      </c>
      <c r="AA1" s="41" t="s">
        <v>90</v>
      </c>
      <c r="AB1" s="41" t="s">
        <v>133</v>
      </c>
      <c r="AC1" s="41" t="s">
        <v>34</v>
      </c>
      <c r="AD1" s="41" t="s">
        <v>91</v>
      </c>
      <c r="AE1" s="41" t="s">
        <v>134</v>
      </c>
      <c r="AF1" s="41" t="s">
        <v>47</v>
      </c>
      <c r="AG1" s="41" t="s">
        <v>48</v>
      </c>
      <c r="AH1" s="41" t="s">
        <v>46</v>
      </c>
      <c r="AI1" s="41" t="s">
        <v>49</v>
      </c>
      <c r="AJ1" s="41" t="s">
        <v>92</v>
      </c>
      <c r="AK1" s="41" t="s">
        <v>93</v>
      </c>
      <c r="AL1" s="41" t="s">
        <v>94</v>
      </c>
      <c r="AM1" s="41" t="s">
        <v>95</v>
      </c>
      <c r="AN1" s="41" t="s">
        <v>130</v>
      </c>
      <c r="AO1" s="41" t="s">
        <v>129</v>
      </c>
      <c r="AP1" s="41" t="s">
        <v>81</v>
      </c>
      <c r="AQ1" s="41" t="s">
        <v>89</v>
      </c>
      <c r="AR1" s="40" t="s">
        <v>131</v>
      </c>
      <c r="AS1" s="40" t="s">
        <v>132</v>
      </c>
      <c r="AT1" s="40" t="s">
        <v>80</v>
      </c>
      <c r="AU1" s="40" t="s">
        <v>230</v>
      </c>
      <c r="AV1" s="40" t="s">
        <v>231</v>
      </c>
      <c r="AW1" s="40" t="s">
        <v>232</v>
      </c>
      <c r="AX1" s="40" t="s">
        <v>136</v>
      </c>
      <c r="AY1" s="40" t="s">
        <v>135</v>
      </c>
      <c r="AZ1" s="40" t="s">
        <v>82</v>
      </c>
      <c r="BA1" s="40" t="s">
        <v>113</v>
      </c>
      <c r="BB1" s="56" t="s">
        <v>13</v>
      </c>
      <c r="BC1" s="57" t="s">
        <v>14</v>
      </c>
      <c r="BD1" s="58" t="s">
        <v>15</v>
      </c>
      <c r="BE1" s="59" t="s">
        <v>99</v>
      </c>
      <c r="BF1" s="59" t="s">
        <v>102</v>
      </c>
      <c r="BG1" s="59" t="s">
        <v>112</v>
      </c>
      <c r="BH1" s="59" t="s">
        <v>103</v>
      </c>
      <c r="BI1" s="59" t="s">
        <v>104</v>
      </c>
      <c r="BJ1" s="60" t="s">
        <v>105</v>
      </c>
      <c r="BK1" s="41" t="s">
        <v>4</v>
      </c>
      <c r="BL1" s="40" t="s">
        <v>5</v>
      </c>
      <c r="BM1" s="40" t="s">
        <v>6</v>
      </c>
      <c r="BN1" s="40" t="s">
        <v>3</v>
      </c>
      <c r="BO1" s="41" t="s">
        <v>16</v>
      </c>
      <c r="BP1" s="40" t="s">
        <v>10</v>
      </c>
      <c r="BQ1" s="40" t="s">
        <v>106</v>
      </c>
      <c r="BR1" s="40" t="s">
        <v>107</v>
      </c>
      <c r="BS1" s="40" t="s">
        <v>108</v>
      </c>
      <c r="BT1" s="40" t="s">
        <v>109</v>
      </c>
      <c r="BU1" s="40" t="s">
        <v>110</v>
      </c>
      <c r="BV1" s="40" t="s">
        <v>111</v>
      </c>
      <c r="BW1" s="40" t="s">
        <v>21</v>
      </c>
      <c r="BX1" s="68" t="s">
        <v>35</v>
      </c>
      <c r="BY1" s="40" t="s">
        <v>65</v>
      </c>
      <c r="BZ1" s="41" t="s">
        <v>66</v>
      </c>
      <c r="CA1" s="41" t="s">
        <v>67</v>
      </c>
      <c r="CB1" s="41" t="s">
        <v>84</v>
      </c>
      <c r="CC1" s="41" t="s">
        <v>85</v>
      </c>
      <c r="CD1" s="41" t="s">
        <v>86</v>
      </c>
      <c r="CE1" s="41" t="s">
        <v>87</v>
      </c>
      <c r="CF1" s="41" t="s">
        <v>88</v>
      </c>
      <c r="CG1" s="41" t="s">
        <v>223</v>
      </c>
      <c r="CH1" s="40" t="s">
        <v>246</v>
      </c>
      <c r="CI1" s="41" t="s">
        <v>236</v>
      </c>
      <c r="CJ1" s="41" t="s">
        <v>237</v>
      </c>
      <c r="CK1" s="41" t="s">
        <v>238</v>
      </c>
      <c r="CL1" s="41" t="s">
        <v>239</v>
      </c>
      <c r="CM1" s="41" t="s">
        <v>240</v>
      </c>
      <c r="CN1" s="41" t="s">
        <v>241</v>
      </c>
      <c r="CO1" s="41" t="s">
        <v>242</v>
      </c>
      <c r="CP1" s="41" t="s">
        <v>252</v>
      </c>
      <c r="CQ1" s="41" t="s">
        <v>258</v>
      </c>
    </row>
    <row r="2" spans="1:95" x14ac:dyDescent="0.2">
      <c r="A2" s="33" t="s">
        <v>182</v>
      </c>
      <c r="B2">
        <v>0</v>
      </c>
      <c r="C2">
        <v>1</v>
      </c>
      <c r="D2">
        <v>0.61526168597682696</v>
      </c>
      <c r="E2">
        <v>0.38473831402317199</v>
      </c>
      <c r="F2">
        <v>0.97814858959078199</v>
      </c>
      <c r="G2">
        <v>0.97814858959078199</v>
      </c>
      <c r="H2">
        <v>0.27705808608441201</v>
      </c>
      <c r="I2">
        <v>0.38027580442958597</v>
      </c>
      <c r="J2">
        <v>0.32458972035397399</v>
      </c>
      <c r="K2">
        <v>0.56346870113601399</v>
      </c>
      <c r="L2">
        <v>0.885637609597969</v>
      </c>
      <c r="M2">
        <v>-1.7047036244489699</v>
      </c>
      <c r="N2" s="21">
        <v>0</v>
      </c>
      <c r="O2">
        <v>1.0077295290719901</v>
      </c>
      <c r="P2">
        <v>0.98912102482369202</v>
      </c>
      <c r="Q2">
        <v>1.01226414179611</v>
      </c>
      <c r="R2">
        <v>0.99168518903505098</v>
      </c>
      <c r="S2">
        <v>155.74000549316401</v>
      </c>
      <c r="T2" s="27">
        <f>IF(C2,P2,R2)</f>
        <v>0.98912102482369202</v>
      </c>
      <c r="U2" s="27">
        <f>IF(D2 = 0,O2,Q2)</f>
        <v>1.01226414179611</v>
      </c>
      <c r="V2" s="39">
        <f>S2*T2^(1-N2)</f>
        <v>154.0457138394458</v>
      </c>
      <c r="W2" s="38">
        <f>S2*U2^(N2+1)</f>
        <v>157.65002300385913</v>
      </c>
      <c r="X2" s="44">
        <f>0.5 * (D2-MAX($D$3:$D$127))/(MIN($D$3:$D$127)-MAX($D$3:$D$127)) + 0.75</f>
        <v>0.93612244897959229</v>
      </c>
      <c r="Y2" s="44">
        <f>AVERAGE(D2, F2, G2, H2, I2, J2, K2)</f>
        <v>0.58813588245176807</v>
      </c>
      <c r="Z2" s="22">
        <f>AI2^N2</f>
        <v>1</v>
      </c>
      <c r="AA2" s="22">
        <f>(Z2+AB2)/2</f>
        <v>1</v>
      </c>
      <c r="AB2" s="22">
        <f>AM2^N2</f>
        <v>1</v>
      </c>
      <c r="AC2" s="22">
        <v>1</v>
      </c>
      <c r="AD2" s="22">
        <v>1</v>
      </c>
      <c r="AE2" s="22">
        <v>1</v>
      </c>
      <c r="AF2" s="22">
        <f>PERCENTILE($L$2:$L$127, 0.05)</f>
        <v>-7.0738934788639324E-2</v>
      </c>
      <c r="AG2" s="22">
        <f>PERCENTILE($L$2:$L$127, 0.95)</f>
        <v>0.99971493111423171</v>
      </c>
      <c r="AH2" s="22">
        <f>MIN(MAX(L2,AF2), AG2)</f>
        <v>0.885637609597969</v>
      </c>
      <c r="AI2" s="22">
        <f>AH2-$AH$128+1</f>
        <v>1.9563765443866084</v>
      </c>
      <c r="AJ2" s="22">
        <f>PERCENTILE($M$2:$M$127, 0.02)</f>
        <v>-2.5491164753882352</v>
      </c>
      <c r="AK2" s="22">
        <f>PERCENTILE($M$2:$M$127, 0.98)</f>
        <v>1.3143569426364499</v>
      </c>
      <c r="AL2" s="22">
        <f>MIN(MAX(M2,AJ2), AK2)</f>
        <v>-1.7047036244489699</v>
      </c>
      <c r="AM2" s="22">
        <f>AL2-$AL$128 + 1</f>
        <v>1.8444128509392652</v>
      </c>
      <c r="AN2" s="46">
        <v>1</v>
      </c>
      <c r="AO2" s="46">
        <v>1</v>
      </c>
      <c r="AP2" s="51">
        <v>1</v>
      </c>
      <c r="AQ2" s="21">
        <v>1</v>
      </c>
      <c r="AR2" s="17">
        <f>(AI2^4)*AB2*AE2*AN2</f>
        <v>14.649061057374347</v>
      </c>
      <c r="AS2" s="17">
        <f>(AI2^4) *Z2*AC2*AO2</f>
        <v>14.649061057374347</v>
      </c>
      <c r="AT2" s="17">
        <f>(AM2^4)*AA2*AP2*AQ2</f>
        <v>11.572643055033621</v>
      </c>
      <c r="AU2" s="17">
        <f>MIN(AR2, 0.05*AR$128)</f>
        <v>14.649061057374347</v>
      </c>
      <c r="AV2" s="17">
        <f>MIN(AS2, 0.05*AS$128)</f>
        <v>14.649061057374347</v>
      </c>
      <c r="AW2" s="17">
        <f>MIN(AT2, 0.05*AT$128)</f>
        <v>11.572643055033621</v>
      </c>
      <c r="AX2" s="14">
        <f>AU2/$AU$128</f>
        <v>2.2984046271292958E-2</v>
      </c>
      <c r="AY2" s="14">
        <f>AV2/$AV$128</f>
        <v>3.0278326093088538E-2</v>
      </c>
      <c r="AZ2" s="67">
        <f>AW2/$AW$128</f>
        <v>1.0941640318037759E-3</v>
      </c>
      <c r="BA2" s="21">
        <f>N2</f>
        <v>0</v>
      </c>
      <c r="BB2" s="66">
        <v>1557</v>
      </c>
      <c r="BC2" s="15">
        <f>$D$134*AX2</f>
        <v>2910.9524443055243</v>
      </c>
      <c r="BD2" s="19">
        <f>BC2-BB2</f>
        <v>1353.9524443055243</v>
      </c>
      <c r="BE2" s="53">
        <f>BD2*IF($BD$128 &gt; 0, (BD2&gt;0), (BD2&lt;0))</f>
        <v>1353.9524443055243</v>
      </c>
      <c r="BF2" s="61">
        <f>BE2/$BE$128</f>
        <v>4.939116282215248E-2</v>
      </c>
      <c r="BG2" s="62">
        <f>BF2*$BD$128</f>
        <v>613.38885108831278</v>
      </c>
      <c r="BH2" s="63">
        <f>(IF(BG2 &gt; 0, V2, W2))</f>
        <v>154.0457138394458</v>
      </c>
      <c r="BI2" s="46">
        <f>BG2/BH2</f>
        <v>3.981862499125536</v>
      </c>
      <c r="BJ2" s="64">
        <f>BB2/BC2</f>
        <v>0.53487648107953156</v>
      </c>
      <c r="BK2" s="66">
        <v>0</v>
      </c>
      <c r="BL2" s="66">
        <v>6230</v>
      </c>
      <c r="BM2" s="66">
        <v>0</v>
      </c>
      <c r="BN2" s="10">
        <f>SUM(BK2:BM2)</f>
        <v>6230</v>
      </c>
      <c r="BO2" s="15">
        <f>AY2*$D$133</f>
        <v>5692.1436355440865</v>
      </c>
      <c r="BP2" s="9">
        <f>BO2-BN2</f>
        <v>-537.85636445591354</v>
      </c>
      <c r="BQ2" s="53">
        <f>BP2*IF($BP$128 &gt; 0, (BP2&gt;0), (BP2&lt;0))</f>
        <v>0</v>
      </c>
      <c r="BR2" s="7">
        <f>BQ2/$BQ$128</f>
        <v>0</v>
      </c>
      <c r="BS2" s="62">
        <f>BR2*$BP$128</f>
        <v>0</v>
      </c>
      <c r="BT2" s="48">
        <f>IF(BS2&gt;0,V2,W2)</f>
        <v>157.65002300385913</v>
      </c>
      <c r="BU2" s="46">
        <f>BS2/BT2</f>
        <v>0</v>
      </c>
      <c r="BV2" s="64">
        <f>BN2/BO2</f>
        <v>1.0944910035469444</v>
      </c>
      <c r="BW2" s="16">
        <f>BB2+BN2+BY2</f>
        <v>7787</v>
      </c>
      <c r="BX2" s="69">
        <f>BC2+BO2+BZ2</f>
        <v>8611.4686230209736</v>
      </c>
      <c r="BY2" s="66">
        <v>0</v>
      </c>
      <c r="BZ2" s="15">
        <f>AZ2*$D$136</f>
        <v>8.3725431713624925</v>
      </c>
      <c r="CA2" s="37">
        <f>BZ2-BY2</f>
        <v>8.3725431713624925</v>
      </c>
      <c r="CB2" s="54">
        <f>CA2*(CA2&lt;&gt;0)</f>
        <v>8.3725431713624925</v>
      </c>
      <c r="CC2" s="26">
        <f>CB2/$CB$128</f>
        <v>2.1063001688962266E-3</v>
      </c>
      <c r="CD2" s="47">
        <f>CC2 * $CA$128</f>
        <v>8.3725431713624925</v>
      </c>
      <c r="CE2" s="48">
        <f>IF(CD2&gt;0, V2, W2)</f>
        <v>154.0457138394458</v>
      </c>
      <c r="CF2" s="65">
        <f>CD2/CE2</f>
        <v>5.4351029721533044E-2</v>
      </c>
      <c r="CG2" t="s">
        <v>224</v>
      </c>
      <c r="CH2" s="66">
        <v>0</v>
      </c>
      <c r="CI2" s="15">
        <f>AZ2*$CH$131</f>
        <v>9.1570587821657998</v>
      </c>
      <c r="CJ2" s="37">
        <f>CI2-CH2</f>
        <v>9.1570587821657998</v>
      </c>
      <c r="CK2" s="54">
        <f>CJ2*(CJ2&lt;&gt;0)</f>
        <v>9.1570587821657998</v>
      </c>
      <c r="CL2" s="26">
        <f>CK2/$CK$128</f>
        <v>1.3478155405012965E-3</v>
      </c>
      <c r="CM2" s="47">
        <f>CL2 * $CJ$128</f>
        <v>9.1570587821657998</v>
      </c>
      <c r="CN2" s="48">
        <f>IF(CD2&gt;0,V2,W2)</f>
        <v>154.0457138394458</v>
      </c>
      <c r="CO2" s="65">
        <f>CM2/CN2</f>
        <v>5.9443775188122064E-2</v>
      </c>
      <c r="CP2" s="70">
        <f>N2</f>
        <v>0</v>
      </c>
      <c r="CQ2" s="1">
        <f>BW2+BY2</f>
        <v>7787</v>
      </c>
    </row>
    <row r="3" spans="1:95" x14ac:dyDescent="0.2">
      <c r="A3" s="25" t="s">
        <v>183</v>
      </c>
      <c r="B3">
        <v>1</v>
      </c>
      <c r="C3">
        <v>1</v>
      </c>
      <c r="D3">
        <v>0.39672393128246097</v>
      </c>
      <c r="E3">
        <v>0.60327606871753803</v>
      </c>
      <c r="F3">
        <v>0.39094159713945098</v>
      </c>
      <c r="G3">
        <v>0.39094159713945098</v>
      </c>
      <c r="H3">
        <v>0.40994567488508099</v>
      </c>
      <c r="I3">
        <v>0.246970330129544</v>
      </c>
      <c r="J3">
        <v>0.31818928118581702</v>
      </c>
      <c r="K3">
        <v>0.35269452190165601</v>
      </c>
      <c r="L3">
        <v>0.803964653556831</v>
      </c>
      <c r="M3">
        <v>-1.5899760782060599</v>
      </c>
      <c r="N3" s="21">
        <v>0</v>
      </c>
      <c r="O3">
        <v>1.00822182850633</v>
      </c>
      <c r="P3">
        <v>0.99566775893042303</v>
      </c>
      <c r="Q3">
        <v>1.00220625080756</v>
      </c>
      <c r="R3">
        <v>0.99070708036281996</v>
      </c>
      <c r="S3">
        <v>258.05999755859301</v>
      </c>
      <c r="T3" s="27">
        <f>IF(C3,P3,R3)</f>
        <v>0.99566775893042303</v>
      </c>
      <c r="U3" s="27">
        <f>IF(D3 = 0,O3,Q3)</f>
        <v>1.00220625080756</v>
      </c>
      <c r="V3" s="39">
        <f>S3*T3^(1-N3)</f>
        <v>256.94201943875476</v>
      </c>
      <c r="W3" s="38">
        <f>S3*U3^(N3+1)</f>
        <v>258.6293426366056</v>
      </c>
      <c r="X3" s="44">
        <f>0.5 * (D3-MAX($D$3:$D$127))/(MIN($D$3:$D$127)-MAX($D$3:$D$127)) + 0.75</f>
        <v>1.0477551020408162</v>
      </c>
      <c r="Y3" s="44">
        <f>AVERAGE(D3, F3, G3, H3, I3, J3, K3)</f>
        <v>0.35805813338049447</v>
      </c>
      <c r="Z3" s="22">
        <f>AI3^N3</f>
        <v>1</v>
      </c>
      <c r="AA3" s="22">
        <f>(Z3+AB3)/2</f>
        <v>1</v>
      </c>
      <c r="AB3" s="22">
        <f>AM3^N3</f>
        <v>1</v>
      </c>
      <c r="AC3" s="22">
        <v>1</v>
      </c>
      <c r="AD3" s="22">
        <v>1</v>
      </c>
      <c r="AE3" s="22">
        <v>1</v>
      </c>
      <c r="AF3" s="22">
        <f>PERCENTILE($L$2:$L$127, 0.05)</f>
        <v>-7.0738934788639324E-2</v>
      </c>
      <c r="AG3" s="22">
        <f>PERCENTILE($L$2:$L$127, 0.95)</f>
        <v>0.99971493111423171</v>
      </c>
      <c r="AH3" s="22">
        <f>MIN(MAX(L3,AF3), AG3)</f>
        <v>0.803964653556831</v>
      </c>
      <c r="AI3" s="22">
        <f>AH3-$AH$128+1</f>
        <v>1.8747035883454704</v>
      </c>
      <c r="AJ3" s="22">
        <f>PERCENTILE($M$2:$M$127, 0.02)</f>
        <v>-2.5491164753882352</v>
      </c>
      <c r="AK3" s="22">
        <f>PERCENTILE($M$2:$M$127, 0.98)</f>
        <v>1.3143569426364499</v>
      </c>
      <c r="AL3" s="22">
        <f>MIN(MAX(M3,AJ3), AK3)</f>
        <v>-1.5899760782060599</v>
      </c>
      <c r="AM3" s="22">
        <f>AL3-$AL$128 + 1</f>
        <v>1.9591403971821753</v>
      </c>
      <c r="AN3" s="46">
        <v>1</v>
      </c>
      <c r="AO3" s="46">
        <v>1</v>
      </c>
      <c r="AP3" s="51">
        <v>1</v>
      </c>
      <c r="AQ3" s="21">
        <v>1</v>
      </c>
      <c r="AR3" s="17">
        <f>(AI3^4)*AB3*AE3*AN3</f>
        <v>12.35180545205163</v>
      </c>
      <c r="AS3" s="17">
        <f>(AI3^4) *Z3*AC3*AO3</f>
        <v>12.35180545205163</v>
      </c>
      <c r="AT3" s="17">
        <f>(AM3^4)*AA3*AP3*AQ3</f>
        <v>14.732017945312107</v>
      </c>
      <c r="AU3" s="17">
        <f>MIN(AR3, 0.05*AR$128)</f>
        <v>12.35180545205163</v>
      </c>
      <c r="AV3" s="17">
        <f>MIN(AS3, 0.05*AS$128)</f>
        <v>12.35180545205163</v>
      </c>
      <c r="AW3" s="17">
        <f>MIN(AT3, 0.05*AT$128)</f>
        <v>14.732017945312107</v>
      </c>
      <c r="AX3" s="14">
        <f>AU3/$AU$128</f>
        <v>1.9379704059670818E-2</v>
      </c>
      <c r="AY3" s="14">
        <f>AV3/$AV$128</f>
        <v>2.5530099973700385E-2</v>
      </c>
      <c r="AZ3" s="67">
        <f>AW3/$AW$128</f>
        <v>1.3928749098190726E-3</v>
      </c>
      <c r="BA3" s="21">
        <f>N3</f>
        <v>0</v>
      </c>
      <c r="BB3" s="66">
        <v>1548</v>
      </c>
      <c r="BC3" s="15">
        <f>$D$134*AX3</f>
        <v>2454.4588988613687</v>
      </c>
      <c r="BD3" s="19">
        <f>BC3-BB3</f>
        <v>906.45889886136865</v>
      </c>
      <c r="BE3" s="53">
        <f>BD3*IF($BD$128 &gt; 0, (BD3&gt;0), (BD3&lt;0))</f>
        <v>906.45889886136865</v>
      </c>
      <c r="BF3" s="61">
        <f>BE3/$BE$128</f>
        <v>3.3066936178999327E-2</v>
      </c>
      <c r="BG3" s="62">
        <f>BF3*$BD$128</f>
        <v>410.65828040699336</v>
      </c>
      <c r="BH3" s="63">
        <f>(IF(BG3 &gt; 0, V3, W3))</f>
        <v>256.94201943875476</v>
      </c>
      <c r="BI3" s="46">
        <f>BG3/BH3</f>
        <v>1.5982527159395925</v>
      </c>
      <c r="BJ3" s="64">
        <f>BB3/BC3</f>
        <v>0.63068890691880075</v>
      </c>
      <c r="BK3" s="66">
        <v>1032</v>
      </c>
      <c r="BL3" s="66">
        <v>3355</v>
      </c>
      <c r="BM3" s="66">
        <v>0</v>
      </c>
      <c r="BN3" s="10">
        <f>SUM(BK3:BM3)</f>
        <v>4387</v>
      </c>
      <c r="BO3" s="15">
        <f>AY3*$D$133</f>
        <v>4799.5056144558303</v>
      </c>
      <c r="BP3" s="9">
        <f>BO3-BN3</f>
        <v>412.50561445583025</v>
      </c>
      <c r="BQ3" s="53">
        <f>BP3*IF($BP$128 &gt; 0, (BP3&gt;0), (BP3&lt;0))</f>
        <v>412.50561445583025</v>
      </c>
      <c r="BR3" s="7">
        <f>BQ3/$BQ$128</f>
        <v>2.7033170549033769E-2</v>
      </c>
      <c r="BS3" s="62">
        <f>BR3*$BP$128</f>
        <v>72.773295117999822</v>
      </c>
      <c r="BT3" s="48">
        <f>IF(BS3&gt;0,V3,W3)</f>
        <v>256.94201943875476</v>
      </c>
      <c r="BU3" s="46">
        <f>BS3/BT3</f>
        <v>0.28322847028664466</v>
      </c>
      <c r="BV3" s="64">
        <f>BN3/BO3</f>
        <v>0.91405247798577682</v>
      </c>
      <c r="BW3" s="16">
        <f>BB3+BN3+BY3</f>
        <v>5935</v>
      </c>
      <c r="BX3" s="69">
        <f>BC3+BO3+BZ3</f>
        <v>7264.6227921271347</v>
      </c>
      <c r="BY3" s="66">
        <v>0</v>
      </c>
      <c r="BZ3" s="15">
        <f>AZ3*$D$136</f>
        <v>10.658278809935544</v>
      </c>
      <c r="CA3" s="37">
        <f>BZ3-BY3</f>
        <v>10.658278809935544</v>
      </c>
      <c r="CB3" s="54">
        <f>CA3*(CA3&lt;&gt;0)</f>
        <v>10.658278809935544</v>
      </c>
      <c r="CC3" s="26">
        <f>CB3/$CB$128</f>
        <v>2.6813280024995103E-3</v>
      </c>
      <c r="CD3" s="47">
        <f>CC3 * $CA$128</f>
        <v>10.658278809935544</v>
      </c>
      <c r="CE3" s="48">
        <f>IF(CD3&gt;0, V3, W3)</f>
        <v>256.94201943875476</v>
      </c>
      <c r="CF3" s="65">
        <f>CD3/CE3</f>
        <v>4.1481260376238595E-2</v>
      </c>
      <c r="CG3" t="s">
        <v>224</v>
      </c>
      <c r="CH3" s="66">
        <v>0</v>
      </c>
      <c r="CI3" s="15">
        <f>AZ3*$CH$131</f>
        <v>11.656970120275819</v>
      </c>
      <c r="CJ3" s="37">
        <f>CI3-CH3</f>
        <v>11.656970120275819</v>
      </c>
      <c r="CK3" s="54">
        <f>CJ3*(CJ3&lt;&gt;0)</f>
        <v>11.656970120275819</v>
      </c>
      <c r="CL3" s="26">
        <f>CK3/$CK$128</f>
        <v>1.7157742302437195E-3</v>
      </c>
      <c r="CM3" s="47">
        <f>CL3 * $CJ$128</f>
        <v>11.656970120275819</v>
      </c>
      <c r="CN3" s="48">
        <f>IF(CD3&gt;0,V3,W3)</f>
        <v>256.94201943875476</v>
      </c>
      <c r="CO3" s="65">
        <f>CM3/CN3</f>
        <v>4.5368095672862097E-2</v>
      </c>
      <c r="CP3" s="70">
        <f>N3</f>
        <v>0</v>
      </c>
      <c r="CQ3" s="1">
        <f>BW3+BY3</f>
        <v>5935</v>
      </c>
    </row>
    <row r="4" spans="1:95" x14ac:dyDescent="0.2">
      <c r="A4" s="25" t="s">
        <v>184</v>
      </c>
      <c r="B4">
        <v>0</v>
      </c>
      <c r="C4">
        <v>1</v>
      </c>
      <c r="D4">
        <v>0.60086767895878501</v>
      </c>
      <c r="E4">
        <v>0.39913232104121399</v>
      </c>
      <c r="F4">
        <v>0.56421052631578905</v>
      </c>
      <c r="G4">
        <v>0.56421052631578905</v>
      </c>
      <c r="H4">
        <v>0.55555555555555503</v>
      </c>
      <c r="I4">
        <v>0.76068376068375998</v>
      </c>
      <c r="J4">
        <v>0.65007852546346701</v>
      </c>
      <c r="K4">
        <v>0.60562459246494804</v>
      </c>
      <c r="L4">
        <v>7.3769471284431801E-2</v>
      </c>
      <c r="M4">
        <v>-1.70914518268022</v>
      </c>
      <c r="N4" s="21">
        <v>0</v>
      </c>
      <c r="O4">
        <v>1.0085332172816499</v>
      </c>
      <c r="P4">
        <v>0.98208047623891104</v>
      </c>
      <c r="Q4">
        <v>1.0166480321764499</v>
      </c>
      <c r="R4">
        <v>0.99510745565552805</v>
      </c>
      <c r="S4">
        <v>115.209999084472</v>
      </c>
      <c r="T4" s="27">
        <f>IF(C4,P4,R4)</f>
        <v>0.98208047623891104</v>
      </c>
      <c r="U4" s="27">
        <f>IF(D4 = 0,O4,Q4)</f>
        <v>1.0166480321764499</v>
      </c>
      <c r="V4" s="39">
        <f>S4*T4^(1-N4)</f>
        <v>113.14549076836276</v>
      </c>
      <c r="W4" s="38">
        <f>S4*U4^(N4+1)</f>
        <v>117.12801885627906</v>
      </c>
      <c r="X4" s="44">
        <f>0.5 * (D4-MAX($D$3:$D$127))/(MIN($D$3:$D$127)-MAX($D$3:$D$127)) + 0.75</f>
        <v>0.94347514276860434</v>
      </c>
      <c r="Y4" s="44">
        <f>AVERAGE(D4, F4, G4, H4, I4, J4, K4)</f>
        <v>0.61446159510829901</v>
      </c>
      <c r="Z4" s="22">
        <f>AI4^N4</f>
        <v>1</v>
      </c>
      <c r="AA4" s="22">
        <f>(Z4+AB4)/2</f>
        <v>1</v>
      </c>
      <c r="AB4" s="22">
        <f>AM4^N4</f>
        <v>1</v>
      </c>
      <c r="AC4" s="22">
        <v>1</v>
      </c>
      <c r="AD4" s="22">
        <v>1</v>
      </c>
      <c r="AE4" s="22">
        <v>1</v>
      </c>
      <c r="AF4" s="22">
        <f>PERCENTILE($L$2:$L$127, 0.05)</f>
        <v>-7.0738934788639324E-2</v>
      </c>
      <c r="AG4" s="22">
        <f>PERCENTILE($L$2:$L$127, 0.95)</f>
        <v>0.99971493111423171</v>
      </c>
      <c r="AH4" s="22">
        <f>MIN(MAX(L4,AF4), AG4)</f>
        <v>7.3769471284431801E-2</v>
      </c>
      <c r="AI4" s="22">
        <f>AH4-$AH$128+1</f>
        <v>1.1445084060730712</v>
      </c>
      <c r="AJ4" s="22">
        <f>PERCENTILE($M$2:$M$127, 0.02)</f>
        <v>-2.5491164753882352</v>
      </c>
      <c r="AK4" s="22">
        <f>PERCENTILE($M$2:$M$127, 0.98)</f>
        <v>1.3143569426364499</v>
      </c>
      <c r="AL4" s="22">
        <f>MIN(MAX(M4,AJ4), AK4)</f>
        <v>-1.70914518268022</v>
      </c>
      <c r="AM4" s="22">
        <f>AL4-$AL$128 + 1</f>
        <v>1.8399712927080152</v>
      </c>
      <c r="AN4" s="46">
        <v>1</v>
      </c>
      <c r="AO4" s="46">
        <v>1</v>
      </c>
      <c r="AP4" s="51">
        <v>1</v>
      </c>
      <c r="AQ4" s="21">
        <v>1</v>
      </c>
      <c r="AR4" s="17">
        <f>(AI4^4)*AB4*AE4*AN4</f>
        <v>1.7158366780203802</v>
      </c>
      <c r="AS4" s="17">
        <f>(AI4^4) *Z4*AC4*AO4</f>
        <v>1.7158366780203802</v>
      </c>
      <c r="AT4" s="17">
        <f>(AM4^4)*AA4*AP4*AQ4</f>
        <v>11.461572047979445</v>
      </c>
      <c r="AU4" s="17">
        <f>MIN(AR4, 0.05*AR$128)</f>
        <v>1.7158366780203802</v>
      </c>
      <c r="AV4" s="17">
        <f>MIN(AS4, 0.05*AS$128)</f>
        <v>1.7158366780203802</v>
      </c>
      <c r="AW4" s="17">
        <f>MIN(AT4, 0.05*AT$128)</f>
        <v>11.461572047979445</v>
      </c>
      <c r="AX4" s="14">
        <f>AU4/$AU$128</f>
        <v>2.6921090332782437E-3</v>
      </c>
      <c r="AY4" s="14">
        <f>AV4/$AV$128</f>
        <v>3.5464841231875287E-3</v>
      </c>
      <c r="AZ4" s="67">
        <f>AW4/$AW$128</f>
        <v>1.0836625499627678E-3</v>
      </c>
      <c r="BA4" s="21">
        <f>N4</f>
        <v>0</v>
      </c>
      <c r="BB4" s="66">
        <v>230</v>
      </c>
      <c r="BC4" s="15">
        <f>$D$134*AX4</f>
        <v>340.95830117372282</v>
      </c>
      <c r="BD4" s="19">
        <f>BC4-BB4</f>
        <v>110.95830117372282</v>
      </c>
      <c r="BE4" s="53">
        <f>BD4*IF($BD$128 &gt; 0, (BD4&gt;0), (BD4&lt;0))</f>
        <v>110.95830117372282</v>
      </c>
      <c r="BF4" s="61">
        <f>BE4/$BE$128</f>
        <v>4.0476750441200233E-3</v>
      </c>
      <c r="BG4" s="62">
        <f>BF4*$BD$128</f>
        <v>50.268076372926657</v>
      </c>
      <c r="BH4" s="63">
        <f>(IF(BG4 &gt; 0, V4, W4))</f>
        <v>113.14549076836276</v>
      </c>
      <c r="BI4" s="46">
        <f>BG4/BH4</f>
        <v>0.44427821234023401</v>
      </c>
      <c r="BJ4" s="64">
        <f>BB4/BC4</f>
        <v>0.67456929251536812</v>
      </c>
      <c r="BK4" s="66">
        <v>0</v>
      </c>
      <c r="BL4" s="66">
        <v>576</v>
      </c>
      <c r="BM4" s="66">
        <v>0</v>
      </c>
      <c r="BN4" s="10">
        <f>SUM(BK4:BM4)</f>
        <v>576</v>
      </c>
      <c r="BO4" s="15">
        <f>AY4*$D$133</f>
        <v>666.71773625451624</v>
      </c>
      <c r="BP4" s="9">
        <f>BO4-BN4</f>
        <v>90.71773625451624</v>
      </c>
      <c r="BQ4" s="53">
        <f>BP4*IF($BP$128 &gt; 0, (BP4&gt;0), (BP4&lt;0))</f>
        <v>90.71773625451624</v>
      </c>
      <c r="BR4" s="7">
        <f>BQ4/$BQ$128</f>
        <v>5.945102199943984E-3</v>
      </c>
      <c r="BS4" s="62">
        <f>BR4*$BP$128</f>
        <v>16.004215122249409</v>
      </c>
      <c r="BT4" s="48">
        <f>IF(BS4&gt;0,V4,W4)</f>
        <v>113.14549076836276</v>
      </c>
      <c r="BU4" s="46">
        <f>BS4/BT4</f>
        <v>0.14144810379597059</v>
      </c>
      <c r="BV4" s="64">
        <f>BN4/BO4</f>
        <v>0.86393381888391041</v>
      </c>
      <c r="BW4" s="16">
        <f>BB4+BN4+BY4</f>
        <v>806</v>
      </c>
      <c r="BX4" s="69">
        <f>BC4+BO4+BZ4</f>
        <v>1015.9682232605542</v>
      </c>
      <c r="BY4" s="66">
        <v>0</v>
      </c>
      <c r="BZ4" s="15">
        <f>AZ4*$D$136</f>
        <v>8.2921858323150985</v>
      </c>
      <c r="CA4" s="37">
        <f>BZ4-BY4</f>
        <v>8.2921858323150985</v>
      </c>
      <c r="CB4" s="54">
        <f>CA4*(CA4&lt;&gt;0)</f>
        <v>8.2921858323150985</v>
      </c>
      <c r="CC4" s="26">
        <f>CB4/$CB$128</f>
        <v>2.086084486117008E-3</v>
      </c>
      <c r="CD4" s="47">
        <f>CC4 * $CA$128</f>
        <v>8.2921858323150985</v>
      </c>
      <c r="CE4" s="48">
        <f>IF(CD4&gt;0, V4, W4)</f>
        <v>113.14549076836276</v>
      </c>
      <c r="CF4" s="65">
        <f>CD4/CE4</f>
        <v>7.3287815325237177E-2</v>
      </c>
      <c r="CG4" t="s">
        <v>224</v>
      </c>
      <c r="CH4" s="66">
        <v>0</v>
      </c>
      <c r="CI4" s="15">
        <f>AZ4*$CH$131</f>
        <v>9.0691718806384038</v>
      </c>
      <c r="CJ4" s="37">
        <f>CI4-CH4</f>
        <v>9.0691718806384038</v>
      </c>
      <c r="CK4" s="54">
        <f>CJ4*(CJ4&lt;&gt;0)</f>
        <v>9.0691718806384038</v>
      </c>
      <c r="CL4" s="26">
        <f>CK4/$CK$128</f>
        <v>1.3348795820780706E-3</v>
      </c>
      <c r="CM4" s="47">
        <f>CL4 * $CJ$128</f>
        <v>9.0691718806384038</v>
      </c>
      <c r="CN4" s="48">
        <f>IF(CD4&gt;0,V4,W4)</f>
        <v>113.14549076836276</v>
      </c>
      <c r="CO4" s="65">
        <f>CM4/CN4</f>
        <v>8.0154956410991907E-2</v>
      </c>
      <c r="CP4" s="70">
        <f>N4</f>
        <v>0</v>
      </c>
      <c r="CQ4" s="1">
        <f>BW4+BY4</f>
        <v>806</v>
      </c>
    </row>
    <row r="5" spans="1:95" x14ac:dyDescent="0.2">
      <c r="A5" s="25" t="s">
        <v>271</v>
      </c>
      <c r="B5">
        <v>1</v>
      </c>
      <c r="C5">
        <v>1</v>
      </c>
      <c r="D5">
        <v>0.78705553335996803</v>
      </c>
      <c r="E5">
        <v>0.212944466640031</v>
      </c>
      <c r="F5">
        <v>0.99920540325784601</v>
      </c>
      <c r="G5">
        <v>0.99920540325784601</v>
      </c>
      <c r="H5">
        <v>0.16297534475553699</v>
      </c>
      <c r="I5">
        <v>0.48474717927287903</v>
      </c>
      <c r="J5">
        <v>0.28107265726368902</v>
      </c>
      <c r="K5">
        <v>0.529952184490185</v>
      </c>
      <c r="L5">
        <v>0.81043995769614396</v>
      </c>
      <c r="M5">
        <v>-1.78454941314799</v>
      </c>
      <c r="N5" s="21">
        <v>-2</v>
      </c>
      <c r="O5">
        <v>1.0019776783569401</v>
      </c>
      <c r="P5">
        <v>0.992380393346177</v>
      </c>
      <c r="Q5">
        <v>1.00963507785814</v>
      </c>
      <c r="R5">
        <v>0.99178232575139602</v>
      </c>
      <c r="S5">
        <v>287.77999877929602</v>
      </c>
      <c r="T5" s="27">
        <f>IF(C5,P5,R5)</f>
        <v>0.992380393346177</v>
      </c>
      <c r="U5" s="27">
        <f>IF(D5 = 0,O5,Q5)</f>
        <v>1.00963507785814</v>
      </c>
      <c r="V5" s="39">
        <f>S5*T5^(1-N5)</f>
        <v>281.25168443357819</v>
      </c>
      <c r="W5" s="38">
        <f>S5*U5^(N5+1)</f>
        <v>285.0336771081669</v>
      </c>
      <c r="X5" s="44">
        <f>0.5 * (D5-MAX($D$3:$D$127))/(MIN($D$3:$D$127)-MAX($D$3:$D$127)) + 0.75</f>
        <v>0.84836734693877558</v>
      </c>
      <c r="Y5" s="44">
        <f>AVERAGE(D5, F5, G5, H5, I5, J5, K5)</f>
        <v>0.60631624366542136</v>
      </c>
      <c r="Z5" s="22">
        <f>AI5^N5</f>
        <v>0.28257894910744091</v>
      </c>
      <c r="AA5" s="22">
        <f>(Z5+AB5)/2</f>
        <v>0.30187029320923436</v>
      </c>
      <c r="AB5" s="22">
        <f>AM5^N5</f>
        <v>0.32116163731102781</v>
      </c>
      <c r="AC5" s="22">
        <v>1</v>
      </c>
      <c r="AD5" s="22">
        <v>1</v>
      </c>
      <c r="AE5" s="22">
        <v>1</v>
      </c>
      <c r="AF5" s="22">
        <f>PERCENTILE($L$2:$L$127, 0.05)</f>
        <v>-7.0738934788639324E-2</v>
      </c>
      <c r="AG5" s="22">
        <f>PERCENTILE($L$2:$L$127, 0.95)</f>
        <v>0.99971493111423171</v>
      </c>
      <c r="AH5" s="22">
        <f>MIN(MAX(L5,AF5), AG5)</f>
        <v>0.81043995769614396</v>
      </c>
      <c r="AI5" s="22">
        <f>AH5-$AH$128+1</f>
        <v>1.8811788924847832</v>
      </c>
      <c r="AJ5" s="22">
        <f>PERCENTILE($M$2:$M$127, 0.02)</f>
        <v>-2.5491164753882352</v>
      </c>
      <c r="AK5" s="22">
        <f>PERCENTILE($M$2:$M$127, 0.98)</f>
        <v>1.3143569426364499</v>
      </c>
      <c r="AL5" s="22">
        <f>MIN(MAX(M5,AJ5), AK5)</f>
        <v>-1.78454941314799</v>
      </c>
      <c r="AM5" s="22">
        <f>AL5-$AL$128 + 1</f>
        <v>1.7645670622402452</v>
      </c>
      <c r="AN5" s="46">
        <v>1</v>
      </c>
      <c r="AO5" s="71">
        <v>0</v>
      </c>
      <c r="AP5" s="51">
        <v>1</v>
      </c>
      <c r="AQ5" s="21">
        <v>2</v>
      </c>
      <c r="AR5" s="17">
        <f>(AI5^4)*AB5*AE5*AN5</f>
        <v>4.0220183895550896</v>
      </c>
      <c r="AS5" s="17">
        <f>(AI5^4) *Z5*AC5*AO5</f>
        <v>0</v>
      </c>
      <c r="AT5" s="17">
        <f>(AM5^4)*AA5*AP5*AQ5</f>
        <v>5.853330486246235</v>
      </c>
      <c r="AU5" s="17">
        <f>MIN(AR5, 0.05*AR$128)</f>
        <v>4.0220183895550896</v>
      </c>
      <c r="AV5" s="17">
        <f>MIN(AS5, 0.05*AS$128)</f>
        <v>0</v>
      </c>
      <c r="AW5" s="17">
        <f>MIN(AT5, 0.05*AT$128)</f>
        <v>5.853330486246235</v>
      </c>
      <c r="AX5" s="14">
        <f>AU5/$AU$128</f>
        <v>6.3104561041466807E-3</v>
      </c>
      <c r="AY5" s="14">
        <f>AV5/$AV$128</f>
        <v>0</v>
      </c>
      <c r="AZ5" s="67">
        <f>AW5/$AW$128</f>
        <v>5.5341754289444213E-4</v>
      </c>
      <c r="BA5" s="21">
        <f>N5</f>
        <v>-2</v>
      </c>
      <c r="BB5" s="66">
        <v>0</v>
      </c>
      <c r="BC5" s="15">
        <f>$D$134*AX5</f>
        <v>799.22557604628128</v>
      </c>
      <c r="BD5" s="19">
        <f>BC5-BB5</f>
        <v>799.22557604628128</v>
      </c>
      <c r="BE5" s="53">
        <f>BD5*IF($BD$128 &gt; 0, (BD5&gt;0), (BD5&lt;0))</f>
        <v>799.22557604628128</v>
      </c>
      <c r="BF5" s="61">
        <f>BE5/$BE$128</f>
        <v>2.9155145532735481E-2</v>
      </c>
      <c r="BG5" s="62">
        <f>BF5*$BD$128</f>
        <v>362.07775237104255</v>
      </c>
      <c r="BH5" s="63">
        <f>(IF(BG5 &gt; 0, V5, W5))</f>
        <v>281.25168443357819</v>
      </c>
      <c r="BI5" s="46">
        <f>BG5/BH5</f>
        <v>1.2873798537428942</v>
      </c>
      <c r="BJ5" s="64">
        <f>BB5/BC5</f>
        <v>0</v>
      </c>
      <c r="BK5" s="66">
        <v>0</v>
      </c>
      <c r="BL5" s="66">
        <v>0</v>
      </c>
      <c r="BM5" s="66">
        <v>0</v>
      </c>
      <c r="BN5" s="10">
        <f>SUM(BK5:BM5)</f>
        <v>0</v>
      </c>
      <c r="BO5" s="15">
        <f>AY5*$D$133</f>
        <v>0</v>
      </c>
      <c r="BP5" s="9">
        <f>BO5-BN5</f>
        <v>0</v>
      </c>
      <c r="BQ5" s="53">
        <f>BP5*IF($BP$128 &gt; 0, (BP5&gt;0), (BP5&lt;0))</f>
        <v>0</v>
      </c>
      <c r="BR5" s="7">
        <f>BQ5/$BQ$128</f>
        <v>0</v>
      </c>
      <c r="BS5" s="62">
        <f>BR5*$BP$128</f>
        <v>0</v>
      </c>
      <c r="BT5" s="48">
        <f>IF(BS5&gt;0,V5,W5)</f>
        <v>285.0336771081669</v>
      </c>
      <c r="BU5" s="46">
        <f>BS5/BT5</f>
        <v>0</v>
      </c>
      <c r="BV5" s="64" t="e">
        <f>BN5/BO5</f>
        <v>#DIV/0!</v>
      </c>
      <c r="BW5" s="16">
        <f>BB5+BN5+BY5</f>
        <v>0</v>
      </c>
      <c r="BX5" s="69">
        <f>BC5+BO5+BZ5</f>
        <v>803.46032708450957</v>
      </c>
      <c r="BY5" s="66">
        <v>0</v>
      </c>
      <c r="BZ5" s="15">
        <f>AZ5*$D$136</f>
        <v>4.2347510382282714</v>
      </c>
      <c r="CA5" s="37">
        <f>BZ5-BY5</f>
        <v>4.2347510382282714</v>
      </c>
      <c r="CB5" s="54">
        <f>CA5*(CA5&lt;&gt;0)</f>
        <v>4.2347510382282714</v>
      </c>
      <c r="CC5" s="26">
        <f>CB5/$CB$128</f>
        <v>1.0653461731391888E-3</v>
      </c>
      <c r="CD5" s="47">
        <f>CC5 * $CA$128</f>
        <v>4.2347510382282714</v>
      </c>
      <c r="CE5" s="48">
        <f>IF(CD5&gt;0, V5, W5)</f>
        <v>281.25168443357819</v>
      </c>
      <c r="CF5" s="65">
        <f>CD5/CE5</f>
        <v>1.5056802403714568E-2</v>
      </c>
      <c r="CG5" t="s">
        <v>224</v>
      </c>
      <c r="CH5" s="66">
        <v>0</v>
      </c>
      <c r="CI5" s="15">
        <f>AZ5*$CH$131</f>
        <v>4.6315514164835863</v>
      </c>
      <c r="CJ5" s="37">
        <f>CI5-CH5</f>
        <v>4.6315514164835863</v>
      </c>
      <c r="CK5" s="54">
        <f>CJ5*(CJ5&lt;&gt;0)</f>
        <v>4.6315514164835863</v>
      </c>
      <c r="CL5" s="26">
        <f>CK5/$CK$128</f>
        <v>6.8171201302378432E-4</v>
      </c>
      <c r="CM5" s="47">
        <f>CL5 * $CJ$128</f>
        <v>4.6315514164835863</v>
      </c>
      <c r="CN5" s="48">
        <f>IF(CD5&gt;0,V5,W5)</f>
        <v>281.25168443357819</v>
      </c>
      <c r="CO5" s="65">
        <f>CM5/CN5</f>
        <v>1.6467639743424883E-2</v>
      </c>
      <c r="CP5" s="70">
        <f>N5</f>
        <v>-2</v>
      </c>
      <c r="CQ5" s="1">
        <f>BW5+BY5</f>
        <v>0</v>
      </c>
    </row>
    <row r="6" spans="1:95" x14ac:dyDescent="0.2">
      <c r="A6" s="25" t="s">
        <v>185</v>
      </c>
      <c r="B6">
        <v>1</v>
      </c>
      <c r="C6">
        <v>1</v>
      </c>
      <c r="D6">
        <v>0.63803435876947601</v>
      </c>
      <c r="E6">
        <v>0.36196564123052299</v>
      </c>
      <c r="F6">
        <v>0.97298371076678503</v>
      </c>
      <c r="G6">
        <v>0.97298371076678503</v>
      </c>
      <c r="H6">
        <v>5.8503969912243999E-2</v>
      </c>
      <c r="I6">
        <v>0.36021730045967398</v>
      </c>
      <c r="J6">
        <v>0.14516935664238001</v>
      </c>
      <c r="K6">
        <v>0.37582897615209199</v>
      </c>
      <c r="L6">
        <v>0.88316109711444801</v>
      </c>
      <c r="M6">
        <v>-2.1850354694064902</v>
      </c>
      <c r="N6" s="21">
        <v>0</v>
      </c>
      <c r="O6">
        <v>1.0037738961859699</v>
      </c>
      <c r="P6">
        <v>0.98429364121678298</v>
      </c>
      <c r="Q6">
        <v>1.01605923890699</v>
      </c>
      <c r="R6">
        <v>0.984303921113309</v>
      </c>
      <c r="S6">
        <v>325.67999267578102</v>
      </c>
      <c r="T6" s="27">
        <f>IF(C6,P6,R6)</f>
        <v>0.98429364121678298</v>
      </c>
      <c r="U6" s="27">
        <f>IF(D6 = 0,O6,Q6)</f>
        <v>1.01605923890699</v>
      </c>
      <c r="V6" s="39">
        <f>S6*T6^(1-N6)</f>
        <v>320.56474586229973</v>
      </c>
      <c r="W6" s="38">
        <f>S6*U6^(N6+1)</f>
        <v>330.91016548538812</v>
      </c>
      <c r="X6" s="44">
        <f>0.5 * (D6-MAX($D$3:$D$127))/(MIN($D$3:$D$127)-MAX($D$3:$D$127)) + 0.75</f>
        <v>0.92448979591836766</v>
      </c>
      <c r="Y6" s="44">
        <f>AVERAGE(D6, F6, G6, H6, I6, J6, K6)</f>
        <v>0.50338876906706231</v>
      </c>
      <c r="Z6" s="22">
        <f>AI6^N6</f>
        <v>1</v>
      </c>
      <c r="AA6" s="22">
        <f>(Z6+AB6)/2</f>
        <v>1</v>
      </c>
      <c r="AB6" s="22">
        <f>AM6^N6</f>
        <v>1</v>
      </c>
      <c r="AC6" s="22">
        <v>1</v>
      </c>
      <c r="AD6" s="22">
        <v>1</v>
      </c>
      <c r="AE6" s="22">
        <v>1</v>
      </c>
      <c r="AF6" s="22">
        <f>PERCENTILE($L$2:$L$127, 0.05)</f>
        <v>-7.0738934788639324E-2</v>
      </c>
      <c r="AG6" s="22">
        <f>PERCENTILE($L$2:$L$127, 0.95)</f>
        <v>0.99971493111423171</v>
      </c>
      <c r="AH6" s="22">
        <f>MIN(MAX(L6,AF6), AG6)</f>
        <v>0.88316109711444801</v>
      </c>
      <c r="AI6" s="22">
        <f>AH6-$AH$128+1</f>
        <v>1.9539000319030873</v>
      </c>
      <c r="AJ6" s="22">
        <f>PERCENTILE($M$2:$M$127, 0.02)</f>
        <v>-2.5491164753882352</v>
      </c>
      <c r="AK6" s="22">
        <f>PERCENTILE($M$2:$M$127, 0.98)</f>
        <v>1.3143569426364499</v>
      </c>
      <c r="AL6" s="22">
        <f>MIN(MAX(M6,AJ6), AK6)</f>
        <v>-2.1850354694064902</v>
      </c>
      <c r="AM6" s="22">
        <f>AL6-$AL$128 + 1</f>
        <v>1.364081005981745</v>
      </c>
      <c r="AN6" s="46">
        <v>1</v>
      </c>
      <c r="AO6" s="46">
        <v>0</v>
      </c>
      <c r="AP6" s="51">
        <v>1</v>
      </c>
      <c r="AQ6" s="21">
        <v>1</v>
      </c>
      <c r="AR6" s="17">
        <f>(AI6^4)*AB6*AE6*AN6</f>
        <v>14.575026730987924</v>
      </c>
      <c r="AS6" s="17">
        <f>(AI6^4) *Z6*AC6*AO6</f>
        <v>0</v>
      </c>
      <c r="AT6" s="17">
        <f>(AM6^4)*AA6*AP6*AQ6</f>
        <v>3.4622677201501522</v>
      </c>
      <c r="AU6" s="17">
        <f>MIN(AR6, 0.05*AR$128)</f>
        <v>14.575026730987924</v>
      </c>
      <c r="AV6" s="17">
        <f>MIN(AS6, 0.05*AS$128)</f>
        <v>0</v>
      </c>
      <c r="AW6" s="17">
        <f>MIN(AT6, 0.05*AT$128)</f>
        <v>3.4622677201501522</v>
      </c>
      <c r="AX6" s="14">
        <f>AU6/$AU$128</f>
        <v>2.2867888083634033E-2</v>
      </c>
      <c r="AY6" s="14">
        <f>AV6/$AV$128</f>
        <v>0</v>
      </c>
      <c r="AZ6" s="67">
        <f>AW6/$AW$128</f>
        <v>3.2734862639834111E-4</v>
      </c>
      <c r="BA6" s="21">
        <f>N6</f>
        <v>0</v>
      </c>
      <c r="BB6" s="66">
        <v>1628</v>
      </c>
      <c r="BC6" s="15">
        <f>$D$134*AX6</f>
        <v>2896.240893680334</v>
      </c>
      <c r="BD6" s="19">
        <f>BC6-BB6</f>
        <v>1268.240893680334</v>
      </c>
      <c r="BE6" s="53">
        <f>BD6*IF($BD$128 &gt; 0, (BD6&gt;0), (BD6&lt;0))</f>
        <v>1268.240893680334</v>
      </c>
      <c r="BF6" s="61">
        <f>BE6/$BE$128</f>
        <v>4.6264470174657506E-2</v>
      </c>
      <c r="BG6" s="62">
        <f>BF6*$BD$128</f>
        <v>574.5584550990726</v>
      </c>
      <c r="BH6" s="63">
        <f>(IF(BG6 &gt; 0, V6, W6))</f>
        <v>320.56474586229973</v>
      </c>
      <c r="BI6" s="46">
        <f>BG6/BH6</f>
        <v>1.7923320094152748</v>
      </c>
      <c r="BJ6" s="64">
        <f>BB6/BC6</f>
        <v>0.5621079391401228</v>
      </c>
      <c r="BK6" s="66">
        <v>0</v>
      </c>
      <c r="BL6" s="66">
        <v>0</v>
      </c>
      <c r="BM6" s="66">
        <v>0</v>
      </c>
      <c r="BN6" s="10">
        <f>SUM(BK6:BM6)</f>
        <v>0</v>
      </c>
      <c r="BO6" s="15">
        <f>AY6*$D$133</f>
        <v>0</v>
      </c>
      <c r="BP6" s="9">
        <f>BO6-BN6</f>
        <v>0</v>
      </c>
      <c r="BQ6" s="53">
        <f>BP6*IF($BP$128 &gt; 0, (BP6&gt;0), (BP6&lt;0))</f>
        <v>0</v>
      </c>
      <c r="BR6" s="7">
        <f>BQ6/$BQ$128</f>
        <v>0</v>
      </c>
      <c r="BS6" s="62">
        <f>BR6*$BP$128</f>
        <v>0</v>
      </c>
      <c r="BT6" s="48">
        <f>IF(BS6&gt;0,V6,W6)</f>
        <v>330.91016548538812</v>
      </c>
      <c r="BU6" s="46">
        <f>BS6/BT6</f>
        <v>0</v>
      </c>
      <c r="BV6" s="64" t="e">
        <f>BN6/BO6</f>
        <v>#DIV/0!</v>
      </c>
      <c r="BW6" s="16">
        <f>BB6+BN6+BY6</f>
        <v>1628</v>
      </c>
      <c r="BX6" s="69">
        <f>BC6+BO6+BZ6</f>
        <v>2898.7457653695342</v>
      </c>
      <c r="BY6" s="66">
        <v>0</v>
      </c>
      <c r="BZ6" s="15">
        <f>AZ6*$D$136</f>
        <v>2.5048716892001064</v>
      </c>
      <c r="CA6" s="37">
        <f>BZ6-BY6</f>
        <v>2.5048716892001064</v>
      </c>
      <c r="CB6" s="54">
        <f>CA6*(CA6&lt;&gt;0)</f>
        <v>2.5048716892001064</v>
      </c>
      <c r="CC6" s="26">
        <f>CB6/$CB$128</f>
        <v>6.3015639979876949E-4</v>
      </c>
      <c r="CD6" s="47">
        <f>CC6 * $CA$128</f>
        <v>2.5048716892001064</v>
      </c>
      <c r="CE6" s="48">
        <f>IF(CD6&gt;0, V6, W6)</f>
        <v>320.56474586229973</v>
      </c>
      <c r="CF6" s="65">
        <f>CD6/CE6</f>
        <v>7.8139337576318742E-3</v>
      </c>
      <c r="CG6" t="s">
        <v>224</v>
      </c>
      <c r="CH6" s="66">
        <v>0</v>
      </c>
      <c r="CI6" s="15">
        <f>AZ6*$CH$131</f>
        <v>2.7395806543277166</v>
      </c>
      <c r="CJ6" s="37">
        <f>CI6-CH6</f>
        <v>2.7395806543277166</v>
      </c>
      <c r="CK6" s="54">
        <f>CJ6*(CJ6&lt;&gt;0)</f>
        <v>2.7395806543277166</v>
      </c>
      <c r="CL6" s="26">
        <f>CK6/$CK$128</f>
        <v>4.0323530384570489E-4</v>
      </c>
      <c r="CM6" s="47">
        <f>CL6 * $CJ$128</f>
        <v>2.7395806543277166</v>
      </c>
      <c r="CN6" s="48">
        <f>IF(CD6&gt;0,V6,W6)</f>
        <v>320.56474586229973</v>
      </c>
      <c r="CO6" s="65">
        <f>CM6/CN6</f>
        <v>8.5461071115552987E-3</v>
      </c>
      <c r="CP6" s="70">
        <f>N6</f>
        <v>0</v>
      </c>
      <c r="CQ6" s="1">
        <f>BW6+BY6</f>
        <v>1628</v>
      </c>
    </row>
    <row r="7" spans="1:95" x14ac:dyDescent="0.2">
      <c r="A7" s="25" t="s">
        <v>186</v>
      </c>
      <c r="B7">
        <v>1</v>
      </c>
      <c r="C7">
        <v>1</v>
      </c>
      <c r="D7">
        <v>0.63863337713534796</v>
      </c>
      <c r="E7">
        <v>0.36136662286465099</v>
      </c>
      <c r="F7">
        <v>0.88</v>
      </c>
      <c r="G7">
        <v>0.88</v>
      </c>
      <c r="H7">
        <v>0.28878648233486898</v>
      </c>
      <c r="I7">
        <v>0.28033794162826398</v>
      </c>
      <c r="J7">
        <v>0.28453085602061501</v>
      </c>
      <c r="K7">
        <v>0.50038700352641197</v>
      </c>
      <c r="L7">
        <v>0.79305964421251196</v>
      </c>
      <c r="M7">
        <v>-0.17870789669346601</v>
      </c>
      <c r="N7" s="21">
        <v>0</v>
      </c>
      <c r="O7">
        <v>1.0320351874679099</v>
      </c>
      <c r="P7">
        <v>0.97089276449581696</v>
      </c>
      <c r="Q7">
        <v>1.02406402067359</v>
      </c>
      <c r="R7">
        <v>0.95948729388971399</v>
      </c>
      <c r="S7">
        <v>14.4700002670288</v>
      </c>
      <c r="T7" s="27">
        <f>IF(C7,P7,R7)</f>
        <v>0.97089276449581696</v>
      </c>
      <c r="U7" s="27">
        <f>IF(D7 = 0,O7,Q7)</f>
        <v>1.02406402067359</v>
      </c>
      <c r="V7" s="39">
        <f>S7*T7^(1-N7)</f>
        <v>14.048818561510801</v>
      </c>
      <c r="W7" s="38">
        <f>S7*U7^(N7+1)</f>
        <v>14.818206652601434</v>
      </c>
      <c r="X7" s="44">
        <f>0.5 * (D7-MAX($D$3:$D$127))/(MIN($D$3:$D$127)-MAX($D$3:$D$127)) + 0.75</f>
        <v>0.92418380755718865</v>
      </c>
      <c r="Y7" s="44">
        <f>AVERAGE(D7, F7, G7, H7, I7, J7, K7)</f>
        <v>0.53609652294935828</v>
      </c>
      <c r="Z7" s="22">
        <f>AI7^N7</f>
        <v>1</v>
      </c>
      <c r="AA7" s="22">
        <f>(Z7+AB7)/2</f>
        <v>1</v>
      </c>
      <c r="AB7" s="22">
        <f>AM7^N7</f>
        <v>1</v>
      </c>
      <c r="AC7" s="22">
        <v>1</v>
      </c>
      <c r="AD7" s="22">
        <v>1</v>
      </c>
      <c r="AE7" s="22">
        <v>1</v>
      </c>
      <c r="AF7" s="22">
        <f>PERCENTILE($L$2:$L$127, 0.05)</f>
        <v>-7.0738934788639324E-2</v>
      </c>
      <c r="AG7" s="22">
        <f>PERCENTILE($L$2:$L$127, 0.95)</f>
        <v>0.99971493111423171</v>
      </c>
      <c r="AH7" s="22">
        <f>MIN(MAX(L7,AF7), AG7)</f>
        <v>0.79305964421251196</v>
      </c>
      <c r="AI7" s="22">
        <f>AH7-$AH$128+1</f>
        <v>1.8637985790011513</v>
      </c>
      <c r="AJ7" s="22">
        <f>PERCENTILE($M$2:$M$127, 0.02)</f>
        <v>-2.5491164753882352</v>
      </c>
      <c r="AK7" s="22">
        <f>PERCENTILE($M$2:$M$127, 0.98)</f>
        <v>1.3143569426364499</v>
      </c>
      <c r="AL7" s="22">
        <f>MIN(MAX(M7,AJ7), AK7)</f>
        <v>-0.17870789669346601</v>
      </c>
      <c r="AM7" s="22">
        <f>AL7-$AL$128 + 1</f>
        <v>3.3704085786947693</v>
      </c>
      <c r="AN7" s="46">
        <v>1</v>
      </c>
      <c r="AO7" s="46">
        <v>1</v>
      </c>
      <c r="AP7" s="51">
        <v>1</v>
      </c>
      <c r="AQ7" s="21">
        <v>1</v>
      </c>
      <c r="AR7" s="17">
        <f>(AI7^4)*AB7*AE7*AN7</f>
        <v>12.066905319118515</v>
      </c>
      <c r="AS7" s="17">
        <f>(AI7^4) *Z7*AC7*AO7</f>
        <v>12.066905319118515</v>
      </c>
      <c r="AT7" s="17">
        <f>(AM7^4)*AA7*AP7*AQ7</f>
        <v>129.04173871207354</v>
      </c>
      <c r="AU7" s="17">
        <f>MIN(AR7, 0.05*AR$128)</f>
        <v>12.066905319118515</v>
      </c>
      <c r="AV7" s="17">
        <f>MIN(AS7, 0.05*AS$128)</f>
        <v>12.066905319118515</v>
      </c>
      <c r="AW7" s="17">
        <f>MIN(AT7, 0.05*AT$128)</f>
        <v>129.04173871207354</v>
      </c>
      <c r="AX7" s="14">
        <f>AU7/$AU$128</f>
        <v>1.8932702179319184E-2</v>
      </c>
      <c r="AY7" s="14">
        <f>AV7/$AV$128</f>
        <v>2.4941236353354514E-2</v>
      </c>
      <c r="AZ7" s="67">
        <f>AW7/$AW$128</f>
        <v>1.2200568913145448E-2</v>
      </c>
      <c r="BA7" s="21">
        <f>N7</f>
        <v>0</v>
      </c>
      <c r="BB7" s="66">
        <v>12</v>
      </c>
      <c r="BC7" s="15">
        <f>$D$134*AX7</f>
        <v>2397.8456637129539</v>
      </c>
      <c r="BD7" s="19">
        <f>BC7-BB7</f>
        <v>2385.8456637129539</v>
      </c>
      <c r="BE7" s="53">
        <f>BD7*IF($BD$128 &gt; 0, (BD7&gt;0), (BD7&lt;0))</f>
        <v>2385.8456637129539</v>
      </c>
      <c r="BF7" s="61">
        <f>BE7/$BE$128</f>
        <v>8.7033848301382444E-2</v>
      </c>
      <c r="BG7" s="62">
        <f>BF7*$BD$128</f>
        <v>1080.8733620548705</v>
      </c>
      <c r="BH7" s="63">
        <f>(IF(BG7 &gt; 0, V7, W7))</f>
        <v>14.048818561510801</v>
      </c>
      <c r="BI7" s="46">
        <f>BG7/BH7</f>
        <v>76.936957888837171</v>
      </c>
      <c r="BJ7" s="64">
        <f>BB7/BC7</f>
        <v>5.0044922330065864E-3</v>
      </c>
      <c r="BK7" s="66">
        <v>188</v>
      </c>
      <c r="BL7" s="66">
        <v>2937</v>
      </c>
      <c r="BM7" s="66">
        <v>101</v>
      </c>
      <c r="BN7" s="10">
        <f>SUM(BK7:BM7)</f>
        <v>3226</v>
      </c>
      <c r="BO7" s="15">
        <f>AY7*$D$133</f>
        <v>4688.8027870125288</v>
      </c>
      <c r="BP7" s="9">
        <f>BO7-BN7</f>
        <v>1462.8027870125288</v>
      </c>
      <c r="BQ7" s="53">
        <f>BP7*IF($BP$128 &gt; 0, (BP7&gt;0), (BP7&lt;0))</f>
        <v>1462.8027870125288</v>
      </c>
      <c r="BR7" s="7">
        <f>BQ7/$BQ$128</f>
        <v>9.5863415757571166E-2</v>
      </c>
      <c r="BS7" s="62">
        <f>BR7*$BP$128</f>
        <v>258.06431521938487</v>
      </c>
      <c r="BT7" s="48">
        <f>IF(BS7&gt;0,V7,W7)</f>
        <v>14.048818561510801</v>
      </c>
      <c r="BU7" s="46">
        <f>BS7/BT7</f>
        <v>18.369111544112133</v>
      </c>
      <c r="BV7" s="64">
        <f>BN7/BO7</f>
        <v>0.68802211279511849</v>
      </c>
      <c r="BW7" s="16">
        <f>BB7+BN7+BY7</f>
        <v>3238</v>
      </c>
      <c r="BX7" s="69">
        <f>BC7+BO7+BZ7</f>
        <v>7180.0072040488712</v>
      </c>
      <c r="BY7" s="66">
        <v>0</v>
      </c>
      <c r="BZ7" s="15">
        <f>AZ7*$D$136</f>
        <v>93.358753323388967</v>
      </c>
      <c r="CA7" s="37">
        <f>BZ7-BY7</f>
        <v>93.358753323388967</v>
      </c>
      <c r="CB7" s="54">
        <f>CA7*(CA7&lt;&gt;0)</f>
        <v>93.358753323388967</v>
      </c>
      <c r="CC7" s="26">
        <f>CB7/$CB$128</f>
        <v>2.3486478823494101E-2</v>
      </c>
      <c r="CD7" s="47">
        <f>CC7 * $CA$128</f>
        <v>93.358753323388967</v>
      </c>
      <c r="CE7" s="48">
        <f>IF(CD7&gt;0, V7, W7)</f>
        <v>14.048818561510801</v>
      </c>
      <c r="CF7" s="65">
        <f>CD7/CE7</f>
        <v>6.6453099180283832</v>
      </c>
      <c r="CG7" t="s">
        <v>224</v>
      </c>
      <c r="CH7" s="66">
        <v>0</v>
      </c>
      <c r="CI7" s="15">
        <f>AZ7*$CH$131</f>
        <v>102.10656123411425</v>
      </c>
      <c r="CJ7" s="37">
        <f>CI7-CH7</f>
        <v>102.10656123411425</v>
      </c>
      <c r="CK7" s="54">
        <f>CJ7*(CJ7&lt;&gt;0)</f>
        <v>102.10656123411425</v>
      </c>
      <c r="CL7" s="26">
        <f>CK7/$CK$128</f>
        <v>1.5028931591715389E-2</v>
      </c>
      <c r="CM7" s="47">
        <f>CL7 * $CJ$128</f>
        <v>102.10656123411425</v>
      </c>
      <c r="CN7" s="48">
        <f>IF(CD7&gt;0,V7,W7)</f>
        <v>14.048818561510801</v>
      </c>
      <c r="CO7" s="65">
        <f>CM7/CN7</f>
        <v>7.2679820574986325</v>
      </c>
      <c r="CP7" s="70">
        <f>N7</f>
        <v>0</v>
      </c>
      <c r="CQ7" s="1">
        <f>BW7+BY7</f>
        <v>3238</v>
      </c>
    </row>
    <row r="8" spans="1:95" x14ac:dyDescent="0.2">
      <c r="A8" s="25" t="s">
        <v>145</v>
      </c>
      <c r="B8">
        <v>1</v>
      </c>
      <c r="C8">
        <v>1</v>
      </c>
      <c r="D8">
        <v>0.32201358369956001</v>
      </c>
      <c r="E8">
        <v>0.67798641630043899</v>
      </c>
      <c r="F8">
        <v>0.53913388955105201</v>
      </c>
      <c r="G8">
        <v>0.53913388955105201</v>
      </c>
      <c r="H8">
        <v>4.8892603426660998E-2</v>
      </c>
      <c r="I8">
        <v>0.18303384872544901</v>
      </c>
      <c r="J8">
        <v>9.4599161620961797E-2</v>
      </c>
      <c r="K8">
        <v>0.225835369136408</v>
      </c>
      <c r="L8">
        <v>0.870843260165857</v>
      </c>
      <c r="M8">
        <v>-2.5514721504282099</v>
      </c>
      <c r="N8" s="21">
        <v>0</v>
      </c>
      <c r="O8">
        <v>1.00443695305934</v>
      </c>
      <c r="P8">
        <v>1.00351524585372</v>
      </c>
      <c r="Q8">
        <v>1.0077748358109599</v>
      </c>
      <c r="R8">
        <v>0.97794387441577602</v>
      </c>
      <c r="S8">
        <v>62.009998321533203</v>
      </c>
      <c r="T8" s="27">
        <f>IF(C8,P8,R8)</f>
        <v>1.00351524585372</v>
      </c>
      <c r="U8" s="27">
        <f>IF(D8 = 0,O8,Q8)</f>
        <v>1.0077748358109599</v>
      </c>
      <c r="V8" s="39">
        <f>S8*T8^(1-N8)</f>
        <v>62.227978711022153</v>
      </c>
      <c r="W8" s="38">
        <f>S8*U8^(N8+1)</f>
        <v>62.492115877121023</v>
      </c>
      <c r="X8" s="44">
        <f>0.5 * (D8-MAX($D$3:$D$127))/(MIN($D$3:$D$127)-MAX($D$3:$D$127)) + 0.75</f>
        <v>1.085918367346939</v>
      </c>
      <c r="Y8" s="44">
        <f>AVERAGE(D8, F8, G8, H8, I8, J8, K8)</f>
        <v>0.27894890653016341</v>
      </c>
      <c r="Z8" s="22">
        <f>AI8^N8</f>
        <v>1</v>
      </c>
      <c r="AA8" s="22">
        <f>(Z8+AB8)/2</f>
        <v>1</v>
      </c>
      <c r="AB8" s="22">
        <f>AM8^N8</f>
        <v>1</v>
      </c>
      <c r="AC8" s="22">
        <v>1</v>
      </c>
      <c r="AD8" s="22">
        <v>1</v>
      </c>
      <c r="AE8" s="22">
        <v>1</v>
      </c>
      <c r="AF8" s="22">
        <f>PERCENTILE($L$2:$L$127, 0.05)</f>
        <v>-7.0738934788639324E-2</v>
      </c>
      <c r="AG8" s="22">
        <f>PERCENTILE($L$2:$L$127, 0.95)</f>
        <v>0.99971493111423171</v>
      </c>
      <c r="AH8" s="22">
        <f>MIN(MAX(L8,AF8), AG8)</f>
        <v>0.870843260165857</v>
      </c>
      <c r="AI8" s="22">
        <f>AH8-$AH$128+1</f>
        <v>1.9415821949544965</v>
      </c>
      <c r="AJ8" s="22">
        <f>PERCENTILE($M$2:$M$127, 0.02)</f>
        <v>-2.5491164753882352</v>
      </c>
      <c r="AK8" s="22">
        <f>PERCENTILE($M$2:$M$127, 0.98)</f>
        <v>1.3143569426364499</v>
      </c>
      <c r="AL8" s="22">
        <f>MIN(MAX(M8,AJ8), AK8)</f>
        <v>-2.5491164753882352</v>
      </c>
      <c r="AM8" s="22">
        <f>AL8-$AL$128 + 1</f>
        <v>1</v>
      </c>
      <c r="AN8" s="46">
        <v>1</v>
      </c>
      <c r="AO8" s="46">
        <v>1</v>
      </c>
      <c r="AP8" s="51">
        <v>1</v>
      </c>
      <c r="AQ8" s="21">
        <v>1</v>
      </c>
      <c r="AR8" s="17">
        <f>(AI8^4)*AB8*AE8*AN8</f>
        <v>14.210950371886714</v>
      </c>
      <c r="AS8" s="17">
        <f>(AI8^4) *Z8*AC8*AO8</f>
        <v>14.210950371886714</v>
      </c>
      <c r="AT8" s="17">
        <f>(AM8^4)*AA8*AP8*AQ8</f>
        <v>1</v>
      </c>
      <c r="AU8" s="17">
        <f>MIN(AR8, 0.05*AR$128)</f>
        <v>14.210950371886714</v>
      </c>
      <c r="AV8" s="17">
        <f>MIN(AS8, 0.05*AS$128)</f>
        <v>14.210950371886714</v>
      </c>
      <c r="AW8" s="17">
        <f>MIN(AT8, 0.05*AT$128)</f>
        <v>1</v>
      </c>
      <c r="AX8" s="14">
        <f>AU8/$AU$128</f>
        <v>2.2296660490883052E-2</v>
      </c>
      <c r="AY8" s="14">
        <f>AV8/$AV$128</f>
        <v>2.9372789680337814E-2</v>
      </c>
      <c r="AZ8" s="67">
        <f>AW8/$AW$128</f>
        <v>9.4547462200336314E-5</v>
      </c>
      <c r="BA8" s="21">
        <f>N8</f>
        <v>0</v>
      </c>
      <c r="BB8" s="66">
        <v>1674</v>
      </c>
      <c r="BC8" s="15">
        <f>$D$134*AX8</f>
        <v>2823.8943478308292</v>
      </c>
      <c r="BD8" s="19">
        <f>BC8-BB8</f>
        <v>1149.8943478308292</v>
      </c>
      <c r="BE8" s="53">
        <f>BD8*IF($BD$128 &gt; 0, (BD8&gt;0), (BD8&lt;0))</f>
        <v>1149.8943478308292</v>
      </c>
      <c r="BF8" s="61">
        <f>BE8/$BE$128</f>
        <v>4.1947277543500944E-2</v>
      </c>
      <c r="BG8" s="62">
        <f>BF8*$BD$128</f>
        <v>520.94323981273908</v>
      </c>
      <c r="BH8" s="63">
        <f>(IF(BG8 &gt; 0, V8, W8))</f>
        <v>62.227978711022153</v>
      </c>
      <c r="BI8" s="46">
        <f>BG8/BH8</f>
        <v>8.371527576557245</v>
      </c>
      <c r="BJ8" s="64">
        <f>BB8/BC8</f>
        <v>0.59279838188205625</v>
      </c>
      <c r="BK8" s="66">
        <v>1116</v>
      </c>
      <c r="BL8" s="66">
        <v>4527</v>
      </c>
      <c r="BM8" s="66">
        <v>248</v>
      </c>
      <c r="BN8" s="10">
        <f>SUM(BK8:BM8)</f>
        <v>5891</v>
      </c>
      <c r="BO8" s="15">
        <f>AY8*$D$133</f>
        <v>5521.9082231654265</v>
      </c>
      <c r="BP8" s="9">
        <f>BO8-BN8</f>
        <v>-369.09177683457347</v>
      </c>
      <c r="BQ8" s="53">
        <f>BP8*IF($BP$128 &gt; 0, (BP8&gt;0), (BP8&lt;0))</f>
        <v>0</v>
      </c>
      <c r="BR8" s="7">
        <f>BQ8/$BQ$128</f>
        <v>0</v>
      </c>
      <c r="BS8" s="62">
        <f>BR8*$BP$128</f>
        <v>0</v>
      </c>
      <c r="BT8" s="48">
        <f>IF(BS8&gt;0,V8,W8)</f>
        <v>62.492115877121023</v>
      </c>
      <c r="BU8" s="46">
        <f>BS8/BT8</f>
        <v>0</v>
      </c>
      <c r="BV8" s="64">
        <f>BN8/BO8</f>
        <v>1.0668413457663359</v>
      </c>
      <c r="BW8" s="16">
        <f>BB8+BN8+BY8</f>
        <v>7565</v>
      </c>
      <c r="BX8" s="69">
        <f>BC8+BO8+BZ8</f>
        <v>8346.5260481770129</v>
      </c>
      <c r="BY8" s="66">
        <v>0</v>
      </c>
      <c r="BZ8" s="15">
        <f>AZ8*$D$136</f>
        <v>0.72347718075697343</v>
      </c>
      <c r="CA8" s="37">
        <f>BZ8-BY8</f>
        <v>0.72347718075697343</v>
      </c>
      <c r="CB8" s="54">
        <f>CA8*(CA8&lt;&gt;0)</f>
        <v>0.72347718075697343</v>
      </c>
      <c r="CC8" s="26">
        <f>CB8/$CB$128</f>
        <v>1.8200683792628279E-4</v>
      </c>
      <c r="CD8" s="47">
        <f>CC8 * $CA$128</f>
        <v>0.72347718075697343</v>
      </c>
      <c r="CE8" s="48">
        <f>IF(CD8&gt;0, V8, W8)</f>
        <v>62.227978711022153</v>
      </c>
      <c r="CF8" s="65">
        <f>CD8/CE8</f>
        <v>1.16262362323658E-2</v>
      </c>
      <c r="CG8" t="s">
        <v>224</v>
      </c>
      <c r="CH8" s="66">
        <v>0</v>
      </c>
      <c r="CI8" s="15">
        <f>AZ8*$CH$131</f>
        <v>0.79126771115461458</v>
      </c>
      <c r="CJ8" s="37">
        <f>CI8-CH8</f>
        <v>0.79126771115461458</v>
      </c>
      <c r="CK8" s="54">
        <f>CJ8*(CJ8&lt;&gt;0)</f>
        <v>0.79126771115461458</v>
      </c>
      <c r="CL8" s="26">
        <f>CK8/$CK$128</f>
        <v>1.1646566251907791E-4</v>
      </c>
      <c r="CM8" s="47">
        <f>CL8 * $CJ$128</f>
        <v>0.79126771115461458</v>
      </c>
      <c r="CN8" s="48">
        <f>IF(CD8&gt;0,V8,W8)</f>
        <v>62.227978711022153</v>
      </c>
      <c r="CO8" s="65">
        <f>CM8/CN8</f>
        <v>1.2715626114567353E-2</v>
      </c>
      <c r="CP8" s="70">
        <f>N8</f>
        <v>0</v>
      </c>
      <c r="CQ8" s="1">
        <f>BW8+BY8</f>
        <v>7565</v>
      </c>
    </row>
    <row r="9" spans="1:95" x14ac:dyDescent="0.2">
      <c r="A9" s="25" t="s">
        <v>199</v>
      </c>
      <c r="B9">
        <v>0</v>
      </c>
      <c r="C9">
        <v>1</v>
      </c>
      <c r="D9">
        <v>0.39392728725529302</v>
      </c>
      <c r="E9">
        <v>0.60607271274470598</v>
      </c>
      <c r="F9">
        <v>0.47376788553259103</v>
      </c>
      <c r="G9">
        <v>0.47376788553259103</v>
      </c>
      <c r="H9">
        <v>0.24947764312578299</v>
      </c>
      <c r="I9">
        <v>0.156707062264939</v>
      </c>
      <c r="J9">
        <v>0.19772432464171499</v>
      </c>
      <c r="K9">
        <v>0.30606442982461202</v>
      </c>
      <c r="L9">
        <v>0.542597809933825</v>
      </c>
      <c r="M9">
        <v>0.65454744967350598</v>
      </c>
      <c r="N9" s="21">
        <v>0</v>
      </c>
      <c r="O9">
        <v>0.99645351840721796</v>
      </c>
      <c r="P9">
        <v>0.98466854527410197</v>
      </c>
      <c r="Q9">
        <v>1.0093854337499699</v>
      </c>
      <c r="R9">
        <v>0.99800948875586604</v>
      </c>
      <c r="S9">
        <v>35.159999847412102</v>
      </c>
      <c r="T9" s="27">
        <f>IF(C9,P9,R9)</f>
        <v>0.98466854527410197</v>
      </c>
      <c r="U9" s="27">
        <f>IF(D9 = 0,O9,Q9)</f>
        <v>1.0093854337499699</v>
      </c>
      <c r="V9" s="39">
        <f>S9*T9^(1-N9)</f>
        <v>34.620945901588925</v>
      </c>
      <c r="W9" s="38">
        <f>S9*U9^(N9+1)</f>
        <v>35.489991696628941</v>
      </c>
      <c r="X9" s="44">
        <f>0.5 * (D9-MAX($D$3:$D$127))/(MIN($D$3:$D$127)-MAX($D$3:$D$127)) + 0.75</f>
        <v>1.049183673469388</v>
      </c>
      <c r="Y9" s="44">
        <f>AVERAGE(D9, F9, G9, H9, I9, J9, K9)</f>
        <v>0.32163378831107486</v>
      </c>
      <c r="Z9" s="22">
        <f>AI9^N9</f>
        <v>1</v>
      </c>
      <c r="AA9" s="22">
        <f>(Z9+AB9)/2</f>
        <v>1</v>
      </c>
      <c r="AB9" s="22">
        <f>AM9^N9</f>
        <v>1</v>
      </c>
      <c r="AC9" s="22">
        <v>1</v>
      </c>
      <c r="AD9" s="22">
        <v>1</v>
      </c>
      <c r="AE9" s="22">
        <v>1</v>
      </c>
      <c r="AF9" s="22">
        <f>PERCENTILE($L$2:$L$127, 0.05)</f>
        <v>-7.0738934788639324E-2</v>
      </c>
      <c r="AG9" s="22">
        <f>PERCENTILE($L$2:$L$127, 0.95)</f>
        <v>0.99971493111423171</v>
      </c>
      <c r="AH9" s="22">
        <f>MIN(MAX(L9,AF9), AG9)</f>
        <v>0.542597809933825</v>
      </c>
      <c r="AI9" s="22">
        <f>AH9-$AH$128+1</f>
        <v>1.6133367447224645</v>
      </c>
      <c r="AJ9" s="22">
        <f>PERCENTILE($M$2:$M$127, 0.02)</f>
        <v>-2.5491164753882352</v>
      </c>
      <c r="AK9" s="22">
        <f>PERCENTILE($M$2:$M$127, 0.98)</f>
        <v>1.3143569426364499</v>
      </c>
      <c r="AL9" s="22">
        <f>MIN(MAX(M9,AJ9), AK9)</f>
        <v>0.65454744967350598</v>
      </c>
      <c r="AM9" s="22">
        <f>AL9-$AL$128 + 1</f>
        <v>4.2036639250617416</v>
      </c>
      <c r="AN9" s="46">
        <v>0</v>
      </c>
      <c r="AO9" s="49">
        <v>0</v>
      </c>
      <c r="AP9" s="51">
        <v>0.5</v>
      </c>
      <c r="AQ9" s="50">
        <v>1</v>
      </c>
      <c r="AR9" s="17">
        <f>(AI9^4)*AB9*AE9*AN9</f>
        <v>0</v>
      </c>
      <c r="AS9" s="17">
        <f>(AI9^4) *Z9*AC9*AO9</f>
        <v>0</v>
      </c>
      <c r="AT9" s="17">
        <f>(AM9^4)*AA9*AP9*AQ9</f>
        <v>156.12841658963521</v>
      </c>
      <c r="AU9" s="17">
        <f>MIN(AR9, 0.05*AR$128)</f>
        <v>0</v>
      </c>
      <c r="AV9" s="17">
        <f>MIN(AS9, 0.05*AS$128)</f>
        <v>0</v>
      </c>
      <c r="AW9" s="17">
        <f>MIN(AT9, 0.05*AT$128)</f>
        <v>156.12841658963521</v>
      </c>
      <c r="AX9" s="14">
        <f>AU9/$AU$128</f>
        <v>0</v>
      </c>
      <c r="AY9" s="14">
        <f>AV9/$AV$128</f>
        <v>0</v>
      </c>
      <c r="AZ9" s="67">
        <f>AW9/$AW$128</f>
        <v>1.4761545565906895E-2</v>
      </c>
      <c r="BA9" s="21">
        <f>N9</f>
        <v>0</v>
      </c>
      <c r="BB9" s="66">
        <v>0</v>
      </c>
      <c r="BC9" s="15">
        <f>$D$134*AX9</f>
        <v>0</v>
      </c>
      <c r="BD9" s="19">
        <f>BC9-BB9</f>
        <v>0</v>
      </c>
      <c r="BE9" s="53">
        <f>BD9*IF($BD$128 &gt; 0, (BD9&gt;0), (BD9&lt;0))</f>
        <v>0</v>
      </c>
      <c r="BF9" s="61">
        <f>BE9/$BE$128</f>
        <v>0</v>
      </c>
      <c r="BG9" s="62">
        <f>BF9*$BD$128</f>
        <v>0</v>
      </c>
      <c r="BH9" s="63">
        <f>(IF(BG9 &gt; 0, V9, W9))</f>
        <v>35.489991696628941</v>
      </c>
      <c r="BI9" s="46">
        <f>BG9/BH9</f>
        <v>0</v>
      </c>
      <c r="BJ9" s="64" t="e">
        <f>BB9/BC9</f>
        <v>#DIV/0!</v>
      </c>
      <c r="BK9" s="66">
        <v>0</v>
      </c>
      <c r="BL9" s="66">
        <v>0</v>
      </c>
      <c r="BM9" s="66">
        <v>0</v>
      </c>
      <c r="BN9" s="10">
        <f>SUM(BK9:BM9)</f>
        <v>0</v>
      </c>
      <c r="BO9" s="15">
        <f>AY9*$D$133</f>
        <v>0</v>
      </c>
      <c r="BP9" s="9">
        <f>BO9-BN9</f>
        <v>0</v>
      </c>
      <c r="BQ9" s="53">
        <f>BP9*IF($BP$128 &gt; 0, (BP9&gt;0), (BP9&lt;0))</f>
        <v>0</v>
      </c>
      <c r="BR9" s="7">
        <f>BQ9/$BQ$128</f>
        <v>0</v>
      </c>
      <c r="BS9" s="62">
        <f>BR9*$BP$128</f>
        <v>0</v>
      </c>
      <c r="BT9" s="48">
        <f>IF(BS9&gt;0,V9,W9)</f>
        <v>35.489991696628941</v>
      </c>
      <c r="BU9" s="46">
        <f>BS9/BT9</f>
        <v>0</v>
      </c>
      <c r="BV9" s="64" t="e">
        <f>BN9/BO9</f>
        <v>#DIV/0!</v>
      </c>
      <c r="BW9" s="16">
        <f>BB9+BN9+BY9</f>
        <v>70</v>
      </c>
      <c r="BX9" s="69">
        <f>BC9+BO9+BZ9</f>
        <v>112.95534667031956</v>
      </c>
      <c r="BY9" s="66">
        <v>70</v>
      </c>
      <c r="BZ9" s="15">
        <f>AZ9*$D$136</f>
        <v>112.95534667031956</v>
      </c>
      <c r="CA9" s="37">
        <f>BZ9-BY9</f>
        <v>42.955346670319557</v>
      </c>
      <c r="CB9" s="54">
        <f>CA9*(CA9&lt;&gt;0)</f>
        <v>42.955346670319557</v>
      </c>
      <c r="CC9" s="26">
        <f>CB9/$CB$128</f>
        <v>1.0806376520835119E-2</v>
      </c>
      <c r="CD9" s="47">
        <f>CC9 * $CA$128</f>
        <v>42.955346670319557</v>
      </c>
      <c r="CE9" s="48">
        <f>IF(CD9&gt;0, V9, W9)</f>
        <v>34.620945901588925</v>
      </c>
      <c r="CF9" s="65">
        <f>CD9/CE9</f>
        <v>1.2407329017647701</v>
      </c>
      <c r="CG9" t="s">
        <v>224</v>
      </c>
      <c r="CH9" s="66">
        <v>0</v>
      </c>
      <c r="CI9" s="15">
        <f>AZ9*$CH$131</f>
        <v>123.5393748410748</v>
      </c>
      <c r="CJ9" s="37">
        <f>CI9-CH9</f>
        <v>123.5393748410748</v>
      </c>
      <c r="CK9" s="54">
        <f>CJ9*(CJ9&lt;&gt;0)</f>
        <v>123.5393748410748</v>
      </c>
      <c r="CL9" s="26">
        <f>CK9/$CK$128</f>
        <v>1.8183599476166459E-2</v>
      </c>
      <c r="CM9" s="47">
        <f>CL9 * $CJ$128</f>
        <v>123.5393748410748</v>
      </c>
      <c r="CN9" s="48">
        <f>IF(CD9&gt;0,V9,W9)</f>
        <v>34.620945901588925</v>
      </c>
      <c r="CO9" s="65">
        <f>CM9/CN9</f>
        <v>3.5683419855783018</v>
      </c>
      <c r="CP9" s="70">
        <f>N9</f>
        <v>0</v>
      </c>
      <c r="CQ9" s="1">
        <f>BW9+BY9</f>
        <v>140</v>
      </c>
    </row>
    <row r="10" spans="1:95" x14ac:dyDescent="0.2">
      <c r="A10" s="25" t="s">
        <v>225</v>
      </c>
      <c r="B10">
        <v>1</v>
      </c>
      <c r="C10">
        <v>1</v>
      </c>
      <c r="D10">
        <v>0.979624450659209</v>
      </c>
      <c r="E10">
        <v>2.0375549340790999E-2</v>
      </c>
      <c r="F10">
        <v>1</v>
      </c>
      <c r="G10">
        <v>1</v>
      </c>
      <c r="H10">
        <v>0.97053907229419101</v>
      </c>
      <c r="I10">
        <v>0.73589636439615502</v>
      </c>
      <c r="J10">
        <v>0.84511311361598895</v>
      </c>
      <c r="K10">
        <v>0.91930033917974197</v>
      </c>
      <c r="L10">
        <v>0.68575036776154796</v>
      </c>
      <c r="M10">
        <v>-1.2460110844169501</v>
      </c>
      <c r="N10" s="21">
        <v>-2</v>
      </c>
      <c r="O10">
        <v>1.0094106473</v>
      </c>
      <c r="P10">
        <v>0.99755831627081704</v>
      </c>
      <c r="Q10">
        <v>1.0042556890940799</v>
      </c>
      <c r="R10">
        <v>0.99826300725462402</v>
      </c>
      <c r="S10">
        <v>273.80999755859301</v>
      </c>
      <c r="T10" s="27">
        <f>IF(C10,P10,R10)</f>
        <v>0.99755831627081704</v>
      </c>
      <c r="U10" s="27">
        <f>IF(D10 = 0,O10,Q10)</f>
        <v>1.0042556890940799</v>
      </c>
      <c r="V10" s="39">
        <f>S10*T10^(1-N10)</f>
        <v>271.80921854228859</v>
      </c>
      <c r="W10" s="38">
        <f>S10*U10^(N10+1)</f>
        <v>272.64968526650006</v>
      </c>
      <c r="X10" s="44">
        <f>0.5 * (D10-MAX($D$3:$D$127))/(MIN($D$3:$D$127)-MAX($D$3:$D$127)) + 0.75</f>
        <v>0.75</v>
      </c>
      <c r="Y10" s="44">
        <f>AVERAGE(D10, F10, G10, H10, I10, J10, K10)</f>
        <v>0.9214961914493266</v>
      </c>
      <c r="Z10" s="22">
        <f>AI10^N10</f>
        <v>0.32412235195115102</v>
      </c>
      <c r="AA10" s="22">
        <f>(Z10+AB10)/2</f>
        <v>0.25632441974432085</v>
      </c>
      <c r="AB10" s="22">
        <f>AM10^N10</f>
        <v>0.18852648753749071</v>
      </c>
      <c r="AC10" s="22">
        <v>1</v>
      </c>
      <c r="AD10" s="22">
        <v>1</v>
      </c>
      <c r="AE10" s="22">
        <v>1</v>
      </c>
      <c r="AF10" s="22">
        <f>PERCENTILE($L$2:$L$127, 0.05)</f>
        <v>-7.0738934788639324E-2</v>
      </c>
      <c r="AG10" s="22">
        <f>PERCENTILE($L$2:$L$127, 0.95)</f>
        <v>0.99971493111423171</v>
      </c>
      <c r="AH10" s="22">
        <f>MIN(MAX(L10,AF10), AG10)</f>
        <v>0.68575036776154796</v>
      </c>
      <c r="AI10" s="22">
        <f>AH10-$AH$128+1</f>
        <v>1.7564893025501873</v>
      </c>
      <c r="AJ10" s="22">
        <f>PERCENTILE($M$2:$M$127, 0.02)</f>
        <v>-2.5491164753882352</v>
      </c>
      <c r="AK10" s="22">
        <f>PERCENTILE($M$2:$M$127, 0.98)</f>
        <v>1.3143569426364499</v>
      </c>
      <c r="AL10" s="22">
        <f>MIN(MAX(M10,AJ10), AK10)</f>
        <v>-1.2460110844169501</v>
      </c>
      <c r="AM10" s="22">
        <f>AL10-$AL$128 + 1</f>
        <v>2.3031053909712851</v>
      </c>
      <c r="AN10" s="46">
        <v>1</v>
      </c>
      <c r="AO10" s="71">
        <v>0</v>
      </c>
      <c r="AP10" s="51">
        <v>1</v>
      </c>
      <c r="AQ10" s="21">
        <v>1</v>
      </c>
      <c r="AR10" s="17">
        <f>(AI10^4)*AB10*AE10*AN10</f>
        <v>1.7945452468404812</v>
      </c>
      <c r="AS10" s="17">
        <f>(AI10^4) *Z10*AC10*AO10</f>
        <v>0</v>
      </c>
      <c r="AT10" s="17">
        <f>(AM10^4)*AA10*AP10*AQ10</f>
        <v>7.2118258433476043</v>
      </c>
      <c r="AU10" s="17">
        <f>MIN(AR10, 0.05*AR$128)</f>
        <v>1.7945452468404812</v>
      </c>
      <c r="AV10" s="17">
        <f>MIN(AS10, 0.05*AS$128)</f>
        <v>0</v>
      </c>
      <c r="AW10" s="17">
        <f>MIN(AT10, 0.05*AT$128)</f>
        <v>7.2118258433476043</v>
      </c>
      <c r="AX10" s="14">
        <f>AU10/$AU$128</f>
        <v>2.815601001850371E-3</v>
      </c>
      <c r="AY10" s="14">
        <f>AV10/$AV$128</f>
        <v>0</v>
      </c>
      <c r="AZ10" s="67">
        <f>AW10/$AW$128</f>
        <v>6.8185983131931617E-4</v>
      </c>
      <c r="BA10" s="21">
        <f>N10</f>
        <v>-2</v>
      </c>
      <c r="BB10" s="66">
        <v>274</v>
      </c>
      <c r="BC10" s="15">
        <f>$D$134*AX10</f>
        <v>356.59868248535133</v>
      </c>
      <c r="BD10" s="19">
        <f>BC10-BB10</f>
        <v>82.598682485351333</v>
      </c>
      <c r="BE10" s="53">
        <f>BD10*IF($BD$128 &gt; 0, (BD10&gt;0), (BD10&lt;0))</f>
        <v>82.598682485351333</v>
      </c>
      <c r="BF10" s="61">
        <f>BE10/$BE$128</f>
        <v>3.0131375682266397E-3</v>
      </c>
      <c r="BG10" s="62">
        <f>BF10*$BD$128</f>
        <v>37.420155459806708</v>
      </c>
      <c r="BH10" s="63">
        <f>(IF(BG10 &gt; 0, V10, W10))</f>
        <v>271.80921854228859</v>
      </c>
      <c r="BI10" s="46">
        <f>BG10/BH10</f>
        <v>0.13767066349144008</v>
      </c>
      <c r="BJ10" s="64">
        <f>BB10/BC10</f>
        <v>0.7683707581035597</v>
      </c>
      <c r="BK10" s="66">
        <v>0</v>
      </c>
      <c r="BL10" s="66">
        <v>0</v>
      </c>
      <c r="BM10" s="66">
        <v>0</v>
      </c>
      <c r="BN10" s="10">
        <f>SUM(BK10:BM10)</f>
        <v>0</v>
      </c>
      <c r="BO10" s="15">
        <f>AY10*$D$133</f>
        <v>0</v>
      </c>
      <c r="BP10" s="9">
        <f>BO10-BN10</f>
        <v>0</v>
      </c>
      <c r="BQ10" s="53">
        <f>BP10*IF($BP$128 &gt; 0, (BP10&gt;0), (BP10&lt;0))</f>
        <v>0</v>
      </c>
      <c r="BR10" s="7">
        <f>BQ10/$BQ$128</f>
        <v>0</v>
      </c>
      <c r="BS10" s="62">
        <f>BR10*$BP$128</f>
        <v>0</v>
      </c>
      <c r="BT10" s="48">
        <f>IF(BS10&gt;0,V10,W10)</f>
        <v>272.64968526650006</v>
      </c>
      <c r="BU10" s="46">
        <f>BS10/BT10</f>
        <v>0</v>
      </c>
      <c r="BV10" s="64" t="e">
        <f>BN10/BO10</f>
        <v>#DIV/0!</v>
      </c>
      <c r="BW10" s="16">
        <f>BB10+BN10+BY10</f>
        <v>274</v>
      </c>
      <c r="BX10" s="69">
        <f>BC10+BO10+BZ10</f>
        <v>361.81627391460677</v>
      </c>
      <c r="BY10" s="66">
        <v>0</v>
      </c>
      <c r="BZ10" s="15">
        <f>AZ10*$D$136</f>
        <v>5.2175914292554069</v>
      </c>
      <c r="CA10" s="37">
        <f>BZ10-BY10</f>
        <v>5.2175914292554069</v>
      </c>
      <c r="CB10" s="54">
        <f>CA10*(CA10&lt;&gt;0)</f>
        <v>5.2175914292554069</v>
      </c>
      <c r="CC10" s="26">
        <f>CB10/$CB$128</f>
        <v>1.3126016174227451E-3</v>
      </c>
      <c r="CD10" s="47">
        <f>CC10 * $CA$128</f>
        <v>5.2175914292554069</v>
      </c>
      <c r="CE10" s="48">
        <f>IF(CD10&gt;0, V10, W10)</f>
        <v>271.80921854228859</v>
      </c>
      <c r="CF10" s="65">
        <f>CD10/CE10</f>
        <v>1.9195785401383083E-2</v>
      </c>
      <c r="CG10" t="s">
        <v>224</v>
      </c>
      <c r="CH10" s="66">
        <v>0</v>
      </c>
      <c r="CI10" s="15">
        <f>AZ10*$CH$131</f>
        <v>5.7064849283113572</v>
      </c>
      <c r="CJ10" s="37">
        <f>CI10-CH10</f>
        <v>5.7064849283113572</v>
      </c>
      <c r="CK10" s="54">
        <f>CJ10*(CJ10&lt;&gt;0)</f>
        <v>5.7064849283113572</v>
      </c>
      <c r="CL10" s="26">
        <f>CK10/$CK$128</f>
        <v>8.3993007481768657E-4</v>
      </c>
      <c r="CM10" s="47">
        <f>CL10 * $CJ$128</f>
        <v>5.7064849283113572</v>
      </c>
      <c r="CN10" s="48">
        <f>IF(CD10&gt;0,V10,W10)</f>
        <v>271.80921854228859</v>
      </c>
      <c r="CO10" s="65">
        <f>CM10/CN10</f>
        <v>2.0994449558831028E-2</v>
      </c>
      <c r="CP10" s="70">
        <f>N10</f>
        <v>-2</v>
      </c>
      <c r="CQ10" s="1">
        <f>BW10+BY10</f>
        <v>274</v>
      </c>
    </row>
    <row r="11" spans="1:95" x14ac:dyDescent="0.2">
      <c r="A11" s="25" t="s">
        <v>146</v>
      </c>
      <c r="B11">
        <v>1</v>
      </c>
      <c r="C11">
        <v>1</v>
      </c>
      <c r="D11">
        <v>0.76841130152848502</v>
      </c>
      <c r="E11">
        <v>0.231588698471514</v>
      </c>
      <c r="F11">
        <v>0.97284859641049204</v>
      </c>
      <c r="G11">
        <v>0.97284859641049204</v>
      </c>
      <c r="H11">
        <v>0.260614934114202</v>
      </c>
      <c r="I11">
        <v>0.60566129819424097</v>
      </c>
      <c r="J11">
        <v>0.397296336912907</v>
      </c>
      <c r="K11">
        <v>0.621698627732723</v>
      </c>
      <c r="L11">
        <v>0.67321904644538</v>
      </c>
      <c r="M11">
        <v>1.1430316742064901</v>
      </c>
      <c r="N11" s="21">
        <v>0</v>
      </c>
      <c r="O11">
        <v>1.00739470800209</v>
      </c>
      <c r="P11">
        <v>0.98864741592253202</v>
      </c>
      <c r="Q11">
        <v>1.0136696800367699</v>
      </c>
      <c r="R11">
        <v>0.988864794427604</v>
      </c>
      <c r="S11">
        <v>30.120000839233398</v>
      </c>
      <c r="T11" s="27">
        <f>IF(C11,P11,R11)</f>
        <v>0.98864741592253202</v>
      </c>
      <c r="U11" s="27">
        <f>IF(D11 = 0,O11,Q11)</f>
        <v>1.0136696800367699</v>
      </c>
      <c r="V11" s="39">
        <f>S11*T11^(1-N11)</f>
        <v>29.778060997292595</v>
      </c>
      <c r="W11" s="38">
        <f>S11*U11^(N11+1)</f>
        <v>30.531731613412962</v>
      </c>
      <c r="X11" s="44">
        <f>0.5 * (D11-MAX($D$3:$D$127))/(MIN($D$3:$D$127)-MAX($D$3:$D$127)) + 0.75</f>
        <v>0.85789112495391884</v>
      </c>
      <c r="Y11" s="44">
        <f>AVERAGE(D11, F11, G11, H11, I11, J11, K11)</f>
        <v>0.65705424161479176</v>
      </c>
      <c r="Z11" s="22">
        <f>AI11^N11</f>
        <v>1</v>
      </c>
      <c r="AA11" s="22">
        <f>(Z11+AB11)/2</f>
        <v>1</v>
      </c>
      <c r="AB11" s="22">
        <f>AM11^N11</f>
        <v>1</v>
      </c>
      <c r="AC11" s="22">
        <v>1</v>
      </c>
      <c r="AD11" s="22">
        <v>1</v>
      </c>
      <c r="AE11" s="22">
        <v>1</v>
      </c>
      <c r="AF11" s="22">
        <f>PERCENTILE($L$2:$L$127, 0.05)</f>
        <v>-7.0738934788639324E-2</v>
      </c>
      <c r="AG11" s="22">
        <f>PERCENTILE($L$2:$L$127, 0.95)</f>
        <v>0.99971493111423171</v>
      </c>
      <c r="AH11" s="22">
        <f>MIN(MAX(L11,AF11), AG11)</f>
        <v>0.67321904644538</v>
      </c>
      <c r="AI11" s="22">
        <f>AH11-$AH$128+1</f>
        <v>1.7439579812340193</v>
      </c>
      <c r="AJ11" s="22">
        <f>PERCENTILE($M$2:$M$127, 0.02)</f>
        <v>-2.5491164753882352</v>
      </c>
      <c r="AK11" s="22">
        <f>PERCENTILE($M$2:$M$127, 0.98)</f>
        <v>1.3143569426364499</v>
      </c>
      <c r="AL11" s="22">
        <f>MIN(MAX(M11,AJ11), AK11)</f>
        <v>1.1430316742064901</v>
      </c>
      <c r="AM11" s="22">
        <f>AL11-$AL$128 + 1</f>
        <v>4.6921481495947255</v>
      </c>
      <c r="AN11" s="46">
        <v>0</v>
      </c>
      <c r="AO11" s="49">
        <v>0</v>
      </c>
      <c r="AP11" s="51">
        <v>0.5</v>
      </c>
      <c r="AQ11" s="50">
        <v>1</v>
      </c>
      <c r="AR11" s="17">
        <f>(AI11^4)*AB11*AE11*AN11</f>
        <v>0</v>
      </c>
      <c r="AS11" s="17">
        <f>(AI11^4) *Z11*AC11*AO11</f>
        <v>0</v>
      </c>
      <c r="AT11" s="17">
        <f>(AM11^4)*AA11*AP11*AQ11</f>
        <v>242.35772577084197</v>
      </c>
      <c r="AU11" s="17">
        <f>MIN(AR11, 0.05*AR$128)</f>
        <v>0</v>
      </c>
      <c r="AV11" s="17">
        <f>MIN(AS11, 0.05*AS$128)</f>
        <v>0</v>
      </c>
      <c r="AW11" s="17">
        <f>MIN(AT11, 0.05*AT$128)</f>
        <v>242.35772577084197</v>
      </c>
      <c r="AX11" s="14">
        <f>AU11/$AU$128</f>
        <v>0</v>
      </c>
      <c r="AY11" s="14">
        <f>AV11/$AV$128</f>
        <v>0</v>
      </c>
      <c r="AZ11" s="67">
        <f>AW11/$AW$128</f>
        <v>2.2914307916278156E-2</v>
      </c>
      <c r="BA11" s="21">
        <f>N11</f>
        <v>0</v>
      </c>
      <c r="BB11" s="66">
        <v>0</v>
      </c>
      <c r="BC11" s="15">
        <f>$D$134*AX11</f>
        <v>0</v>
      </c>
      <c r="BD11" s="19">
        <f>BC11-BB11</f>
        <v>0</v>
      </c>
      <c r="BE11" s="53">
        <f>BD11*IF($BD$128 &gt; 0, (BD11&gt;0), (BD11&lt;0))</f>
        <v>0</v>
      </c>
      <c r="BF11" s="61">
        <f>BE11/$BE$128</f>
        <v>0</v>
      </c>
      <c r="BG11" s="62">
        <f>BF11*$BD$128</f>
        <v>0</v>
      </c>
      <c r="BH11" s="63">
        <f>(IF(BG11 &gt; 0, V11, W11))</f>
        <v>30.531731613412962</v>
      </c>
      <c r="BI11" s="46">
        <f>BG11/BH11</f>
        <v>0</v>
      </c>
      <c r="BJ11" s="64" t="e">
        <f>BB11/BC11</f>
        <v>#DIV/0!</v>
      </c>
      <c r="BK11" s="66">
        <v>0</v>
      </c>
      <c r="BL11" s="66">
        <v>0</v>
      </c>
      <c r="BM11" s="66">
        <v>0</v>
      </c>
      <c r="BN11" s="10">
        <f>SUM(BK11:BM11)</f>
        <v>0</v>
      </c>
      <c r="BO11" s="15">
        <f>AY11*$D$133</f>
        <v>0</v>
      </c>
      <c r="BP11" s="9">
        <f>BO11-BN11</f>
        <v>0</v>
      </c>
      <c r="BQ11" s="53">
        <f>BP11*IF($BP$128 &gt; 0, (BP11&gt;0), (BP11&lt;0))</f>
        <v>0</v>
      </c>
      <c r="BR11" s="7">
        <f>BQ11/$BQ$128</f>
        <v>0</v>
      </c>
      <c r="BS11" s="62">
        <f>BR11*$BP$128</f>
        <v>0</v>
      </c>
      <c r="BT11" s="48">
        <f>IF(BS11&gt;0,V11,W11)</f>
        <v>30.531731613412962</v>
      </c>
      <c r="BU11" s="46">
        <f>BS11/BT11</f>
        <v>0</v>
      </c>
      <c r="BV11" s="64" t="e">
        <f>BN11/BO11</f>
        <v>#DIV/0!</v>
      </c>
      <c r="BW11" s="16">
        <f>BB11+BN11+BY11</f>
        <v>120</v>
      </c>
      <c r="BX11" s="69">
        <f>BC11+BO11+BZ11</f>
        <v>175.34028417536044</v>
      </c>
      <c r="BY11" s="66">
        <v>120</v>
      </c>
      <c r="BZ11" s="15">
        <f>AZ11*$D$136</f>
        <v>175.34028417536044</v>
      </c>
      <c r="CA11" s="37">
        <f>BZ11-BY11</f>
        <v>55.340284175360438</v>
      </c>
      <c r="CB11" s="54">
        <f>CA11*(CA11&lt;&gt;0)</f>
        <v>55.340284175360438</v>
      </c>
      <c r="CC11" s="26">
        <f>CB11/$CB$128</f>
        <v>1.3922084069273078E-2</v>
      </c>
      <c r="CD11" s="47">
        <f>CC11 * $CA$128</f>
        <v>55.340284175360438</v>
      </c>
      <c r="CE11" s="48">
        <f>IF(CD11&gt;0, V11, W11)</f>
        <v>29.778060997292595</v>
      </c>
      <c r="CF11" s="65">
        <f>CD11/CE11</f>
        <v>1.8584247033543233</v>
      </c>
      <c r="CG11" t="s">
        <v>224</v>
      </c>
      <c r="CH11" s="66">
        <v>0</v>
      </c>
      <c r="CI11" s="15">
        <f>AZ11*$CH$131</f>
        <v>191.7698429513319</v>
      </c>
      <c r="CJ11" s="37">
        <f>CI11-CH11</f>
        <v>191.7698429513319</v>
      </c>
      <c r="CK11" s="54">
        <f>CJ11*(CJ11&lt;&gt;0)</f>
        <v>191.7698429513319</v>
      </c>
      <c r="CL11" s="26">
        <f>CK11/$CK$128</f>
        <v>2.8226353098518116E-2</v>
      </c>
      <c r="CM11" s="47">
        <f>CL11 * $CJ$128</f>
        <v>191.7698429513319</v>
      </c>
      <c r="CN11" s="48">
        <f>IF(CD11&gt;0,V11,W11)</f>
        <v>29.778060997292595</v>
      </c>
      <c r="CO11" s="65">
        <f>CM11/CN11</f>
        <v>6.439970788184211</v>
      </c>
      <c r="CP11" s="70">
        <f>N11</f>
        <v>0</v>
      </c>
      <c r="CQ11" s="1">
        <f>BW11+BY11</f>
        <v>240</v>
      </c>
    </row>
    <row r="12" spans="1:95" x14ac:dyDescent="0.2">
      <c r="A12" s="25" t="s">
        <v>147</v>
      </c>
      <c r="B12">
        <v>0</v>
      </c>
      <c r="C12">
        <v>0</v>
      </c>
      <c r="D12">
        <v>3.67558929284858E-2</v>
      </c>
      <c r="E12">
        <v>0.96324410707151398</v>
      </c>
      <c r="F12">
        <v>2.38379022646007E-2</v>
      </c>
      <c r="G12">
        <v>2.38379022646007E-2</v>
      </c>
      <c r="H12">
        <v>3.1759297952361001E-2</v>
      </c>
      <c r="I12">
        <v>1.8804847471792702E-2</v>
      </c>
      <c r="J12">
        <v>2.4438264132408599E-2</v>
      </c>
      <c r="K12">
        <v>2.4136216602956902E-2</v>
      </c>
      <c r="L12">
        <v>0.84115345084314996</v>
      </c>
      <c r="M12">
        <v>-2.6579883863355098</v>
      </c>
      <c r="N12" s="21">
        <v>0</v>
      </c>
      <c r="O12">
        <v>1.0056430970649199</v>
      </c>
      <c r="P12">
        <v>0.98132901714333798</v>
      </c>
      <c r="Q12">
        <v>1.0237487544402299</v>
      </c>
      <c r="R12">
        <v>0.983296171049722</v>
      </c>
      <c r="S12">
        <v>103.41000366210901</v>
      </c>
      <c r="T12" s="27">
        <f>IF(C12,P12,R12)</f>
        <v>0.983296171049722</v>
      </c>
      <c r="U12" s="27">
        <f>IF(D12 = 0,O12,Q12)</f>
        <v>1.0237487544402299</v>
      </c>
      <c r="V12" s="39">
        <f>S12*T12^(1-N12)</f>
        <v>101.68266064918951</v>
      </c>
      <c r="W12" s="38">
        <f>S12*U12^(N12+1)</f>
        <v>105.86586244574372</v>
      </c>
      <c r="X12" s="44">
        <f>0.5 * (D12-MAX($D$3:$D$127))/(MIN($D$3:$D$127)-MAX($D$3:$D$127)) + 0.75</f>
        <v>1.2316326530612245</v>
      </c>
      <c r="Y12" s="44">
        <f>AVERAGE(D12, F12, G12, H12, I12, J12, K12)</f>
        <v>2.6224331945315201E-2</v>
      </c>
      <c r="Z12" s="22">
        <f>AI12^N12</f>
        <v>1</v>
      </c>
      <c r="AA12" s="22">
        <f>(Z12+AB12)/2</f>
        <v>1</v>
      </c>
      <c r="AB12" s="22">
        <f>AM12^N12</f>
        <v>1</v>
      </c>
      <c r="AC12" s="22">
        <v>1</v>
      </c>
      <c r="AD12" s="22">
        <v>1</v>
      </c>
      <c r="AE12" s="22">
        <v>1</v>
      </c>
      <c r="AF12" s="22">
        <f>PERCENTILE($L$2:$L$127, 0.05)</f>
        <v>-7.0738934788639324E-2</v>
      </c>
      <c r="AG12" s="22">
        <f>PERCENTILE($L$2:$L$127, 0.95)</f>
        <v>0.99971493111423171</v>
      </c>
      <c r="AH12" s="22">
        <f>MIN(MAX(L12,AF12), AG12)</f>
        <v>0.84115345084314996</v>
      </c>
      <c r="AI12" s="22">
        <f>AH12-$AH$128+1</f>
        <v>1.9118923856317893</v>
      </c>
      <c r="AJ12" s="22">
        <f>PERCENTILE($M$2:$M$127, 0.02)</f>
        <v>-2.5491164753882352</v>
      </c>
      <c r="AK12" s="22">
        <f>PERCENTILE($M$2:$M$127, 0.98)</f>
        <v>1.3143569426364499</v>
      </c>
      <c r="AL12" s="22">
        <f>MIN(MAX(M12,AJ12), AK12)</f>
        <v>-2.5491164753882352</v>
      </c>
      <c r="AM12" s="22">
        <f>AL12-$AL$128 + 1</f>
        <v>1</v>
      </c>
      <c r="AN12" s="46">
        <v>1</v>
      </c>
      <c r="AO12" s="46">
        <v>1</v>
      </c>
      <c r="AP12" s="51">
        <v>1</v>
      </c>
      <c r="AQ12" s="21">
        <v>1</v>
      </c>
      <c r="AR12" s="17">
        <f>(AI12^4)*AB12*AE12*AN12</f>
        <v>13.361455643423533</v>
      </c>
      <c r="AS12" s="17">
        <f>(AI12^4) *Z12*AC12*AO12</f>
        <v>13.361455643423533</v>
      </c>
      <c r="AT12" s="17">
        <f>(AM12^4)*AA12*AP12*AQ12</f>
        <v>1</v>
      </c>
      <c r="AU12" s="17">
        <f>MIN(AR12, 0.05*AR$128)</f>
        <v>13.361455643423533</v>
      </c>
      <c r="AV12" s="17">
        <f>MIN(AS12, 0.05*AS$128)</f>
        <v>13.361455643423533</v>
      </c>
      <c r="AW12" s="17">
        <f>MIN(AT12, 0.05*AT$128)</f>
        <v>1</v>
      </c>
      <c r="AX12" s="14">
        <f>AU12/$AU$128</f>
        <v>2.0963822429129711E-2</v>
      </c>
      <c r="AY12" s="14">
        <f>AV12/$AV$128</f>
        <v>2.761695848391995E-2</v>
      </c>
      <c r="AZ12" s="67">
        <f>AW12/$AW$128</f>
        <v>9.4547462200336314E-5</v>
      </c>
      <c r="BA12" s="21">
        <f>N12</f>
        <v>0</v>
      </c>
      <c r="BB12" s="66">
        <v>2585</v>
      </c>
      <c r="BC12" s="15">
        <f>$D$134*AX12</f>
        <v>2655.0890744717071</v>
      </c>
      <c r="BD12" s="19">
        <f>BC12-BB12</f>
        <v>70.089074471707136</v>
      </c>
      <c r="BE12" s="53">
        <f>BD12*IF($BD$128 &gt; 0, (BD12&gt;0), (BD12&lt;0))</f>
        <v>70.089074471707136</v>
      </c>
      <c r="BF12" s="61">
        <f>BE12/$BE$128</f>
        <v>2.5567965136779167E-3</v>
      </c>
      <c r="BG12" s="62">
        <f>BF12*$BD$128</f>
        <v>31.752855903366104</v>
      </c>
      <c r="BH12" s="63">
        <f>(IF(BG12 &gt; 0, V12, W12))</f>
        <v>101.68266064918951</v>
      </c>
      <c r="BI12" s="46">
        <f>BG12/BH12</f>
        <v>0.31227404653498508</v>
      </c>
      <c r="BJ12" s="64">
        <f>BB12/BC12</f>
        <v>0.97360198753947524</v>
      </c>
      <c r="BK12" s="66">
        <v>207</v>
      </c>
      <c r="BL12" s="66">
        <v>3619</v>
      </c>
      <c r="BM12" s="66">
        <v>0</v>
      </c>
      <c r="BN12" s="10">
        <f>SUM(BK12:BM12)</f>
        <v>3826</v>
      </c>
      <c r="BO12" s="15">
        <f>AY12*$D$133</f>
        <v>5191.8224932260473</v>
      </c>
      <c r="BP12" s="9">
        <f>BO12-BN12</f>
        <v>1365.8224932260473</v>
      </c>
      <c r="BQ12" s="53">
        <f>BP12*IF($BP$128 &gt; 0, (BP12&gt;0), (BP12&lt;0))</f>
        <v>1365.8224932260473</v>
      </c>
      <c r="BR12" s="7">
        <f>BQ12/$BQ$128</f>
        <v>8.9507902693139699E-2</v>
      </c>
      <c r="BS12" s="62">
        <f>BR12*$BP$128</f>
        <v>240.95527404993513</v>
      </c>
      <c r="BT12" s="48">
        <f>IF(BS12&gt;0,V12,W12)</f>
        <v>101.68266064918951</v>
      </c>
      <c r="BU12" s="46">
        <f>BS12/BT12</f>
        <v>2.3696790830566816</v>
      </c>
      <c r="BV12" s="64">
        <f>BN12/BO12</f>
        <v>0.73692812205962666</v>
      </c>
      <c r="BW12" s="16">
        <f>BB12+BN12+BY12</f>
        <v>6411</v>
      </c>
      <c r="BX12" s="69">
        <f>BC12+BO12+BZ12</f>
        <v>7847.6350448785115</v>
      </c>
      <c r="BY12" s="66">
        <v>0</v>
      </c>
      <c r="BZ12" s="15">
        <f>AZ12*$D$136</f>
        <v>0.72347718075697343</v>
      </c>
      <c r="CA12" s="37">
        <f>BZ12-BY12</f>
        <v>0.72347718075697343</v>
      </c>
      <c r="CB12" s="54">
        <f>CA12*(CA12&lt;&gt;0)</f>
        <v>0.72347718075697343</v>
      </c>
      <c r="CC12" s="26">
        <f>CB12/$CB$128</f>
        <v>1.8200683792628279E-4</v>
      </c>
      <c r="CD12" s="47">
        <f>CC12 * $CA$128</f>
        <v>0.72347718075697343</v>
      </c>
      <c r="CE12" s="48">
        <f>IF(CD12&gt;0, V12, W12)</f>
        <v>101.68266064918951</v>
      </c>
      <c r="CF12" s="65">
        <f>CD12/CE12</f>
        <v>7.1150496666585808E-3</v>
      </c>
      <c r="CG12" t="s">
        <v>224</v>
      </c>
      <c r="CH12" s="66">
        <v>0</v>
      </c>
      <c r="CI12" s="15">
        <f>AZ12*$CH$131</f>
        <v>0.79126771115461458</v>
      </c>
      <c r="CJ12" s="37">
        <f>CI12-CH12</f>
        <v>0.79126771115461458</v>
      </c>
      <c r="CK12" s="54">
        <f>CJ12*(CJ12&lt;&gt;0)</f>
        <v>0.79126771115461458</v>
      </c>
      <c r="CL12" s="26">
        <f>CK12/$CK$128</f>
        <v>1.1646566251907791E-4</v>
      </c>
      <c r="CM12" s="47">
        <f>CL12 * $CJ$128</f>
        <v>0.79126771115461458</v>
      </c>
      <c r="CN12" s="48">
        <f>IF(CD12&gt;0,V12,W12)</f>
        <v>101.68266064918951</v>
      </c>
      <c r="CO12" s="65">
        <f>CM12/CN12</f>
        <v>7.7817368871230608E-3</v>
      </c>
      <c r="CP12" s="70">
        <f>N12</f>
        <v>0</v>
      </c>
      <c r="CQ12" s="1">
        <f>BW12+BY12</f>
        <v>6411</v>
      </c>
    </row>
    <row r="13" spans="1:95" x14ac:dyDescent="0.2">
      <c r="A13" s="25" t="s">
        <v>187</v>
      </c>
      <c r="B13">
        <v>1</v>
      </c>
      <c r="C13">
        <v>1</v>
      </c>
      <c r="D13">
        <v>0.71122740247383398</v>
      </c>
      <c r="E13">
        <v>0.28877259752616502</v>
      </c>
      <c r="F13">
        <v>0.92344045368619998</v>
      </c>
      <c r="G13">
        <v>0.92344045368619998</v>
      </c>
      <c r="H13">
        <v>0.57028112449799195</v>
      </c>
      <c r="I13">
        <v>0.52459839357429705</v>
      </c>
      <c r="J13">
        <v>0.54696303512887401</v>
      </c>
      <c r="K13">
        <v>0.71069528864977605</v>
      </c>
      <c r="L13">
        <v>0.81225107039648403</v>
      </c>
      <c r="M13">
        <v>-2.4369022045775499</v>
      </c>
      <c r="N13" s="21">
        <v>0</v>
      </c>
      <c r="O13">
        <v>1.02490789078105</v>
      </c>
      <c r="P13">
        <v>0.98090695939961503</v>
      </c>
      <c r="Q13">
        <v>1.00701664606782</v>
      </c>
      <c r="R13">
        <v>0.99149645040309498</v>
      </c>
      <c r="S13">
        <v>121.470001220703</v>
      </c>
      <c r="T13" s="27">
        <f>IF(C13,P13,R13)</f>
        <v>0.98090695939961503</v>
      </c>
      <c r="U13" s="27">
        <f>IF(D13 = 0,O13,Q13)</f>
        <v>1.00701664606782</v>
      </c>
      <c r="V13" s="39">
        <f>S13*T13^(1-N13)</f>
        <v>119.15076955566731</v>
      </c>
      <c r="W13" s="38">
        <f>S13*U13^(N13+1)</f>
        <v>122.32231322712634</v>
      </c>
      <c r="X13" s="44">
        <f>0.5 * (D13-MAX($D$3:$D$127))/(MIN($D$3:$D$127)-MAX($D$3:$D$127)) + 0.75</f>
        <v>0.887101594205713</v>
      </c>
      <c r="Y13" s="44">
        <f>AVERAGE(D13, F13, G13, H13, I13, J13, K13)</f>
        <v>0.70152087881388181</v>
      </c>
      <c r="Z13" s="22">
        <f>AI13^N13</f>
        <v>1</v>
      </c>
      <c r="AA13" s="22">
        <f>(Z13+AB13)/2</f>
        <v>1</v>
      </c>
      <c r="AB13" s="22">
        <f>AM13^N13</f>
        <v>1</v>
      </c>
      <c r="AC13" s="22">
        <v>1</v>
      </c>
      <c r="AD13" s="22">
        <v>1</v>
      </c>
      <c r="AE13" s="22">
        <v>1</v>
      </c>
      <c r="AF13" s="22">
        <f>PERCENTILE($L$2:$L$127, 0.05)</f>
        <v>-7.0738934788639324E-2</v>
      </c>
      <c r="AG13" s="22">
        <f>PERCENTILE($L$2:$L$127, 0.95)</f>
        <v>0.99971493111423171</v>
      </c>
      <c r="AH13" s="22">
        <f>MIN(MAX(L13,AF13), AG13)</f>
        <v>0.81225107039648403</v>
      </c>
      <c r="AI13" s="22">
        <f>AH13-$AH$128+1</f>
        <v>1.8829900051851234</v>
      </c>
      <c r="AJ13" s="22">
        <f>PERCENTILE($M$2:$M$127, 0.02)</f>
        <v>-2.5491164753882352</v>
      </c>
      <c r="AK13" s="22">
        <f>PERCENTILE($M$2:$M$127, 0.98)</f>
        <v>1.3143569426364499</v>
      </c>
      <c r="AL13" s="22">
        <f>MIN(MAX(M13,AJ13), AK13)</f>
        <v>-2.4369022045775499</v>
      </c>
      <c r="AM13" s="22">
        <f>AL13-$AL$128 + 1</f>
        <v>1.1122142708106852</v>
      </c>
      <c r="AN13" s="46">
        <v>1</v>
      </c>
      <c r="AO13" s="46">
        <v>1</v>
      </c>
      <c r="AP13" s="51">
        <v>1</v>
      </c>
      <c r="AQ13" s="21">
        <v>2</v>
      </c>
      <c r="AR13" s="17">
        <f>(AI13^4)*AB13*AE13*AN13</f>
        <v>12.571643564025297</v>
      </c>
      <c r="AS13" s="17">
        <f>(AI13^4) *Z13*AC13*AO13</f>
        <v>12.571643564025297</v>
      </c>
      <c r="AT13" s="17">
        <f>(AM13^4)*AA13*AP13*AQ13</f>
        <v>3.0604398514440021</v>
      </c>
      <c r="AU13" s="17">
        <f>MIN(AR13, 0.05*AR$128)</f>
        <v>12.571643564025297</v>
      </c>
      <c r="AV13" s="17">
        <f>MIN(AS13, 0.05*AS$128)</f>
        <v>12.571643564025297</v>
      </c>
      <c r="AW13" s="17">
        <f>MIN(AT13, 0.05*AT$128)</f>
        <v>3.0604398514440021</v>
      </c>
      <c r="AX13" s="14">
        <f>AU13/$AU$128</f>
        <v>1.9724625097135733E-2</v>
      </c>
      <c r="AY13" s="14">
        <f>AV13/$AV$128</f>
        <v>2.5984486095511024E-2</v>
      </c>
      <c r="AZ13" s="67">
        <f>AW13/$AW$128</f>
        <v>2.8935682117080469E-4</v>
      </c>
      <c r="BA13" s="21">
        <f>N13</f>
        <v>0</v>
      </c>
      <c r="BB13" s="66">
        <v>2672</v>
      </c>
      <c r="BC13" s="15">
        <f>$D$134*AX13</f>
        <v>2498.1434931773379</v>
      </c>
      <c r="BD13" s="19">
        <f>BC13-BB13</f>
        <v>-173.85650682266214</v>
      </c>
      <c r="BE13" s="53">
        <f>BD13*IF($BD$128 &gt; 0, (BD13&gt;0), (BD13&lt;0))</f>
        <v>0</v>
      </c>
      <c r="BF13" s="61">
        <f>BE13/$BE$128</f>
        <v>0</v>
      </c>
      <c r="BG13" s="62">
        <f>BF13*$BD$128</f>
        <v>0</v>
      </c>
      <c r="BH13" s="63">
        <f>(IF(BG13 &gt; 0, V13, W13))</f>
        <v>122.32231322712634</v>
      </c>
      <c r="BI13" s="46">
        <f>BG13/BH13</f>
        <v>0</v>
      </c>
      <c r="BJ13" s="64">
        <f>BB13/BC13</f>
        <v>1.0695942836340189</v>
      </c>
      <c r="BK13" s="66">
        <v>0</v>
      </c>
      <c r="BL13" s="66">
        <v>4737</v>
      </c>
      <c r="BM13" s="66">
        <v>0</v>
      </c>
      <c r="BN13" s="10">
        <f>SUM(BK13:BM13)</f>
        <v>4737</v>
      </c>
      <c r="BO13" s="15">
        <f>AY13*$D$133</f>
        <v>4884.9274790394993</v>
      </c>
      <c r="BP13" s="9">
        <f>BO13-BN13</f>
        <v>147.9274790394993</v>
      </c>
      <c r="BQ13" s="53">
        <f>BP13*IF($BP$128 &gt; 0, (BP13&gt;0), (BP13&lt;0))</f>
        <v>147.9274790394993</v>
      </c>
      <c r="BR13" s="7">
        <f>BQ13/$BQ$128</f>
        <v>9.6942893129799979E-3</v>
      </c>
      <c r="BS13" s="62">
        <f>BR13*$BP$128</f>
        <v>26.097026830542486</v>
      </c>
      <c r="BT13" s="48">
        <f>IF(BS13&gt;0,V13,W13)</f>
        <v>119.15076955566731</v>
      </c>
      <c r="BU13" s="46">
        <f>BS13/BT13</f>
        <v>0.21902524782561258</v>
      </c>
      <c r="BV13" s="64">
        <f>BN13/BO13</f>
        <v>0.96971756905824413</v>
      </c>
      <c r="BW13" s="16">
        <f>BB13+BN13+BY13</f>
        <v>7409</v>
      </c>
      <c r="BX13" s="69">
        <f>BC13+BO13+BZ13</f>
        <v>7385.2851306124367</v>
      </c>
      <c r="BY13" s="66">
        <v>0</v>
      </c>
      <c r="BZ13" s="15">
        <f>AZ13*$D$136</f>
        <v>2.2141583955989974</v>
      </c>
      <c r="CA13" s="37">
        <f>BZ13-BY13</f>
        <v>2.2141583955989974</v>
      </c>
      <c r="CB13" s="54">
        <f>CA13*(CA13&lt;&gt;0)</f>
        <v>2.2141583955989974</v>
      </c>
      <c r="CC13" s="26">
        <f>CB13/$CB$128</f>
        <v>5.570209800249055E-4</v>
      </c>
      <c r="CD13" s="47">
        <f>CC13 * $CA$128</f>
        <v>2.2141583955989974</v>
      </c>
      <c r="CE13" s="48">
        <f>IF(CD13&gt;0, V13, W13)</f>
        <v>119.15076955566731</v>
      </c>
      <c r="CF13" s="65">
        <f>CD13/CE13</f>
        <v>1.8582829165568599E-2</v>
      </c>
      <c r="CG13" t="s">
        <v>224</v>
      </c>
      <c r="CH13" s="66">
        <v>0</v>
      </c>
      <c r="CI13" s="15">
        <f>AZ13*$CH$131</f>
        <v>2.4216272363784643</v>
      </c>
      <c r="CJ13" s="37">
        <f>CI13-CH13</f>
        <v>2.4216272363784643</v>
      </c>
      <c r="CK13" s="54">
        <f>CJ13*(CJ13&lt;&gt;0)</f>
        <v>2.4216272363784643</v>
      </c>
      <c r="CL13" s="26">
        <f>CK13/$CK$128</f>
        <v>3.5643615489821412E-4</v>
      </c>
      <c r="CM13" s="47">
        <f>CL13 * $CJ$128</f>
        <v>2.4216272363784643</v>
      </c>
      <c r="CN13" s="48">
        <f>IF(CD13&gt;0,V13,W13)</f>
        <v>119.15076955566731</v>
      </c>
      <c r="CO13" s="65">
        <f>CM13/CN13</f>
        <v>2.0324058714929899E-2</v>
      </c>
      <c r="CP13" s="70">
        <f>N13</f>
        <v>0</v>
      </c>
      <c r="CQ13" s="1">
        <f>BW13+BY13</f>
        <v>7409</v>
      </c>
    </row>
    <row r="14" spans="1:95" x14ac:dyDescent="0.2">
      <c r="A14" s="25" t="s">
        <v>200</v>
      </c>
      <c r="B14">
        <v>1</v>
      </c>
      <c r="C14">
        <v>1</v>
      </c>
      <c r="D14">
        <v>0.71833799440671198</v>
      </c>
      <c r="E14">
        <v>0.28166200559328802</v>
      </c>
      <c r="F14">
        <v>0.70719110051648704</v>
      </c>
      <c r="G14">
        <v>0.70719110051648704</v>
      </c>
      <c r="H14">
        <v>0.536982866694525</v>
      </c>
      <c r="I14">
        <v>0.26681989134977002</v>
      </c>
      <c r="J14">
        <v>0.37852042236598199</v>
      </c>
      <c r="K14">
        <v>0.51738406823264704</v>
      </c>
      <c r="L14">
        <v>0.47051424458895003</v>
      </c>
      <c r="M14">
        <v>0.83624604620477405</v>
      </c>
      <c r="N14" s="21">
        <v>0</v>
      </c>
      <c r="O14">
        <v>0.99265411897353295</v>
      </c>
      <c r="P14">
        <v>0.99412653123215799</v>
      </c>
      <c r="Q14">
        <v>1</v>
      </c>
      <c r="R14">
        <v>0.99760665332215703</v>
      </c>
      <c r="S14">
        <v>4.1399998664855904</v>
      </c>
      <c r="T14" s="27">
        <f>IF(C14,P14,R14)</f>
        <v>0.99412653123215799</v>
      </c>
      <c r="U14" s="27">
        <f>IF(D14 = 0,O14,Q14)</f>
        <v>1</v>
      </c>
      <c r="V14" s="39">
        <f>S14*T14^(1-N14)</f>
        <v>4.1156837065709171</v>
      </c>
      <c r="W14" s="38">
        <f>S14*U14^(N14+1)</f>
        <v>4.1399998664855904</v>
      </c>
      <c r="X14" s="44">
        <f>0.5 * (D14-MAX($D$3:$D$127))/(MIN($D$3:$D$127)-MAX($D$3:$D$127)) + 0.75</f>
        <v>0.88346938775510209</v>
      </c>
      <c r="Y14" s="44">
        <f>AVERAGE(D14, F14, G14, H14, I14, J14, K14)</f>
        <v>0.54748963486894431</v>
      </c>
      <c r="Z14" s="22">
        <f>AI14^N14</f>
        <v>1</v>
      </c>
      <c r="AA14" s="22">
        <f>(Z14+AB14)/2</f>
        <v>1</v>
      </c>
      <c r="AB14" s="22">
        <f>AM14^N14</f>
        <v>1</v>
      </c>
      <c r="AC14" s="22">
        <v>1</v>
      </c>
      <c r="AD14" s="22">
        <v>1</v>
      </c>
      <c r="AE14" s="22">
        <v>1</v>
      </c>
      <c r="AF14" s="22">
        <f>PERCENTILE($L$2:$L$127, 0.05)</f>
        <v>-7.0738934788639324E-2</v>
      </c>
      <c r="AG14" s="22">
        <f>PERCENTILE($L$2:$L$127, 0.95)</f>
        <v>0.99971493111423171</v>
      </c>
      <c r="AH14" s="22">
        <f>MIN(MAX(L14,AF14), AG14)</f>
        <v>0.47051424458895003</v>
      </c>
      <c r="AI14" s="22">
        <f>AH14-$AH$128+1</f>
        <v>1.5412531793775894</v>
      </c>
      <c r="AJ14" s="22">
        <f>PERCENTILE($M$2:$M$127, 0.02)</f>
        <v>-2.5491164753882352</v>
      </c>
      <c r="AK14" s="22">
        <f>PERCENTILE($M$2:$M$127, 0.98)</f>
        <v>1.3143569426364499</v>
      </c>
      <c r="AL14" s="22">
        <f>MIN(MAX(M14,AJ14), AK14)</f>
        <v>0.83624604620477405</v>
      </c>
      <c r="AM14" s="22">
        <f>AL14-$AL$128 + 1</f>
        <v>4.3853625215930094</v>
      </c>
      <c r="AN14" s="46">
        <v>0</v>
      </c>
      <c r="AO14" s="49">
        <v>0</v>
      </c>
      <c r="AP14" s="51">
        <v>0.5</v>
      </c>
      <c r="AQ14" s="50">
        <v>1</v>
      </c>
      <c r="AR14" s="17">
        <f>(AI14^4)*AB14*AE14*AN14</f>
        <v>0</v>
      </c>
      <c r="AS14" s="17">
        <f>(AI14^4) *Z14*AC14*AO14</f>
        <v>0</v>
      </c>
      <c r="AT14" s="17">
        <f>(AM14^4)*AA14*AP14*AQ14</f>
        <v>184.92345847882567</v>
      </c>
      <c r="AU14" s="17">
        <f>MIN(AR14, 0.05*AR$128)</f>
        <v>0</v>
      </c>
      <c r="AV14" s="17">
        <f>MIN(AS14, 0.05*AS$128)</f>
        <v>0</v>
      </c>
      <c r="AW14" s="17">
        <f>MIN(AT14, 0.05*AT$128)</f>
        <v>184.92345847882567</v>
      </c>
      <c r="AX14" s="14">
        <f>AU14/$AU$128</f>
        <v>0</v>
      </c>
      <c r="AY14" s="14">
        <f>AV14/$AV$128</f>
        <v>0</v>
      </c>
      <c r="AZ14" s="67">
        <f>AW14/$AW$128</f>
        <v>1.7484043700482232E-2</v>
      </c>
      <c r="BA14" s="21">
        <f>N14</f>
        <v>0</v>
      </c>
      <c r="BB14" s="66">
        <v>0</v>
      </c>
      <c r="BC14" s="15">
        <f>$D$134*AX14</f>
        <v>0</v>
      </c>
      <c r="BD14" s="19">
        <f>BC14-BB14</f>
        <v>0</v>
      </c>
      <c r="BE14" s="53">
        <f>BD14*IF($BD$128 &gt; 0, (BD14&gt;0), (BD14&lt;0))</f>
        <v>0</v>
      </c>
      <c r="BF14" s="61">
        <f>BE14/$BE$128</f>
        <v>0</v>
      </c>
      <c r="BG14" s="62">
        <f>BF14*$BD$128</f>
        <v>0</v>
      </c>
      <c r="BH14" s="63">
        <f>(IF(BG14 &gt; 0, V14, W14))</f>
        <v>4.1399998664855904</v>
      </c>
      <c r="BI14" s="46">
        <f>BG14/BH14</f>
        <v>0</v>
      </c>
      <c r="BJ14" s="64" t="e">
        <f>BB14/BC14</f>
        <v>#DIV/0!</v>
      </c>
      <c r="BK14" s="66">
        <v>0</v>
      </c>
      <c r="BL14" s="66">
        <v>0</v>
      </c>
      <c r="BM14" s="66">
        <v>0</v>
      </c>
      <c r="BN14" s="10">
        <f>SUM(BK14:BM14)</f>
        <v>0</v>
      </c>
      <c r="BO14" s="15">
        <f>AY14*$D$133</f>
        <v>0</v>
      </c>
      <c r="BP14" s="9">
        <f>BO14-BN14</f>
        <v>0</v>
      </c>
      <c r="BQ14" s="53">
        <f>BP14*IF($BP$128 &gt; 0, (BP14&gt;0), (BP14&lt;0))</f>
        <v>0</v>
      </c>
      <c r="BR14" s="7">
        <f>BQ14/$BQ$128</f>
        <v>0</v>
      </c>
      <c r="BS14" s="62">
        <f>BR14*$BP$128</f>
        <v>0</v>
      </c>
      <c r="BT14" s="48">
        <f>IF(BS14&gt;0,V14,W14)</f>
        <v>4.1399998664855904</v>
      </c>
      <c r="BU14" s="46">
        <f>BS14/BT14</f>
        <v>0</v>
      </c>
      <c r="BV14" s="64" t="e">
        <f>BN14/BO14</f>
        <v>#DIV/0!</v>
      </c>
      <c r="BW14" s="16">
        <f>BB14+BN14+BY14</f>
        <v>91</v>
      </c>
      <c r="BX14" s="69">
        <f>BC14+BO14+BZ14</f>
        <v>133.78790239609003</v>
      </c>
      <c r="BY14" s="66">
        <v>91</v>
      </c>
      <c r="BZ14" s="15">
        <f>AZ14*$D$136</f>
        <v>133.78790239609003</v>
      </c>
      <c r="CA14" s="37">
        <f>BZ14-BY14</f>
        <v>42.787902396090033</v>
      </c>
      <c r="CB14" s="54">
        <f>CA14*(CA14&lt;&gt;0)</f>
        <v>42.787902396090033</v>
      </c>
      <c r="CC14" s="26">
        <f>CB14/$CB$128</f>
        <v>1.0764252175116999E-2</v>
      </c>
      <c r="CD14" s="47">
        <f>CC14 * $CA$128</f>
        <v>42.787902396090033</v>
      </c>
      <c r="CE14" s="48">
        <f>IF(CD14&gt;0, V14, W14)</f>
        <v>4.1156837065709171</v>
      </c>
      <c r="CF14" s="65">
        <f>CD14/CE14</f>
        <v>10.39630482968766</v>
      </c>
      <c r="CG14" t="s">
        <v>224</v>
      </c>
      <c r="CH14" s="66">
        <v>0</v>
      </c>
      <c r="CI14" s="15">
        <f>AZ14*$CH$131</f>
        <v>146.32396172933579</v>
      </c>
      <c r="CJ14" s="37">
        <f>CI14-CH14</f>
        <v>146.32396172933579</v>
      </c>
      <c r="CK14" s="54">
        <f>CJ14*(CJ14&lt;&gt;0)</f>
        <v>146.32396172933579</v>
      </c>
      <c r="CL14" s="26">
        <f>CK14/$CK$128</f>
        <v>2.1537233107055628E-2</v>
      </c>
      <c r="CM14" s="47">
        <f>CL14 * $CJ$128</f>
        <v>146.32396172933579</v>
      </c>
      <c r="CN14" s="48">
        <f>IF(CD14&gt;0,V14,W14)</f>
        <v>4.1156837065709171</v>
      </c>
      <c r="CO14" s="65">
        <f>CM14/CN14</f>
        <v>35.552771340451038</v>
      </c>
      <c r="CP14" s="70">
        <f>N14</f>
        <v>0</v>
      </c>
      <c r="CQ14" s="1">
        <f>BW14+BY14</f>
        <v>182</v>
      </c>
    </row>
    <row r="15" spans="1:95" x14ac:dyDescent="0.2">
      <c r="A15" s="25" t="s">
        <v>188</v>
      </c>
      <c r="B15">
        <v>1</v>
      </c>
      <c r="C15">
        <v>1</v>
      </c>
      <c r="D15">
        <v>0.69196963643627596</v>
      </c>
      <c r="E15">
        <v>0.30803036356372299</v>
      </c>
      <c r="F15">
        <v>0.99562971791815602</v>
      </c>
      <c r="G15">
        <v>0.99562971791815602</v>
      </c>
      <c r="H15">
        <v>0.16464688675302899</v>
      </c>
      <c r="I15">
        <v>0.59465106560802306</v>
      </c>
      <c r="J15">
        <v>0.31290165652602803</v>
      </c>
      <c r="K15">
        <v>0.55815247739585705</v>
      </c>
      <c r="L15">
        <v>0.88938867355949103</v>
      </c>
      <c r="M15">
        <v>-1.8030454725912901</v>
      </c>
      <c r="N15" s="21">
        <v>-2</v>
      </c>
      <c r="O15">
        <v>1.0112929724128801</v>
      </c>
      <c r="P15">
        <v>0.98444532591503298</v>
      </c>
      <c r="Q15">
        <v>1.0258732601906599</v>
      </c>
      <c r="R15">
        <v>0.97220896641064203</v>
      </c>
      <c r="S15">
        <v>489.17999267578102</v>
      </c>
      <c r="T15" s="27">
        <f>IF(C15,P15,R15)</f>
        <v>0.98444532591503298</v>
      </c>
      <c r="U15" s="27">
        <f>IF(D15 = 0,O15,Q15)</f>
        <v>1.0258732601906599</v>
      </c>
      <c r="V15" s="39">
        <f>S15*T15^(1-N15)</f>
        <v>466.70611381603032</v>
      </c>
      <c r="W15" s="38">
        <f>S15*U15^(N15+1)</f>
        <v>476.84252203324439</v>
      </c>
      <c r="X15" s="44">
        <f>0.5 * (D15-MAX($D$3:$D$127))/(MIN($D$3:$D$127)-MAX($D$3:$D$127)) + 0.75</f>
        <v>0.89693877551020429</v>
      </c>
      <c r="Y15" s="44">
        <f>AVERAGE(D15, F15, G15, H15, I15, J15, K15)</f>
        <v>0.61622587979364651</v>
      </c>
      <c r="Z15" s="22">
        <f>AI15^N15</f>
        <v>0.26027431281634061</v>
      </c>
      <c r="AA15" s="22">
        <f>(Z15+AB15)/2</f>
        <v>0.29413804618628414</v>
      </c>
      <c r="AB15" s="22">
        <f>AM15^N15</f>
        <v>0.32800177955622761</v>
      </c>
      <c r="AC15" s="22">
        <v>1</v>
      </c>
      <c r="AD15" s="22">
        <v>1</v>
      </c>
      <c r="AE15" s="22">
        <v>1</v>
      </c>
      <c r="AF15" s="22">
        <f>PERCENTILE($L$2:$L$127, 0.05)</f>
        <v>-7.0738934788639324E-2</v>
      </c>
      <c r="AG15" s="22">
        <f>PERCENTILE($L$2:$L$127, 0.95)</f>
        <v>0.99971493111423171</v>
      </c>
      <c r="AH15" s="22">
        <f>MIN(MAX(L15,AF15), AG15)</f>
        <v>0.88938867355949103</v>
      </c>
      <c r="AI15" s="22">
        <f>AH15-$AH$128+1</f>
        <v>1.9601276083481305</v>
      </c>
      <c r="AJ15" s="22">
        <f>PERCENTILE($M$2:$M$127, 0.02)</f>
        <v>-2.5491164753882352</v>
      </c>
      <c r="AK15" s="22">
        <f>PERCENTILE($M$2:$M$127, 0.98)</f>
        <v>1.3143569426364499</v>
      </c>
      <c r="AL15" s="22">
        <f>MIN(MAX(M15,AJ15), AK15)</f>
        <v>-1.8030454725912901</v>
      </c>
      <c r="AM15" s="22">
        <f>AL15-$AL$128 + 1</f>
        <v>1.746071002796945</v>
      </c>
      <c r="AN15" s="46">
        <v>1</v>
      </c>
      <c r="AO15" s="46">
        <v>0</v>
      </c>
      <c r="AP15" s="51">
        <v>1</v>
      </c>
      <c r="AQ15" s="21">
        <v>1</v>
      </c>
      <c r="AR15" s="17">
        <f>(AI15^4)*AB15*AE15*AN15</f>
        <v>4.8418751072583763</v>
      </c>
      <c r="AS15" s="17">
        <f>(AI15^4) *Z15*AC15*AO15</f>
        <v>0</v>
      </c>
      <c r="AT15" s="17">
        <f>(AM15^4)*AA15*AP15*AQ15</f>
        <v>2.7340018453883417</v>
      </c>
      <c r="AU15" s="17">
        <f>MIN(AR15, 0.05*AR$128)</f>
        <v>4.8418751072583763</v>
      </c>
      <c r="AV15" s="17">
        <f>MIN(AS15, 0.05*AS$128)</f>
        <v>0</v>
      </c>
      <c r="AW15" s="17">
        <f>MIN(AT15, 0.05*AT$128)</f>
        <v>2.7340018453883417</v>
      </c>
      <c r="AX15" s="14">
        <f>AU15/$AU$128</f>
        <v>7.5967927957421343E-3</v>
      </c>
      <c r="AY15" s="14">
        <f>AV15/$AV$128</f>
        <v>0</v>
      </c>
      <c r="AZ15" s="67">
        <f>AW15/$AW$128</f>
        <v>2.5849293613250396E-4</v>
      </c>
      <c r="BA15" s="21">
        <f>N15</f>
        <v>-2</v>
      </c>
      <c r="BB15" s="66">
        <v>978</v>
      </c>
      <c r="BC15" s="15">
        <f>$D$134*AX15</f>
        <v>962.14140437353706</v>
      </c>
      <c r="BD15" s="19">
        <f>BC15-BB15</f>
        <v>-15.858595626462943</v>
      </c>
      <c r="BE15" s="53">
        <f>BD15*IF($BD$128 &gt; 0, (BD15&gt;0), (BD15&lt;0))</f>
        <v>0</v>
      </c>
      <c r="BF15" s="61">
        <f>BE15/$BE$128</f>
        <v>0</v>
      </c>
      <c r="BG15" s="62">
        <f>BF15*$BD$128</f>
        <v>0</v>
      </c>
      <c r="BH15" s="63">
        <f>(IF(BG15 &gt; 0, V15, W15))</f>
        <v>476.84252203324439</v>
      </c>
      <c r="BI15" s="46">
        <f>BG15/BH15</f>
        <v>0</v>
      </c>
      <c r="BJ15" s="64">
        <f>BB15/BC15</f>
        <v>1.0164826038609041</v>
      </c>
      <c r="BK15" s="66">
        <v>0</v>
      </c>
      <c r="BL15" s="66">
        <v>0</v>
      </c>
      <c r="BM15" s="66">
        <v>0</v>
      </c>
      <c r="BN15" s="10">
        <f>SUM(BK15:BM15)</f>
        <v>0</v>
      </c>
      <c r="BO15" s="15">
        <f>AY15*$D$133</f>
        <v>0</v>
      </c>
      <c r="BP15" s="9">
        <f>BO15-BN15</f>
        <v>0</v>
      </c>
      <c r="BQ15" s="53">
        <f>BP15*IF($BP$128 &gt; 0, (BP15&gt;0), (BP15&lt;0))</f>
        <v>0</v>
      </c>
      <c r="BR15" s="7">
        <f>BQ15/$BQ$128</f>
        <v>0</v>
      </c>
      <c r="BS15" s="62">
        <f>BR15*$BP$128</f>
        <v>0</v>
      </c>
      <c r="BT15" s="48">
        <f>IF(BS15&gt;0,V15,W15)</f>
        <v>476.84252203324439</v>
      </c>
      <c r="BU15" s="46">
        <f>BS15/BT15</f>
        <v>0</v>
      </c>
      <c r="BV15" s="64" t="e">
        <f>BN15/BO15</f>
        <v>#DIV/0!</v>
      </c>
      <c r="BW15" s="16">
        <f>BB15+BN15+BY15</f>
        <v>978</v>
      </c>
      <c r="BX15" s="69">
        <f>BC15+BO15+BZ15</f>
        <v>964.11939232082295</v>
      </c>
      <c r="BY15" s="66">
        <v>0</v>
      </c>
      <c r="BZ15" s="15">
        <f>AZ15*$D$136</f>
        <v>1.9779879472859203</v>
      </c>
      <c r="CA15" s="37">
        <f>BZ15-BY15</f>
        <v>1.9779879472859203</v>
      </c>
      <c r="CB15" s="54">
        <f>CA15*(CA15&lt;&gt;0)</f>
        <v>1.9779879472859203</v>
      </c>
      <c r="CC15" s="26">
        <f>CB15/$CB$128</f>
        <v>4.9760703076375402E-4</v>
      </c>
      <c r="CD15" s="47">
        <f>CC15 * $CA$128</f>
        <v>1.9779879472859203</v>
      </c>
      <c r="CE15" s="48">
        <f>IF(CD15&gt;0, V15, W15)</f>
        <v>466.70611381603032</v>
      </c>
      <c r="CF15" s="65">
        <f>CD15/CE15</f>
        <v>4.238187349021141E-3</v>
      </c>
      <c r="CG15" t="s">
        <v>224</v>
      </c>
      <c r="CH15" s="66">
        <v>0</v>
      </c>
      <c r="CI15" s="15">
        <f>AZ15*$CH$131</f>
        <v>2.1633273824929256</v>
      </c>
      <c r="CJ15" s="37">
        <f>CI15-CH15</f>
        <v>2.1633273824929256</v>
      </c>
      <c r="CK15" s="54">
        <f>CJ15*(CJ15&lt;&gt;0)</f>
        <v>2.1633273824929256</v>
      </c>
      <c r="CL15" s="26">
        <f>CK15/$CK$128</f>
        <v>3.1841733625153485E-4</v>
      </c>
      <c r="CM15" s="47">
        <f>CL15 * $CJ$128</f>
        <v>2.1633273824929256</v>
      </c>
      <c r="CN15" s="48">
        <f>IF(CD15&gt;0,V15,W15)</f>
        <v>466.70611381603032</v>
      </c>
      <c r="CO15" s="65">
        <f>CM15/CN15</f>
        <v>4.6353097130107067E-3</v>
      </c>
      <c r="CP15" s="70">
        <f>N15</f>
        <v>-2</v>
      </c>
      <c r="CQ15" s="1">
        <f>BW15+BY15</f>
        <v>978</v>
      </c>
    </row>
    <row r="16" spans="1:95" x14ac:dyDescent="0.2">
      <c r="A16" s="25" t="s">
        <v>189</v>
      </c>
      <c r="B16">
        <v>1</v>
      </c>
      <c r="C16">
        <v>1</v>
      </c>
      <c r="D16">
        <v>0.91689972033559697</v>
      </c>
      <c r="E16">
        <v>8.3100279664402699E-2</v>
      </c>
      <c r="F16">
        <v>0.93444576877234797</v>
      </c>
      <c r="G16">
        <v>0.93444576877234797</v>
      </c>
      <c r="H16">
        <v>0.96092770580860798</v>
      </c>
      <c r="I16">
        <v>0.77016297534475497</v>
      </c>
      <c r="J16">
        <v>0.86027375933290395</v>
      </c>
      <c r="K16">
        <v>0.89659309298840395</v>
      </c>
      <c r="L16">
        <v>0.82882955459712704</v>
      </c>
      <c r="M16">
        <v>-1.23842284046219</v>
      </c>
      <c r="N16" s="21">
        <v>0</v>
      </c>
      <c r="O16">
        <v>1.00247992005706</v>
      </c>
      <c r="P16">
        <v>0.98877707453923902</v>
      </c>
      <c r="Q16">
        <v>1.0255895610060899</v>
      </c>
      <c r="R16">
        <v>0.99145548991369503</v>
      </c>
      <c r="S16">
        <v>142.07000732421801</v>
      </c>
      <c r="T16" s="27">
        <f>IF(C16,P16,R16)</f>
        <v>0.98877707453923902</v>
      </c>
      <c r="U16" s="27">
        <f>IF(D16 = 0,O16,Q16)</f>
        <v>1.0255895610060899</v>
      </c>
      <c r="V16" s="39">
        <f>S16*T16^(1-N16)</f>
        <v>140.47556622180855</v>
      </c>
      <c r="W16" s="38">
        <f>S16*U16^(N16+1)</f>
        <v>145.70551644377673</v>
      </c>
      <c r="X16" s="44">
        <f>0.5 * (D16-MAX($D$3:$D$127))/(MIN($D$3:$D$127)-MAX($D$3:$D$127)) + 0.75</f>
        <v>0.78204081632653077</v>
      </c>
      <c r="Y16" s="44">
        <f>AVERAGE(D16, F16, G16, H16, I16, J16, K16)</f>
        <v>0.89624982733642333</v>
      </c>
      <c r="Z16" s="22">
        <f>AI16^N16</f>
        <v>1</v>
      </c>
      <c r="AA16" s="22">
        <f>(Z16+AB16)/2</f>
        <v>1</v>
      </c>
      <c r="AB16" s="22">
        <f>AM16^N16</f>
        <v>1</v>
      </c>
      <c r="AC16" s="22">
        <v>1</v>
      </c>
      <c r="AD16" s="22">
        <v>1</v>
      </c>
      <c r="AE16" s="22">
        <v>1</v>
      </c>
      <c r="AF16" s="22">
        <f>PERCENTILE($L$2:$L$127, 0.05)</f>
        <v>-7.0738934788639324E-2</v>
      </c>
      <c r="AG16" s="22">
        <f>PERCENTILE($L$2:$L$127, 0.95)</f>
        <v>0.99971493111423171</v>
      </c>
      <c r="AH16" s="22">
        <f>MIN(MAX(L16,AF16), AG16)</f>
        <v>0.82882955459712704</v>
      </c>
      <c r="AI16" s="22">
        <f>AH16-$AH$128+1</f>
        <v>1.8995684893857665</v>
      </c>
      <c r="AJ16" s="22">
        <f>PERCENTILE($M$2:$M$127, 0.02)</f>
        <v>-2.5491164753882352</v>
      </c>
      <c r="AK16" s="22">
        <f>PERCENTILE($M$2:$M$127, 0.98)</f>
        <v>1.3143569426364499</v>
      </c>
      <c r="AL16" s="22">
        <f>MIN(MAX(M16,AJ16), AK16)</f>
        <v>-1.23842284046219</v>
      </c>
      <c r="AM16" s="22">
        <f>AL16-$AL$128 + 1</f>
        <v>2.3106936349260452</v>
      </c>
      <c r="AN16" s="46">
        <v>1</v>
      </c>
      <c r="AO16" s="46">
        <v>1</v>
      </c>
      <c r="AP16" s="51">
        <v>1</v>
      </c>
      <c r="AQ16" s="21">
        <v>1</v>
      </c>
      <c r="AR16" s="17">
        <f>(AI16^4)*AB16*AE16*AN16</f>
        <v>13.020265107299824</v>
      </c>
      <c r="AS16" s="17">
        <f>(AI16^4) *Z16*AC16*AO16</f>
        <v>13.020265107299824</v>
      </c>
      <c r="AT16" s="17">
        <f>(AM16^4)*AA16*AP16*AQ16</f>
        <v>28.50817867845052</v>
      </c>
      <c r="AU16" s="17">
        <f>MIN(AR16, 0.05*AR$128)</f>
        <v>13.020265107299824</v>
      </c>
      <c r="AV16" s="17">
        <f>MIN(AS16, 0.05*AS$128)</f>
        <v>13.020265107299824</v>
      </c>
      <c r="AW16" s="17">
        <f>MIN(AT16, 0.05*AT$128)</f>
        <v>28.50817867845052</v>
      </c>
      <c r="AX16" s="14">
        <f>AU16/$AU$128</f>
        <v>2.0428502176256101E-2</v>
      </c>
      <c r="AY16" s="14">
        <f>AV16/$AV$128</f>
        <v>2.6911747530660331E-2</v>
      </c>
      <c r="AZ16" s="67">
        <f>AW16/$AW$128</f>
        <v>2.6953759460012342E-3</v>
      </c>
      <c r="BA16" s="21">
        <f>N16</f>
        <v>0</v>
      </c>
      <c r="BB16" s="66">
        <v>3410</v>
      </c>
      <c r="BC16" s="15">
        <f>$D$134*AX16</f>
        <v>2587.2902291250116</v>
      </c>
      <c r="BD16" s="19">
        <f>BC16-BB16</f>
        <v>-822.70977087498841</v>
      </c>
      <c r="BE16" s="53">
        <f>BD16*IF($BD$128 &gt; 0, (BD16&gt;0), (BD16&lt;0))</f>
        <v>0</v>
      </c>
      <c r="BF16" s="61">
        <f>BE16/$BE$128</f>
        <v>0</v>
      </c>
      <c r="BG16" s="62">
        <f>BF16*$BD$128</f>
        <v>0</v>
      </c>
      <c r="BH16" s="63">
        <f>(IF(BG16 &gt; 0, V16, W16))</f>
        <v>145.70551644377673</v>
      </c>
      <c r="BI16" s="46">
        <f>BG16/BH16</f>
        <v>0</v>
      </c>
      <c r="BJ16" s="64">
        <f>BB16/BC16</f>
        <v>1.3179812460209455</v>
      </c>
      <c r="BK16" s="66">
        <v>426</v>
      </c>
      <c r="BL16" s="66">
        <v>6819</v>
      </c>
      <c r="BM16" s="66">
        <v>142</v>
      </c>
      <c r="BN16" s="10">
        <f>SUM(BK16:BM16)</f>
        <v>7387</v>
      </c>
      <c r="BO16" s="15">
        <f>AY16*$D$133</f>
        <v>5059.247065278958</v>
      </c>
      <c r="BP16" s="9">
        <f>BO16-BN16</f>
        <v>-2327.752934721042</v>
      </c>
      <c r="BQ16" s="53">
        <f>BP16*IF($BP$128 &gt; 0, (BP16&gt;0), (BP16&lt;0))</f>
        <v>0</v>
      </c>
      <c r="BR16" s="7">
        <f>BQ16/$BQ$128</f>
        <v>0</v>
      </c>
      <c r="BS16" s="62">
        <f>BR16*$BP$128</f>
        <v>0</v>
      </c>
      <c r="BT16" s="48">
        <f>IF(BS16&gt;0,V16,W16)</f>
        <v>145.70551644377673</v>
      </c>
      <c r="BU16" s="46">
        <f>BS16/BT16</f>
        <v>0</v>
      </c>
      <c r="BV16" s="64">
        <f>BN16/BO16</f>
        <v>1.4600986875490125</v>
      </c>
      <c r="BW16" s="16">
        <f>BB16+BN16+BY16</f>
        <v>10797</v>
      </c>
      <c r="BX16" s="69">
        <f>BC16+BO16+BZ16</f>
        <v>7667.1623111427716</v>
      </c>
      <c r="BY16" s="66">
        <v>0</v>
      </c>
      <c r="BZ16" s="15">
        <f>AZ16*$D$136</f>
        <v>20.625016738801445</v>
      </c>
      <c r="CA16" s="37">
        <f>BZ16-BY16</f>
        <v>20.625016738801445</v>
      </c>
      <c r="CB16" s="54">
        <f>CA16*(CA16&lt;&gt;0)</f>
        <v>20.625016738801445</v>
      </c>
      <c r="CC16" s="26">
        <f>CB16/$CB$128</f>
        <v>5.188683456302255E-3</v>
      </c>
      <c r="CD16" s="47">
        <f>CC16 * $CA$128</f>
        <v>20.625016738801445</v>
      </c>
      <c r="CE16" s="48">
        <f>IF(CD16&gt;0, V16, W16)</f>
        <v>140.47556622180855</v>
      </c>
      <c r="CF16" s="65">
        <f>CD16/CE16</f>
        <v>0.14682280551362856</v>
      </c>
      <c r="CG16" t="s">
        <v>224</v>
      </c>
      <c r="CH16" s="66">
        <v>0</v>
      </c>
      <c r="CI16" s="15">
        <f>AZ16*$CH$131</f>
        <v>22.557601292084328</v>
      </c>
      <c r="CJ16" s="37">
        <f>CI16-CH16</f>
        <v>22.557601292084328</v>
      </c>
      <c r="CK16" s="54">
        <f>CJ16*(CJ16&lt;&gt;0)</f>
        <v>22.557601292084328</v>
      </c>
      <c r="CL16" s="26">
        <f>CK16/$CK$128</f>
        <v>3.3202239169979907E-3</v>
      </c>
      <c r="CM16" s="47">
        <f>CL16 * $CJ$128</f>
        <v>22.557601292084328</v>
      </c>
      <c r="CN16" s="48">
        <f>IF(CD16&gt;0,V16,W16)</f>
        <v>140.47556622180855</v>
      </c>
      <c r="CO16" s="65">
        <f>CM16/CN16</f>
        <v>0.16058024821531067</v>
      </c>
      <c r="CP16" s="70">
        <f>N16</f>
        <v>0</v>
      </c>
      <c r="CQ16" s="1">
        <f>BW16+BY16</f>
        <v>10797</v>
      </c>
    </row>
    <row r="17" spans="1:95" x14ac:dyDescent="0.2">
      <c r="A17" s="25" t="s">
        <v>148</v>
      </c>
      <c r="B17">
        <v>1</v>
      </c>
      <c r="C17">
        <v>1</v>
      </c>
      <c r="D17">
        <v>0.80370370370370303</v>
      </c>
      <c r="E17">
        <v>0.196296296296296</v>
      </c>
      <c r="F17">
        <v>0.76760563380281599</v>
      </c>
      <c r="G17">
        <v>0.76760563380281599</v>
      </c>
      <c r="H17">
        <v>0.91874999999999996</v>
      </c>
      <c r="I17">
        <v>0.69374999999999998</v>
      </c>
      <c r="J17">
        <v>0.79836258210164102</v>
      </c>
      <c r="K17">
        <v>0.78283307022543602</v>
      </c>
      <c r="L17">
        <v>0.43437081954479401</v>
      </c>
      <c r="M17">
        <v>-0.53699522190661797</v>
      </c>
      <c r="N17" s="21">
        <v>0</v>
      </c>
      <c r="O17">
        <v>1.0071691192271199</v>
      </c>
      <c r="P17">
        <v>0.98951445698547102</v>
      </c>
      <c r="Q17">
        <v>1.0051550125375499</v>
      </c>
      <c r="R17">
        <v>0.98640186371281802</v>
      </c>
      <c r="S17">
        <v>36.419998168945298</v>
      </c>
      <c r="T17" s="27">
        <f>IF(C17,P17,R17)</f>
        <v>0.98951445698547102</v>
      </c>
      <c r="U17" s="27">
        <f>IF(D17 = 0,O17,Q17)</f>
        <v>1.0051550125375499</v>
      </c>
      <c r="V17" s="39">
        <f>S17*T17^(1-N17)</f>
        <v>36.038114711555757</v>
      </c>
      <c r="W17" s="38">
        <f>S17*U17^(N17+1)</f>
        <v>36.607743716123757</v>
      </c>
      <c r="X17" s="44">
        <f>0.5 * (D17-MAX($D$3:$D$127))/(MIN($D$3:$D$127)-MAX($D$3:$D$127)) + 0.75</f>
        <v>0.83986318972033291</v>
      </c>
      <c r="Y17" s="44">
        <f>AVERAGE(D17, F17, G17, H17, I17, J17, K17)</f>
        <v>0.7903729462337733</v>
      </c>
      <c r="Z17" s="22">
        <f>AI17^N17</f>
        <v>1</v>
      </c>
      <c r="AA17" s="22">
        <f>(Z17+AB17)/2</f>
        <v>1</v>
      </c>
      <c r="AB17" s="22">
        <f>AM17^N17</f>
        <v>1</v>
      </c>
      <c r="AC17" s="22">
        <v>1</v>
      </c>
      <c r="AD17" s="22">
        <v>1</v>
      </c>
      <c r="AE17" s="22">
        <v>1</v>
      </c>
      <c r="AF17" s="22">
        <f>PERCENTILE($L$2:$L$127, 0.05)</f>
        <v>-7.0738934788639324E-2</v>
      </c>
      <c r="AG17" s="22">
        <f>PERCENTILE($L$2:$L$127, 0.95)</f>
        <v>0.99971493111423171</v>
      </c>
      <c r="AH17" s="22">
        <f>MIN(MAX(L17,AF17), AG17)</f>
        <v>0.43437081954479401</v>
      </c>
      <c r="AI17" s="22">
        <f>AH17-$AH$128+1</f>
        <v>1.5051097543334333</v>
      </c>
      <c r="AJ17" s="22">
        <f>PERCENTILE($M$2:$M$127, 0.02)</f>
        <v>-2.5491164753882352</v>
      </c>
      <c r="AK17" s="22">
        <f>PERCENTILE($M$2:$M$127, 0.98)</f>
        <v>1.3143569426364499</v>
      </c>
      <c r="AL17" s="22">
        <f>MIN(MAX(M17,AJ17), AK17)</f>
        <v>-0.53699522190661797</v>
      </c>
      <c r="AM17" s="22">
        <f>AL17-$AL$128 + 1</f>
        <v>3.0121212534816171</v>
      </c>
      <c r="AN17" s="46">
        <v>1</v>
      </c>
      <c r="AO17" s="46">
        <v>1</v>
      </c>
      <c r="AP17" s="51">
        <v>1</v>
      </c>
      <c r="AQ17" s="21">
        <v>1</v>
      </c>
      <c r="AR17" s="17">
        <f>(AI17^4)*AB17*AE17*AN17</f>
        <v>5.1318349641207828</v>
      </c>
      <c r="AS17" s="17">
        <f>(AI17^4) *Z17*AC17*AO17</f>
        <v>5.1318349641207828</v>
      </c>
      <c r="AT17" s="17">
        <f>(AM17^4)*AA17*AP17*AQ17</f>
        <v>82.31705070699455</v>
      </c>
      <c r="AU17" s="17">
        <f>MIN(AR17, 0.05*AR$128)</f>
        <v>5.1318349641207828</v>
      </c>
      <c r="AV17" s="17">
        <f>MIN(AS17, 0.05*AS$128)</f>
        <v>5.1318349641207828</v>
      </c>
      <c r="AW17" s="17">
        <f>MIN(AT17, 0.05*AT$128)</f>
        <v>82.31705070699455</v>
      </c>
      <c r="AX17" s="14">
        <f>AU17/$AU$128</f>
        <v>8.0517332687759426E-3</v>
      </c>
      <c r="AY17" s="14">
        <f>AV17/$AV$128</f>
        <v>1.0607053372976577E-2</v>
      </c>
      <c r="AZ17" s="67">
        <f>AW17/$AW$128</f>
        <v>7.7828682401627353E-3</v>
      </c>
      <c r="BA17" s="21">
        <f>N17</f>
        <v>0</v>
      </c>
      <c r="BB17" s="66">
        <v>656</v>
      </c>
      <c r="BC17" s="15">
        <f>$D$134*AX17</f>
        <v>1019.7600702237419</v>
      </c>
      <c r="BD17" s="19">
        <f>BC17-BB17</f>
        <v>363.76007022374188</v>
      </c>
      <c r="BE17" s="53">
        <f>BD17*IF($BD$128 &gt; 0, (BD17&gt;0), (BD17&lt;0))</f>
        <v>363.76007022374188</v>
      </c>
      <c r="BF17" s="61">
        <f>BE17/$BE$128</f>
        <v>1.3269692692813842E-2</v>
      </c>
      <c r="BG17" s="62">
        <f>BF17*$BD$128</f>
        <v>164.79631355205541</v>
      </c>
      <c r="BH17" s="63">
        <f>(IF(BG17 &gt; 0, V17, W17))</f>
        <v>36.038114711555757</v>
      </c>
      <c r="BI17" s="46">
        <f>BG17/BH17</f>
        <v>4.5728339251668135</v>
      </c>
      <c r="BJ17" s="64">
        <f>BB17/BC17</f>
        <v>0.64328857263068695</v>
      </c>
      <c r="BK17" s="66">
        <v>801</v>
      </c>
      <c r="BL17" s="66">
        <v>619</v>
      </c>
      <c r="BM17" s="66">
        <v>73</v>
      </c>
      <c r="BN17" s="10">
        <f>SUM(BK17:BM17)</f>
        <v>1493</v>
      </c>
      <c r="BO17" s="15">
        <f>AY17*$D$133</f>
        <v>1994.0623917993585</v>
      </c>
      <c r="BP17" s="9">
        <f>BO17-BN17</f>
        <v>501.06239179935847</v>
      </c>
      <c r="BQ17" s="53">
        <f>BP17*IF($BP$128 &gt; 0, (BP17&gt;0), (BP17&lt;0))</f>
        <v>501.06239179935847</v>
      </c>
      <c r="BR17" s="7">
        <f>BQ17/$BQ$128</f>
        <v>3.2836656323060119E-2</v>
      </c>
      <c r="BS17" s="62">
        <f>BR17*$BP$128</f>
        <v>88.396278821678962</v>
      </c>
      <c r="BT17" s="48">
        <f>IF(BS17&gt;0,V17,W17)</f>
        <v>36.038114711555757</v>
      </c>
      <c r="BU17" s="46">
        <f>BS17/BT17</f>
        <v>2.4528552486496848</v>
      </c>
      <c r="BV17" s="64">
        <f>BN17/BO17</f>
        <v>0.74872281135234653</v>
      </c>
      <c r="BW17" s="16">
        <f>BB17+BN17+BY17</f>
        <v>2185</v>
      </c>
      <c r="BX17" s="69">
        <f>BC17+BO17+BZ17</f>
        <v>3073.3769697968255</v>
      </c>
      <c r="BY17" s="66">
        <v>36</v>
      </c>
      <c r="BZ17" s="15">
        <f>AZ17*$D$136</f>
        <v>59.554507773725248</v>
      </c>
      <c r="CA17" s="37">
        <f>BZ17-BY17</f>
        <v>23.554507773725248</v>
      </c>
      <c r="CB17" s="54">
        <f>CA17*(CA17&lt;&gt;0)</f>
        <v>23.554507773725248</v>
      </c>
      <c r="CC17" s="26">
        <f>CB17/$CB$128</f>
        <v>5.9256623330126469E-3</v>
      </c>
      <c r="CD17" s="47">
        <f>CC17 * $CA$128</f>
        <v>23.554507773725248</v>
      </c>
      <c r="CE17" s="48">
        <f>IF(CD17&gt;0, V17, W17)</f>
        <v>36.038114711555757</v>
      </c>
      <c r="CF17" s="65">
        <f>CD17/CE17</f>
        <v>0.65359988895790955</v>
      </c>
      <c r="CG17" t="s">
        <v>224</v>
      </c>
      <c r="CH17" s="66">
        <v>0</v>
      </c>
      <c r="CI17" s="15">
        <f>AZ17*$CH$131</f>
        <v>65.134824301921938</v>
      </c>
      <c r="CJ17" s="37">
        <f>CI17-CH17</f>
        <v>65.134824301921938</v>
      </c>
      <c r="CK17" s="54">
        <f>CJ17*(CJ17&lt;&gt;0)</f>
        <v>65.134824301921938</v>
      </c>
      <c r="CL17" s="26">
        <f>CK17/$CK$128</f>
        <v>9.587109847206652E-3</v>
      </c>
      <c r="CM17" s="47">
        <f>CL17 * $CJ$128</f>
        <v>65.134824301921938</v>
      </c>
      <c r="CN17" s="48">
        <f>IF(CD17&gt;0,V17,W17)</f>
        <v>36.038114711555757</v>
      </c>
      <c r="CO17" s="65">
        <f>CM17/CN17</f>
        <v>1.8073871184231569</v>
      </c>
      <c r="CP17" s="70">
        <f>N17</f>
        <v>0</v>
      </c>
      <c r="CQ17" s="1">
        <f>BW17+BY17</f>
        <v>2221</v>
      </c>
    </row>
    <row r="18" spans="1:95" x14ac:dyDescent="0.2">
      <c r="A18" s="25" t="s">
        <v>253</v>
      </c>
      <c r="B18">
        <v>1</v>
      </c>
      <c r="C18">
        <v>1</v>
      </c>
      <c r="D18">
        <v>0.40511386336396299</v>
      </c>
      <c r="E18">
        <v>0.59488613663603596</v>
      </c>
      <c r="F18">
        <v>0.36273341279300703</v>
      </c>
      <c r="G18">
        <v>0.36273341279300703</v>
      </c>
      <c r="H18">
        <v>0.33138320100292501</v>
      </c>
      <c r="I18">
        <v>0.37191809444212198</v>
      </c>
      <c r="J18">
        <v>0.35106610295945501</v>
      </c>
      <c r="K18">
        <v>0.356852078097388</v>
      </c>
      <c r="L18">
        <v>0.42048955764518697</v>
      </c>
      <c r="M18">
        <v>1.3235101247916701</v>
      </c>
      <c r="N18" s="21">
        <v>0</v>
      </c>
      <c r="O18">
        <v>1.0052083346915099</v>
      </c>
      <c r="P18">
        <v>0.98060951553985898</v>
      </c>
      <c r="Q18">
        <v>1.01835689095508</v>
      </c>
      <c r="R18">
        <v>0.98417583582748103</v>
      </c>
      <c r="S18">
        <v>1.0299999713897701</v>
      </c>
      <c r="T18" s="27">
        <f>IF(C18,P18,R18)</f>
        <v>0.98060951553985898</v>
      </c>
      <c r="U18" s="27">
        <f>IF(D18 = 0,O18,Q18)</f>
        <v>1.01835689095508</v>
      </c>
      <c r="V18" s="39">
        <f>S18*T18^(1-N18)</f>
        <v>1.0100277729505911</v>
      </c>
      <c r="W18" s="38">
        <f>S18*U18^(N18+1)</f>
        <v>1.0489075685483076</v>
      </c>
      <c r="X18" s="44">
        <f>0.5 * (D18-MAX($D$3:$D$127))/(MIN($D$3:$D$127)-MAX($D$3:$D$127)) + 0.75</f>
        <v>1.0434693877551022</v>
      </c>
      <c r="Y18" s="44">
        <f>AVERAGE(D18, F18, G18, H18, I18, J18, K18)</f>
        <v>0.36311430935026673</v>
      </c>
      <c r="Z18" s="22">
        <f>AI18^N18</f>
        <v>1</v>
      </c>
      <c r="AA18" s="22">
        <f>(Z18+AB18)/2</f>
        <v>1</v>
      </c>
      <c r="AB18" s="22">
        <f>AM18^N18</f>
        <v>1</v>
      </c>
      <c r="AC18" s="22">
        <v>1</v>
      </c>
      <c r="AD18" s="22">
        <v>1</v>
      </c>
      <c r="AE18" s="22">
        <v>1</v>
      </c>
      <c r="AF18" s="22">
        <f>PERCENTILE($L$2:$L$127, 0.05)</f>
        <v>-7.0738934788639324E-2</v>
      </c>
      <c r="AG18" s="22">
        <f>PERCENTILE($L$2:$L$127, 0.95)</f>
        <v>0.99971493111423171</v>
      </c>
      <c r="AH18" s="22">
        <f>MIN(MAX(L18,AF18), AG18)</f>
        <v>0.42048955764518697</v>
      </c>
      <c r="AI18" s="22">
        <f>AH18-$AH$128+1</f>
        <v>1.4912284924338262</v>
      </c>
      <c r="AJ18" s="22">
        <f>PERCENTILE($M$2:$M$127, 0.02)</f>
        <v>-2.5491164753882352</v>
      </c>
      <c r="AK18" s="22">
        <f>PERCENTILE($M$2:$M$127, 0.98)</f>
        <v>1.3143569426364499</v>
      </c>
      <c r="AL18" s="22">
        <f>MIN(MAX(M18,AJ18), AK18)</f>
        <v>1.3143569426364499</v>
      </c>
      <c r="AM18" s="22">
        <f>AL18-$AL$128 + 1</f>
        <v>4.863473418024685</v>
      </c>
      <c r="AN18" s="46">
        <v>0</v>
      </c>
      <c r="AO18" s="49">
        <v>0</v>
      </c>
      <c r="AP18" s="51">
        <v>0.5</v>
      </c>
      <c r="AQ18" s="50">
        <v>1</v>
      </c>
      <c r="AR18" s="17">
        <f>(AI18^4)*AB18*AE18*AN18</f>
        <v>0</v>
      </c>
      <c r="AS18" s="17">
        <f>(AI18^4) *Z18*AC18*AO18</f>
        <v>0</v>
      </c>
      <c r="AT18" s="17">
        <f>(AM18^4)*AA18*AP18*AQ18</f>
        <v>279.74104340812841</v>
      </c>
      <c r="AU18" s="17">
        <f>MIN(AR18, 0.05*AR$128)</f>
        <v>0</v>
      </c>
      <c r="AV18" s="17">
        <f>MIN(AS18, 0.05*AS$128)</f>
        <v>0</v>
      </c>
      <c r="AW18" s="17">
        <f>MIN(AT18, 0.05*AT$128)</f>
        <v>279.74104340812841</v>
      </c>
      <c r="AX18" s="14">
        <f>AU18/$AU$128</f>
        <v>0</v>
      </c>
      <c r="AY18" s="14">
        <f>AV18/$AV$128</f>
        <v>0</v>
      </c>
      <c r="AZ18" s="67">
        <f>AW18/$AW$128</f>
        <v>2.644880572751266E-2</v>
      </c>
      <c r="BA18" s="21">
        <f>N18</f>
        <v>0</v>
      </c>
      <c r="BB18" s="66">
        <v>0</v>
      </c>
      <c r="BC18" s="15">
        <f>$D$134*AX18</f>
        <v>0</v>
      </c>
      <c r="BD18" s="19">
        <f>BC18-BB18</f>
        <v>0</v>
      </c>
      <c r="BE18" s="53">
        <f>BD18*IF($BD$128 &gt; 0, (BD18&gt;0), (BD18&lt;0))</f>
        <v>0</v>
      </c>
      <c r="BF18" s="61">
        <f>BE18/$BE$128</f>
        <v>0</v>
      </c>
      <c r="BG18" s="62">
        <f>BF18*$BD$128</f>
        <v>0</v>
      </c>
      <c r="BH18" s="63">
        <f>(IF(BG18 &gt; 0, V18, W18))</f>
        <v>1.0489075685483076</v>
      </c>
      <c r="BI18" s="46">
        <f>BG18/BH18</f>
        <v>0</v>
      </c>
      <c r="BJ18" s="64" t="e">
        <f>BB18/BC18</f>
        <v>#DIV/0!</v>
      </c>
      <c r="BK18" s="66">
        <v>0</v>
      </c>
      <c r="BL18" s="66">
        <v>0</v>
      </c>
      <c r="BM18" s="66">
        <v>0</v>
      </c>
      <c r="BN18" s="10">
        <f>SUM(BK18:BM18)</f>
        <v>0</v>
      </c>
      <c r="BO18" s="15">
        <f>AY18*$D$133</f>
        <v>0</v>
      </c>
      <c r="BP18" s="9">
        <f>BO18-BN18</f>
        <v>0</v>
      </c>
      <c r="BQ18" s="53">
        <f>BP18*IF($BP$128 &gt; 0, (BP18&gt;0), (BP18&lt;0))</f>
        <v>0</v>
      </c>
      <c r="BR18" s="7">
        <f>BQ18/$BQ$128</f>
        <v>0</v>
      </c>
      <c r="BS18" s="62">
        <f>BR18*$BP$128</f>
        <v>0</v>
      </c>
      <c r="BT18" s="48">
        <f>IF(BS18&gt;0,V18,W18)</f>
        <v>1.0489075685483076</v>
      </c>
      <c r="BU18" s="46">
        <f>BS18/BT18</f>
        <v>0</v>
      </c>
      <c r="BV18" s="64" t="e">
        <f>BN18/BO18</f>
        <v>#DIV/0!</v>
      </c>
      <c r="BW18" s="16">
        <f>BB18+BN18+BY18</f>
        <v>114</v>
      </c>
      <c r="BX18" s="69">
        <f>BC18+BO18+BZ18</f>
        <v>202.38626142692686</v>
      </c>
      <c r="BY18" s="66">
        <v>114</v>
      </c>
      <c r="BZ18" s="15">
        <f>AZ18*$D$136</f>
        <v>202.38626142692686</v>
      </c>
      <c r="CA18" s="37">
        <f>BZ18-BY18</f>
        <v>88.386261426926865</v>
      </c>
      <c r="CB18" s="54">
        <f>CA18*(CA18&lt;&gt;0)</f>
        <v>88.386261426926865</v>
      </c>
      <c r="CC18" s="26">
        <f>CB18/$CB$128</f>
        <v>2.223553746589357E-2</v>
      </c>
      <c r="CD18" s="47">
        <f>CC18 * $CA$128</f>
        <v>88.386261426926865</v>
      </c>
      <c r="CE18" s="48">
        <f>IF(CD18&gt;0, V18, W18)</f>
        <v>1.0100277729505911</v>
      </c>
      <c r="CF18" s="65">
        <f>CD18/CE18</f>
        <v>87.508743614766502</v>
      </c>
      <c r="CG18" t="s">
        <v>224</v>
      </c>
      <c r="CH18" s="66">
        <v>0</v>
      </c>
      <c r="CI18" s="15">
        <f>AZ18*$CH$131</f>
        <v>221.35005513355344</v>
      </c>
      <c r="CJ18" s="37">
        <f>CI18-CH18</f>
        <v>221.35005513355344</v>
      </c>
      <c r="CK18" s="54">
        <f>CJ18*(CJ18&lt;&gt;0)</f>
        <v>221.35005513355344</v>
      </c>
      <c r="CL18" s="26">
        <f>CK18/$CK$128</f>
        <v>3.2580225954305805E-2</v>
      </c>
      <c r="CM18" s="47">
        <f>CL18 * $CJ$128</f>
        <v>221.35005513355344</v>
      </c>
      <c r="CN18" s="48">
        <f>IF(CD18&gt;0,V18,W18)</f>
        <v>1.0100277729505911</v>
      </c>
      <c r="CO18" s="65">
        <f>CM18/CN18</f>
        <v>219.15244418173194</v>
      </c>
      <c r="CP18" s="70">
        <f>N18</f>
        <v>0</v>
      </c>
      <c r="CQ18" s="1">
        <f>BW18+BY18</f>
        <v>228</v>
      </c>
    </row>
    <row r="19" spans="1:95" x14ac:dyDescent="0.2">
      <c r="A19" s="32" t="s">
        <v>149</v>
      </c>
      <c r="B19">
        <v>1</v>
      </c>
      <c r="C19">
        <v>1</v>
      </c>
      <c r="D19">
        <v>0.67511520737327102</v>
      </c>
      <c r="E19">
        <v>0.32488479262672798</v>
      </c>
      <c r="F19">
        <v>0.82766439909296996</v>
      </c>
      <c r="G19">
        <v>0.82766439909296996</v>
      </c>
      <c r="H19">
        <v>0.172823218997361</v>
      </c>
      <c r="I19">
        <v>0.59630606860158297</v>
      </c>
      <c r="J19">
        <v>0.321022638272423</v>
      </c>
      <c r="K19">
        <v>0.51545999747893601</v>
      </c>
      <c r="L19">
        <v>-8.4011916785922694E-2</v>
      </c>
      <c r="M19">
        <v>-0.46268716864543202</v>
      </c>
      <c r="N19" s="21">
        <v>0</v>
      </c>
      <c r="O19">
        <v>0.99273920408937499</v>
      </c>
      <c r="P19">
        <v>0.993592612640818</v>
      </c>
      <c r="Q19">
        <v>0.99894264636310204</v>
      </c>
      <c r="R19">
        <v>0.97863663286189895</v>
      </c>
      <c r="S19">
        <v>15.520000457763601</v>
      </c>
      <c r="T19" s="27">
        <f>IF(C19,P19,R19)</f>
        <v>0.993592612640818</v>
      </c>
      <c r="U19" s="27">
        <f>IF(D19 = 0,O19,Q19)</f>
        <v>0.99894264636310204</v>
      </c>
      <c r="V19" s="39">
        <f>S19*T19^(1-N19)</f>
        <v>15.420557803016028</v>
      </c>
      <c r="W19" s="38">
        <f>S19*U19^(N19+1)</f>
        <v>15.503590328834926</v>
      </c>
      <c r="X19" s="44">
        <f>0.5 * (D19-MAX($D$3:$D$127))/(MIN($D$3:$D$127)-MAX($D$3:$D$127)) + 0.75</f>
        <v>0.90554829304993933</v>
      </c>
      <c r="Y19" s="44">
        <f>AVERAGE(D19, F19, G19, H19, I19, J19, K19)</f>
        <v>0.56229370412993052</v>
      </c>
      <c r="Z19" s="22">
        <f>AI19^N19</f>
        <v>1</v>
      </c>
      <c r="AA19" s="22">
        <f>(Z19+AB19)/2</f>
        <v>1</v>
      </c>
      <c r="AB19" s="22">
        <f>AM19^N19</f>
        <v>1</v>
      </c>
      <c r="AC19" s="22">
        <v>1</v>
      </c>
      <c r="AD19" s="22">
        <v>1</v>
      </c>
      <c r="AE19" s="22">
        <v>1</v>
      </c>
      <c r="AF19" s="22">
        <f>PERCENTILE($L$2:$L$127, 0.05)</f>
        <v>-7.0738934788639324E-2</v>
      </c>
      <c r="AG19" s="22">
        <f>PERCENTILE($L$2:$L$127, 0.95)</f>
        <v>0.99971493111423171</v>
      </c>
      <c r="AH19" s="22">
        <f>MIN(MAX(L19,AF19), AG19)</f>
        <v>-7.0738934788639324E-2</v>
      </c>
      <c r="AI19" s="22">
        <f>AH19-$AH$128+1</f>
        <v>1</v>
      </c>
      <c r="AJ19" s="22">
        <f>PERCENTILE($M$2:$M$127, 0.02)</f>
        <v>-2.5491164753882352</v>
      </c>
      <c r="AK19" s="22">
        <f>PERCENTILE($M$2:$M$127, 0.98)</f>
        <v>1.3143569426364499</v>
      </c>
      <c r="AL19" s="22">
        <f>MIN(MAX(M19,AJ19), AK19)</f>
        <v>-0.46268716864543202</v>
      </c>
      <c r="AM19" s="22">
        <f>AL19-$AL$128 + 1</f>
        <v>3.086429306742803</v>
      </c>
      <c r="AN19" s="46">
        <v>1</v>
      </c>
      <c r="AO19" s="46">
        <v>1</v>
      </c>
      <c r="AP19" s="51">
        <v>1</v>
      </c>
      <c r="AQ19" s="21">
        <v>1</v>
      </c>
      <c r="AR19" s="17">
        <f>(AI19^4)*AB19*AE19*AN19</f>
        <v>1</v>
      </c>
      <c r="AS19" s="17">
        <f>(AI19^4) *Z19*AC19*AO19</f>
        <v>1</v>
      </c>
      <c r="AT19" s="17">
        <f>(AM19^4)*AA19*AP19*AQ19</f>
        <v>90.745549832007072</v>
      </c>
      <c r="AU19" s="17">
        <f>MIN(AR19, 0.05*AR$128)</f>
        <v>1</v>
      </c>
      <c r="AV19" s="17">
        <f>MIN(AS19, 0.05*AS$128)</f>
        <v>1</v>
      </c>
      <c r="AW19" s="17">
        <f>MIN(AT19, 0.05*AT$128)</f>
        <v>90.745549832007072</v>
      </c>
      <c r="AX19" s="14">
        <f>AU19/$AU$128</f>
        <v>1.568977436934279E-3</v>
      </c>
      <c r="AY19" s="14">
        <f>AV19/$AV$128</f>
        <v>2.0669124099149281E-3</v>
      </c>
      <c r="AZ19" s="67">
        <f>AW19/$AW$128</f>
        <v>8.5797614425904244E-3</v>
      </c>
      <c r="BA19" s="21">
        <f>N19</f>
        <v>0</v>
      </c>
      <c r="BB19" s="66">
        <v>295</v>
      </c>
      <c r="BC19" s="15">
        <f>$D$134*AX19</f>
        <v>198.71256136516337</v>
      </c>
      <c r="BD19" s="19">
        <f>BC19-BB19</f>
        <v>-96.287438634836633</v>
      </c>
      <c r="BE19" s="53">
        <f>BD19*IF($BD$128 &gt; 0, (BD19&gt;0), (BD19&lt;0))</f>
        <v>0</v>
      </c>
      <c r="BF19" s="61">
        <f>BE19/$BE$128</f>
        <v>0</v>
      </c>
      <c r="BG19" s="62">
        <f>BF19*$BD$128</f>
        <v>0</v>
      </c>
      <c r="BH19" s="63">
        <f>(IF(BG19 &gt; 0, V19, W19))</f>
        <v>15.503590328834926</v>
      </c>
      <c r="BI19" s="46">
        <f>BG19/BH19</f>
        <v>0</v>
      </c>
      <c r="BJ19" s="64">
        <f>BB19/BC19</f>
        <v>1.4845563761713805</v>
      </c>
      <c r="BK19" s="66">
        <v>62</v>
      </c>
      <c r="BL19" s="66">
        <v>341</v>
      </c>
      <c r="BM19" s="66">
        <v>0</v>
      </c>
      <c r="BN19" s="10">
        <f>SUM(BK19:BM19)</f>
        <v>403</v>
      </c>
      <c r="BO19" s="15">
        <f>AY19*$D$133</f>
        <v>388.56713158954699</v>
      </c>
      <c r="BP19" s="9">
        <f>BO19-BN19</f>
        <v>-14.432868410453011</v>
      </c>
      <c r="BQ19" s="53">
        <f>BP19*IF($BP$128 &gt; 0, (BP19&gt;0), (BP19&lt;0))</f>
        <v>0</v>
      </c>
      <c r="BR19" s="7">
        <f>BQ19/$BQ$128</f>
        <v>0</v>
      </c>
      <c r="BS19" s="62">
        <f>BR19*$BP$128</f>
        <v>0</v>
      </c>
      <c r="BT19" s="48">
        <f>IF(BS19&gt;0,V19,W19)</f>
        <v>15.503590328834926</v>
      </c>
      <c r="BU19" s="46">
        <f>BS19/BT19</f>
        <v>0</v>
      </c>
      <c r="BV19" s="64">
        <f>BN19/BO19</f>
        <v>1.0371438221020166</v>
      </c>
      <c r="BW19" s="16">
        <f>BB19+BN19+BY19</f>
        <v>713</v>
      </c>
      <c r="BX19" s="69">
        <f>BC19+BO19+BZ19</f>
        <v>652.93202751341221</v>
      </c>
      <c r="BY19" s="66">
        <v>15</v>
      </c>
      <c r="BZ19" s="15">
        <f>AZ19*$D$136</f>
        <v>65.652334558701924</v>
      </c>
      <c r="CA19" s="37">
        <f>BZ19-BY19</f>
        <v>50.652334558701924</v>
      </c>
      <c r="CB19" s="54">
        <f>CA19*(CA19&lt;&gt;0)</f>
        <v>50.652334558701924</v>
      </c>
      <c r="CC19" s="26">
        <f>CB19/$CB$128</f>
        <v>1.274272567514515E-2</v>
      </c>
      <c r="CD19" s="47">
        <f>CC19 * $CA$128</f>
        <v>50.652334558701924</v>
      </c>
      <c r="CE19" s="48">
        <f>IF(CD19&gt;0, V19, W19)</f>
        <v>15.420557803016028</v>
      </c>
      <c r="CF19" s="65">
        <f>CD19/CE19</f>
        <v>3.2847277774086159</v>
      </c>
      <c r="CG19" t="s">
        <v>224</v>
      </c>
      <c r="CH19" s="66">
        <v>0</v>
      </c>
      <c r="CI19" s="15">
        <f>AZ19*$CH$131</f>
        <v>71.804023513039255</v>
      </c>
      <c r="CJ19" s="37">
        <f>CI19-CH19</f>
        <v>71.804023513039255</v>
      </c>
      <c r="CK19" s="54">
        <f>CJ19*(CJ19&lt;&gt;0)</f>
        <v>71.804023513039255</v>
      </c>
      <c r="CL19" s="26">
        <f>CK19/$CK$128</f>
        <v>1.0568740581842703E-2</v>
      </c>
      <c r="CM19" s="47">
        <f>CL19 * $CJ$128</f>
        <v>71.804023513039255</v>
      </c>
      <c r="CN19" s="48">
        <f>IF(CD19&gt;0,V19,W19)</f>
        <v>15.420557803016028</v>
      </c>
      <c r="CO19" s="65">
        <f>CM19/CN19</f>
        <v>4.6563830200095273</v>
      </c>
      <c r="CP19" s="70">
        <f>N19</f>
        <v>0</v>
      </c>
      <c r="CQ19" s="1">
        <f>BW19+BY19</f>
        <v>728</v>
      </c>
    </row>
    <row r="20" spans="1:95" x14ac:dyDescent="0.2">
      <c r="A20" s="32" t="s">
        <v>201</v>
      </c>
      <c r="B20">
        <v>1</v>
      </c>
      <c r="C20">
        <v>1</v>
      </c>
      <c r="D20">
        <v>0.80623252097483</v>
      </c>
      <c r="E20">
        <v>0.193767479025169</v>
      </c>
      <c r="F20">
        <v>0.686928883591577</v>
      </c>
      <c r="G20">
        <v>0.686928883591577</v>
      </c>
      <c r="H20">
        <v>0.312996239030505</v>
      </c>
      <c r="I20">
        <v>0.644797325532804</v>
      </c>
      <c r="J20">
        <v>0.44924284950202098</v>
      </c>
      <c r="K20">
        <v>0.55551587652372503</v>
      </c>
      <c r="L20">
        <v>0.54422663627742696</v>
      </c>
      <c r="M20">
        <v>0.76110539515275399</v>
      </c>
      <c r="N20" s="21">
        <v>0</v>
      </c>
      <c r="O20">
        <v>1.0009730761886499</v>
      </c>
      <c r="P20">
        <v>1.01244456905796</v>
      </c>
      <c r="Q20">
        <v>1.00214230675938</v>
      </c>
      <c r="R20">
        <v>0.99590164334887399</v>
      </c>
      <c r="S20">
        <v>6.9000000953674299</v>
      </c>
      <c r="T20" s="27">
        <f>IF(C20,P20,R20)</f>
        <v>1.01244456905796</v>
      </c>
      <c r="U20" s="27">
        <f>IF(D20 = 0,O20,Q20)</f>
        <v>1.00214230675938</v>
      </c>
      <c r="V20" s="39">
        <f>S20*T20^(1-N20)</f>
        <v>6.9858676230541601</v>
      </c>
      <c r="W20" s="38">
        <f>S20*U20^(N20+1)</f>
        <v>6.9147820122114583</v>
      </c>
      <c r="X20" s="44">
        <f>0.5 * (D20-MAX($D$3:$D$127))/(MIN($D$3:$D$127)-MAX($D$3:$D$127)) + 0.75</f>
        <v>0.83857142857142875</v>
      </c>
      <c r="Y20" s="44">
        <f>AVERAGE(D20, F20, G20, H20, I20, J20, K20)</f>
        <v>0.59180608267814849</v>
      </c>
      <c r="Z20" s="22">
        <f>AI20^N20</f>
        <v>1</v>
      </c>
      <c r="AA20" s="22">
        <f>(Z20+AB20)/2</f>
        <v>1</v>
      </c>
      <c r="AB20" s="22">
        <f>AM20^N20</f>
        <v>1</v>
      </c>
      <c r="AC20" s="22">
        <v>1</v>
      </c>
      <c r="AD20" s="22">
        <v>1</v>
      </c>
      <c r="AE20" s="22">
        <v>1</v>
      </c>
      <c r="AF20" s="22">
        <f>PERCENTILE($L$2:$L$127, 0.05)</f>
        <v>-7.0738934788639324E-2</v>
      </c>
      <c r="AG20" s="22">
        <f>PERCENTILE($L$2:$L$127, 0.95)</f>
        <v>0.99971493111423171</v>
      </c>
      <c r="AH20" s="22">
        <f>MIN(MAX(L20,AF20), AG20)</f>
        <v>0.54422663627742696</v>
      </c>
      <c r="AI20" s="22">
        <f>AH20-$AH$128+1</f>
        <v>1.6149655710660662</v>
      </c>
      <c r="AJ20" s="22">
        <f>PERCENTILE($M$2:$M$127, 0.02)</f>
        <v>-2.5491164753882352</v>
      </c>
      <c r="AK20" s="22">
        <f>PERCENTILE($M$2:$M$127, 0.98)</f>
        <v>1.3143569426364499</v>
      </c>
      <c r="AL20" s="22">
        <f>MIN(MAX(M20,AJ20), AK20)</f>
        <v>0.76110539515275399</v>
      </c>
      <c r="AM20" s="22">
        <f>AL20-$AL$128 + 1</f>
        <v>4.3102218705409889</v>
      </c>
      <c r="AN20" s="46">
        <v>0</v>
      </c>
      <c r="AO20" s="49">
        <v>0</v>
      </c>
      <c r="AP20" s="51">
        <v>0.5</v>
      </c>
      <c r="AQ20" s="50">
        <v>1</v>
      </c>
      <c r="AR20" s="17">
        <f>(AI20^4)*AB20*AE20*AN20</f>
        <v>0</v>
      </c>
      <c r="AS20" s="17">
        <f>(AI20^4) *Z20*AC20*AO20</f>
        <v>0</v>
      </c>
      <c r="AT20" s="17">
        <f>(AM20^4)*AA20*AP20*AQ20</f>
        <v>172.57127558665809</v>
      </c>
      <c r="AU20" s="17">
        <f>MIN(AR20, 0.05*AR$128)</f>
        <v>0</v>
      </c>
      <c r="AV20" s="17">
        <f>MIN(AS20, 0.05*AS$128)</f>
        <v>0</v>
      </c>
      <c r="AW20" s="17">
        <f>MIN(AT20, 0.05*AT$128)</f>
        <v>172.57127558665809</v>
      </c>
      <c r="AX20" s="14">
        <f>AU20/$AU$128</f>
        <v>0</v>
      </c>
      <c r="AY20" s="14">
        <f>AV20/$AV$128</f>
        <v>0</v>
      </c>
      <c r="AZ20" s="67">
        <f>AW20/$AW$128</f>
        <v>1.6316176155393377E-2</v>
      </c>
      <c r="BA20" s="21">
        <f>N20</f>
        <v>0</v>
      </c>
      <c r="BB20" s="66">
        <v>0</v>
      </c>
      <c r="BC20" s="15">
        <f>$D$134*AX20</f>
        <v>0</v>
      </c>
      <c r="BD20" s="19">
        <f>BC20-BB20</f>
        <v>0</v>
      </c>
      <c r="BE20" s="53">
        <f>BD20*IF($BD$128 &gt; 0, (BD20&gt;0), (BD20&lt;0))</f>
        <v>0</v>
      </c>
      <c r="BF20" s="61">
        <f>BE20/$BE$128</f>
        <v>0</v>
      </c>
      <c r="BG20" s="62">
        <f>BF20*$BD$128</f>
        <v>0</v>
      </c>
      <c r="BH20" s="63">
        <f>(IF(BG20 &gt; 0, V20, W20))</f>
        <v>6.9147820122114583</v>
      </c>
      <c r="BI20" s="46">
        <f>BG20/BH20</f>
        <v>0</v>
      </c>
      <c r="BJ20" s="64" t="e">
        <f>BB20/BC20</f>
        <v>#DIV/0!</v>
      </c>
      <c r="BK20" s="66">
        <v>0</v>
      </c>
      <c r="BL20" s="66">
        <v>0</v>
      </c>
      <c r="BM20" s="66">
        <v>0</v>
      </c>
      <c r="BN20" s="10">
        <f>SUM(BK20:BM20)</f>
        <v>0</v>
      </c>
      <c r="BO20" s="15">
        <f>AY20*$D$133</f>
        <v>0</v>
      </c>
      <c r="BP20" s="9">
        <f>BO20-BN20</f>
        <v>0</v>
      </c>
      <c r="BQ20" s="53">
        <f>BP20*IF($BP$128 &gt; 0, (BP20&gt;0), (BP20&lt;0))</f>
        <v>0</v>
      </c>
      <c r="BR20" s="7">
        <f>BQ20/$BQ$128</f>
        <v>0</v>
      </c>
      <c r="BS20" s="62">
        <f>BR20*$BP$128</f>
        <v>0</v>
      </c>
      <c r="BT20" s="48">
        <f>IF(BS20&gt;0,V20,W20)</f>
        <v>6.9147820122114583</v>
      </c>
      <c r="BU20" s="46">
        <f>BS20/BT20</f>
        <v>0</v>
      </c>
      <c r="BV20" s="64" t="e">
        <f>BN20/BO20</f>
        <v>#DIV/0!</v>
      </c>
      <c r="BW20" s="16">
        <f>BB20+BN20+BY20</f>
        <v>76</v>
      </c>
      <c r="BX20" s="69">
        <f>BC20+BO20+BZ20</f>
        <v>124.85137994107012</v>
      </c>
      <c r="BY20" s="66">
        <v>76</v>
      </c>
      <c r="BZ20" s="15">
        <f>AZ20*$D$136</f>
        <v>124.85137994107012</v>
      </c>
      <c r="CA20" s="37">
        <f>BZ20-BY20</f>
        <v>48.851379941070121</v>
      </c>
      <c r="CB20" s="54">
        <f>CA20*(CA20&lt;&gt;0)</f>
        <v>48.851379941070121</v>
      </c>
      <c r="CC20" s="26">
        <f>CB20/$CB$128</f>
        <v>1.2289655331086833E-2</v>
      </c>
      <c r="CD20" s="47">
        <f>CC20 * $CA$128</f>
        <v>48.851379941070121</v>
      </c>
      <c r="CE20" s="48">
        <f>IF(CD20&gt;0, V20, W20)</f>
        <v>6.9858676230541601</v>
      </c>
      <c r="CF20" s="65">
        <f>CD20/CE20</f>
        <v>6.9928865785911825</v>
      </c>
      <c r="CG20" t="s">
        <v>224</v>
      </c>
      <c r="CH20" s="66">
        <v>0</v>
      </c>
      <c r="CI20" s="15">
        <f>AZ20*$CH$131</f>
        <v>136.55007824448717</v>
      </c>
      <c r="CJ20" s="37">
        <f>CI20-CH20</f>
        <v>136.55007824448717</v>
      </c>
      <c r="CK20" s="54">
        <f>CJ20*(CJ20&lt;&gt;0)</f>
        <v>136.55007824448717</v>
      </c>
      <c r="CL20" s="26">
        <f>CK20/$CK$128</f>
        <v>2.0098627942962511E-2</v>
      </c>
      <c r="CM20" s="47">
        <f>CL20 * $CJ$128</f>
        <v>136.55007824448717</v>
      </c>
      <c r="CN20" s="48">
        <f>IF(CD20&gt;0,V20,W20)</f>
        <v>6.9858676230541601</v>
      </c>
      <c r="CO20" s="65">
        <f>CM20/CN20</f>
        <v>19.54661691467733</v>
      </c>
      <c r="CP20" s="70">
        <f>N20</f>
        <v>0</v>
      </c>
      <c r="CQ20" s="1">
        <f>BW20+BY20</f>
        <v>152</v>
      </c>
    </row>
    <row r="21" spans="1:95" x14ac:dyDescent="0.2">
      <c r="A21" s="32" t="s">
        <v>260</v>
      </c>
      <c r="B21">
        <v>1</v>
      </c>
      <c r="C21">
        <v>1</v>
      </c>
      <c r="D21">
        <v>0.42309228925289599</v>
      </c>
      <c r="E21">
        <v>0.57690771074710301</v>
      </c>
      <c r="F21">
        <v>0.42113627334127901</v>
      </c>
      <c r="G21">
        <v>0.42113627334127901</v>
      </c>
      <c r="H21">
        <v>0.231508566652737</v>
      </c>
      <c r="I21">
        <v>0.17049728374425399</v>
      </c>
      <c r="J21">
        <v>0.19867456248301399</v>
      </c>
      <c r="K21">
        <v>0.28925605413163902</v>
      </c>
      <c r="L21">
        <v>-6.0974847010288401E-2</v>
      </c>
      <c r="M21">
        <v>0.315340336708887</v>
      </c>
      <c r="N21" s="21">
        <v>0</v>
      </c>
      <c r="O21">
        <v>1.0061542467275999</v>
      </c>
      <c r="P21">
        <v>0.98664697215478603</v>
      </c>
      <c r="Q21">
        <v>1.0085622820571201</v>
      </c>
      <c r="R21">
        <v>0.99408265307785904</v>
      </c>
      <c r="S21">
        <v>15.579999923706</v>
      </c>
      <c r="T21" s="27">
        <f>IF(C21,P21,R21)</f>
        <v>0.98664697215478603</v>
      </c>
      <c r="U21" s="27">
        <f>IF(D21 = 0,O21,Q21)</f>
        <v>1.0085622820571201</v>
      </c>
      <c r="V21" s="39">
        <f>S21*T21^(1-N21)</f>
        <v>15.371959750896321</v>
      </c>
      <c r="W21" s="38">
        <f>S21*U21^(N21+1)</f>
        <v>15.713400277502679</v>
      </c>
      <c r="X21" s="44">
        <f>0.5 * (D21-MAX($D$3:$D$127))/(MIN($D$3:$D$127)-MAX($D$3:$D$127)) + 0.75</f>
        <v>1.0342857142857147</v>
      </c>
      <c r="Y21" s="44">
        <f>AVERAGE(D21, F21, G21, H21, I21, J21, K21)</f>
        <v>0.30790018613529974</v>
      </c>
      <c r="Z21" s="22">
        <f>AI21^N21</f>
        <v>1</v>
      </c>
      <c r="AA21" s="22">
        <f>(Z21+AB21)/2</f>
        <v>1</v>
      </c>
      <c r="AB21" s="22">
        <f>AM21^N21</f>
        <v>1</v>
      </c>
      <c r="AC21" s="22">
        <v>1</v>
      </c>
      <c r="AD21" s="22">
        <v>1</v>
      </c>
      <c r="AE21" s="22">
        <v>1</v>
      </c>
      <c r="AF21" s="22">
        <f>PERCENTILE($L$2:$L$127, 0.05)</f>
        <v>-7.0738934788639324E-2</v>
      </c>
      <c r="AG21" s="22">
        <f>PERCENTILE($L$2:$L$127, 0.95)</f>
        <v>0.99971493111423171</v>
      </c>
      <c r="AH21" s="22">
        <f>MIN(MAX(L21,AF21), AG21)</f>
        <v>-6.0974847010288401E-2</v>
      </c>
      <c r="AI21" s="22">
        <f>AH21-$AH$128+1</f>
        <v>1.0097640877783509</v>
      </c>
      <c r="AJ21" s="22">
        <f>PERCENTILE($M$2:$M$127, 0.02)</f>
        <v>-2.5491164753882352</v>
      </c>
      <c r="AK21" s="22">
        <f>PERCENTILE($M$2:$M$127, 0.98)</f>
        <v>1.3143569426364499</v>
      </c>
      <c r="AL21" s="22">
        <f>MIN(MAX(M21,AJ21), AK21)</f>
        <v>0.315340336708887</v>
      </c>
      <c r="AM21" s="22">
        <f>AL21-$AL$128 + 1</f>
        <v>3.8644568120971221</v>
      </c>
      <c r="AN21" s="46">
        <v>0</v>
      </c>
      <c r="AO21" s="49">
        <v>0</v>
      </c>
      <c r="AP21" s="51">
        <v>0.5</v>
      </c>
      <c r="AQ21" s="50">
        <v>1</v>
      </c>
      <c r="AR21" s="17">
        <f>(AI21^4)*AB21*AE21*AN21</f>
        <v>0</v>
      </c>
      <c r="AS21" s="17">
        <f>(AI21^4) *Z21*AC21*AO21</f>
        <v>0</v>
      </c>
      <c r="AT21" s="17">
        <f>(AM21^4)*AA21*AP21*AQ21</f>
        <v>111.51257304293844</v>
      </c>
      <c r="AU21" s="17">
        <f>MIN(AR21, 0.05*AR$128)</f>
        <v>0</v>
      </c>
      <c r="AV21" s="17">
        <f>MIN(AS21, 0.05*AS$128)</f>
        <v>0</v>
      </c>
      <c r="AW21" s="17">
        <f>MIN(AT21, 0.05*AT$128)</f>
        <v>111.51257304293844</v>
      </c>
      <c r="AX21" s="14">
        <f>AU21/$AU$128</f>
        <v>0</v>
      </c>
      <c r="AY21" s="14">
        <f>AV21/$AV$128</f>
        <v>0</v>
      </c>
      <c r="AZ21" s="67">
        <f>AW21/$AW$128</f>
        <v>1.0543230784639465E-2</v>
      </c>
      <c r="BA21" s="21">
        <f>N21</f>
        <v>0</v>
      </c>
      <c r="BB21" s="66">
        <v>0</v>
      </c>
      <c r="BC21" s="15">
        <f>$D$134*AX21</f>
        <v>0</v>
      </c>
      <c r="BD21" s="19">
        <f>BC21-BB21</f>
        <v>0</v>
      </c>
      <c r="BE21" s="53">
        <f>BD21*IF($BD$128 &gt; 0, (BD21&gt;0), (BD21&lt;0))</f>
        <v>0</v>
      </c>
      <c r="BF21" s="61">
        <f>BE21/$BE$128</f>
        <v>0</v>
      </c>
      <c r="BG21" s="62">
        <f>BF21*$BD$128</f>
        <v>0</v>
      </c>
      <c r="BH21" s="63">
        <f>(IF(BG21 &gt; 0, V21, W21))</f>
        <v>15.713400277502679</v>
      </c>
      <c r="BI21" s="46">
        <f>BG21/BH21</f>
        <v>0</v>
      </c>
      <c r="BJ21" s="64" t="e">
        <f>BB21/BC21</f>
        <v>#DIV/0!</v>
      </c>
      <c r="BK21" s="66">
        <v>0</v>
      </c>
      <c r="BL21" s="66">
        <v>0</v>
      </c>
      <c r="BM21" s="66">
        <v>0</v>
      </c>
      <c r="BN21" s="10">
        <f>SUM(BK21:BM21)</f>
        <v>0</v>
      </c>
      <c r="BO21" s="15">
        <f>AY21*$D$133</f>
        <v>0</v>
      </c>
      <c r="BP21" s="9">
        <f>BO21-BN21</f>
        <v>0</v>
      </c>
      <c r="BQ21" s="53">
        <f>BP21*IF($BP$128 &gt; 0, (BP21&gt;0), (BP21&lt;0))</f>
        <v>0</v>
      </c>
      <c r="BR21" s="7">
        <f>BQ21/$BQ$128</f>
        <v>0</v>
      </c>
      <c r="BS21" s="62">
        <f>BR21*$BP$128</f>
        <v>0</v>
      </c>
      <c r="BT21" s="48">
        <f>IF(BS21&gt;0,V21,W21)</f>
        <v>15.713400277502679</v>
      </c>
      <c r="BU21" s="46">
        <f>BS21/BT21</f>
        <v>0</v>
      </c>
      <c r="BV21" s="64" t="e">
        <f>BN21/BO21</f>
        <v>#DIV/0!</v>
      </c>
      <c r="BW21" s="16">
        <f>BB21+BN21+BY21</f>
        <v>62</v>
      </c>
      <c r="BX21" s="69">
        <f>BC21+BO21+BZ21</f>
        <v>80.676801964061184</v>
      </c>
      <c r="BY21" s="66">
        <v>62</v>
      </c>
      <c r="BZ21" s="15">
        <f>AZ21*$D$136</f>
        <v>80.676801964061184</v>
      </c>
      <c r="CA21" s="37">
        <f>BZ21-BY21</f>
        <v>18.676801964061184</v>
      </c>
      <c r="CB21" s="54">
        <f>CA21*(CA21&lt;&gt;0)</f>
        <v>18.676801964061184</v>
      </c>
      <c r="CC21" s="26">
        <f>CB21/$CB$128</f>
        <v>4.6985665318392961E-3</v>
      </c>
      <c r="CD21" s="47">
        <f>CC21 * $CA$128</f>
        <v>18.676801964061184</v>
      </c>
      <c r="CE21" s="48">
        <f>IF(CD21&gt;0, V21, W21)</f>
        <v>15.371959750896321</v>
      </c>
      <c r="CF21" s="65">
        <f>CD21/CE21</f>
        <v>1.2149915994264922</v>
      </c>
      <c r="CG21" t="s">
        <v>224</v>
      </c>
      <c r="CH21" s="66">
        <v>0</v>
      </c>
      <c r="CI21" s="15">
        <f>AZ21*$CH$131</f>
        <v>88.236298436647687</v>
      </c>
      <c r="CJ21" s="37">
        <f>CI21-CH21</f>
        <v>88.236298436647687</v>
      </c>
      <c r="CK21" s="54">
        <f>CJ21*(CJ21&lt;&gt;0)</f>
        <v>88.236298436647687</v>
      </c>
      <c r="CL21" s="26">
        <f>CK21/$CK$128</f>
        <v>1.2987385698652895E-2</v>
      </c>
      <c r="CM21" s="47">
        <f>CL21 * $CJ$128</f>
        <v>88.236298436647687</v>
      </c>
      <c r="CN21" s="48">
        <f>IF(CD21&gt;0,V21,W21)</f>
        <v>15.371959750896321</v>
      </c>
      <c r="CO21" s="65">
        <f>CM21/CN21</f>
        <v>5.7400812821867246</v>
      </c>
      <c r="CP21" s="70">
        <f>N21</f>
        <v>0</v>
      </c>
      <c r="CQ21" s="1">
        <f>BW21+BY21</f>
        <v>124</v>
      </c>
    </row>
    <row r="22" spans="1:95" x14ac:dyDescent="0.2">
      <c r="A22" s="32" t="s">
        <v>261</v>
      </c>
      <c r="B22">
        <v>0</v>
      </c>
      <c r="C22">
        <v>0</v>
      </c>
      <c r="D22">
        <v>0.57982171799027504</v>
      </c>
      <c r="E22">
        <v>0.42017828200972401</v>
      </c>
      <c r="F22">
        <v>0.74754500818330605</v>
      </c>
      <c r="G22">
        <v>0.74754500818330605</v>
      </c>
      <c r="H22">
        <v>0.51149185123276197</v>
      </c>
      <c r="I22">
        <v>0.241537818637693</v>
      </c>
      <c r="J22">
        <v>0.35148915487923199</v>
      </c>
      <c r="K22">
        <v>0.51259532104823102</v>
      </c>
      <c r="L22">
        <v>0.12928887827109101</v>
      </c>
      <c r="M22">
        <v>0.26607524751152301</v>
      </c>
      <c r="N22" s="21">
        <v>0</v>
      </c>
      <c r="O22">
        <v>0.99361749363424501</v>
      </c>
      <c r="P22">
        <v>0.97854397985286201</v>
      </c>
      <c r="Q22">
        <v>1.00451408174892</v>
      </c>
      <c r="R22">
        <v>0.98499951050188295</v>
      </c>
      <c r="S22">
        <v>0.99620002508163397</v>
      </c>
      <c r="T22" s="27">
        <f>IF(C22,P22,R22)</f>
        <v>0.98499951050188295</v>
      </c>
      <c r="U22" s="27">
        <f>IF(D22 = 0,O22,Q22)</f>
        <v>1.00451408174892</v>
      </c>
      <c r="V22" s="39">
        <f>S22*T22^(1-N22)</f>
        <v>0.98125653706737292</v>
      </c>
      <c r="W22" s="38">
        <f>S22*U22^(N22+1)</f>
        <v>1.0006969534331287</v>
      </c>
      <c r="X22" s="44">
        <f>0.5 * (D22-MAX($D$3:$D$127))/(MIN($D$3:$D$127)-MAX($D$3:$D$127)) + 0.75</f>
        <v>0.95422576323884523</v>
      </c>
      <c r="Y22" s="44">
        <f>AVERAGE(D22, F22, G22, H22, I22, J22, K22)</f>
        <v>0.52743226859354364</v>
      </c>
      <c r="Z22" s="22">
        <f>AI22^N22</f>
        <v>1</v>
      </c>
      <c r="AA22" s="22">
        <f>(Z22+AB22)/2</f>
        <v>1</v>
      </c>
      <c r="AB22" s="22">
        <f>AM22^N22</f>
        <v>1</v>
      </c>
      <c r="AC22" s="22">
        <v>1</v>
      </c>
      <c r="AD22" s="22">
        <v>1</v>
      </c>
      <c r="AE22" s="22">
        <v>1</v>
      </c>
      <c r="AF22" s="22">
        <f>PERCENTILE($L$2:$L$127, 0.05)</f>
        <v>-7.0738934788639324E-2</v>
      </c>
      <c r="AG22" s="22">
        <f>PERCENTILE($L$2:$L$127, 0.95)</f>
        <v>0.99971493111423171</v>
      </c>
      <c r="AH22" s="22">
        <f>MIN(MAX(L22,AF22), AG22)</f>
        <v>0.12928887827109101</v>
      </c>
      <c r="AI22" s="22">
        <f>AH22-$AH$128+1</f>
        <v>1.2000278130597304</v>
      </c>
      <c r="AJ22" s="22">
        <f>PERCENTILE($M$2:$M$127, 0.02)</f>
        <v>-2.5491164753882352</v>
      </c>
      <c r="AK22" s="22">
        <f>PERCENTILE($M$2:$M$127, 0.98)</f>
        <v>1.3143569426364499</v>
      </c>
      <c r="AL22" s="22">
        <f>MIN(MAX(M22,AJ22), AK22)</f>
        <v>0.26607524751152301</v>
      </c>
      <c r="AM22" s="22">
        <f>AL22-$AL$128 + 1</f>
        <v>3.8151917228997583</v>
      </c>
      <c r="AN22" s="46">
        <v>0</v>
      </c>
      <c r="AO22" s="49">
        <v>0</v>
      </c>
      <c r="AP22" s="51">
        <v>0.5</v>
      </c>
      <c r="AQ22" s="50">
        <v>1</v>
      </c>
      <c r="AR22" s="17">
        <f>(AI22^4)*AB22*AE22*AN22</f>
        <v>0</v>
      </c>
      <c r="AS22" s="17">
        <f>(AI22^4) *Z22*AC22*AO22</f>
        <v>0</v>
      </c>
      <c r="AT22" s="17">
        <f>(AM22^4)*AA22*AP22*AQ22</f>
        <v>105.93402486612868</v>
      </c>
      <c r="AU22" s="17">
        <f>MIN(AR22, 0.05*AR$128)</f>
        <v>0</v>
      </c>
      <c r="AV22" s="17">
        <f>MIN(AS22, 0.05*AS$128)</f>
        <v>0</v>
      </c>
      <c r="AW22" s="17">
        <f>MIN(AT22, 0.05*AT$128)</f>
        <v>105.93402486612868</v>
      </c>
      <c r="AX22" s="14">
        <f>AU22/$AU$128</f>
        <v>0</v>
      </c>
      <c r="AY22" s="14">
        <f>AV22/$AV$128</f>
        <v>0</v>
      </c>
      <c r="AZ22" s="67">
        <f>AW22/$AW$128</f>
        <v>1.0015793211759789E-2</v>
      </c>
      <c r="BA22" s="21">
        <f>N22</f>
        <v>0</v>
      </c>
      <c r="BB22" s="66">
        <v>0</v>
      </c>
      <c r="BC22" s="15">
        <f>$D$134*AX22</f>
        <v>0</v>
      </c>
      <c r="BD22" s="19">
        <f>BC22-BB22</f>
        <v>0</v>
      </c>
      <c r="BE22" s="53">
        <f>BD22*IF($BD$128 &gt; 0, (BD22&gt;0), (BD22&lt;0))</f>
        <v>0</v>
      </c>
      <c r="BF22" s="61">
        <f>BE22/$BE$128</f>
        <v>0</v>
      </c>
      <c r="BG22" s="62">
        <f>BF22*$BD$128</f>
        <v>0</v>
      </c>
      <c r="BH22" s="63">
        <f>(IF(BG22 &gt; 0, V22, W22))</f>
        <v>1.0006969534331287</v>
      </c>
      <c r="BI22" s="46">
        <f>BG22/BH22</f>
        <v>0</v>
      </c>
      <c r="BJ22" s="64" t="e">
        <f>BB22/BC22</f>
        <v>#DIV/0!</v>
      </c>
      <c r="BK22" s="66">
        <v>0</v>
      </c>
      <c r="BL22" s="66">
        <v>0</v>
      </c>
      <c r="BM22" s="66">
        <v>0</v>
      </c>
      <c r="BN22" s="10">
        <f>SUM(BK22:BM22)</f>
        <v>0</v>
      </c>
      <c r="BO22" s="15">
        <f>AY22*$D$133</f>
        <v>0</v>
      </c>
      <c r="BP22" s="9">
        <f>BO22-BN22</f>
        <v>0</v>
      </c>
      <c r="BQ22" s="53">
        <f>BP22*IF($BP$128 &gt; 0, (BP22&gt;0), (BP22&lt;0))</f>
        <v>0</v>
      </c>
      <c r="BR22" s="7">
        <f>BQ22/$BQ$128</f>
        <v>0</v>
      </c>
      <c r="BS22" s="62">
        <f>BR22*$BP$128</f>
        <v>0</v>
      </c>
      <c r="BT22" s="48">
        <f>IF(BS22&gt;0,V22,W22)</f>
        <v>1.0006969534331287</v>
      </c>
      <c r="BU22" s="46">
        <f>BS22/BT22</f>
        <v>0</v>
      </c>
      <c r="BV22" s="64" t="e">
        <f>BN22/BO22</f>
        <v>#DIV/0!</v>
      </c>
      <c r="BW22" s="16">
        <f>BB22+BN22+BY22</f>
        <v>51</v>
      </c>
      <c r="BX22" s="69">
        <f>BC22+BO22+BZ22</f>
        <v>76.64084965638591</v>
      </c>
      <c r="BY22" s="66">
        <v>51</v>
      </c>
      <c r="BZ22" s="15">
        <f>AZ22*$D$136</f>
        <v>76.64084965638591</v>
      </c>
      <c r="CA22" s="37">
        <f>BZ22-BY22</f>
        <v>25.64084965638591</v>
      </c>
      <c r="CB22" s="54">
        <f>CA22*(CA22&lt;&gt;0)</f>
        <v>25.64084965638591</v>
      </c>
      <c r="CC22" s="26">
        <f>CB22/$CB$128</f>
        <v>6.4505282154430025E-3</v>
      </c>
      <c r="CD22" s="47">
        <f>CC22 * $CA$128</f>
        <v>25.64084965638591</v>
      </c>
      <c r="CE22" s="48">
        <f>IF(CD22&gt;0, V22, W22)</f>
        <v>0.98125653706737292</v>
      </c>
      <c r="CF22" s="65">
        <f>CD22/CE22</f>
        <v>26.13062811588221</v>
      </c>
      <c r="CG22" t="s">
        <v>224</v>
      </c>
      <c r="CH22" s="66">
        <v>0</v>
      </c>
      <c r="CI22" s="15">
        <f>AZ22*$CH$131</f>
        <v>83.822173389217667</v>
      </c>
      <c r="CJ22" s="37">
        <f>CI22-CH22</f>
        <v>83.822173389217667</v>
      </c>
      <c r="CK22" s="54">
        <f>CJ22*(CJ22&lt;&gt;0)</f>
        <v>83.822173389217667</v>
      </c>
      <c r="CL22" s="26">
        <f>CK22/$CK$128</f>
        <v>1.233767638934615E-2</v>
      </c>
      <c r="CM22" s="47">
        <f>CL22 * $CJ$128</f>
        <v>83.822173389217667</v>
      </c>
      <c r="CN22" s="48">
        <f>IF(CD22&gt;0,V22,W22)</f>
        <v>0.98125653706737292</v>
      </c>
      <c r="CO22" s="65">
        <f>CM22/CN22</f>
        <v>85.4233018816184</v>
      </c>
      <c r="CP22" s="70">
        <f>N22</f>
        <v>0</v>
      </c>
      <c r="CQ22" s="1">
        <f>BW22+BY22</f>
        <v>102</v>
      </c>
    </row>
    <row r="23" spans="1:95" x14ac:dyDescent="0.2">
      <c r="A23" s="32" t="s">
        <v>262</v>
      </c>
      <c r="B23">
        <v>1</v>
      </c>
      <c r="C23">
        <v>1</v>
      </c>
      <c r="D23">
        <v>0.63164202956452198</v>
      </c>
      <c r="E23">
        <v>0.36835797043547702</v>
      </c>
      <c r="F23">
        <v>0.88804780876494005</v>
      </c>
      <c r="G23">
        <v>0.88804780876494005</v>
      </c>
      <c r="H23">
        <v>6.2682824905975695E-2</v>
      </c>
      <c r="I23">
        <v>0.48056832427914697</v>
      </c>
      <c r="J23">
        <v>0.173560883053031</v>
      </c>
      <c r="K23">
        <v>0.392594398689732</v>
      </c>
      <c r="L23">
        <v>0.166458275497296</v>
      </c>
      <c r="M23">
        <v>0.17883168291264701</v>
      </c>
      <c r="N23" s="21">
        <v>0</v>
      </c>
      <c r="O23">
        <v>1.0092411935319101</v>
      </c>
      <c r="P23">
        <v>0.97648285086848396</v>
      </c>
      <c r="Q23">
        <v>1.01027014368825</v>
      </c>
      <c r="R23">
        <v>0.98812917275072398</v>
      </c>
      <c r="S23">
        <v>4.7399997711181596</v>
      </c>
      <c r="T23" s="27">
        <f>IF(C23,P23,R23)</f>
        <v>0.97648285086848396</v>
      </c>
      <c r="U23" s="27">
        <f>IF(D23 = 0,O23,Q23)</f>
        <v>1.01027014368825</v>
      </c>
      <c r="V23" s="39">
        <f>S23*T23^(1-N23)</f>
        <v>4.6285284896174224</v>
      </c>
      <c r="W23" s="38">
        <f>S23*U23^(N23+1)</f>
        <v>4.7886802498498149</v>
      </c>
      <c r="X23" s="44">
        <f>0.5 * (D23-MAX($D$3:$D$127))/(MIN($D$3:$D$127)-MAX($D$3:$D$127)) + 0.75</f>
        <v>0.92775510204081668</v>
      </c>
      <c r="Y23" s="44">
        <f>AVERAGE(D23, F23, G23, H23, I23, J23, K23)</f>
        <v>0.50244915400318391</v>
      </c>
      <c r="Z23" s="22">
        <f>AI23^N23</f>
        <v>1</v>
      </c>
      <c r="AA23" s="22">
        <f>(Z23+AB23)/2</f>
        <v>1</v>
      </c>
      <c r="AB23" s="22">
        <f>AM23^N23</f>
        <v>1</v>
      </c>
      <c r="AC23" s="22">
        <v>1</v>
      </c>
      <c r="AD23" s="22">
        <v>1</v>
      </c>
      <c r="AE23" s="22">
        <v>1</v>
      </c>
      <c r="AF23" s="22">
        <f>PERCENTILE($L$2:$L$127, 0.05)</f>
        <v>-7.0738934788639324E-2</v>
      </c>
      <c r="AG23" s="22">
        <f>PERCENTILE($L$2:$L$127, 0.95)</f>
        <v>0.99971493111423171</v>
      </c>
      <c r="AH23" s="22">
        <f>MIN(MAX(L23,AF23), AG23)</f>
        <v>0.166458275497296</v>
      </c>
      <c r="AI23" s="22">
        <f>AH23-$AH$128+1</f>
        <v>1.2371972102859354</v>
      </c>
      <c r="AJ23" s="22">
        <f>PERCENTILE($M$2:$M$127, 0.02)</f>
        <v>-2.5491164753882352</v>
      </c>
      <c r="AK23" s="22">
        <f>PERCENTILE($M$2:$M$127, 0.98)</f>
        <v>1.3143569426364499</v>
      </c>
      <c r="AL23" s="22">
        <f>MIN(MAX(M23,AJ23), AK23)</f>
        <v>0.17883168291264701</v>
      </c>
      <c r="AM23" s="22">
        <f>AL23-$AL$128 + 1</f>
        <v>3.7279481583008822</v>
      </c>
      <c r="AN23" s="46">
        <v>0</v>
      </c>
      <c r="AO23" s="49">
        <v>0</v>
      </c>
      <c r="AP23" s="51">
        <v>0.5</v>
      </c>
      <c r="AQ23" s="50">
        <v>1</v>
      </c>
      <c r="AR23" s="17">
        <f>(AI23^4)*AB23*AE23*AN23</f>
        <v>0</v>
      </c>
      <c r="AS23" s="17">
        <f>(AI23^4) *Z23*AC23*AO23</f>
        <v>0</v>
      </c>
      <c r="AT23" s="17">
        <f>(AM23^4)*AA23*AP23*AQ23</f>
        <v>96.571607732680093</v>
      </c>
      <c r="AU23" s="17">
        <f>MIN(AR23, 0.05*AR$128)</f>
        <v>0</v>
      </c>
      <c r="AV23" s="17">
        <f>MIN(AS23, 0.05*AS$128)</f>
        <v>0</v>
      </c>
      <c r="AW23" s="17">
        <f>MIN(AT23, 0.05*AT$128)</f>
        <v>96.571607732680093</v>
      </c>
      <c r="AX23" s="14">
        <f>AU23/$AU$128</f>
        <v>0</v>
      </c>
      <c r="AY23" s="14">
        <f>AV23/$AV$128</f>
        <v>0</v>
      </c>
      <c r="AZ23" s="67">
        <f>AW23/$AW$128</f>
        <v>9.1306004317312766E-3</v>
      </c>
      <c r="BA23" s="21">
        <f>N23</f>
        <v>0</v>
      </c>
      <c r="BB23" s="66">
        <v>0</v>
      </c>
      <c r="BC23" s="15">
        <f>$D$134*AX23</f>
        <v>0</v>
      </c>
      <c r="BD23" s="19">
        <f>BC23-BB23</f>
        <v>0</v>
      </c>
      <c r="BE23" s="53">
        <f>BD23*IF($BD$128 &gt; 0, (BD23&gt;0), (BD23&lt;0))</f>
        <v>0</v>
      </c>
      <c r="BF23" s="61">
        <f>BE23/$BE$128</f>
        <v>0</v>
      </c>
      <c r="BG23" s="62">
        <f>BF23*$BD$128</f>
        <v>0</v>
      </c>
      <c r="BH23" s="63">
        <f>(IF(BG23 &gt; 0, V23, W23))</f>
        <v>4.7886802498498149</v>
      </c>
      <c r="BI23" s="46">
        <f>BG23/BH23</f>
        <v>0</v>
      </c>
      <c r="BJ23" s="64" t="e">
        <f>BB23/BC23</f>
        <v>#DIV/0!</v>
      </c>
      <c r="BK23" s="66">
        <v>0</v>
      </c>
      <c r="BL23" s="66">
        <v>0</v>
      </c>
      <c r="BM23" s="66">
        <v>0</v>
      </c>
      <c r="BN23" s="10">
        <f>SUM(BK23:BM23)</f>
        <v>0</v>
      </c>
      <c r="BO23" s="15">
        <f>AY23*$D$133</f>
        <v>0</v>
      </c>
      <c r="BP23" s="9">
        <f>BO23-BN23</f>
        <v>0</v>
      </c>
      <c r="BQ23" s="53">
        <f>BP23*IF($BP$128 &gt; 0, (BP23&gt;0), (BP23&lt;0))</f>
        <v>0</v>
      </c>
      <c r="BR23" s="7">
        <f>BQ23/$BQ$128</f>
        <v>0</v>
      </c>
      <c r="BS23" s="62">
        <f>BR23*$BP$128</f>
        <v>0</v>
      </c>
      <c r="BT23" s="48">
        <f>IF(BS23&gt;0,V23,W23)</f>
        <v>4.7886802498498149</v>
      </c>
      <c r="BU23" s="46">
        <f>BS23/BT23</f>
        <v>0</v>
      </c>
      <c r="BV23" s="64" t="e">
        <f>BN23/BO23</f>
        <v>#DIV/0!</v>
      </c>
      <c r="BW23" s="16">
        <f>BB23+BN23+BY23</f>
        <v>0</v>
      </c>
      <c r="BX23" s="69">
        <f>BC23+BO23+BZ23</f>
        <v>69.867354503607729</v>
      </c>
      <c r="BY23" s="66">
        <v>0</v>
      </c>
      <c r="BZ23" s="15">
        <f>AZ23*$D$136</f>
        <v>69.867354503607729</v>
      </c>
      <c r="CA23" s="37">
        <f>BZ23-BY23</f>
        <v>69.867354503607729</v>
      </c>
      <c r="CB23" s="54">
        <f>CA23*(CA23&lt;&gt;0)</f>
        <v>69.867354503607729</v>
      </c>
      <c r="CC23" s="26">
        <f>CB23/$CB$128</f>
        <v>1.7576692956882464E-2</v>
      </c>
      <c r="CD23" s="47">
        <f>CC23 * $CA$128</f>
        <v>69.867354503607729</v>
      </c>
      <c r="CE23" s="48">
        <f>IF(CD23&gt;0, V23, W23)</f>
        <v>4.6285284896174224</v>
      </c>
      <c r="CF23" s="65">
        <f>CD23/CE23</f>
        <v>15.094938847266924</v>
      </c>
      <c r="CG23" t="s">
        <v>224</v>
      </c>
      <c r="CH23" s="66">
        <v>0</v>
      </c>
      <c r="CI23" s="15">
        <f>AZ23*$CH$131</f>
        <v>76.413995013159052</v>
      </c>
      <c r="CJ23" s="37">
        <f>CI23-CH23</f>
        <v>76.413995013159052</v>
      </c>
      <c r="CK23" s="54">
        <f>CJ23*(CJ23&lt;&gt;0)</f>
        <v>76.413995013159052</v>
      </c>
      <c r="CL23" s="26">
        <f>CK23/$CK$128</f>
        <v>1.1247276275119095E-2</v>
      </c>
      <c r="CM23" s="47">
        <f>CL23 * $CJ$128</f>
        <v>76.413995013159052</v>
      </c>
      <c r="CN23" s="48">
        <f>IF(CD23&gt;0,V23,W23)</f>
        <v>4.6285284896174224</v>
      </c>
      <c r="CO23" s="65">
        <f>CM23/CN23</f>
        <v>16.509349609615381</v>
      </c>
      <c r="CP23" s="70">
        <f>N23</f>
        <v>0</v>
      </c>
      <c r="CQ23" s="1">
        <f>BW23+BY23</f>
        <v>0</v>
      </c>
    </row>
    <row r="24" spans="1:95" x14ac:dyDescent="0.2">
      <c r="A24" s="32" t="s">
        <v>167</v>
      </c>
      <c r="B24">
        <v>1</v>
      </c>
      <c r="C24">
        <v>1</v>
      </c>
      <c r="D24">
        <v>0.78520286396181305</v>
      </c>
      <c r="E24">
        <v>0.21479713603818601</v>
      </c>
      <c r="F24">
        <v>0.852112676056338</v>
      </c>
      <c r="G24">
        <v>0.852112676056338</v>
      </c>
      <c r="H24">
        <v>0.52472527472527397</v>
      </c>
      <c r="I24">
        <v>0.69093406593406503</v>
      </c>
      <c r="J24">
        <v>0.60212172155163401</v>
      </c>
      <c r="K24">
        <v>0.71629292294633995</v>
      </c>
      <c r="L24">
        <v>0.38874083950521898</v>
      </c>
      <c r="M24">
        <v>0.42418664514981202</v>
      </c>
      <c r="N24" s="21">
        <v>0</v>
      </c>
      <c r="O24">
        <v>1.0141693442697901</v>
      </c>
      <c r="P24">
        <v>0.99406988796639395</v>
      </c>
      <c r="Q24">
        <v>1.0062934808789901</v>
      </c>
      <c r="R24">
        <v>0.97131911111014002</v>
      </c>
      <c r="S24">
        <v>39.409999847412102</v>
      </c>
      <c r="T24" s="27">
        <f>IF(C24,P24,R24)</f>
        <v>0.99406988796639395</v>
      </c>
      <c r="U24" s="27">
        <f>IF(D24 = 0,O24,Q24)</f>
        <v>1.0062934808789901</v>
      </c>
      <c r="V24" s="39">
        <f>S24*T24^(1-N24)</f>
        <v>39.176294133072552</v>
      </c>
      <c r="W24" s="38">
        <f>S24*U24^(N24+1)</f>
        <v>39.658025927892794</v>
      </c>
      <c r="X24" s="44">
        <f>0.5 * (D24-MAX($D$3:$D$127))/(MIN($D$3:$D$127)-MAX($D$3:$D$127)) + 0.75</f>
        <v>0.84931372071501676</v>
      </c>
      <c r="Y24" s="44">
        <f>AVERAGE(D24, F24, G24, H24, I24, J24, K24)</f>
        <v>0.71764317160454305</v>
      </c>
      <c r="Z24" s="22">
        <f>AI24^N24</f>
        <v>1</v>
      </c>
      <c r="AA24" s="22">
        <f>(Z24+AB24)/2</f>
        <v>1</v>
      </c>
      <c r="AB24" s="22">
        <f>AM24^N24</f>
        <v>1</v>
      </c>
      <c r="AC24" s="22">
        <v>1</v>
      </c>
      <c r="AD24" s="22">
        <v>1</v>
      </c>
      <c r="AE24" s="22">
        <v>1</v>
      </c>
      <c r="AF24" s="22">
        <f>PERCENTILE($L$2:$L$127, 0.05)</f>
        <v>-7.0738934788639324E-2</v>
      </c>
      <c r="AG24" s="22">
        <f>PERCENTILE($L$2:$L$127, 0.95)</f>
        <v>0.99971493111423171</v>
      </c>
      <c r="AH24" s="22">
        <f>MIN(MAX(L24,AF24), AG24)</f>
        <v>0.38874083950521898</v>
      </c>
      <c r="AI24" s="22">
        <f>AH24-$AH$128+1</f>
        <v>1.4594797742938583</v>
      </c>
      <c r="AJ24" s="22">
        <f>PERCENTILE($M$2:$M$127, 0.02)</f>
        <v>-2.5491164753882352</v>
      </c>
      <c r="AK24" s="22">
        <f>PERCENTILE($M$2:$M$127, 0.98)</f>
        <v>1.3143569426364499</v>
      </c>
      <c r="AL24" s="22">
        <f>MIN(MAX(M24,AJ24), AK24)</f>
        <v>0.42418664514981202</v>
      </c>
      <c r="AM24" s="22">
        <f>AL24-$AL$128 + 1</f>
        <v>3.9733031205380471</v>
      </c>
      <c r="AN24" s="46">
        <v>1</v>
      </c>
      <c r="AO24" s="46">
        <v>1</v>
      </c>
      <c r="AP24" s="51">
        <v>1</v>
      </c>
      <c r="AQ24" s="21">
        <v>1</v>
      </c>
      <c r="AR24" s="17">
        <f>(AI24^4)*AB24*AE24*AN24</f>
        <v>4.537245967895668</v>
      </c>
      <c r="AS24" s="17">
        <f>(AI24^4) *Z24*AC24*AO24</f>
        <v>4.537245967895668</v>
      </c>
      <c r="AT24" s="17">
        <f>(AM24^4)*AA24*AP24*AQ24</f>
        <v>249.23371636968358</v>
      </c>
      <c r="AU24" s="17">
        <f>MIN(AR24, 0.05*AR$128)</f>
        <v>4.537245967895668</v>
      </c>
      <c r="AV24" s="17">
        <f>MIN(AS24, 0.05*AS$128)</f>
        <v>4.537245967895668</v>
      </c>
      <c r="AW24" s="17">
        <f>MIN(AT24, 0.05*AT$128)</f>
        <v>249.23371636968358</v>
      </c>
      <c r="AX24" s="14">
        <f>AU24/$AU$128</f>
        <v>7.1188365494493366E-3</v>
      </c>
      <c r="AY24" s="14">
        <f>AV24/$AV$128</f>
        <v>9.378089997880026E-3</v>
      </c>
      <c r="AZ24" s="67">
        <f>AW24/$AW$128</f>
        <v>2.3564415377511999E-2</v>
      </c>
      <c r="BA24" s="21">
        <f>N24</f>
        <v>0</v>
      </c>
      <c r="BB24" s="66">
        <v>709</v>
      </c>
      <c r="BC24" s="15">
        <f>$D$134*AX24</f>
        <v>901.60776782430798</v>
      </c>
      <c r="BD24" s="19">
        <f>BC24-BB24</f>
        <v>192.60776782430798</v>
      </c>
      <c r="BE24" s="53">
        <f>BD24*IF($BD$128 &gt; 0, (BD24&gt;0), (BD24&lt;0))</f>
        <v>192.60776782430798</v>
      </c>
      <c r="BF24" s="61">
        <f>BE24/$BE$128</f>
        <v>7.0261859354308811E-3</v>
      </c>
      <c r="BG24" s="62">
        <f>BF24*$BD$128</f>
        <v>87.258203132116265</v>
      </c>
      <c r="BH24" s="63">
        <f>(IF(BG24 &gt; 0, V24, W24))</f>
        <v>39.176294133072552</v>
      </c>
      <c r="BI24" s="46">
        <f>BG24/BH24</f>
        <v>2.2273215234631665</v>
      </c>
      <c r="BJ24" s="64">
        <f>BB24/BC24</f>
        <v>0.78637299422442364</v>
      </c>
      <c r="BK24" s="66">
        <v>434</v>
      </c>
      <c r="BL24" s="66">
        <v>1143</v>
      </c>
      <c r="BM24" s="66">
        <v>0</v>
      </c>
      <c r="BN24" s="10">
        <f>SUM(BK24:BM24)</f>
        <v>1577</v>
      </c>
      <c r="BO24" s="15">
        <f>AY24*$D$133</f>
        <v>1763.0246510614577</v>
      </c>
      <c r="BP24" s="9">
        <f>BO24-BN24</f>
        <v>186.02465106145769</v>
      </c>
      <c r="BQ24" s="53">
        <f>BP24*IF($BP$128 &gt; 0, (BP24&gt;0), (BP24&lt;0))</f>
        <v>186.02465106145769</v>
      </c>
      <c r="BR24" s="7">
        <f>BQ24/$BQ$128</f>
        <v>1.219095193432174E-2</v>
      </c>
      <c r="BS24" s="62">
        <f>BR24*$BP$128</f>
        <v>32.818042607194542</v>
      </c>
      <c r="BT24" s="48">
        <f>IF(BS24&gt;0,V24,W24)</f>
        <v>39.176294133072552</v>
      </c>
      <c r="BU24" s="46">
        <f>BS24/BT24</f>
        <v>0.8377015573683273</v>
      </c>
      <c r="BV24" s="64">
        <f>BN24/BO24</f>
        <v>0.89448550764763357</v>
      </c>
      <c r="BW24" s="16">
        <f>BB24+BN24+BY24</f>
        <v>2523</v>
      </c>
      <c r="BX24" s="69">
        <f>BC24+BO24+BZ24</f>
        <v>2844.9473253544875</v>
      </c>
      <c r="BY24" s="66">
        <v>237</v>
      </c>
      <c r="BZ24" s="15">
        <f>AZ24*$D$136</f>
        <v>180.31490646872183</v>
      </c>
      <c r="CA24" s="37">
        <f>BZ24-BY24</f>
        <v>-56.68509353127817</v>
      </c>
      <c r="CB24" s="54">
        <f>CA24*(CA24&lt;&gt;0)</f>
        <v>-56.68509353127817</v>
      </c>
      <c r="CC24" s="26">
        <f>CB24/$CB$128</f>
        <v>-1.4260400888371879E-2</v>
      </c>
      <c r="CD24" s="47">
        <f>CC24 * $CA$128</f>
        <v>-56.68509353127817</v>
      </c>
      <c r="CE24" s="48">
        <f>IF(CD24&gt;0, V24, W24)</f>
        <v>39.658025927892794</v>
      </c>
      <c r="CF24" s="65">
        <f>CD24/CE24</f>
        <v>-1.4293473314668868</v>
      </c>
      <c r="CG24" t="s">
        <v>224</v>
      </c>
      <c r="CH24" s="66">
        <v>125</v>
      </c>
      <c r="CI24" s="15">
        <f>AZ24*$CH$131</f>
        <v>197.21059229439791</v>
      </c>
      <c r="CJ24" s="37">
        <f>CI24-CH24</f>
        <v>72.210592294397912</v>
      </c>
      <c r="CK24" s="54">
        <f>CJ24*(CJ24&lt;&gt;0)</f>
        <v>72.210592294397912</v>
      </c>
      <c r="CL24" s="26">
        <f>CK24/$CK$128</f>
        <v>1.0628582910567851E-2</v>
      </c>
      <c r="CM24" s="47">
        <f>CL24 * $CJ$128</f>
        <v>72.210592294397912</v>
      </c>
      <c r="CN24" s="48">
        <f>IF(CD24&gt;0,V24,W24)</f>
        <v>39.658025927892794</v>
      </c>
      <c r="CO24" s="65">
        <f>CM24/CN24</f>
        <v>1.8208317384655757</v>
      </c>
      <c r="CP24" s="70">
        <f>N24</f>
        <v>0</v>
      </c>
      <c r="CQ24" s="1">
        <f>BW24+BY24</f>
        <v>2760</v>
      </c>
    </row>
    <row r="25" spans="1:95" x14ac:dyDescent="0.2">
      <c r="A25" s="32" t="s">
        <v>220</v>
      </c>
      <c r="B25">
        <v>1</v>
      </c>
      <c r="C25">
        <v>1</v>
      </c>
      <c r="D25">
        <v>0.10307630842988399</v>
      </c>
      <c r="E25">
        <v>0.89692369157011498</v>
      </c>
      <c r="F25">
        <v>0.893481717011128</v>
      </c>
      <c r="G25">
        <v>0.893481717011128</v>
      </c>
      <c r="H25">
        <v>4.5549519431675699E-2</v>
      </c>
      <c r="I25">
        <v>4.4713748432929301E-2</v>
      </c>
      <c r="J25">
        <v>4.5129699235744697E-2</v>
      </c>
      <c r="K25">
        <v>0.20080478371131699</v>
      </c>
      <c r="L25">
        <v>0.22395237975899801</v>
      </c>
      <c r="M25">
        <v>0.67709702344749001</v>
      </c>
      <c r="N25" s="21">
        <v>0</v>
      </c>
      <c r="O25">
        <v>1.01364861132874</v>
      </c>
      <c r="P25">
        <v>0.97696404964669403</v>
      </c>
      <c r="Q25">
        <v>1.0218815588776</v>
      </c>
      <c r="R25">
        <v>1</v>
      </c>
      <c r="S25">
        <v>14.600099563598601</v>
      </c>
      <c r="T25" s="27">
        <f>IF(C25,P25,R25)</f>
        <v>0.97696404964669403</v>
      </c>
      <c r="U25" s="27">
        <f>IF(D25 = 0,O25,Q25)</f>
        <v>1.0218815588776</v>
      </c>
      <c r="V25" s="39">
        <f>S25*T25^(1-N25)</f>
        <v>14.263772394898218</v>
      </c>
      <c r="W25" s="38">
        <f>S25*U25^(N25+1)</f>
        <v>14.919572501818307</v>
      </c>
      <c r="X25" s="44">
        <f>0.5 * (D25-MAX($D$3:$D$127))/(MIN($D$3:$D$127)-MAX($D$3:$D$127)) + 0.75</f>
        <v>1.1977551020408164</v>
      </c>
      <c r="Y25" s="44">
        <f>AVERAGE(D25, F25, G25, H25, I25, J25, K25)</f>
        <v>0.3180339276091152</v>
      </c>
      <c r="Z25" s="22">
        <f>AI25^N25</f>
        <v>1</v>
      </c>
      <c r="AA25" s="22">
        <f>(Z25+AB25)/2</f>
        <v>1</v>
      </c>
      <c r="AB25" s="22">
        <f>AM25^N25</f>
        <v>1</v>
      </c>
      <c r="AC25" s="22">
        <v>1</v>
      </c>
      <c r="AD25" s="22">
        <v>1</v>
      </c>
      <c r="AE25" s="22">
        <v>1</v>
      </c>
      <c r="AF25" s="22">
        <f>PERCENTILE($L$2:$L$127, 0.05)</f>
        <v>-7.0738934788639324E-2</v>
      </c>
      <c r="AG25" s="22">
        <f>PERCENTILE($L$2:$L$127, 0.95)</f>
        <v>0.99971493111423171</v>
      </c>
      <c r="AH25" s="22">
        <f>MIN(MAX(L25,AF25), AG25)</f>
        <v>0.22395237975899801</v>
      </c>
      <c r="AI25" s="22">
        <f>AH25-$AH$128+1</f>
        <v>1.2946913145476373</v>
      </c>
      <c r="AJ25" s="22">
        <f>PERCENTILE($M$2:$M$127, 0.02)</f>
        <v>-2.5491164753882352</v>
      </c>
      <c r="AK25" s="22">
        <f>PERCENTILE($M$2:$M$127, 0.98)</f>
        <v>1.3143569426364499</v>
      </c>
      <c r="AL25" s="22">
        <f>MIN(MAX(M25,AJ25), AK25)</f>
        <v>0.67709702344749001</v>
      </c>
      <c r="AM25" s="22">
        <f>AL25-$AL$128 + 1</f>
        <v>4.2262134988357252</v>
      </c>
      <c r="AN25" s="46">
        <v>0</v>
      </c>
      <c r="AO25" s="49">
        <v>0</v>
      </c>
      <c r="AP25" s="51">
        <v>0.5</v>
      </c>
      <c r="AQ25" s="50">
        <v>1</v>
      </c>
      <c r="AR25" s="17">
        <f>(AI25^4)*AB25*AE25*AN25</f>
        <v>0</v>
      </c>
      <c r="AS25" s="17">
        <f>(AI25^4) *Z25*AC25*AO25</f>
        <v>0</v>
      </c>
      <c r="AT25" s="17">
        <f>(AM25^4)*AA25*AP25*AQ25</f>
        <v>159.50552679173302</v>
      </c>
      <c r="AU25" s="17">
        <f>MIN(AR25, 0.05*AR$128)</f>
        <v>0</v>
      </c>
      <c r="AV25" s="17">
        <f>MIN(AS25, 0.05*AS$128)</f>
        <v>0</v>
      </c>
      <c r="AW25" s="17">
        <f>MIN(AT25, 0.05*AT$128)</f>
        <v>159.50552679173302</v>
      </c>
      <c r="AX25" s="14">
        <f>AU25/$AU$128</f>
        <v>0</v>
      </c>
      <c r="AY25" s="14">
        <f>AV25/$AV$128</f>
        <v>0</v>
      </c>
      <c r="AZ25" s="67">
        <f>AW25/$AW$128</f>
        <v>1.508084276508611E-2</v>
      </c>
      <c r="BA25" s="21">
        <f>N25</f>
        <v>0</v>
      </c>
      <c r="BB25" s="66">
        <v>0</v>
      </c>
      <c r="BC25" s="15">
        <f>$D$134*AX25</f>
        <v>0</v>
      </c>
      <c r="BD25" s="19">
        <f>BC25-BB25</f>
        <v>0</v>
      </c>
      <c r="BE25" s="53">
        <f>BD25*IF($BD$128 &gt; 0, (BD25&gt;0), (BD25&lt;0))</f>
        <v>0</v>
      </c>
      <c r="BF25" s="61">
        <f>BE25/$BE$128</f>
        <v>0</v>
      </c>
      <c r="BG25" s="62">
        <f>BF25*$BD$128</f>
        <v>0</v>
      </c>
      <c r="BH25" s="63">
        <f>(IF(BG25 &gt; 0, V25, W25))</f>
        <v>14.919572501818307</v>
      </c>
      <c r="BI25" s="46">
        <f>BG25/BH25</f>
        <v>0</v>
      </c>
      <c r="BJ25" s="64" t="e">
        <f>BB25/BC25</f>
        <v>#DIV/0!</v>
      </c>
      <c r="BK25" s="66">
        <v>0</v>
      </c>
      <c r="BL25" s="66">
        <v>0</v>
      </c>
      <c r="BM25" s="66">
        <v>0</v>
      </c>
      <c r="BN25" s="10">
        <f>SUM(BK25:BM25)</f>
        <v>0</v>
      </c>
      <c r="BO25" s="15">
        <f>AY25*$D$133</f>
        <v>0</v>
      </c>
      <c r="BP25" s="9">
        <f>BO25-BN25</f>
        <v>0</v>
      </c>
      <c r="BQ25" s="53">
        <f>BP25*IF($BP$128 &gt; 0, (BP25&gt;0), (BP25&lt;0))</f>
        <v>0</v>
      </c>
      <c r="BR25" s="7">
        <f>BQ25/$BQ$128</f>
        <v>0</v>
      </c>
      <c r="BS25" s="62">
        <f>BR25*$BP$128</f>
        <v>0</v>
      </c>
      <c r="BT25" s="48">
        <f>IF(BS25&gt;0,V25,W25)</f>
        <v>14.919572501818307</v>
      </c>
      <c r="BU25" s="46">
        <f>BS25/BT25</f>
        <v>0</v>
      </c>
      <c r="BV25" s="64" t="e">
        <f>BN25/BO25</f>
        <v>#DIV/0!</v>
      </c>
      <c r="BW25" s="16">
        <f>BB25+BN25+BY25</f>
        <v>73</v>
      </c>
      <c r="BX25" s="69">
        <f>BC25+BO25+BZ25</f>
        <v>115.39860883843892</v>
      </c>
      <c r="BY25" s="66">
        <v>73</v>
      </c>
      <c r="BZ25" s="15">
        <f>AZ25*$D$136</f>
        <v>115.39860883843892</v>
      </c>
      <c r="CA25" s="37">
        <f>BZ25-BY25</f>
        <v>42.398608838438918</v>
      </c>
      <c r="CB25" s="54">
        <f>CA25*(CA25&lt;&gt;0)</f>
        <v>42.398608838438918</v>
      </c>
      <c r="CC25" s="26">
        <f>CB25/$CB$128</f>
        <v>1.0666316688915461E-2</v>
      </c>
      <c r="CD25" s="47">
        <f>CC25 * $CA$128</f>
        <v>42.398608838438918</v>
      </c>
      <c r="CE25" s="48">
        <f>IF(CD25&gt;0, V25, W25)</f>
        <v>14.263772394898218</v>
      </c>
      <c r="CF25" s="65">
        <f>CD25/CE25</f>
        <v>2.9724681286700707</v>
      </c>
      <c r="CG25" t="s">
        <v>224</v>
      </c>
      <c r="CH25" s="66">
        <v>0</v>
      </c>
      <c r="CI25" s="15">
        <f>AZ25*$CH$131</f>
        <v>126.21157310100565</v>
      </c>
      <c r="CJ25" s="37">
        <f>CI25-CH25</f>
        <v>126.21157310100565</v>
      </c>
      <c r="CK25" s="54">
        <f>CJ25*(CJ25&lt;&gt;0)</f>
        <v>126.21157310100565</v>
      </c>
      <c r="CL25" s="26">
        <f>CK25/$CK$128</f>
        <v>1.857691685325372E-2</v>
      </c>
      <c r="CM25" s="47">
        <f>CL25 * $CJ$128</f>
        <v>126.21157310100565</v>
      </c>
      <c r="CN25" s="48">
        <f>IF(CD25&gt;0,V25,W25)</f>
        <v>14.263772394898218</v>
      </c>
      <c r="CO25" s="65">
        <f>CM25/CN25</f>
        <v>8.8484006619558979</v>
      </c>
      <c r="CP25" s="70">
        <f>N25</f>
        <v>0</v>
      </c>
      <c r="CQ25" s="1">
        <f>BW25+BY25</f>
        <v>146</v>
      </c>
    </row>
    <row r="26" spans="1:95" x14ac:dyDescent="0.2">
      <c r="A26" s="32" t="s">
        <v>214</v>
      </c>
      <c r="B26">
        <v>1</v>
      </c>
      <c r="C26">
        <v>1</v>
      </c>
      <c r="D26">
        <v>0.419047619047619</v>
      </c>
      <c r="E26">
        <v>0.58095238095238</v>
      </c>
      <c r="F26">
        <v>0.48829039812646302</v>
      </c>
      <c r="G26">
        <v>0.48829039812646302</v>
      </c>
      <c r="H26">
        <v>0.43972602739726002</v>
      </c>
      <c r="I26">
        <v>0.18904109589040999</v>
      </c>
      <c r="J26">
        <v>0.28831630219381399</v>
      </c>
      <c r="K26">
        <v>0.37520938419043698</v>
      </c>
      <c r="L26">
        <v>0.79764906354338705</v>
      </c>
      <c r="M26">
        <v>-0.19184703024273</v>
      </c>
      <c r="N26" s="21">
        <v>0</v>
      </c>
      <c r="O26">
        <v>1.0085650225387499</v>
      </c>
      <c r="P26">
        <v>0.98129040315373794</v>
      </c>
      <c r="Q26">
        <v>1.0218370873657401</v>
      </c>
      <c r="R26">
        <v>0.98996083018398895</v>
      </c>
      <c r="S26">
        <v>163.64999389648401</v>
      </c>
      <c r="T26" s="27">
        <f>IF(C26,P26,R26)</f>
        <v>0.98129040315373794</v>
      </c>
      <c r="U26" s="27">
        <f>IF(D26 = 0,O26,Q26)</f>
        <v>1.0218370873657401</v>
      </c>
      <c r="V26" s="39">
        <f>S26*T26^(1-N26)</f>
        <v>160.58816848678754</v>
      </c>
      <c r="W26" s="38">
        <f>S26*U26^(N26+1)</f>
        <v>167.22363311060437</v>
      </c>
      <c r="X26" s="44">
        <f>0.5 * (D26-MAX($D$3:$D$127))/(MIN($D$3:$D$127)-MAX($D$3:$D$127)) + 0.75</f>
        <v>1.036351797862002</v>
      </c>
      <c r="Y26" s="44">
        <f>AVERAGE(D26, F26, G26, H26, I26, J26, K26)</f>
        <v>0.38398874642463804</v>
      </c>
      <c r="Z26" s="22">
        <f>AI26^N26</f>
        <v>1</v>
      </c>
      <c r="AA26" s="22">
        <f>(Z26+AB26)/2</f>
        <v>1</v>
      </c>
      <c r="AB26" s="22">
        <f>AM26^N26</f>
        <v>1</v>
      </c>
      <c r="AC26" s="22">
        <v>1</v>
      </c>
      <c r="AD26" s="22">
        <v>1</v>
      </c>
      <c r="AE26" s="22">
        <v>1</v>
      </c>
      <c r="AF26" s="22">
        <f>PERCENTILE($L$2:$L$127, 0.05)</f>
        <v>-7.0738934788639324E-2</v>
      </c>
      <c r="AG26" s="22">
        <f>PERCENTILE($L$2:$L$127, 0.95)</f>
        <v>0.99971493111423171</v>
      </c>
      <c r="AH26" s="22">
        <f>MIN(MAX(L26,AF26), AG26)</f>
        <v>0.79764906354338705</v>
      </c>
      <c r="AI26" s="22">
        <f>AH26-$AH$128+1</f>
        <v>1.8683879983320264</v>
      </c>
      <c r="AJ26" s="22">
        <f>PERCENTILE($M$2:$M$127, 0.02)</f>
        <v>-2.5491164753882352</v>
      </c>
      <c r="AK26" s="22">
        <f>PERCENTILE($M$2:$M$127, 0.98)</f>
        <v>1.3143569426364499</v>
      </c>
      <c r="AL26" s="22">
        <f>MIN(MAX(M26,AJ26), AK26)</f>
        <v>-0.19184703024273</v>
      </c>
      <c r="AM26" s="22">
        <f>AL26-$AL$128 + 1</f>
        <v>3.357269445145505</v>
      </c>
      <c r="AN26" s="46">
        <v>1</v>
      </c>
      <c r="AO26" s="49">
        <v>0</v>
      </c>
      <c r="AP26" s="51">
        <v>1</v>
      </c>
      <c r="AQ26" s="21">
        <v>2</v>
      </c>
      <c r="AR26" s="17">
        <f>(AI26^4)*AB26*AE26*AN26</f>
        <v>12.186199275305075</v>
      </c>
      <c r="AS26" s="17">
        <f>(AI26^4) *Z26*AC26*AO26</f>
        <v>0</v>
      </c>
      <c r="AT26" s="17">
        <f>(AM26^4)*AA26*AP26*AQ26</f>
        <v>254.08251954479559</v>
      </c>
      <c r="AU26" s="17">
        <f>MIN(AR26, 0.05*AR$128)</f>
        <v>12.186199275305075</v>
      </c>
      <c r="AV26" s="17">
        <f>MIN(AS26, 0.05*AS$128)</f>
        <v>0</v>
      </c>
      <c r="AW26" s="17">
        <f>MIN(AT26, 0.05*AT$128)</f>
        <v>254.08251954479559</v>
      </c>
      <c r="AX26" s="14">
        <f>AU26/$AU$128</f>
        <v>1.9119871704938524E-2</v>
      </c>
      <c r="AY26" s="14">
        <f>AV26/$AV$128</f>
        <v>0</v>
      </c>
      <c r="AZ26" s="67">
        <f>AW26/$AW$128</f>
        <v>2.4022857412427774E-2</v>
      </c>
      <c r="BA26" s="21">
        <f>N26</f>
        <v>0</v>
      </c>
      <c r="BB26" s="66">
        <v>1473</v>
      </c>
      <c r="BC26" s="15">
        <f>$D$134*AX26</f>
        <v>2421.5508713021691</v>
      </c>
      <c r="BD26" s="19">
        <f>BC26-BB26</f>
        <v>948.55087130216907</v>
      </c>
      <c r="BE26" s="53">
        <f>BD26*IF($BD$128 &gt; 0, (BD26&gt;0), (BD26&lt;0))</f>
        <v>948.55087130216907</v>
      </c>
      <c r="BF26" s="61">
        <f>BE26/$BE$128</f>
        <v>3.4602419550718105E-2</v>
      </c>
      <c r="BG26" s="62">
        <f>BF26*$BD$128</f>
        <v>429.72744840036893</v>
      </c>
      <c r="BH26" s="63">
        <f>(IF(BG26 &gt; 0, V26, W26))</f>
        <v>160.58816848678754</v>
      </c>
      <c r="BI26" s="46">
        <f>BG26/BH26</f>
        <v>2.6759595831353225</v>
      </c>
      <c r="BJ26" s="64">
        <f>BB26/BC26</f>
        <v>0.60828786107966681</v>
      </c>
      <c r="BK26" s="66">
        <v>0</v>
      </c>
      <c r="BL26" s="66">
        <v>0</v>
      </c>
      <c r="BM26" s="66">
        <v>0</v>
      </c>
      <c r="BN26" s="10">
        <f>SUM(BK26:BM26)</f>
        <v>0</v>
      </c>
      <c r="BO26" s="15">
        <f>AY26*$D$133</f>
        <v>0</v>
      </c>
      <c r="BP26" s="9">
        <f>BO26-BN26</f>
        <v>0</v>
      </c>
      <c r="BQ26" s="53">
        <f>BP26*IF($BP$128 &gt; 0, (BP26&gt;0), (BP26&lt;0))</f>
        <v>0</v>
      </c>
      <c r="BR26" s="7">
        <f>BQ26/$BQ$128</f>
        <v>0</v>
      </c>
      <c r="BS26" s="62">
        <f>BR26*$BP$128</f>
        <v>0</v>
      </c>
      <c r="BT26" s="48">
        <f>IF(BS26&gt;0,V26,W26)</f>
        <v>167.22363311060437</v>
      </c>
      <c r="BU26" s="46">
        <f>BS26/BT26</f>
        <v>0</v>
      </c>
      <c r="BV26" s="64" t="e">
        <f>BN26/BO26</f>
        <v>#DIV/0!</v>
      </c>
      <c r="BW26" s="16">
        <f>BB26+BN26+BY26</f>
        <v>1637</v>
      </c>
      <c r="BX26" s="69">
        <f>BC26+BO26+BZ26</f>
        <v>2605.3737762220662</v>
      </c>
      <c r="BY26" s="66">
        <v>164</v>
      </c>
      <c r="BZ26" s="15">
        <f>AZ26*$D$136</f>
        <v>183.82290491989733</v>
      </c>
      <c r="CA26" s="37">
        <f>BZ26-BY26</f>
        <v>19.822904919897326</v>
      </c>
      <c r="CB26" s="54">
        <f>CA26*(CA26&lt;&gt;0)</f>
        <v>19.822904919897326</v>
      </c>
      <c r="CC26" s="26">
        <f>CB26/$CB$128</f>
        <v>4.9868943194710299E-3</v>
      </c>
      <c r="CD26" s="47">
        <f>CC26 * $CA$128</f>
        <v>19.822904919897326</v>
      </c>
      <c r="CE26" s="48">
        <f>IF(CD26&gt;0, V26, W26)</f>
        <v>160.58816848678754</v>
      </c>
      <c r="CF26" s="65">
        <f>CD26/CE26</f>
        <v>0.12343938601882905</v>
      </c>
      <c r="CG26" t="s">
        <v>224</v>
      </c>
      <c r="CH26" s="66">
        <v>0</v>
      </c>
      <c r="CI26" s="15">
        <f>AZ26*$CH$131</f>
        <v>201.04729368460804</v>
      </c>
      <c r="CJ26" s="37">
        <f>CI26-CH26</f>
        <v>201.04729368460804</v>
      </c>
      <c r="CK26" s="54">
        <f>CJ26*(CJ26&lt;&gt;0)</f>
        <v>201.04729368460804</v>
      </c>
      <c r="CL26" s="26">
        <f>CK26/$CK$128</f>
        <v>2.9591888973301179E-2</v>
      </c>
      <c r="CM26" s="47">
        <f>CL26 * $CJ$128</f>
        <v>201.04729368460804</v>
      </c>
      <c r="CN26" s="48">
        <f>IF(CD26&gt;0,V26,W26)</f>
        <v>160.58816848678754</v>
      </c>
      <c r="CO26" s="65">
        <f>CM26/CN26</f>
        <v>1.2519433752751796</v>
      </c>
      <c r="CP26" s="70">
        <f>N26</f>
        <v>0</v>
      </c>
      <c r="CQ26" s="1">
        <f>BW26+BY26</f>
        <v>1801</v>
      </c>
    </row>
    <row r="27" spans="1:95" x14ac:dyDescent="0.2">
      <c r="A27" s="32" t="s">
        <v>255</v>
      </c>
      <c r="B27">
        <v>0</v>
      </c>
      <c r="C27">
        <v>0</v>
      </c>
      <c r="D27">
        <v>0.15761086695964799</v>
      </c>
      <c r="E27">
        <v>0.84238913304035101</v>
      </c>
      <c r="F27">
        <v>7.8267779102105597E-2</v>
      </c>
      <c r="G27">
        <v>7.8267779102105597E-2</v>
      </c>
      <c r="H27">
        <v>0.68804847471792696</v>
      </c>
      <c r="I27">
        <v>0.40012536564981099</v>
      </c>
      <c r="J27">
        <v>0.52469576664130402</v>
      </c>
      <c r="K27">
        <v>0.20264938282484701</v>
      </c>
      <c r="L27">
        <v>0.59522679664806999</v>
      </c>
      <c r="M27">
        <v>0.45908130200789599</v>
      </c>
      <c r="N27" s="21">
        <v>0</v>
      </c>
      <c r="O27">
        <v>1.0359835404876701</v>
      </c>
      <c r="P27">
        <v>0.99087667801801604</v>
      </c>
      <c r="Q27">
        <v>1.0217248797297001</v>
      </c>
      <c r="R27">
        <v>0.98970403954984898</v>
      </c>
      <c r="S27">
        <v>26.33</v>
      </c>
      <c r="T27" s="27">
        <f>IF(C27,P27,R27)</f>
        <v>0.98970403954984898</v>
      </c>
      <c r="U27" s="27">
        <f>IF(D27 = 0,O27,Q27)</f>
        <v>1.0217248797297001</v>
      </c>
      <c r="V27" s="39">
        <f>S27*T27^(1-N27)</f>
        <v>26.058907361347522</v>
      </c>
      <c r="W27" s="38">
        <f>S27*U27^(N27+1)</f>
        <v>26.902016083283002</v>
      </c>
      <c r="X27" s="44">
        <f>0.5 * (D27-MAX($D$3:$D$127))/(MIN($D$3:$D$127)-MAX($D$3:$D$127)) + 0.75</f>
        <v>1.1698979591836736</v>
      </c>
      <c r="Y27" s="44">
        <f>AVERAGE(D27, F27, G27, H27, I27, J27, K27)</f>
        <v>0.30423791642824977</v>
      </c>
      <c r="Z27" s="22">
        <f>AI27^N27</f>
        <v>1</v>
      </c>
      <c r="AA27" s="22">
        <f>(Z27+AB27)/2</f>
        <v>1</v>
      </c>
      <c r="AB27" s="22">
        <f>AM27^N27</f>
        <v>1</v>
      </c>
      <c r="AC27" s="22">
        <v>1</v>
      </c>
      <c r="AD27" s="22">
        <v>1</v>
      </c>
      <c r="AE27" s="22">
        <v>1</v>
      </c>
      <c r="AF27" s="22">
        <f>PERCENTILE($L$2:$L$127, 0.05)</f>
        <v>-7.0738934788639324E-2</v>
      </c>
      <c r="AG27" s="22">
        <f>PERCENTILE($L$2:$L$127, 0.95)</f>
        <v>0.99971493111423171</v>
      </c>
      <c r="AH27" s="22">
        <f>MIN(MAX(L27,AF27), AG27)</f>
        <v>0.59522679664806999</v>
      </c>
      <c r="AI27" s="22">
        <f>AH27-$AH$128+1</f>
        <v>1.6659657314367093</v>
      </c>
      <c r="AJ27" s="22">
        <f>PERCENTILE($M$2:$M$127, 0.02)</f>
        <v>-2.5491164753882352</v>
      </c>
      <c r="AK27" s="22">
        <f>PERCENTILE($M$2:$M$127, 0.98)</f>
        <v>1.3143569426364499</v>
      </c>
      <c r="AL27" s="22">
        <f>MIN(MAX(M27,AJ27), AK27)</f>
        <v>0.45908130200789599</v>
      </c>
      <c r="AM27" s="22">
        <f>AL27-$AL$128 + 1</f>
        <v>4.0081977773961306</v>
      </c>
      <c r="AN27" s="46">
        <v>0</v>
      </c>
      <c r="AO27" s="49">
        <v>0</v>
      </c>
      <c r="AP27" s="51">
        <v>0.5</v>
      </c>
      <c r="AQ27" s="50">
        <v>1</v>
      </c>
      <c r="AR27" s="17">
        <f>(AI27^4)*AB27*AE27*AN27</f>
        <v>0</v>
      </c>
      <c r="AS27" s="17">
        <f>(AI27^4) *Z27*AC27*AO27</f>
        <v>0</v>
      </c>
      <c r="AT27" s="17">
        <f>(AM27^4)*AA27*AP27*AQ27</f>
        <v>129.05254568692447</v>
      </c>
      <c r="AU27" s="17">
        <f>MIN(AR27, 0.05*AR$128)</f>
        <v>0</v>
      </c>
      <c r="AV27" s="17">
        <f>MIN(AS27, 0.05*AS$128)</f>
        <v>0</v>
      </c>
      <c r="AW27" s="17">
        <f>MIN(AT27, 0.05*AT$128)</f>
        <v>129.05254568692447</v>
      </c>
      <c r="AX27" s="14">
        <f>AU27/$AU$128</f>
        <v>0</v>
      </c>
      <c r="AY27" s="14">
        <f>AV27/$AV$128</f>
        <v>0</v>
      </c>
      <c r="AZ27" s="67">
        <f>AW27/$AW$128</f>
        <v>1.2201590685191667E-2</v>
      </c>
      <c r="BA27" s="21">
        <f>N27</f>
        <v>0</v>
      </c>
      <c r="BB27" s="66">
        <v>0</v>
      </c>
      <c r="BC27" s="15">
        <f>$D$134*AX27</f>
        <v>0</v>
      </c>
      <c r="BD27" s="19">
        <f>BC27-BB27</f>
        <v>0</v>
      </c>
      <c r="BE27" s="53">
        <f>BD27*IF($BD$128 &gt; 0, (BD27&gt;0), (BD27&lt;0))</f>
        <v>0</v>
      </c>
      <c r="BF27" s="61">
        <f>BE27/$BE$128</f>
        <v>0</v>
      </c>
      <c r="BG27" s="62">
        <f>BF27*$BD$128</f>
        <v>0</v>
      </c>
      <c r="BH27" s="63">
        <f>(IF(BG27 &gt; 0, V27, W27))</f>
        <v>26.902016083283002</v>
      </c>
      <c r="BI27" s="46">
        <f>BG27/BH27</f>
        <v>0</v>
      </c>
      <c r="BJ27" s="64" t="e">
        <f>BB27/BC27</f>
        <v>#DIV/0!</v>
      </c>
      <c r="BK27" s="66">
        <v>0</v>
      </c>
      <c r="BL27" s="66">
        <v>0</v>
      </c>
      <c r="BM27" s="66">
        <v>0</v>
      </c>
      <c r="BN27" s="10">
        <f>SUM(BK27:BM27)</f>
        <v>0</v>
      </c>
      <c r="BO27" s="15">
        <f>AY27*$D$133</f>
        <v>0</v>
      </c>
      <c r="BP27" s="9">
        <f>BO27-BN27</f>
        <v>0</v>
      </c>
      <c r="BQ27" s="53">
        <f>BP27*IF($BP$128 &gt; 0, (BP27&gt;0), (BP27&lt;0))</f>
        <v>0</v>
      </c>
      <c r="BR27" s="7">
        <f>BQ27/$BQ$128</f>
        <v>0</v>
      </c>
      <c r="BS27" s="62">
        <f>BR27*$BP$128</f>
        <v>0</v>
      </c>
      <c r="BT27" s="48">
        <f>IF(BS27&gt;0,V27,W27)</f>
        <v>26.902016083283002</v>
      </c>
      <c r="BU27" s="46">
        <f>BS27/BT27</f>
        <v>0</v>
      </c>
      <c r="BV27" s="64" t="e">
        <f>BN27/BO27</f>
        <v>#DIV/0!</v>
      </c>
      <c r="BW27" s="16">
        <f>BB27+BN27+BY27</f>
        <v>79</v>
      </c>
      <c r="BX27" s="69">
        <f>BC27+BO27+BZ27</f>
        <v>93.366571923086639</v>
      </c>
      <c r="BY27" s="66">
        <v>79</v>
      </c>
      <c r="BZ27" s="15">
        <f>AZ27*$D$136</f>
        <v>93.366571923086639</v>
      </c>
      <c r="CA27" s="37">
        <f>BZ27-BY27</f>
        <v>14.366571923086639</v>
      </c>
      <c r="CB27" s="54">
        <f>CA27*(CA27&lt;&gt;0)</f>
        <v>14.366571923086639</v>
      </c>
      <c r="CC27" s="26">
        <f>CB27/$CB$128</f>
        <v>3.6142319303362645E-3</v>
      </c>
      <c r="CD27" s="47">
        <f>CC27 * $CA$128</f>
        <v>14.366571923086639</v>
      </c>
      <c r="CE27" s="48">
        <f>IF(CD27&gt;0, V27, W27)</f>
        <v>26.058907361347522</v>
      </c>
      <c r="CF27" s="65">
        <f>CD27/CE27</f>
        <v>0.55131137019183651</v>
      </c>
      <c r="CG27" t="s">
        <v>224</v>
      </c>
      <c r="CH27" s="66">
        <v>0</v>
      </c>
      <c r="CI27" s="15">
        <f>AZ27*$CH$131</f>
        <v>102.11511244436906</v>
      </c>
      <c r="CJ27" s="37">
        <f>CI27-CH27</f>
        <v>102.11511244436906</v>
      </c>
      <c r="CK27" s="54">
        <f>CJ27*(CJ27&lt;&gt;0)</f>
        <v>102.11511244436906</v>
      </c>
      <c r="CL27" s="26">
        <f>CK27/$CK$128</f>
        <v>1.503019023320123E-2</v>
      </c>
      <c r="CM27" s="47">
        <f>CL27 * $CJ$128</f>
        <v>102.11511244436906</v>
      </c>
      <c r="CN27" s="48">
        <f>IF(CD27&gt;0,V27,W27)</f>
        <v>26.058907361347522</v>
      </c>
      <c r="CO27" s="65">
        <f>CM27/CN27</f>
        <v>3.91862602020811</v>
      </c>
      <c r="CP27" s="70">
        <f>N27</f>
        <v>0</v>
      </c>
      <c r="CQ27" s="1">
        <f>BW27+BY27</f>
        <v>158</v>
      </c>
    </row>
    <row r="28" spans="1:95" x14ac:dyDescent="0.2">
      <c r="A28" s="32" t="s">
        <v>218</v>
      </c>
      <c r="B28">
        <v>1</v>
      </c>
      <c r="C28">
        <v>1</v>
      </c>
      <c r="D28">
        <v>0.62804634438673501</v>
      </c>
      <c r="E28">
        <v>0.37195365561326399</v>
      </c>
      <c r="F28">
        <v>0.99801350814461598</v>
      </c>
      <c r="G28">
        <v>0.99801350814461598</v>
      </c>
      <c r="H28">
        <v>0.117843710823234</v>
      </c>
      <c r="I28">
        <v>0.331801086502298</v>
      </c>
      <c r="J28">
        <v>0.197738896751781</v>
      </c>
      <c r="K28">
        <v>0.44423652488724003</v>
      </c>
      <c r="L28">
        <v>0.74892212668865898</v>
      </c>
      <c r="M28">
        <v>-0.83913809454934296</v>
      </c>
      <c r="N28" s="21">
        <v>-2</v>
      </c>
      <c r="O28">
        <v>1.00398140967542</v>
      </c>
      <c r="P28">
        <v>0.99455039042590998</v>
      </c>
      <c r="Q28">
        <v>1.00431151448015</v>
      </c>
      <c r="R28">
        <v>0.99340486883012502</v>
      </c>
      <c r="S28">
        <v>41.869998931884702</v>
      </c>
      <c r="T28" s="27">
        <f>IF(C28,P28,R28)</f>
        <v>0.99455039042590998</v>
      </c>
      <c r="U28" s="27">
        <f>IF(D28 = 0,O28,Q28)</f>
        <v>1.00431151448015</v>
      </c>
      <c r="V28" s="39">
        <f>S28*T28^(1-N28)</f>
        <v>41.189197110742121</v>
      </c>
      <c r="W28" s="38">
        <f>S28*U28^(N28+1)</f>
        <v>41.69025081182842</v>
      </c>
      <c r="X28" s="44">
        <f>0.5 * (D28-MAX($D$3:$D$127))/(MIN($D$3:$D$127)-MAX($D$3:$D$127)) + 0.75</f>
        <v>0.92959183673469437</v>
      </c>
      <c r="Y28" s="44">
        <f>AVERAGE(D28, F28, G28, H28, I28, J28, K28)</f>
        <v>0.53081336852007432</v>
      </c>
      <c r="Z28" s="22">
        <f>AI28^N28</f>
        <v>0.30200838183362183</v>
      </c>
      <c r="AA28" s="22">
        <f>(Z28+AB28)/2</f>
        <v>0.21908713881317496</v>
      </c>
      <c r="AB28" s="22">
        <f>AM28^N28</f>
        <v>0.13616589579272809</v>
      </c>
      <c r="AC28" s="22">
        <v>1</v>
      </c>
      <c r="AD28" s="22">
        <v>1</v>
      </c>
      <c r="AE28" s="22">
        <v>1</v>
      </c>
      <c r="AF28" s="22">
        <f>PERCENTILE($L$2:$L$127, 0.05)</f>
        <v>-7.0738934788639324E-2</v>
      </c>
      <c r="AG28" s="22">
        <f>PERCENTILE($L$2:$L$127, 0.95)</f>
        <v>0.99971493111423171</v>
      </c>
      <c r="AH28" s="22">
        <f>MIN(MAX(L28,AF28), AG28)</f>
        <v>0.74892212668865898</v>
      </c>
      <c r="AI28" s="22">
        <f>AH28-$AH$128+1</f>
        <v>1.8196610614772983</v>
      </c>
      <c r="AJ28" s="22">
        <f>PERCENTILE($M$2:$M$127, 0.02)</f>
        <v>-2.5491164753882352</v>
      </c>
      <c r="AK28" s="22">
        <f>PERCENTILE($M$2:$M$127, 0.98)</f>
        <v>1.3143569426364499</v>
      </c>
      <c r="AL28" s="22">
        <f>MIN(MAX(M28,AJ28), AK28)</f>
        <v>-0.83913809454934296</v>
      </c>
      <c r="AM28" s="22">
        <f>AL28-$AL$128 + 1</f>
        <v>2.7099783808388924</v>
      </c>
      <c r="AN28" s="46">
        <v>0</v>
      </c>
      <c r="AO28" s="49">
        <v>0</v>
      </c>
      <c r="AP28" s="51">
        <v>0.5</v>
      </c>
      <c r="AQ28" s="50">
        <v>1</v>
      </c>
      <c r="AR28" s="17">
        <f>(AI28^4)*AB28*AE28*AN28</f>
        <v>0</v>
      </c>
      <c r="AS28" s="17">
        <f>(AI28^4) *Z28*AC28*AO28</f>
        <v>0</v>
      </c>
      <c r="AT28" s="17">
        <f>(AM28^4)*AA28*AP28*AQ28</f>
        <v>5.9081320442638603</v>
      </c>
      <c r="AU28" s="17">
        <f>MIN(AR28, 0.05*AR$128)</f>
        <v>0</v>
      </c>
      <c r="AV28" s="17">
        <f>MIN(AS28, 0.05*AS$128)</f>
        <v>0</v>
      </c>
      <c r="AW28" s="17">
        <f>MIN(AT28, 0.05*AT$128)</f>
        <v>5.9081320442638603</v>
      </c>
      <c r="AX28" s="14">
        <f>AU28/$AU$128</f>
        <v>0</v>
      </c>
      <c r="AY28" s="14">
        <f>AV28/$AV$128</f>
        <v>0</v>
      </c>
      <c r="AZ28" s="67">
        <f>AW28/$AW$128</f>
        <v>5.5859889112963308E-4</v>
      </c>
      <c r="BA28" s="21">
        <f>N28</f>
        <v>-2</v>
      </c>
      <c r="BB28" s="66">
        <v>0</v>
      </c>
      <c r="BC28" s="15">
        <f>$D$134*AX28</f>
        <v>0</v>
      </c>
      <c r="BD28" s="19">
        <f>BC28-BB28</f>
        <v>0</v>
      </c>
      <c r="BE28" s="53">
        <f>BD28*IF($BD$128 &gt; 0, (BD28&gt;0), (BD28&lt;0))</f>
        <v>0</v>
      </c>
      <c r="BF28" s="61">
        <f>BE28/$BE$128</f>
        <v>0</v>
      </c>
      <c r="BG28" s="62">
        <f>BF28*$BD$128</f>
        <v>0</v>
      </c>
      <c r="BH28" s="63">
        <f>(IF(BG28 &gt; 0, V28, W28))</f>
        <v>41.69025081182842</v>
      </c>
      <c r="BI28" s="46">
        <f>BG28/BH28</f>
        <v>0</v>
      </c>
      <c r="BJ28" s="64" t="e">
        <f>BB28/BC28</f>
        <v>#DIV/0!</v>
      </c>
      <c r="BK28" s="66">
        <v>0</v>
      </c>
      <c r="BL28" s="66">
        <v>0</v>
      </c>
      <c r="BM28" s="66">
        <v>0</v>
      </c>
      <c r="BN28" s="10">
        <f>SUM(BK28:BM28)</f>
        <v>0</v>
      </c>
      <c r="BO28" s="15">
        <f>AY28*$D$133</f>
        <v>0</v>
      </c>
      <c r="BP28" s="9">
        <f>BO28-BN28</f>
        <v>0</v>
      </c>
      <c r="BQ28" s="53">
        <f>BP28*IF($BP$128 &gt; 0, (BP28&gt;0), (BP28&lt;0))</f>
        <v>0</v>
      </c>
      <c r="BR28" s="7">
        <f>BQ28/$BQ$128</f>
        <v>0</v>
      </c>
      <c r="BS28" s="62">
        <f>BR28*$BP$128</f>
        <v>0</v>
      </c>
      <c r="BT28" s="48">
        <f>IF(BS28&gt;0,V28,W28)</f>
        <v>41.69025081182842</v>
      </c>
      <c r="BU28" s="46">
        <f>BS28/BT28</f>
        <v>0</v>
      </c>
      <c r="BV28" s="64" t="e">
        <f>BN28/BO28</f>
        <v>#DIV/0!</v>
      </c>
      <c r="BW28" s="16">
        <f>BB28+BN28+BY28</f>
        <v>0</v>
      </c>
      <c r="BX28" s="69">
        <f>BC28+BO28+BZ28</f>
        <v>4.2743987149239526</v>
      </c>
      <c r="BY28" s="66">
        <v>0</v>
      </c>
      <c r="BZ28" s="15">
        <f>AZ28*$D$136</f>
        <v>4.2743987149239526</v>
      </c>
      <c r="CA28" s="37">
        <f>BZ28-BY28</f>
        <v>4.2743987149239526</v>
      </c>
      <c r="CB28" s="54">
        <f>CA28*(CA28&lt;&gt;0)</f>
        <v>4.2743987149239526</v>
      </c>
      <c r="CC28" s="26">
        <f>CB28/$CB$128</f>
        <v>1.0753204314274103E-3</v>
      </c>
      <c r="CD28" s="47">
        <f>CC28 * $CA$128</f>
        <v>4.2743987149239526</v>
      </c>
      <c r="CE28" s="48">
        <f>IF(CD28&gt;0, V28, W28)</f>
        <v>41.189197110742121</v>
      </c>
      <c r="CF28" s="65">
        <f>CD28/CE28</f>
        <v>0.10377475199217204</v>
      </c>
      <c r="CG28" t="s">
        <v>224</v>
      </c>
      <c r="CH28" s="66">
        <v>0</v>
      </c>
      <c r="CI28" s="15">
        <f>AZ28*$CH$131</f>
        <v>4.6749141198638995</v>
      </c>
      <c r="CJ28" s="37">
        <f>CI28-CH28</f>
        <v>4.6749141198638995</v>
      </c>
      <c r="CK28" s="54">
        <f>CJ28*(CJ28&lt;&gt;0)</f>
        <v>4.6749141198638995</v>
      </c>
      <c r="CL28" s="26">
        <f>CK28/$CK$128</f>
        <v>6.8809451278538478E-4</v>
      </c>
      <c r="CM28" s="47">
        <f>CL28 * $CJ$128</f>
        <v>4.6749141198638995</v>
      </c>
      <c r="CN28" s="48">
        <f>IF(CD28&gt;0,V28,W28)</f>
        <v>41.189197110742121</v>
      </c>
      <c r="CO28" s="65">
        <f>CM28/CN28</f>
        <v>0.11349854932337791</v>
      </c>
      <c r="CP28" s="70">
        <f>N28</f>
        <v>-2</v>
      </c>
      <c r="CQ28" s="1">
        <f>BW28+BY28</f>
        <v>0</v>
      </c>
    </row>
    <row r="29" spans="1:95" x14ac:dyDescent="0.2">
      <c r="A29" s="32" t="s">
        <v>150</v>
      </c>
      <c r="B29">
        <v>0</v>
      </c>
      <c r="C29">
        <v>0</v>
      </c>
      <c r="D29">
        <v>0.22438391699092</v>
      </c>
      <c r="E29">
        <v>0.77561608300907903</v>
      </c>
      <c r="F29">
        <v>0.29171974522292898</v>
      </c>
      <c r="G29">
        <v>0.29171974522292898</v>
      </c>
      <c r="H29">
        <v>0.24962178517397801</v>
      </c>
      <c r="I29">
        <v>9.2284417549167899E-2</v>
      </c>
      <c r="J29">
        <v>0.151776813289659</v>
      </c>
      <c r="K29">
        <v>0.21041932730528201</v>
      </c>
      <c r="L29">
        <v>0.70299249753381099</v>
      </c>
      <c r="M29">
        <v>-0.257478639490409</v>
      </c>
      <c r="N29" s="21">
        <v>0</v>
      </c>
      <c r="O29">
        <v>1.0013782506417801</v>
      </c>
      <c r="P29">
        <v>0.96323328394544805</v>
      </c>
      <c r="Q29">
        <v>1.0341184084219199</v>
      </c>
      <c r="R29">
        <v>0.98124307333782401</v>
      </c>
      <c r="S29">
        <v>81.129997253417898</v>
      </c>
      <c r="T29" s="27">
        <f>IF(C29,P29,R29)</f>
        <v>0.98124307333782401</v>
      </c>
      <c r="U29" s="27">
        <f>IF(D29 = 0,O29,Q29)</f>
        <v>1.0341184084219199</v>
      </c>
      <c r="V29" s="39">
        <f>S29*T29^(1-N29)</f>
        <v>79.608247844833002</v>
      </c>
      <c r="W29" s="38">
        <f>S29*U29^(N29+1)</f>
        <v>83.898023634979253</v>
      </c>
      <c r="X29" s="44">
        <f>0.5 * (D29-MAX($D$3:$D$127))/(MIN($D$3:$D$127)-MAX($D$3:$D$127)) + 0.75</f>
        <v>1.1357891950554546</v>
      </c>
      <c r="Y29" s="44">
        <f>AVERAGE(D29, F29, G29, H29, I29, J29, K29)</f>
        <v>0.21598939296498074</v>
      </c>
      <c r="Z29" s="22">
        <f>AI29^N29</f>
        <v>1</v>
      </c>
      <c r="AA29" s="22">
        <f>(Z29+AB29)/2</f>
        <v>1</v>
      </c>
      <c r="AB29" s="22">
        <f>AM29^N29</f>
        <v>1</v>
      </c>
      <c r="AC29" s="22">
        <v>1</v>
      </c>
      <c r="AD29" s="22">
        <v>1</v>
      </c>
      <c r="AE29" s="22">
        <v>1</v>
      </c>
      <c r="AF29" s="22">
        <f>PERCENTILE($L$2:$L$127, 0.05)</f>
        <v>-7.0738934788639324E-2</v>
      </c>
      <c r="AG29" s="22">
        <f>PERCENTILE($L$2:$L$127, 0.95)</f>
        <v>0.99971493111423171</v>
      </c>
      <c r="AH29" s="22">
        <f>MIN(MAX(L29,AF29), AG29)</f>
        <v>0.70299249753381099</v>
      </c>
      <c r="AI29" s="22">
        <f>AH29-$AH$128+1</f>
        <v>1.7737314323224505</v>
      </c>
      <c r="AJ29" s="22">
        <f>PERCENTILE($M$2:$M$127, 0.02)</f>
        <v>-2.5491164753882352</v>
      </c>
      <c r="AK29" s="22">
        <f>PERCENTILE($M$2:$M$127, 0.98)</f>
        <v>1.3143569426364499</v>
      </c>
      <c r="AL29" s="22">
        <f>MIN(MAX(M29,AJ29), AK29)</f>
        <v>-0.257478639490409</v>
      </c>
      <c r="AM29" s="22">
        <f>AL29-$AL$128 + 1</f>
        <v>3.2916378358978262</v>
      </c>
      <c r="AN29" s="46">
        <v>1</v>
      </c>
      <c r="AO29" s="46">
        <v>1</v>
      </c>
      <c r="AP29" s="51">
        <v>1</v>
      </c>
      <c r="AQ29" s="21">
        <v>1</v>
      </c>
      <c r="AR29" s="17">
        <f>(AI29^4)*AB29*AE29*AN29</f>
        <v>9.8980911518791999</v>
      </c>
      <c r="AS29" s="17">
        <f>(AI29^4) *Z29*AC29*AO29</f>
        <v>9.8980911518791999</v>
      </c>
      <c r="AT29" s="17">
        <f>(AM29^4)*AA29*AP29*AQ29</f>
        <v>117.39461687210095</v>
      </c>
      <c r="AU29" s="17">
        <f>MIN(AR29, 0.05*AR$128)</f>
        <v>9.8980911518791999</v>
      </c>
      <c r="AV29" s="17">
        <f>MIN(AS29, 0.05*AS$128)</f>
        <v>9.8980911518791999</v>
      </c>
      <c r="AW29" s="17">
        <f>MIN(AT29, 0.05*AT$128)</f>
        <v>117.39461687210095</v>
      </c>
      <c r="AX29" s="14">
        <f>AU29/$AU$128</f>
        <v>1.552988168601729E-2</v>
      </c>
      <c r="AY29" s="14">
        <f>AV29/$AV$128</f>
        <v>2.0458487436288263E-2</v>
      </c>
      <c r="AZ29" s="67">
        <f>AW29/$AW$128</f>
        <v>1.1099363101237929E-2</v>
      </c>
      <c r="BA29" s="21">
        <f>N29</f>
        <v>0</v>
      </c>
      <c r="BB29" s="66">
        <v>2272</v>
      </c>
      <c r="BC29" s="15">
        <f>$D$134*AX29</f>
        <v>1966.875045415776</v>
      </c>
      <c r="BD29" s="19">
        <f>BC29-BB29</f>
        <v>-305.12495458422404</v>
      </c>
      <c r="BE29" s="53">
        <f>BD29*IF($BD$128 &gt; 0, (BD29&gt;0), (BD29&lt;0))</f>
        <v>0</v>
      </c>
      <c r="BF29" s="61">
        <f>BE29/$BE$128</f>
        <v>0</v>
      </c>
      <c r="BG29" s="62">
        <f>BF29*$BD$128</f>
        <v>0</v>
      </c>
      <c r="BH29" s="63">
        <f>(IF(BG29 &gt; 0, V29, W29))</f>
        <v>83.898023634979253</v>
      </c>
      <c r="BI29" s="46">
        <f>BG29/BH29</f>
        <v>0</v>
      </c>
      <c r="BJ29" s="64">
        <f>BB29/BC29</f>
        <v>1.155131844951403</v>
      </c>
      <c r="BK29" s="66">
        <v>2596</v>
      </c>
      <c r="BL29" s="66">
        <v>2272</v>
      </c>
      <c r="BM29" s="66">
        <v>0</v>
      </c>
      <c r="BN29" s="10">
        <f>SUM(BK29:BM29)</f>
        <v>4868</v>
      </c>
      <c r="BO29" s="15">
        <f>AY29*$D$133</f>
        <v>3846.0728870975759</v>
      </c>
      <c r="BP29" s="9">
        <f>BO29-BN29</f>
        <v>-1021.9271129024241</v>
      </c>
      <c r="BQ29" s="53">
        <f>BP29*IF($BP$128 &gt; 0, (BP29&gt;0), (BP29&lt;0))</f>
        <v>0</v>
      </c>
      <c r="BR29" s="7">
        <f>BQ29/$BQ$128</f>
        <v>0</v>
      </c>
      <c r="BS29" s="62">
        <f>BR29*$BP$128</f>
        <v>0</v>
      </c>
      <c r="BT29" s="48">
        <f>IF(BS29&gt;0,V29,W29)</f>
        <v>83.898023634979253</v>
      </c>
      <c r="BU29" s="46">
        <f>BS29/BT29</f>
        <v>0</v>
      </c>
      <c r="BV29" s="64">
        <f>BN29/BO29</f>
        <v>1.2657066423079719</v>
      </c>
      <c r="BW29" s="16">
        <f>BB29+BN29+BY29</f>
        <v>7221</v>
      </c>
      <c r="BX29" s="69">
        <f>BC29+BO29+BZ29</f>
        <v>5897.8802589640245</v>
      </c>
      <c r="BY29" s="66">
        <v>81</v>
      </c>
      <c r="BZ29" s="15">
        <f>AZ29*$D$136</f>
        <v>84.932326450672633</v>
      </c>
      <c r="CA29" s="37">
        <f>BZ29-BY29</f>
        <v>3.9323264506726332</v>
      </c>
      <c r="CB29" s="54">
        <f>CA29*(CA29&lt;&gt;0)</f>
        <v>3.9323264506726332</v>
      </c>
      <c r="CC29" s="26">
        <f>CB29/$CB$128</f>
        <v>9.8926451589248727E-4</v>
      </c>
      <c r="CD29" s="47">
        <f>CC29 * $CA$128</f>
        <v>3.9323264506726332</v>
      </c>
      <c r="CE29" s="48">
        <f>IF(CD29&gt;0, V29, W29)</f>
        <v>79.608247844833002</v>
      </c>
      <c r="CF29" s="65">
        <f>CD29/CE29</f>
        <v>4.9395967844151741E-2</v>
      </c>
      <c r="CG29" t="s">
        <v>224</v>
      </c>
      <c r="CH29" s="66">
        <v>546</v>
      </c>
      <c r="CI29" s="15">
        <f>AZ29*$CH$131</f>
        <v>92.89056979426023</v>
      </c>
      <c r="CJ29" s="37">
        <f>CI29-CH29</f>
        <v>-453.10943020573978</v>
      </c>
      <c r="CK29" s="54">
        <f>CJ29*(CJ29&lt;&gt;0)</f>
        <v>-453.10943020573978</v>
      </c>
      <c r="CL29" s="26">
        <f>CK29/$CK$128</f>
        <v>-6.6692586135669737E-2</v>
      </c>
      <c r="CM29" s="47">
        <f>CL29 * $CJ$128</f>
        <v>-453.10943020573978</v>
      </c>
      <c r="CN29" s="48">
        <f>IF(CD29&gt;0,V29,W29)</f>
        <v>79.608247844833002</v>
      </c>
      <c r="CO29" s="65">
        <f>CM29/CN29</f>
        <v>-5.6917397690866149</v>
      </c>
      <c r="CP29" s="70">
        <f>N29</f>
        <v>0</v>
      </c>
      <c r="CQ29" s="1">
        <f>BW29+BY29</f>
        <v>7302</v>
      </c>
    </row>
    <row r="30" spans="1:95" x14ac:dyDescent="0.2">
      <c r="A30" s="32" t="s">
        <v>151</v>
      </c>
      <c r="B30">
        <v>0</v>
      </c>
      <c r="C30">
        <v>1</v>
      </c>
      <c r="D30">
        <v>0.37614678899082499</v>
      </c>
      <c r="E30">
        <v>0.62385321100917401</v>
      </c>
      <c r="F30">
        <v>0.51026392961876799</v>
      </c>
      <c r="G30">
        <v>0.51026392961876799</v>
      </c>
      <c r="H30">
        <v>0.55760368663594395</v>
      </c>
      <c r="I30">
        <v>0.28571428571428498</v>
      </c>
      <c r="J30">
        <v>0.39914325628631298</v>
      </c>
      <c r="K30">
        <v>0.451296362087581</v>
      </c>
      <c r="L30">
        <v>-0.195286933027086</v>
      </c>
      <c r="M30">
        <v>-1.7712623188644701</v>
      </c>
      <c r="N30" s="21">
        <v>0</v>
      </c>
      <c r="O30">
        <v>0.98581172885718205</v>
      </c>
      <c r="P30">
        <v>0.98119770394102901</v>
      </c>
      <c r="Q30">
        <v>1.01469250396396</v>
      </c>
      <c r="R30">
        <v>0.98761111778645705</v>
      </c>
      <c r="S30">
        <v>26.309999465942301</v>
      </c>
      <c r="T30" s="27">
        <f>IF(C30,P30,R30)</f>
        <v>0.98119770394102901</v>
      </c>
      <c r="U30" s="27">
        <f>IF(D30 = 0,O30,Q30)</f>
        <v>1.01469250396396</v>
      </c>
      <c r="V30" s="39">
        <f>S30*T30^(1-N30)</f>
        <v>25.815311066672287</v>
      </c>
      <c r="W30" s="38">
        <f>S30*U30^(N30+1)</f>
        <v>26.696559237387444</v>
      </c>
      <c r="X30" s="44">
        <f>0.5 * (D30-MAX($D$3:$D$127))/(MIN($D$3:$D$127)-MAX($D$3:$D$127)) + 0.75</f>
        <v>1.0582662422767275</v>
      </c>
      <c r="Y30" s="44">
        <f>AVERAGE(D30, F30, G30, H30, I30, J30, K30)</f>
        <v>0.44149031985035486</v>
      </c>
      <c r="Z30" s="22">
        <f>AI30^N30</f>
        <v>1</v>
      </c>
      <c r="AA30" s="22">
        <f>(Z30+AB30)/2</f>
        <v>1</v>
      </c>
      <c r="AB30" s="22">
        <f>AM30^N30</f>
        <v>1</v>
      </c>
      <c r="AC30" s="22">
        <v>1</v>
      </c>
      <c r="AD30" s="22">
        <v>1</v>
      </c>
      <c r="AE30" s="22">
        <v>1</v>
      </c>
      <c r="AF30" s="22">
        <f>PERCENTILE($L$2:$L$127, 0.05)</f>
        <v>-7.0738934788639324E-2</v>
      </c>
      <c r="AG30" s="22">
        <f>PERCENTILE($L$2:$L$127, 0.95)</f>
        <v>0.99971493111423171</v>
      </c>
      <c r="AH30" s="22">
        <f>MIN(MAX(L30,AF30), AG30)</f>
        <v>-7.0738934788639324E-2</v>
      </c>
      <c r="AI30" s="22">
        <f>AH30-$AH$128+1</f>
        <v>1</v>
      </c>
      <c r="AJ30" s="22">
        <f>PERCENTILE($M$2:$M$127, 0.02)</f>
        <v>-2.5491164753882352</v>
      </c>
      <c r="AK30" s="22">
        <f>PERCENTILE($M$2:$M$127, 0.98)</f>
        <v>1.3143569426364499</v>
      </c>
      <c r="AL30" s="22">
        <f>MIN(MAX(M30,AJ30), AK30)</f>
        <v>-1.7712623188644701</v>
      </c>
      <c r="AM30" s="22">
        <f>AL30-$AL$128 + 1</f>
        <v>1.7778541565237651</v>
      </c>
      <c r="AN30" s="46">
        <v>1</v>
      </c>
      <c r="AO30" s="46">
        <v>1</v>
      </c>
      <c r="AP30" s="51">
        <v>1</v>
      </c>
      <c r="AQ30" s="21">
        <v>1</v>
      </c>
      <c r="AR30" s="17">
        <f>(AI30^4)*AB30*AE30*AN30</f>
        <v>1</v>
      </c>
      <c r="AS30" s="17">
        <f>(AI30^4) *Z30*AC30*AO30</f>
        <v>1</v>
      </c>
      <c r="AT30" s="17">
        <f>(AM30^4)*AA30*AP30*AQ30</f>
        <v>9.9904379256510172</v>
      </c>
      <c r="AU30" s="17">
        <f>MIN(AR30, 0.05*AR$128)</f>
        <v>1</v>
      </c>
      <c r="AV30" s="17">
        <f>MIN(AS30, 0.05*AS$128)</f>
        <v>1</v>
      </c>
      <c r="AW30" s="17">
        <f>MIN(AT30, 0.05*AT$128)</f>
        <v>9.9904379256510172</v>
      </c>
      <c r="AX30" s="14">
        <f>AU30/$AU$128</f>
        <v>1.568977436934279E-3</v>
      </c>
      <c r="AY30" s="14">
        <f>AV30/$AV$128</f>
        <v>2.0669124099149281E-3</v>
      </c>
      <c r="AZ30" s="67">
        <f>AW30/$AW$128</f>
        <v>9.4457055214029588E-4</v>
      </c>
      <c r="BA30" s="21">
        <f>N30</f>
        <v>0</v>
      </c>
      <c r="BB30" s="66">
        <v>132</v>
      </c>
      <c r="BC30" s="15">
        <f>$D$134*AX30</f>
        <v>198.71256136516337</v>
      </c>
      <c r="BD30" s="19">
        <f>BC30-BB30</f>
        <v>66.712561365163367</v>
      </c>
      <c r="BE30" s="53">
        <f>BD30*IF($BD$128 &gt; 0, (BD30&gt;0), (BD30&lt;0))</f>
        <v>66.712561365163367</v>
      </c>
      <c r="BF30" s="61">
        <f>BE30/$BE$128</f>
        <v>2.433623865097947E-3</v>
      </c>
      <c r="BG30" s="62">
        <f>BF30*$BD$128</f>
        <v>30.223174780651458</v>
      </c>
      <c r="BH30" s="63">
        <f>(IF(BG30 &gt; 0, V30, W30))</f>
        <v>25.815311066672287</v>
      </c>
      <c r="BI30" s="46">
        <f>BG30/BH30</f>
        <v>1.1707461011256126</v>
      </c>
      <c r="BJ30" s="64">
        <f>BB30/BC30</f>
        <v>0.6642760734054991</v>
      </c>
      <c r="BK30" s="66">
        <v>26</v>
      </c>
      <c r="BL30" s="66">
        <v>289</v>
      </c>
      <c r="BM30" s="66">
        <v>26</v>
      </c>
      <c r="BN30" s="10">
        <f>SUM(BK30:BM30)</f>
        <v>341</v>
      </c>
      <c r="BO30" s="15">
        <f>AY30*$D$133</f>
        <v>388.56713158954699</v>
      </c>
      <c r="BP30" s="9">
        <f>BO30-BN30</f>
        <v>47.567131589546989</v>
      </c>
      <c r="BQ30" s="53">
        <f>BP30*IF($BP$128 &gt; 0, (BP30&gt;0), (BP30&lt;0))</f>
        <v>47.567131589546989</v>
      </c>
      <c r="BR30" s="7">
        <f>BQ30/$BQ$128</f>
        <v>3.1172675855209346E-3</v>
      </c>
      <c r="BS30" s="62">
        <f>BR30*$BP$128</f>
        <v>8.3916843402224632</v>
      </c>
      <c r="BT30" s="48">
        <f>IF(BS30&gt;0,V30,W30)</f>
        <v>25.815311066672287</v>
      </c>
      <c r="BU30" s="46">
        <f>BS30/BT30</f>
        <v>0.32506617172071095</v>
      </c>
      <c r="BV30" s="64">
        <f>BN30/BO30</f>
        <v>0.87758323408632177</v>
      </c>
      <c r="BW30" s="16">
        <f>BB30+BN30+BY30</f>
        <v>473</v>
      </c>
      <c r="BX30" s="69">
        <f>BC30+BO30+BZ30</f>
        <v>594.50754681968783</v>
      </c>
      <c r="BY30" s="66">
        <v>0</v>
      </c>
      <c r="BZ30" s="15">
        <f>AZ30*$D$136</f>
        <v>7.2278538649775443</v>
      </c>
      <c r="CA30" s="37">
        <f>BZ30-BY30</f>
        <v>7.2278538649775443</v>
      </c>
      <c r="CB30" s="54">
        <f>CA30*(CA30&lt;&gt;0)</f>
        <v>7.2278538649775443</v>
      </c>
      <c r="CC30" s="26">
        <f>CB30/$CB$128</f>
        <v>1.8183280163465538E-3</v>
      </c>
      <c r="CD30" s="47">
        <f>CC30 * $CA$128</f>
        <v>7.2278538649775443</v>
      </c>
      <c r="CE30" s="48">
        <f>IF(CD30&gt;0, V30, W30)</f>
        <v>25.815311066672287</v>
      </c>
      <c r="CF30" s="65">
        <f>CD30/CE30</f>
        <v>0.27998321795582565</v>
      </c>
      <c r="CG30" t="s">
        <v>224</v>
      </c>
      <c r="CH30" s="66">
        <v>0</v>
      </c>
      <c r="CI30" s="15">
        <f>AZ30*$CH$131</f>
        <v>7.9051109508621362</v>
      </c>
      <c r="CJ30" s="37">
        <f>CI30-CH30</f>
        <v>7.9051109508621362</v>
      </c>
      <c r="CK30" s="54">
        <f>CJ30*(CJ30&lt;&gt;0)</f>
        <v>7.9051109508621362</v>
      </c>
      <c r="CL30" s="26">
        <f>CK30/$CK$128</f>
        <v>1.1635429718666681E-3</v>
      </c>
      <c r="CM30" s="47">
        <f>CL30 * $CJ$128</f>
        <v>7.9051109508621362</v>
      </c>
      <c r="CN30" s="48">
        <f>IF(CD30&gt;0,V30,W30)</f>
        <v>25.815311066672287</v>
      </c>
      <c r="CO30" s="65">
        <f>CM30/CN30</f>
        <v>0.30621792355884797</v>
      </c>
      <c r="CP30" s="70">
        <f>N30</f>
        <v>0</v>
      </c>
      <c r="CQ30" s="1">
        <f>BW30+BY30</f>
        <v>473</v>
      </c>
    </row>
    <row r="31" spans="1:95" x14ac:dyDescent="0.2">
      <c r="A31" s="32" t="s">
        <v>164</v>
      </c>
      <c r="B31">
        <v>0</v>
      </c>
      <c r="C31">
        <v>0</v>
      </c>
      <c r="D31">
        <v>0.34491978609625601</v>
      </c>
      <c r="E31">
        <v>0.65508021390374305</v>
      </c>
      <c r="F31">
        <v>0.35475352112676001</v>
      </c>
      <c r="G31">
        <v>0.35475352112676001</v>
      </c>
      <c r="H31">
        <v>0.203557312252964</v>
      </c>
      <c r="I31">
        <v>0.22332015810276601</v>
      </c>
      <c r="J31">
        <v>0.21320987583905701</v>
      </c>
      <c r="K31">
        <v>0.27502173403733898</v>
      </c>
      <c r="L31">
        <v>0.39417004168542102</v>
      </c>
      <c r="M31">
        <v>-1.5053972009134999</v>
      </c>
      <c r="N31" s="21">
        <v>0</v>
      </c>
      <c r="O31">
        <v>1.00518279366608</v>
      </c>
      <c r="P31">
        <v>0.97402649185609502</v>
      </c>
      <c r="Q31">
        <v>1.03313521527306</v>
      </c>
      <c r="R31">
        <v>0.97780460246579604</v>
      </c>
      <c r="S31">
        <v>48.7299995422363</v>
      </c>
      <c r="T31" s="27">
        <f>IF(C31,P31,R31)</f>
        <v>0.97780460246579604</v>
      </c>
      <c r="U31" s="27">
        <f>IF(D31 = 0,O31,Q31)</f>
        <v>1.03313521527306</v>
      </c>
      <c r="V31" s="39">
        <f>S31*T31^(1-N31)</f>
        <v>47.648417830554784</v>
      </c>
      <c r="W31" s="38">
        <f>S31*U31^(N31+1)</f>
        <v>50.344678567324415</v>
      </c>
      <c r="X31" s="44">
        <f>0.5 * (D31-MAX($D$3:$D$127))/(MIN($D$3:$D$127)-MAX($D$3:$D$127)) + 0.75</f>
        <v>1.074217505183892</v>
      </c>
      <c r="Y31" s="44">
        <f>AVERAGE(D31, F31, G31, H31, I31, J31, K31)</f>
        <v>0.28136227265455738</v>
      </c>
      <c r="Z31" s="22">
        <f>AI31^N31</f>
        <v>1</v>
      </c>
      <c r="AA31" s="22">
        <f>(Z31+AB31)/2</f>
        <v>1</v>
      </c>
      <c r="AB31" s="22">
        <f>AM31^N31</f>
        <v>1</v>
      </c>
      <c r="AC31" s="22">
        <v>1</v>
      </c>
      <c r="AD31" s="22">
        <v>1</v>
      </c>
      <c r="AE31" s="22">
        <v>1</v>
      </c>
      <c r="AF31" s="22">
        <f>PERCENTILE($L$2:$L$127, 0.05)</f>
        <v>-7.0738934788639324E-2</v>
      </c>
      <c r="AG31" s="22">
        <f>PERCENTILE($L$2:$L$127, 0.95)</f>
        <v>0.99971493111423171</v>
      </c>
      <c r="AH31" s="22">
        <f>MIN(MAX(L31,AF31), AG31)</f>
        <v>0.39417004168542102</v>
      </c>
      <c r="AI31" s="22">
        <f>AH31-$AH$128+1</f>
        <v>1.4649089764740604</v>
      </c>
      <c r="AJ31" s="22">
        <f>PERCENTILE($M$2:$M$127, 0.02)</f>
        <v>-2.5491164753882352</v>
      </c>
      <c r="AK31" s="22">
        <f>PERCENTILE($M$2:$M$127, 0.98)</f>
        <v>1.3143569426364499</v>
      </c>
      <c r="AL31" s="22">
        <f>MIN(MAX(M31,AJ31), AK31)</f>
        <v>-1.5053972009134999</v>
      </c>
      <c r="AM31" s="22">
        <f>AL31-$AL$128 + 1</f>
        <v>2.0437192744747352</v>
      </c>
      <c r="AN31" s="46">
        <v>1</v>
      </c>
      <c r="AO31" s="46">
        <v>1</v>
      </c>
      <c r="AP31" s="51">
        <v>1</v>
      </c>
      <c r="AQ31" s="21">
        <v>1</v>
      </c>
      <c r="AR31" s="17">
        <f>(AI31^4)*AB31*AE31*AN31</f>
        <v>4.6051370654866766</v>
      </c>
      <c r="AS31" s="17">
        <f>(AI31^4) *Z31*AC31*AO31</f>
        <v>4.6051370654866766</v>
      </c>
      <c r="AT31" s="17">
        <f>(AM31^4)*AA31*AP31*AQ31</f>
        <v>17.445561947012315</v>
      </c>
      <c r="AU31" s="17">
        <f>MIN(AR31, 0.05*AR$128)</f>
        <v>4.6051370654866766</v>
      </c>
      <c r="AV31" s="17">
        <f>MIN(AS31, 0.05*AS$128)</f>
        <v>4.6051370654866766</v>
      </c>
      <c r="AW31" s="17">
        <f>MIN(AT31, 0.05*AT$128)</f>
        <v>17.445561947012315</v>
      </c>
      <c r="AX31" s="14">
        <f>AU31/$AU$128</f>
        <v>7.2253561497383325E-3</v>
      </c>
      <c r="AY31" s="14">
        <f>AV31/$AV$128</f>
        <v>9.5184149500136279E-3</v>
      </c>
      <c r="AZ31" s="67">
        <f>AW31/$AW$128</f>
        <v>1.6494336087487726E-3</v>
      </c>
      <c r="BA31" s="21">
        <f>N31</f>
        <v>0</v>
      </c>
      <c r="BB31" s="66">
        <v>1072</v>
      </c>
      <c r="BC31" s="15">
        <f>$D$134*AX31</f>
        <v>915.09858172050951</v>
      </c>
      <c r="BD31" s="19">
        <f>BC31-BB31</f>
        <v>-156.90141827949049</v>
      </c>
      <c r="BE31" s="53">
        <f>BD31*IF($BD$128 &gt; 0, (BD31&gt;0), (BD31&lt;0))</f>
        <v>0</v>
      </c>
      <c r="BF31" s="61">
        <f>BE31/$BE$128</f>
        <v>0</v>
      </c>
      <c r="BG31" s="62">
        <f>BF31*$BD$128</f>
        <v>0</v>
      </c>
      <c r="BH31" s="63">
        <f>(IF(BG31 &gt; 0, V31, W31))</f>
        <v>50.344678567324415</v>
      </c>
      <c r="BI31" s="46">
        <f>BG31/BH31</f>
        <v>0</v>
      </c>
      <c r="BJ31" s="64">
        <f>BB31/BC31</f>
        <v>1.1714584870020173</v>
      </c>
      <c r="BK31" s="66">
        <v>244</v>
      </c>
      <c r="BL31" s="66">
        <v>1657</v>
      </c>
      <c r="BM31" s="66">
        <v>0</v>
      </c>
      <c r="BN31" s="10">
        <f>SUM(BK31:BM31)</f>
        <v>1901</v>
      </c>
      <c r="BO31" s="15">
        <f>AY31*$D$133</f>
        <v>1789.4049001128619</v>
      </c>
      <c r="BP31" s="9">
        <f>BO31-BN31</f>
        <v>-111.59509988713808</v>
      </c>
      <c r="BQ31" s="53">
        <f>BP31*IF($BP$128 &gt; 0, (BP31&gt;0), (BP31&lt;0))</f>
        <v>0</v>
      </c>
      <c r="BR31" s="7">
        <f>BQ31/$BQ$128</f>
        <v>0</v>
      </c>
      <c r="BS31" s="62">
        <f>BR31*$BP$128</f>
        <v>0</v>
      </c>
      <c r="BT31" s="48">
        <f>IF(BS31&gt;0,V31,W31)</f>
        <v>50.344678567324415</v>
      </c>
      <c r="BU31" s="46">
        <f>BS31/BT31</f>
        <v>0</v>
      </c>
      <c r="BV31" s="64">
        <f>BN31/BO31</f>
        <v>1.062364364756182</v>
      </c>
      <c r="BW31" s="16">
        <f>BB31+BN31+BY31</f>
        <v>2973</v>
      </c>
      <c r="BX31" s="69">
        <f>BC31+BO31+BZ31</f>
        <v>2717.1249478075169</v>
      </c>
      <c r="BY31" s="66">
        <v>0</v>
      </c>
      <c r="BZ31" s="15">
        <f>AZ31*$D$136</f>
        <v>12.621465974145607</v>
      </c>
      <c r="CA31" s="37">
        <f>BZ31-BY31</f>
        <v>12.621465974145607</v>
      </c>
      <c r="CB31" s="54">
        <f>CA31*(CA31&lt;&gt;0)</f>
        <v>12.621465974145607</v>
      </c>
      <c r="CC31" s="26">
        <f>CB31/$CB$128</f>
        <v>3.1752115658227973E-3</v>
      </c>
      <c r="CD31" s="47">
        <f>CC31 * $CA$128</f>
        <v>12.621465974145607</v>
      </c>
      <c r="CE31" s="48">
        <f>IF(CD31&gt;0, V31, W31)</f>
        <v>47.648417830554784</v>
      </c>
      <c r="CF31" s="65">
        <f>CD31/CE31</f>
        <v>0.26488740967285657</v>
      </c>
      <c r="CG31" t="s">
        <v>224</v>
      </c>
      <c r="CH31" s="66">
        <v>0</v>
      </c>
      <c r="CI31" s="15">
        <f>AZ31*$CH$131</f>
        <v>13.804109871618477</v>
      </c>
      <c r="CJ31" s="37">
        <f>CI31-CH31</f>
        <v>13.804109871618477</v>
      </c>
      <c r="CK31" s="54">
        <f>CJ31*(CJ31&lt;&gt;0)</f>
        <v>13.804109871618477</v>
      </c>
      <c r="CL31" s="26">
        <f>CK31/$CK$128</f>
        <v>2.0318089301764042E-3</v>
      </c>
      <c r="CM31" s="47">
        <f>CL31 * $CJ$128</f>
        <v>13.804109871618477</v>
      </c>
      <c r="CN31" s="48">
        <f>IF(CD31&gt;0,V31,W31)</f>
        <v>47.648417830554784</v>
      </c>
      <c r="CO31" s="65">
        <f>CM31/CN31</f>
        <v>0.28970762304654163</v>
      </c>
      <c r="CP31" s="70">
        <f>N31</f>
        <v>0</v>
      </c>
      <c r="CQ31" s="1">
        <f>BW31+BY31</f>
        <v>2973</v>
      </c>
    </row>
    <row r="32" spans="1:95" x14ac:dyDescent="0.2">
      <c r="A32" s="32" t="s">
        <v>233</v>
      </c>
      <c r="B32">
        <v>1</v>
      </c>
      <c r="C32">
        <v>1</v>
      </c>
      <c r="D32">
        <v>0.40431482221334297</v>
      </c>
      <c r="E32">
        <v>0.59568517778665597</v>
      </c>
      <c r="F32">
        <v>0.62852602304330496</v>
      </c>
      <c r="G32">
        <v>0.62852602304330496</v>
      </c>
      <c r="H32">
        <v>0.46991224404513099</v>
      </c>
      <c r="I32">
        <v>0.18198913497701599</v>
      </c>
      <c r="J32">
        <v>0.29243618587459702</v>
      </c>
      <c r="K32">
        <v>0.42872339906017898</v>
      </c>
      <c r="L32">
        <v>0.55710847271731301</v>
      </c>
      <c r="M32">
        <v>0.59314213815579497</v>
      </c>
      <c r="N32" s="21">
        <v>0</v>
      </c>
      <c r="O32">
        <v>1.0010801069042199</v>
      </c>
      <c r="P32">
        <v>0.98834030363652703</v>
      </c>
      <c r="Q32">
        <v>1</v>
      </c>
      <c r="R32">
        <v>1</v>
      </c>
      <c r="S32">
        <v>2.0199999809265101</v>
      </c>
      <c r="T32" s="27">
        <f>IF(C32,P32,R32)</f>
        <v>0.98834030363652703</v>
      </c>
      <c r="U32" s="27">
        <f>IF(D32 = 0,O32,Q32)</f>
        <v>1</v>
      </c>
      <c r="V32" s="39">
        <f>S32*T32^(1-N32)</f>
        <v>1.9964473944946859</v>
      </c>
      <c r="W32" s="38">
        <f>S32*U32^(N32+1)</f>
        <v>2.0199999809265101</v>
      </c>
      <c r="X32" s="44">
        <f>0.5 * (D32-MAX($D$3:$D$127))/(MIN($D$3:$D$127)-MAX($D$3:$D$127)) + 0.75</f>
        <v>1.0438775510204086</v>
      </c>
      <c r="Y32" s="44">
        <f>AVERAGE(D32, F32, G32, H32, I32, J32, K32)</f>
        <v>0.43348969032241086</v>
      </c>
      <c r="Z32" s="22">
        <f>AI32^N32</f>
        <v>1</v>
      </c>
      <c r="AA32" s="22">
        <f>(Z32+AB32)/2</f>
        <v>1</v>
      </c>
      <c r="AB32" s="22">
        <f>AM32^N32</f>
        <v>1</v>
      </c>
      <c r="AC32" s="22">
        <v>1</v>
      </c>
      <c r="AD32" s="22">
        <v>1</v>
      </c>
      <c r="AE32" s="22">
        <v>1</v>
      </c>
      <c r="AF32" s="22">
        <f>PERCENTILE($L$2:$L$127, 0.05)</f>
        <v>-7.0738934788639324E-2</v>
      </c>
      <c r="AG32" s="22">
        <f>PERCENTILE($L$2:$L$127, 0.95)</f>
        <v>0.99971493111423171</v>
      </c>
      <c r="AH32" s="22">
        <f>MIN(MAX(L32,AF32), AG32)</f>
        <v>0.55710847271731301</v>
      </c>
      <c r="AI32" s="22">
        <f>AH32-$AH$128+1</f>
        <v>1.6278474075059524</v>
      </c>
      <c r="AJ32" s="22">
        <f>PERCENTILE($M$2:$M$127, 0.02)</f>
        <v>-2.5491164753882352</v>
      </c>
      <c r="AK32" s="22">
        <f>PERCENTILE($M$2:$M$127, 0.98)</f>
        <v>1.3143569426364499</v>
      </c>
      <c r="AL32" s="22">
        <f>MIN(MAX(M32,AJ32), AK32)</f>
        <v>0.59314213815579497</v>
      </c>
      <c r="AM32" s="22">
        <f>AL32-$AL$128 + 1</f>
        <v>4.1422586135440298</v>
      </c>
      <c r="AN32" s="46">
        <v>0</v>
      </c>
      <c r="AO32" s="49">
        <v>0</v>
      </c>
      <c r="AP32" s="51">
        <v>0.5</v>
      </c>
      <c r="AQ32" s="50">
        <v>1</v>
      </c>
      <c r="AR32" s="17">
        <f>(AI32^4)*AB32*AE32*AN32</f>
        <v>0</v>
      </c>
      <c r="AS32" s="17">
        <f>(AI32^4) *Z32*AC32*AO32</f>
        <v>0</v>
      </c>
      <c r="AT32" s="17">
        <f>(AM32^4)*AA32*AP32*AQ32</f>
        <v>147.20373962669589</v>
      </c>
      <c r="AU32" s="17">
        <f>MIN(AR32, 0.05*AR$128)</f>
        <v>0</v>
      </c>
      <c r="AV32" s="17">
        <f>MIN(AS32, 0.05*AS$128)</f>
        <v>0</v>
      </c>
      <c r="AW32" s="17">
        <f>MIN(AT32, 0.05*AT$128)</f>
        <v>147.20373962669589</v>
      </c>
      <c r="AX32" s="14">
        <f>AU32/$AU$128</f>
        <v>0</v>
      </c>
      <c r="AY32" s="14">
        <f>AV32/$AV$128</f>
        <v>0</v>
      </c>
      <c r="AZ32" s="67">
        <f>AW32/$AW$128</f>
        <v>1.3917740008103179E-2</v>
      </c>
      <c r="BA32" s="21">
        <f>N32</f>
        <v>0</v>
      </c>
      <c r="BB32" s="66">
        <v>0</v>
      </c>
      <c r="BC32" s="15">
        <f>$D$134*AX32</f>
        <v>0</v>
      </c>
      <c r="BD32" s="19">
        <f>BC32-BB32</f>
        <v>0</v>
      </c>
      <c r="BE32" s="53">
        <f>BD32*IF($BD$128 &gt; 0, (BD32&gt;0), (BD32&lt;0))</f>
        <v>0</v>
      </c>
      <c r="BF32" s="61">
        <f>BE32/$BE$128</f>
        <v>0</v>
      </c>
      <c r="BG32" s="62">
        <f>BF32*$BD$128</f>
        <v>0</v>
      </c>
      <c r="BH32" s="63">
        <f>(IF(BG32 &gt; 0, V32, W32))</f>
        <v>2.0199999809265101</v>
      </c>
      <c r="BI32" s="46">
        <f>BG32/BH32</f>
        <v>0</v>
      </c>
      <c r="BJ32" s="64" t="e">
        <f>BB32/BC32</f>
        <v>#DIV/0!</v>
      </c>
      <c r="BK32" s="66">
        <v>0</v>
      </c>
      <c r="BL32" s="66">
        <v>0</v>
      </c>
      <c r="BM32" s="66">
        <v>0</v>
      </c>
      <c r="BN32" s="10">
        <f>SUM(BK32:BM32)</f>
        <v>0</v>
      </c>
      <c r="BO32" s="15">
        <f>AY32*$D$133</f>
        <v>0</v>
      </c>
      <c r="BP32" s="9">
        <f>BO32-BN32</f>
        <v>0</v>
      </c>
      <c r="BQ32" s="53">
        <f>BP32*IF($BP$128 &gt; 0, (BP32&gt;0), (BP32&lt;0))</f>
        <v>0</v>
      </c>
      <c r="BR32" s="7">
        <f>BQ32/$BQ$128</f>
        <v>0</v>
      </c>
      <c r="BS32" s="62">
        <f>BR32*$BP$128</f>
        <v>0</v>
      </c>
      <c r="BT32" s="48">
        <f>IF(BS32&gt;0,V32,W32)</f>
        <v>2.0199999809265101</v>
      </c>
      <c r="BU32" s="46">
        <f>BS32/BT32</f>
        <v>0</v>
      </c>
      <c r="BV32" s="64" t="e">
        <f>BN32/BO32</f>
        <v>#DIV/0!</v>
      </c>
      <c r="BW32" s="16">
        <f>BB32+BN32+BY32</f>
        <v>61</v>
      </c>
      <c r="BX32" s="69">
        <f>BC32+BO32+BZ32</f>
        <v>106.49854654200553</v>
      </c>
      <c r="BY32" s="66">
        <v>61</v>
      </c>
      <c r="BZ32" s="15">
        <f>AZ32*$D$136</f>
        <v>106.49854654200553</v>
      </c>
      <c r="CA32" s="37">
        <f>BZ32-BY32</f>
        <v>45.498546542005528</v>
      </c>
      <c r="CB32" s="54">
        <f>CA32*(CA32&lt;&gt;0)</f>
        <v>45.498546542005528</v>
      </c>
      <c r="CC32" s="26">
        <f>CB32/$CB$128</f>
        <v>1.1446175230693224E-2</v>
      </c>
      <c r="CD32" s="47">
        <f>CC32 * $CA$128</f>
        <v>45.498546542005528</v>
      </c>
      <c r="CE32" s="48">
        <f>IF(CD32&gt;0, V32, W32)</f>
        <v>1.9964473944946859</v>
      </c>
      <c r="CF32" s="65">
        <f>CD32/CE32</f>
        <v>22.789754775142228</v>
      </c>
      <c r="CG32" t="s">
        <v>224</v>
      </c>
      <c r="CH32" s="66">
        <v>0</v>
      </c>
      <c r="CI32" s="15">
        <f>AZ32*$CH$131</f>
        <v>116.47756612781551</v>
      </c>
      <c r="CJ32" s="37">
        <f>CI32-CH32</f>
        <v>116.47756612781551</v>
      </c>
      <c r="CK32" s="54">
        <f>CJ32*(CJ32&lt;&gt;0)</f>
        <v>116.47756612781551</v>
      </c>
      <c r="CL32" s="26">
        <f>CK32/$CK$128</f>
        <v>1.7144181060908981E-2</v>
      </c>
      <c r="CM32" s="47">
        <f>CL32 * $CJ$128</f>
        <v>116.47756612781551</v>
      </c>
      <c r="CN32" s="48">
        <f>IF(CD32&gt;0,V32,W32)</f>
        <v>1.9964473944946859</v>
      </c>
      <c r="CO32" s="65">
        <f>CM32/CN32</f>
        <v>58.342416859572076</v>
      </c>
      <c r="CP32" s="70">
        <f>N32</f>
        <v>0</v>
      </c>
      <c r="CQ32" s="1">
        <f>BW32+BY32</f>
        <v>122</v>
      </c>
    </row>
    <row r="33" spans="1:95" x14ac:dyDescent="0.2">
      <c r="A33" s="32" t="s">
        <v>155</v>
      </c>
      <c r="B33">
        <v>0</v>
      </c>
      <c r="C33">
        <v>0</v>
      </c>
      <c r="D33">
        <v>0.27302631578947301</v>
      </c>
      <c r="E33">
        <v>0.72697368421052599</v>
      </c>
      <c r="F33">
        <v>0.330188679245283</v>
      </c>
      <c r="G33">
        <v>0.330188679245283</v>
      </c>
      <c r="H33">
        <v>0.48969072164948402</v>
      </c>
      <c r="I33">
        <v>0.32989690721649401</v>
      </c>
      <c r="J33">
        <v>0.401929663703462</v>
      </c>
      <c r="K33">
        <v>0.36429744002359798</v>
      </c>
      <c r="L33">
        <v>-7.1639191229750002E-2</v>
      </c>
      <c r="M33">
        <v>-0.102194400536467</v>
      </c>
      <c r="N33" s="21">
        <v>0</v>
      </c>
      <c r="O33">
        <v>1.00195433129184</v>
      </c>
      <c r="P33">
        <v>0.98688827103880306</v>
      </c>
      <c r="Q33">
        <v>1.00594400187538</v>
      </c>
      <c r="R33">
        <v>0.99344072169348996</v>
      </c>
      <c r="S33">
        <v>83.150001525878906</v>
      </c>
      <c r="T33" s="27">
        <f>IF(C33,P33,R33)</f>
        <v>0.99344072169348996</v>
      </c>
      <c r="U33" s="27">
        <f>IF(D33 = 0,O33,Q33)</f>
        <v>1.00594400187538</v>
      </c>
      <c r="V33" s="39">
        <f>S33*T33^(1-N33)</f>
        <v>82.604597524683939</v>
      </c>
      <c r="W33" s="38">
        <f>S33*U33^(N33+1)</f>
        <v>83.644245290886587</v>
      </c>
      <c r="X33" s="44">
        <f>0.5 * (D33-MAX($D$3:$D$127))/(MIN($D$3:$D$127)-MAX($D$3:$D$127)) + 0.75</f>
        <v>1.1109418635875405</v>
      </c>
      <c r="Y33" s="44">
        <f>AVERAGE(D33, F33, G33, H33, I33, J33, K33)</f>
        <v>0.35988834383901108</v>
      </c>
      <c r="Z33" s="22">
        <f>AI33^N33</f>
        <v>1</v>
      </c>
      <c r="AA33" s="22">
        <f>(Z33+AB33)/2</f>
        <v>1</v>
      </c>
      <c r="AB33" s="22">
        <f>AM33^N33</f>
        <v>1</v>
      </c>
      <c r="AC33" s="22">
        <v>1</v>
      </c>
      <c r="AD33" s="22">
        <v>1</v>
      </c>
      <c r="AE33" s="22">
        <v>1</v>
      </c>
      <c r="AF33" s="22">
        <f>PERCENTILE($L$2:$L$127, 0.05)</f>
        <v>-7.0738934788639324E-2</v>
      </c>
      <c r="AG33" s="22">
        <f>PERCENTILE($L$2:$L$127, 0.95)</f>
        <v>0.99971493111423171</v>
      </c>
      <c r="AH33" s="22">
        <f>MIN(MAX(L33,AF33), AG33)</f>
        <v>-7.0738934788639324E-2</v>
      </c>
      <c r="AI33" s="22">
        <f>AH33-$AH$128+1</f>
        <v>1</v>
      </c>
      <c r="AJ33" s="22">
        <f>PERCENTILE($M$2:$M$127, 0.02)</f>
        <v>-2.5491164753882352</v>
      </c>
      <c r="AK33" s="22">
        <f>PERCENTILE($M$2:$M$127, 0.98)</f>
        <v>1.3143569426364499</v>
      </c>
      <c r="AL33" s="22">
        <f>MIN(MAX(M33,AJ33), AK33)</f>
        <v>-0.102194400536467</v>
      </c>
      <c r="AM33" s="22">
        <f>AL33-$AL$128 + 1</f>
        <v>3.4469220748517682</v>
      </c>
      <c r="AN33" s="46">
        <v>1</v>
      </c>
      <c r="AO33" s="46">
        <v>1</v>
      </c>
      <c r="AP33" s="51">
        <v>1</v>
      </c>
      <c r="AQ33" s="21">
        <v>1</v>
      </c>
      <c r="AR33" s="17">
        <f>(AI33^4)*AB33*AE33*AN33</f>
        <v>1</v>
      </c>
      <c r="AS33" s="17">
        <f>(AI33^4) *Z33*AC33*AO33</f>
        <v>1</v>
      </c>
      <c r="AT33" s="17">
        <f>(AM33^4)*AA33*AP33*AQ33</f>
        <v>141.16461935023602</v>
      </c>
      <c r="AU33" s="17">
        <f>MIN(AR33, 0.05*AR$128)</f>
        <v>1</v>
      </c>
      <c r="AV33" s="17">
        <f>MIN(AS33, 0.05*AS$128)</f>
        <v>1</v>
      </c>
      <c r="AW33" s="17">
        <f>MIN(AT33, 0.05*AT$128)</f>
        <v>141.16461935023602</v>
      </c>
      <c r="AX33" s="14">
        <f>AU33/$AU$128</f>
        <v>1.568977436934279E-3</v>
      </c>
      <c r="AY33" s="14">
        <f>AV33/$AV$128</f>
        <v>2.0669124099149281E-3</v>
      </c>
      <c r="AZ33" s="67">
        <f>AW33/$AW$128</f>
        <v>1.3346756512041305E-2</v>
      </c>
      <c r="BA33" s="21">
        <f>N33</f>
        <v>0</v>
      </c>
      <c r="BB33" s="66">
        <v>249</v>
      </c>
      <c r="BC33" s="15">
        <f>$D$134*AX33</f>
        <v>198.71256136516337</v>
      </c>
      <c r="BD33" s="19">
        <f>BC33-BB33</f>
        <v>-50.287438634836633</v>
      </c>
      <c r="BE33" s="53">
        <f>BD33*IF($BD$128 &gt; 0, (BD33&gt;0), (BD33&lt;0))</f>
        <v>0</v>
      </c>
      <c r="BF33" s="61">
        <f>BE33/$BE$128</f>
        <v>0</v>
      </c>
      <c r="BG33" s="62">
        <f>BF33*$BD$128</f>
        <v>0</v>
      </c>
      <c r="BH33" s="63">
        <f>(IF(BG33 &gt; 0, V33, W33))</f>
        <v>83.644245290886587</v>
      </c>
      <c r="BI33" s="46">
        <f>BG33/BH33</f>
        <v>0</v>
      </c>
      <c r="BJ33" s="64">
        <f>BB33/BC33</f>
        <v>1.2530662293785551</v>
      </c>
      <c r="BK33" s="66">
        <v>249</v>
      </c>
      <c r="BL33" s="66">
        <v>166</v>
      </c>
      <c r="BM33" s="66">
        <v>0</v>
      </c>
      <c r="BN33" s="10">
        <f>SUM(BK33:BM33)</f>
        <v>415</v>
      </c>
      <c r="BO33" s="15">
        <f>AY33*$D$133</f>
        <v>388.56713158954699</v>
      </c>
      <c r="BP33" s="9">
        <f>BO33-BN33</f>
        <v>-26.432868410453011</v>
      </c>
      <c r="BQ33" s="53">
        <f>BP33*IF($BP$128 &gt; 0, (BP33&gt;0), (BP33&lt;0))</f>
        <v>0</v>
      </c>
      <c r="BR33" s="7">
        <f>BQ33/$BQ$128</f>
        <v>0</v>
      </c>
      <c r="BS33" s="62">
        <f>BR33*$BP$128</f>
        <v>0</v>
      </c>
      <c r="BT33" s="48">
        <f>IF(BS33&gt;0,V33,W33)</f>
        <v>83.644245290886587</v>
      </c>
      <c r="BU33" s="46">
        <f>BS33/BT33</f>
        <v>0</v>
      </c>
      <c r="BV33" s="64">
        <f>BN33/BO33</f>
        <v>1.0680265165566671</v>
      </c>
      <c r="BW33" s="16">
        <f>BB33+BN33+BY33</f>
        <v>747</v>
      </c>
      <c r="BX33" s="69">
        <f>BC33+BO33+BZ33</f>
        <v>689.40907378485031</v>
      </c>
      <c r="BY33" s="66">
        <v>83</v>
      </c>
      <c r="BZ33" s="15">
        <f>AZ33*$D$136</f>
        <v>102.12938083014006</v>
      </c>
      <c r="CA33" s="37">
        <f>BZ33-BY33</f>
        <v>19.129380830140065</v>
      </c>
      <c r="CB33" s="54">
        <f>CA33*(CA33&lt;&gt;0)</f>
        <v>19.129380830140065</v>
      </c>
      <c r="CC33" s="26">
        <f>CB33/$CB$128</f>
        <v>4.8124228503497058E-3</v>
      </c>
      <c r="CD33" s="47">
        <f>CC33 * $CA$128</f>
        <v>19.129380830140065</v>
      </c>
      <c r="CE33" s="48">
        <f>IF(CD33&gt;0, V33, W33)</f>
        <v>82.604597524683939</v>
      </c>
      <c r="CF33" s="65">
        <f>CD33/CE33</f>
        <v>0.23157767731298268</v>
      </c>
      <c r="CG33" t="s">
        <v>224</v>
      </c>
      <c r="CH33" s="66">
        <v>0</v>
      </c>
      <c r="CI33" s="15">
        <f>AZ33*$CH$131</f>
        <v>111.69900524927368</v>
      </c>
      <c r="CJ33" s="37">
        <f>CI33-CH33</f>
        <v>111.69900524927368</v>
      </c>
      <c r="CK33" s="54">
        <f>CJ33*(CJ33&lt;&gt;0)</f>
        <v>111.69900524927368</v>
      </c>
      <c r="CL33" s="26">
        <f>CK33/$CK$128</f>
        <v>1.6440830916878684E-2</v>
      </c>
      <c r="CM33" s="47">
        <f>CL33 * $CJ$128</f>
        <v>111.69900524927368</v>
      </c>
      <c r="CN33" s="48">
        <f>IF(CD33&gt;0,V33,W33)</f>
        <v>82.604597524683939</v>
      </c>
      <c r="CO33" s="65">
        <f>CM33/CN33</f>
        <v>1.3522129348296352</v>
      </c>
      <c r="CP33" s="70">
        <f>N33</f>
        <v>0</v>
      </c>
      <c r="CQ33" s="1">
        <f>BW33+BY33</f>
        <v>830</v>
      </c>
    </row>
    <row r="34" spans="1:95" x14ac:dyDescent="0.2">
      <c r="A34" s="32" t="s">
        <v>249</v>
      </c>
      <c r="B34">
        <v>1</v>
      </c>
      <c r="C34">
        <v>1</v>
      </c>
      <c r="D34">
        <v>0.91969636436276403</v>
      </c>
      <c r="E34">
        <v>8.0303635637235304E-2</v>
      </c>
      <c r="F34">
        <v>0.98331346841477896</v>
      </c>
      <c r="G34">
        <v>0.98331346841477896</v>
      </c>
      <c r="H34">
        <v>0.20685332218972</v>
      </c>
      <c r="I34">
        <v>0.76765566234851601</v>
      </c>
      <c r="J34">
        <v>0.39848729472160099</v>
      </c>
      <c r="K34">
        <v>0.62596958703432204</v>
      </c>
      <c r="L34">
        <v>0.33430591263434101</v>
      </c>
      <c r="M34">
        <v>0.29978405371071298</v>
      </c>
      <c r="N34" s="21">
        <v>0</v>
      </c>
      <c r="O34">
        <v>0.99625000357627802</v>
      </c>
      <c r="P34">
        <v>0.99914089431543696</v>
      </c>
      <c r="Q34">
        <v>1.0104192002016501</v>
      </c>
      <c r="R34">
        <v>0.99317460957132697</v>
      </c>
      <c r="S34">
        <v>2.3199999332427899</v>
      </c>
      <c r="T34" s="27">
        <f>IF(C34,P34,R34)</f>
        <v>0.99914089431543696</v>
      </c>
      <c r="U34" s="27">
        <f>IF(D34 = 0,O34,Q34)</f>
        <v>1.0104192002016501</v>
      </c>
      <c r="V34" s="39">
        <f>S34*T34^(1-N34)</f>
        <v>2.3180068081119551</v>
      </c>
      <c r="W34" s="38">
        <f>S34*U34^(N34+1)</f>
        <v>2.3441724770150612</v>
      </c>
      <c r="X34" s="44">
        <f>0.5 * (D34-MAX($D$3:$D$127))/(MIN($D$3:$D$127)-MAX($D$3:$D$127)) + 0.75</f>
        <v>0.78061224489795955</v>
      </c>
      <c r="Y34" s="44">
        <f>AVERAGE(D34, F34, G34, H34, I34, J34, K34)</f>
        <v>0.6978984524980687</v>
      </c>
      <c r="Z34" s="22">
        <f>AI34^N34</f>
        <v>1</v>
      </c>
      <c r="AA34" s="22">
        <f>(Z34+AB34)/2</f>
        <v>1</v>
      </c>
      <c r="AB34" s="22">
        <f>AM34^N34</f>
        <v>1</v>
      </c>
      <c r="AC34" s="22">
        <v>1</v>
      </c>
      <c r="AD34" s="22">
        <v>1</v>
      </c>
      <c r="AE34" s="22">
        <v>1</v>
      </c>
      <c r="AF34" s="22">
        <f>PERCENTILE($L$2:$L$127, 0.05)</f>
        <v>-7.0738934788639324E-2</v>
      </c>
      <c r="AG34" s="22">
        <f>PERCENTILE($L$2:$L$127, 0.95)</f>
        <v>0.99971493111423171</v>
      </c>
      <c r="AH34" s="22">
        <f>MIN(MAX(L34,AF34), AG34)</f>
        <v>0.33430591263434101</v>
      </c>
      <c r="AI34" s="22">
        <f>AH34-$AH$128+1</f>
        <v>1.4050448474229804</v>
      </c>
      <c r="AJ34" s="22">
        <f>PERCENTILE($M$2:$M$127, 0.02)</f>
        <v>-2.5491164753882352</v>
      </c>
      <c r="AK34" s="22">
        <f>PERCENTILE($M$2:$M$127, 0.98)</f>
        <v>1.3143569426364499</v>
      </c>
      <c r="AL34" s="22">
        <f>MIN(MAX(M34,AJ34), AK34)</f>
        <v>0.29978405371071298</v>
      </c>
      <c r="AM34" s="22">
        <f>AL34-$AL$128 + 1</f>
        <v>3.8489005290989482</v>
      </c>
      <c r="AN34" s="46">
        <v>0</v>
      </c>
      <c r="AO34" s="49">
        <v>0</v>
      </c>
      <c r="AP34" s="51">
        <v>0.5</v>
      </c>
      <c r="AQ34" s="50">
        <v>1</v>
      </c>
      <c r="AR34" s="17">
        <f>(AI34^4)*AB34*AE34*AN34</f>
        <v>0</v>
      </c>
      <c r="AS34" s="17">
        <f>(AI34^4) *Z34*AC34*AO34</f>
        <v>0</v>
      </c>
      <c r="AT34" s="17">
        <f>(AM34^4)*AA34*AP34*AQ34</f>
        <v>109.72782068147585</v>
      </c>
      <c r="AU34" s="17">
        <f>MIN(AR34, 0.05*AR$128)</f>
        <v>0</v>
      </c>
      <c r="AV34" s="17">
        <f>MIN(AS34, 0.05*AS$128)</f>
        <v>0</v>
      </c>
      <c r="AW34" s="17">
        <f>MIN(AT34, 0.05*AT$128)</f>
        <v>109.72782068147585</v>
      </c>
      <c r="AX34" s="14">
        <f>AU34/$AU$128</f>
        <v>0</v>
      </c>
      <c r="AY34" s="14">
        <f>AV34/$AV$128</f>
        <v>0</v>
      </c>
      <c r="AZ34" s="67">
        <f>AW34/$AW$128</f>
        <v>1.0374486978207118E-2</v>
      </c>
      <c r="BA34" s="21">
        <f>N34</f>
        <v>0</v>
      </c>
      <c r="BB34" s="66">
        <v>0</v>
      </c>
      <c r="BC34" s="15">
        <f>$D$134*AX34</f>
        <v>0</v>
      </c>
      <c r="BD34" s="19">
        <f>BC34-BB34</f>
        <v>0</v>
      </c>
      <c r="BE34" s="53">
        <f>BD34*IF($BD$128 &gt; 0, (BD34&gt;0), (BD34&lt;0))</f>
        <v>0</v>
      </c>
      <c r="BF34" s="61">
        <f>BE34/$BE$128</f>
        <v>0</v>
      </c>
      <c r="BG34" s="62">
        <f>BF34*$BD$128</f>
        <v>0</v>
      </c>
      <c r="BH34" s="63">
        <f>(IF(BG34 &gt; 0, V34, W34))</f>
        <v>2.3441724770150612</v>
      </c>
      <c r="BI34" s="46">
        <f>BG34/BH34</f>
        <v>0</v>
      </c>
      <c r="BJ34" s="64" t="e">
        <f>BB34/BC34</f>
        <v>#DIV/0!</v>
      </c>
      <c r="BK34" s="66">
        <v>0</v>
      </c>
      <c r="BL34" s="66">
        <v>0</v>
      </c>
      <c r="BM34" s="66">
        <v>0</v>
      </c>
      <c r="BN34" s="10">
        <f>SUM(BK34:BM34)</f>
        <v>0</v>
      </c>
      <c r="BO34" s="15">
        <f>AY34*$D$133</f>
        <v>0</v>
      </c>
      <c r="BP34" s="9">
        <f>BO34-BN34</f>
        <v>0</v>
      </c>
      <c r="BQ34" s="53">
        <f>BP34*IF($BP$128 &gt; 0, (BP34&gt;0), (BP34&lt;0))</f>
        <v>0</v>
      </c>
      <c r="BR34" s="7">
        <f>BQ34/$BQ$128</f>
        <v>0</v>
      </c>
      <c r="BS34" s="62">
        <f>BR34*$BP$128</f>
        <v>0</v>
      </c>
      <c r="BT34" s="48">
        <f>IF(BS34&gt;0,V34,W34)</f>
        <v>2.3441724770150612</v>
      </c>
      <c r="BU34" s="46">
        <f>BS34/BT34</f>
        <v>0</v>
      </c>
      <c r="BV34" s="64" t="e">
        <f>BN34/BO34</f>
        <v>#DIV/0!</v>
      </c>
      <c r="BW34" s="16">
        <f>BB34+BN34+BY34</f>
        <v>12</v>
      </c>
      <c r="BX34" s="69">
        <f>BC34+BO34+BZ34</f>
        <v>79.38557435724087</v>
      </c>
      <c r="BY34" s="66">
        <v>12</v>
      </c>
      <c r="BZ34" s="15">
        <f>AZ34*$D$136</f>
        <v>79.38557435724087</v>
      </c>
      <c r="CA34" s="37">
        <f>BZ34-BY34</f>
        <v>67.38557435724087</v>
      </c>
      <c r="CB34" s="54">
        <f>CA34*(CA34&lt;&gt;0)</f>
        <v>67.38557435724087</v>
      </c>
      <c r="CC34" s="26">
        <f>CB34/$CB$128</f>
        <v>1.695234575024929E-2</v>
      </c>
      <c r="CD34" s="47">
        <f>CC34 * $CA$128</f>
        <v>67.38557435724087</v>
      </c>
      <c r="CE34" s="48">
        <f>IF(CD34&gt;0, V34, W34)</f>
        <v>2.3180068081119551</v>
      </c>
      <c r="CF34" s="65">
        <f>CD34/CE34</f>
        <v>29.070481640270611</v>
      </c>
      <c r="CG34" t="s">
        <v>224</v>
      </c>
      <c r="CH34" s="66">
        <v>0</v>
      </c>
      <c r="CI34" s="15">
        <f>AZ34*$CH$131</f>
        <v>86.824081520615366</v>
      </c>
      <c r="CJ34" s="37">
        <f>CI34-CH34</f>
        <v>86.824081520615366</v>
      </c>
      <c r="CK34" s="54">
        <f>CJ34*(CJ34&lt;&gt;0)</f>
        <v>86.824081520615366</v>
      </c>
      <c r="CL34" s="26">
        <f>CK34/$CK$128</f>
        <v>1.2779523332442663E-2</v>
      </c>
      <c r="CM34" s="47">
        <f>CL34 * $CJ$128</f>
        <v>86.824081520615366</v>
      </c>
      <c r="CN34" s="48">
        <f>IF(CD34&gt;0,V34,W34)</f>
        <v>2.3180068081119551</v>
      </c>
      <c r="CO34" s="65">
        <f>CM34/CN34</f>
        <v>37.456353111980135</v>
      </c>
      <c r="CP34" s="70">
        <f>N34</f>
        <v>0</v>
      </c>
      <c r="CQ34" s="1">
        <f>BW34+BY34</f>
        <v>24</v>
      </c>
    </row>
    <row r="35" spans="1:95" x14ac:dyDescent="0.2">
      <c r="A35" s="32" t="s">
        <v>152</v>
      </c>
      <c r="B35">
        <v>0</v>
      </c>
      <c r="C35">
        <v>1</v>
      </c>
      <c r="D35">
        <v>0.59501187648456</v>
      </c>
      <c r="E35">
        <v>0.404988123515439</v>
      </c>
      <c r="F35">
        <v>0.72555948174322704</v>
      </c>
      <c r="G35">
        <v>0.72555948174322704</v>
      </c>
      <c r="H35">
        <v>0.37484116899618802</v>
      </c>
      <c r="I35">
        <v>0.42820838627700097</v>
      </c>
      <c r="J35">
        <v>0.40063715764522101</v>
      </c>
      <c r="K35">
        <v>0.53915312154168804</v>
      </c>
      <c r="L35">
        <v>0.31694608176660899</v>
      </c>
      <c r="M35">
        <v>-1.9487881602370101</v>
      </c>
      <c r="N35" s="21">
        <v>0</v>
      </c>
      <c r="O35">
        <v>1.0078497808498601</v>
      </c>
      <c r="P35">
        <v>0.97090619564195102</v>
      </c>
      <c r="Q35">
        <v>1.00911538323211</v>
      </c>
      <c r="R35">
        <v>0.98250983081681698</v>
      </c>
      <c r="S35">
        <v>12.7399997711181</v>
      </c>
      <c r="T35" s="27">
        <f>IF(C35,P35,R35)</f>
        <v>0.97090619564195102</v>
      </c>
      <c r="U35" s="27">
        <f>IF(D35 = 0,O35,Q35)</f>
        <v>1.00911538323211</v>
      </c>
      <c r="V35" s="39">
        <f>S35*T35^(1-N35)</f>
        <v>12.369344710255602</v>
      </c>
      <c r="W35" s="38">
        <f>S35*U35^(N35+1)</f>
        <v>12.856129751408835</v>
      </c>
      <c r="X35" s="44">
        <f>0.5 * (D35-MAX($D$3:$D$127))/(MIN($D$3:$D$127)-MAX($D$3:$D$127)) + 0.75</f>
        <v>0.94646638227737678</v>
      </c>
      <c r="Y35" s="44">
        <f>AVERAGE(D35, F35, G35, H35, I35, J35, K35)</f>
        <v>0.54128152491873027</v>
      </c>
      <c r="Z35" s="22">
        <f>AI35^N35</f>
        <v>1</v>
      </c>
      <c r="AA35" s="22">
        <f>(Z35+AB35)/2</f>
        <v>1</v>
      </c>
      <c r="AB35" s="22">
        <f>AM35^N35</f>
        <v>1</v>
      </c>
      <c r="AC35" s="22">
        <v>1</v>
      </c>
      <c r="AD35" s="22">
        <v>1</v>
      </c>
      <c r="AE35" s="22">
        <v>1</v>
      </c>
      <c r="AF35" s="22">
        <f>PERCENTILE($L$2:$L$127, 0.05)</f>
        <v>-7.0738934788639324E-2</v>
      </c>
      <c r="AG35" s="22">
        <f>PERCENTILE($L$2:$L$127, 0.95)</f>
        <v>0.99971493111423171</v>
      </c>
      <c r="AH35" s="22">
        <f>MIN(MAX(L35,AF35), AG35)</f>
        <v>0.31694608176660899</v>
      </c>
      <c r="AI35" s="22">
        <f>AH35-$AH$128+1</f>
        <v>1.3876850165552483</v>
      </c>
      <c r="AJ35" s="22">
        <f>PERCENTILE($M$2:$M$127, 0.02)</f>
        <v>-2.5491164753882352</v>
      </c>
      <c r="AK35" s="22">
        <f>PERCENTILE($M$2:$M$127, 0.98)</f>
        <v>1.3143569426364499</v>
      </c>
      <c r="AL35" s="22">
        <f>MIN(MAX(M35,AJ35), AK35)</f>
        <v>-1.9487881602370101</v>
      </c>
      <c r="AM35" s="22">
        <f>AL35-$AL$128 + 1</f>
        <v>1.6003283151512251</v>
      </c>
      <c r="AN35" s="46">
        <v>1</v>
      </c>
      <c r="AO35" s="46">
        <v>1</v>
      </c>
      <c r="AP35" s="51">
        <v>1</v>
      </c>
      <c r="AQ35" s="21">
        <v>1</v>
      </c>
      <c r="AR35" s="17">
        <f>(AI35^4)*AB35*AE35*AN35</f>
        <v>3.7082038134169855</v>
      </c>
      <c r="AS35" s="17">
        <f>(AI35^4) *Z35*AC35*AO35</f>
        <v>3.7082038134169855</v>
      </c>
      <c r="AT35" s="17">
        <f>(AM35^4)*AA35*AP35*AQ35</f>
        <v>6.5589807713314556</v>
      </c>
      <c r="AU35" s="17">
        <f>MIN(AR35, 0.05*AR$128)</f>
        <v>3.7082038134169855</v>
      </c>
      <c r="AV35" s="17">
        <f>MIN(AS35, 0.05*AS$128)</f>
        <v>3.7082038134169855</v>
      </c>
      <c r="AW35" s="17">
        <f>MIN(AT35, 0.05*AT$128)</f>
        <v>6.5589807713314556</v>
      </c>
      <c r="AX35" s="14">
        <f>AU35/$AU$128</f>
        <v>5.8180881148049007E-3</v>
      </c>
      <c r="AY35" s="14">
        <f>AV35/$AV$128</f>
        <v>7.6645324804454282E-3</v>
      </c>
      <c r="AZ35" s="67">
        <f>AW35/$AW$128</f>
        <v>6.2013498655019348E-4</v>
      </c>
      <c r="BA35" s="21">
        <f>N35</f>
        <v>0</v>
      </c>
      <c r="BB35" s="66">
        <v>573</v>
      </c>
      <c r="BC35" s="15">
        <f>$D$134*AX35</f>
        <v>736.8666778281555</v>
      </c>
      <c r="BD35" s="19">
        <f>BC35-BB35</f>
        <v>163.8666778281555</v>
      </c>
      <c r="BE35" s="53">
        <f>BD35*IF($BD$128 &gt; 0, (BD35&gt;0), (BD35&lt;0))</f>
        <v>163.8666778281555</v>
      </c>
      <c r="BF35" s="61">
        <f>BE35/$BE$128</f>
        <v>5.9777326742720439E-3</v>
      </c>
      <c r="BG35" s="62">
        <f>BF35*$BD$128</f>
        <v>74.237462081784642</v>
      </c>
      <c r="BH35" s="63">
        <f>(IF(BG35 &gt; 0, V35, W35))</f>
        <v>12.369344710255602</v>
      </c>
      <c r="BI35" s="46">
        <f>BG35/BH35</f>
        <v>6.0017295839635949</v>
      </c>
      <c r="BJ35" s="64">
        <f>BB35/BC35</f>
        <v>0.77761692479956213</v>
      </c>
      <c r="BK35" s="66">
        <v>662</v>
      </c>
      <c r="BL35" s="66">
        <v>306</v>
      </c>
      <c r="BM35" s="66">
        <v>127</v>
      </c>
      <c r="BN35" s="10">
        <f>SUM(BK35:BM35)</f>
        <v>1095</v>
      </c>
      <c r="BO35" s="15">
        <f>AY35*$D$133</f>
        <v>1440.8861191288579</v>
      </c>
      <c r="BP35" s="9">
        <f>BO35-BN35</f>
        <v>345.8861191288579</v>
      </c>
      <c r="BQ35" s="53">
        <f>BP35*IF($BP$128 &gt; 0, (BP35&gt;0), (BP35&lt;0))</f>
        <v>345.8861191288579</v>
      </c>
      <c r="BR35" s="7">
        <f>BQ35/$BQ$128</f>
        <v>2.2667324083064176E-2</v>
      </c>
      <c r="BS35" s="62">
        <f>BR35*$BP$128</f>
        <v>61.020436431609532</v>
      </c>
      <c r="BT35" s="48">
        <f>IF(BS35&gt;0,V35,W35)</f>
        <v>12.369344710255602</v>
      </c>
      <c r="BU35" s="46">
        <f>BS35/BT35</f>
        <v>4.9331987959731292</v>
      </c>
      <c r="BV35" s="64">
        <f>BN35/BO35</f>
        <v>0.75994902405057774</v>
      </c>
      <c r="BW35" s="16">
        <f>BB35+BN35+BY35</f>
        <v>1668</v>
      </c>
      <c r="BX35" s="69">
        <f>BC35+BO35+BZ35</f>
        <v>2182.4980698740956</v>
      </c>
      <c r="BY35" s="66">
        <v>0</v>
      </c>
      <c r="BZ35" s="15">
        <f>AZ35*$D$136</f>
        <v>4.7452729170820804</v>
      </c>
      <c r="CA35" s="37">
        <f>BZ35-BY35</f>
        <v>4.7452729170820804</v>
      </c>
      <c r="CB35" s="54">
        <f>CA35*(CA35&lt;&gt;0)</f>
        <v>4.7452729170820804</v>
      </c>
      <c r="CC35" s="26">
        <f>CB35/$CB$128</f>
        <v>1.1937793502093295E-3</v>
      </c>
      <c r="CD35" s="47">
        <f>CC35 * $CA$128</f>
        <v>4.7452729170820804</v>
      </c>
      <c r="CE35" s="48">
        <f>IF(CD35&gt;0, V35, W35)</f>
        <v>12.369344710255602</v>
      </c>
      <c r="CF35" s="65">
        <f>CD35/CE35</f>
        <v>0.38363171439047261</v>
      </c>
      <c r="CG35" t="s">
        <v>224</v>
      </c>
      <c r="CH35" s="66">
        <v>0</v>
      </c>
      <c r="CI35" s="15">
        <f>AZ35*$CH$131</f>
        <v>5.1899097024385696</v>
      </c>
      <c r="CJ35" s="37">
        <f>CI35-CH35</f>
        <v>5.1899097024385696</v>
      </c>
      <c r="CK35" s="54">
        <f>CJ35*(CJ35&lt;&gt;0)</f>
        <v>5.1899097024385696</v>
      </c>
      <c r="CL35" s="26">
        <f>CK35/$CK$128</f>
        <v>7.6389604098301062E-4</v>
      </c>
      <c r="CM35" s="47">
        <f>CL35 * $CJ$128</f>
        <v>5.1899097024385696</v>
      </c>
      <c r="CN35" s="48">
        <f>IF(CD35&gt;0,V35,W35)</f>
        <v>12.369344710255602</v>
      </c>
      <c r="CO35" s="65">
        <f>CM35/CN35</f>
        <v>0.41957838705356321</v>
      </c>
      <c r="CP35" s="70">
        <f>N35</f>
        <v>0</v>
      </c>
      <c r="CQ35" s="1">
        <f>BW35+BY35</f>
        <v>1668</v>
      </c>
    </row>
    <row r="36" spans="1:95" x14ac:dyDescent="0.2">
      <c r="A36" s="32" t="s">
        <v>202</v>
      </c>
      <c r="B36">
        <v>1</v>
      </c>
      <c r="C36">
        <v>1</v>
      </c>
      <c r="D36">
        <v>0.92009588493807404</v>
      </c>
      <c r="E36">
        <v>7.9904115061925698E-2</v>
      </c>
      <c r="F36">
        <v>0.68931267381803696</v>
      </c>
      <c r="G36">
        <v>0.68931267381803696</v>
      </c>
      <c r="H36">
        <v>0.536982866694525</v>
      </c>
      <c r="I36">
        <v>0.45507730881738401</v>
      </c>
      <c r="J36">
        <v>0.49433664425812901</v>
      </c>
      <c r="K36">
        <v>0.58374010828433498</v>
      </c>
      <c r="L36">
        <v>0.96450127857120704</v>
      </c>
      <c r="M36">
        <v>0.56628974604944704</v>
      </c>
      <c r="N36" s="21">
        <v>0</v>
      </c>
      <c r="O36">
        <v>0.996835889573782</v>
      </c>
      <c r="P36">
        <v>1.00206083045139</v>
      </c>
      <c r="Q36">
        <v>1.00179586025264</v>
      </c>
      <c r="R36">
        <v>0.99239134144156904</v>
      </c>
      <c r="S36">
        <v>16.020000457763601</v>
      </c>
      <c r="T36" s="27">
        <f>IF(C36,P36,R36)</f>
        <v>1.00206083045139</v>
      </c>
      <c r="U36" s="27">
        <f>IF(D36 = 0,O36,Q36)</f>
        <v>1.00179586025264</v>
      </c>
      <c r="V36" s="39">
        <f>S36*T36^(1-N36)</f>
        <v>16.053014962538242</v>
      </c>
      <c r="W36" s="38">
        <f>S36*U36^(N36+1)</f>
        <v>16.048770139832975</v>
      </c>
      <c r="X36" s="44">
        <f>0.5 * (D36-MAX($D$3:$D$127))/(MIN($D$3:$D$127)-MAX($D$3:$D$127)) + 0.75</f>
        <v>0.78040816326530627</v>
      </c>
      <c r="Y36" s="44">
        <f>AVERAGE(D36, F36, G36, H36, I36, J36, K36)</f>
        <v>0.6241225943755031</v>
      </c>
      <c r="Z36" s="22">
        <f>AI36^N36</f>
        <v>1</v>
      </c>
      <c r="AA36" s="22">
        <f>(Z36+AB36)/2</f>
        <v>1</v>
      </c>
      <c r="AB36" s="22">
        <f>AM36^N36</f>
        <v>1</v>
      </c>
      <c r="AC36" s="22">
        <v>1</v>
      </c>
      <c r="AD36" s="22">
        <v>1</v>
      </c>
      <c r="AE36" s="22">
        <v>1</v>
      </c>
      <c r="AF36" s="22">
        <f>PERCENTILE($L$2:$L$127, 0.05)</f>
        <v>-7.0738934788639324E-2</v>
      </c>
      <c r="AG36" s="22">
        <f>PERCENTILE($L$2:$L$127, 0.95)</f>
        <v>0.99971493111423171</v>
      </c>
      <c r="AH36" s="22">
        <f>MIN(MAX(L36,AF36), AG36)</f>
        <v>0.96450127857120704</v>
      </c>
      <c r="AI36" s="22">
        <f>AH36-$AH$128+1</f>
        <v>2.0352402133598462</v>
      </c>
      <c r="AJ36" s="22">
        <f>PERCENTILE($M$2:$M$127, 0.02)</f>
        <v>-2.5491164753882352</v>
      </c>
      <c r="AK36" s="22">
        <f>PERCENTILE($M$2:$M$127, 0.98)</f>
        <v>1.3143569426364499</v>
      </c>
      <c r="AL36" s="22">
        <f>MIN(MAX(M36,AJ36), AK36)</f>
        <v>0.56628974604944704</v>
      </c>
      <c r="AM36" s="22">
        <f>AL36-$AL$128 + 1</f>
        <v>4.1154062214376825</v>
      </c>
      <c r="AN36" s="46">
        <v>0</v>
      </c>
      <c r="AO36" s="49">
        <v>0</v>
      </c>
      <c r="AP36" s="51">
        <v>0.5</v>
      </c>
      <c r="AQ36" s="50">
        <v>1</v>
      </c>
      <c r="AR36" s="17">
        <f>(AI36^4)*AB36*AE36*AN36</f>
        <v>0</v>
      </c>
      <c r="AS36" s="17">
        <f>(AI36^4) *Z36*AC36*AO36</f>
        <v>0</v>
      </c>
      <c r="AT36" s="17">
        <f>(AM36^4)*AA36*AP36*AQ36</f>
        <v>143.4236740326198</v>
      </c>
      <c r="AU36" s="17">
        <f>MIN(AR36, 0.05*AR$128)</f>
        <v>0</v>
      </c>
      <c r="AV36" s="17">
        <f>MIN(AS36, 0.05*AS$128)</f>
        <v>0</v>
      </c>
      <c r="AW36" s="17">
        <f>MIN(AT36, 0.05*AT$128)</f>
        <v>143.4236740326198</v>
      </c>
      <c r="AX36" s="14">
        <f>AU36/$AU$128</f>
        <v>0</v>
      </c>
      <c r="AY36" s="14">
        <f>AV36/$AV$128</f>
        <v>0</v>
      </c>
      <c r="AZ36" s="67">
        <f>AW36/$AW$128</f>
        <v>1.3560344399232477E-2</v>
      </c>
      <c r="BA36" s="21">
        <f>N36</f>
        <v>0</v>
      </c>
      <c r="BB36" s="66">
        <v>0</v>
      </c>
      <c r="BC36" s="15">
        <f>$D$134*AX36</f>
        <v>0</v>
      </c>
      <c r="BD36" s="19">
        <f>BC36-BB36</f>
        <v>0</v>
      </c>
      <c r="BE36" s="53">
        <f>BD36*IF($BD$128 &gt; 0, (BD36&gt;0), (BD36&lt;0))</f>
        <v>0</v>
      </c>
      <c r="BF36" s="61">
        <f>BE36/$BE$128</f>
        <v>0</v>
      </c>
      <c r="BG36" s="62">
        <f>BF36*$BD$128</f>
        <v>0</v>
      </c>
      <c r="BH36" s="63">
        <f>(IF(BG36 &gt; 0, V36, W36))</f>
        <v>16.048770139832975</v>
      </c>
      <c r="BI36" s="46">
        <f>BG36/BH36</f>
        <v>0</v>
      </c>
      <c r="BJ36" s="64" t="e">
        <f>BB36/BC36</f>
        <v>#DIV/0!</v>
      </c>
      <c r="BK36" s="66">
        <v>0</v>
      </c>
      <c r="BL36" s="66">
        <v>0</v>
      </c>
      <c r="BM36" s="66">
        <v>0</v>
      </c>
      <c r="BN36" s="10">
        <f>SUM(BK36:BM36)</f>
        <v>0</v>
      </c>
      <c r="BO36" s="15">
        <f>AY36*$D$133</f>
        <v>0</v>
      </c>
      <c r="BP36" s="9">
        <f>BO36-BN36</f>
        <v>0</v>
      </c>
      <c r="BQ36" s="53">
        <f>BP36*IF($BP$128 &gt; 0, (BP36&gt;0), (BP36&lt;0))</f>
        <v>0</v>
      </c>
      <c r="BR36" s="7">
        <f>BQ36/$BQ$128</f>
        <v>0</v>
      </c>
      <c r="BS36" s="62">
        <f>BR36*$BP$128</f>
        <v>0</v>
      </c>
      <c r="BT36" s="48">
        <f>IF(BS36&gt;0,V36,W36)</f>
        <v>16.048770139832975</v>
      </c>
      <c r="BU36" s="46">
        <f>BS36/BT36</f>
        <v>0</v>
      </c>
      <c r="BV36" s="64" t="e">
        <f>BN36/BO36</f>
        <v>#DIV/0!</v>
      </c>
      <c r="BW36" s="16">
        <f>BB36+BN36+BY36</f>
        <v>32</v>
      </c>
      <c r="BX36" s="69">
        <f>BC36+BO36+BZ36</f>
        <v>103.76375534292691</v>
      </c>
      <c r="BY36" s="66">
        <v>32</v>
      </c>
      <c r="BZ36" s="15">
        <f>AZ36*$D$136</f>
        <v>103.76375534292691</v>
      </c>
      <c r="CA36" s="37">
        <f>BZ36-BY36</f>
        <v>71.763755342926913</v>
      </c>
      <c r="CB36" s="54">
        <f>CA36*(CA36&lt;&gt;0)</f>
        <v>71.763755342926913</v>
      </c>
      <c r="CC36" s="26">
        <f>CB36/$CB$128</f>
        <v>1.8053774929038233E-2</v>
      </c>
      <c r="CD36" s="47">
        <f>CC36 * $CA$128</f>
        <v>71.763755342926913</v>
      </c>
      <c r="CE36" s="48">
        <f>IF(CD36&gt;0, V36, W36)</f>
        <v>16.053014962538242</v>
      </c>
      <c r="CF36" s="65">
        <f>CD36/CE36</f>
        <v>4.4704222546603729</v>
      </c>
      <c r="CG36" t="s">
        <v>224</v>
      </c>
      <c r="CH36" s="66">
        <v>0</v>
      </c>
      <c r="CI36" s="15">
        <f>AZ36*$CH$131</f>
        <v>113.4865222771766</v>
      </c>
      <c r="CJ36" s="37">
        <f>CI36-CH36</f>
        <v>113.4865222771766</v>
      </c>
      <c r="CK36" s="54">
        <f>CJ36*(CJ36&lt;&gt;0)</f>
        <v>113.4865222771766</v>
      </c>
      <c r="CL36" s="26">
        <f>CK36/$CK$128</f>
        <v>1.6703933217129336E-2</v>
      </c>
      <c r="CM36" s="47">
        <f>CL36 * $CJ$128</f>
        <v>113.4865222771766</v>
      </c>
      <c r="CN36" s="48">
        <f>IF(CD36&gt;0,V36,W36)</f>
        <v>16.053014962538242</v>
      </c>
      <c r="CO36" s="65">
        <f>CM36/CN36</f>
        <v>7.0694833675799762</v>
      </c>
      <c r="CP36" s="70">
        <f>N36</f>
        <v>0</v>
      </c>
      <c r="CQ36" s="1">
        <f>BW36+BY36</f>
        <v>64</v>
      </c>
    </row>
    <row r="37" spans="1:95" x14ac:dyDescent="0.2">
      <c r="A37" s="32" t="s">
        <v>114</v>
      </c>
      <c r="B37">
        <v>0</v>
      </c>
      <c r="C37">
        <v>0</v>
      </c>
      <c r="D37">
        <v>0.284199363732767</v>
      </c>
      <c r="E37">
        <v>0.715800636267232</v>
      </c>
      <c r="F37">
        <v>0.29473684210526302</v>
      </c>
      <c r="G37">
        <v>0.29473684210526302</v>
      </c>
      <c r="H37">
        <v>0.384572072072072</v>
      </c>
      <c r="I37">
        <v>0.474662162162162</v>
      </c>
      <c r="J37">
        <v>0.42724912081467398</v>
      </c>
      <c r="K37">
        <v>0.35486061582143302</v>
      </c>
      <c r="L37">
        <v>0.56151314461720203</v>
      </c>
      <c r="M37">
        <v>-1.1781462920450001</v>
      </c>
      <c r="N37" s="21">
        <v>0</v>
      </c>
      <c r="O37">
        <v>1.00894600555132</v>
      </c>
      <c r="P37">
        <v>0.954872631816437</v>
      </c>
      <c r="Q37">
        <v>1.01989545672586</v>
      </c>
      <c r="R37">
        <v>0.99310808763061198</v>
      </c>
      <c r="S37">
        <v>97.910003662109304</v>
      </c>
      <c r="T37" s="27">
        <f>IF(C37,P37,R37)</f>
        <v>0.99310808763061198</v>
      </c>
      <c r="U37" s="27">
        <f>IF(D37 = 0,O37,Q37)</f>
        <v>1.01989545672586</v>
      </c>
      <c r="V37" s="39">
        <f>S37*T37^(1-N37)</f>
        <v>97.235216496783593</v>
      </c>
      <c r="W37" s="38">
        <f>S37*U37^(N37+1)</f>
        <v>99.857967902997601</v>
      </c>
      <c r="X37" s="44">
        <f>0.5 * (D37-MAX($D$3:$D$127))/(MIN($D$3:$D$127)-MAX($D$3:$D$127)) + 0.75</f>
        <v>1.1052344882809968</v>
      </c>
      <c r="Y37" s="44">
        <f>AVERAGE(D37, F37, G37, H37, I37, J37, K37)</f>
        <v>0.35928814554480487</v>
      </c>
      <c r="Z37" s="22">
        <f>AI37^N37</f>
        <v>1</v>
      </c>
      <c r="AA37" s="22">
        <f>(Z37+AB37)/2</f>
        <v>1</v>
      </c>
      <c r="AB37" s="22">
        <f>AM37^N37</f>
        <v>1</v>
      </c>
      <c r="AC37" s="22">
        <v>1</v>
      </c>
      <c r="AD37" s="22">
        <v>1</v>
      </c>
      <c r="AE37" s="22">
        <v>1</v>
      </c>
      <c r="AF37" s="22">
        <f>PERCENTILE($L$2:$L$127, 0.05)</f>
        <v>-7.0738934788639324E-2</v>
      </c>
      <c r="AG37" s="22">
        <f>PERCENTILE($L$2:$L$127, 0.95)</f>
        <v>0.99971493111423171</v>
      </c>
      <c r="AH37" s="22">
        <f>MIN(MAX(L37,AF37), AG37)</f>
        <v>0.56151314461720203</v>
      </c>
      <c r="AI37" s="22">
        <f>AH37-$AH$128+1</f>
        <v>1.6322520794058413</v>
      </c>
      <c r="AJ37" s="22">
        <f>PERCENTILE($M$2:$M$127, 0.02)</f>
        <v>-2.5491164753882352</v>
      </c>
      <c r="AK37" s="22">
        <f>PERCENTILE($M$2:$M$127, 0.98)</f>
        <v>1.3143569426364499</v>
      </c>
      <c r="AL37" s="22">
        <f>MIN(MAX(M37,AJ37), AK37)</f>
        <v>-1.1781462920450001</v>
      </c>
      <c r="AM37" s="22">
        <f>AL37-$AL$128 + 1</f>
        <v>2.3709701833432351</v>
      </c>
      <c r="AN37" s="46">
        <v>1</v>
      </c>
      <c r="AO37" s="46">
        <v>1</v>
      </c>
      <c r="AP37" s="51">
        <v>1</v>
      </c>
      <c r="AQ37" s="21">
        <v>1</v>
      </c>
      <c r="AR37" s="17">
        <f>(AI37^4)*AB37*AE37*AN37</f>
        <v>7.098211281596444</v>
      </c>
      <c r="AS37" s="17">
        <f>(AI37^4) *Z37*AC37*AO37</f>
        <v>7.098211281596444</v>
      </c>
      <c r="AT37" s="17">
        <f>(AM37^4)*AA37*AP37*AQ37</f>
        <v>31.601257868632889</v>
      </c>
      <c r="AU37" s="17">
        <f>MIN(AR37, 0.05*AR$128)</f>
        <v>7.098211281596444</v>
      </c>
      <c r="AV37" s="17">
        <f>MIN(AS37, 0.05*AS$128)</f>
        <v>7.098211281596444</v>
      </c>
      <c r="AW37" s="17">
        <f>MIN(AT37, 0.05*AT$128)</f>
        <v>31.601257868632889</v>
      </c>
      <c r="AX37" s="14">
        <f>AU37/$AU$128</f>
        <v>1.1136933343417171E-2</v>
      </c>
      <c r="AY37" s="14">
        <f>AV37/$AV$128</f>
        <v>1.4671380986129837E-2</v>
      </c>
      <c r="AZ37" s="67">
        <f>AW37/$AW$128</f>
        <v>2.9878187338176487E-3</v>
      </c>
      <c r="BA37" s="21">
        <f>N37</f>
        <v>0</v>
      </c>
      <c r="BB37" s="66">
        <v>1371</v>
      </c>
      <c r="BC37" s="15">
        <f>$D$134*AX37</f>
        <v>1410.5037448771282</v>
      </c>
      <c r="BD37" s="19">
        <f>BC37-BB37</f>
        <v>39.503744877128156</v>
      </c>
      <c r="BE37" s="53">
        <f>BD37*IF($BD$128 &gt; 0, (BD37&gt;0), (BD37&lt;0))</f>
        <v>39.503744877128156</v>
      </c>
      <c r="BF37" s="61">
        <f>BE37/$BE$128</f>
        <v>1.4410667845219591E-3</v>
      </c>
      <c r="BG37" s="62">
        <f>BF37*$BD$128</f>
        <v>17.896608396978241</v>
      </c>
      <c r="BH37" s="63">
        <f>(IF(BG37 &gt; 0, V37, W37))</f>
        <v>97.235216496783593</v>
      </c>
      <c r="BI37" s="46">
        <f>BG37/BH37</f>
        <v>0.18405480073744923</v>
      </c>
      <c r="BJ37" s="64">
        <f>BB37/BC37</f>
        <v>0.97199316554769633</v>
      </c>
      <c r="BK37" s="66">
        <v>0</v>
      </c>
      <c r="BL37" s="66">
        <v>3035</v>
      </c>
      <c r="BM37" s="66">
        <v>0</v>
      </c>
      <c r="BN37" s="10">
        <f>SUM(BK37:BM37)</f>
        <v>3035</v>
      </c>
      <c r="BO37" s="15">
        <f>AY37*$D$133</f>
        <v>2758.1315971064928</v>
      </c>
      <c r="BP37" s="9">
        <f>BO37-BN37</f>
        <v>-276.86840289350721</v>
      </c>
      <c r="BQ37" s="53">
        <f>BP37*IF($BP$128 &gt; 0, (BP37&gt;0), (BP37&lt;0))</f>
        <v>0</v>
      </c>
      <c r="BR37" s="7">
        <f>BQ37/$BQ$128</f>
        <v>0</v>
      </c>
      <c r="BS37" s="62">
        <f>BR37*$BP$128</f>
        <v>0</v>
      </c>
      <c r="BT37" s="48">
        <f>IF(BS37&gt;0,V37,W37)</f>
        <v>99.857967902997601</v>
      </c>
      <c r="BU37" s="46">
        <f>BS37/BT37</f>
        <v>0</v>
      </c>
      <c r="BV37" s="64">
        <f>BN37/BO37</f>
        <v>1.1003825934860993</v>
      </c>
      <c r="BW37" s="16">
        <f>BB37+BN37+BY37</f>
        <v>4406</v>
      </c>
      <c r="BX37" s="69">
        <f>BC37+BO37+BZ37</f>
        <v>4191.4981309347941</v>
      </c>
      <c r="BY37" s="66">
        <v>0</v>
      </c>
      <c r="BZ37" s="15">
        <f>AZ37*$D$136</f>
        <v>22.862788951172647</v>
      </c>
      <c r="CA37" s="37">
        <f>BZ37-BY37</f>
        <v>22.862788951172647</v>
      </c>
      <c r="CB37" s="54">
        <f>CA37*(CA37&lt;&gt;0)</f>
        <v>22.862788951172647</v>
      </c>
      <c r="CC37" s="26">
        <f>CB37/$CB$128</f>
        <v>5.7516450191629348E-3</v>
      </c>
      <c r="CD37" s="47">
        <f>CC37 * $CA$128</f>
        <v>22.862788951172647</v>
      </c>
      <c r="CE37" s="48">
        <f>IF(CD37&gt;0, V37, W37)</f>
        <v>97.235216496783593</v>
      </c>
      <c r="CF37" s="65">
        <f>CD37/CE37</f>
        <v>0.23512868870846723</v>
      </c>
      <c r="CG37" t="s">
        <v>224</v>
      </c>
      <c r="CH37" s="66">
        <v>315</v>
      </c>
      <c r="CI37" s="15">
        <f>AZ37*$CH$131</f>
        <v>25.005054983319901</v>
      </c>
      <c r="CJ37" s="37">
        <f>CI37-CH37</f>
        <v>-289.99494501668011</v>
      </c>
      <c r="CK37" s="54">
        <f>CJ37*(CJ37&lt;&gt;0)</f>
        <v>-289.99494501668011</v>
      </c>
      <c r="CL37" s="26">
        <f>CK37/$CK$128</f>
        <v>-4.2683977776962083E-2</v>
      </c>
      <c r="CM37" s="47">
        <f>CL37 * $CJ$128</f>
        <v>-289.99494501668011</v>
      </c>
      <c r="CN37" s="48">
        <f>IF(CD37&gt;0,V37,W37)</f>
        <v>97.235216496783593</v>
      </c>
      <c r="CO37" s="65">
        <f>CM37/CN37</f>
        <v>-2.982406534018184</v>
      </c>
      <c r="CP37" s="70">
        <f>N37</f>
        <v>0</v>
      </c>
      <c r="CQ37" s="1">
        <f>BW37+BY37</f>
        <v>4406</v>
      </c>
    </row>
    <row r="38" spans="1:95" x14ac:dyDescent="0.2">
      <c r="A38" s="32" t="s">
        <v>197</v>
      </c>
      <c r="B38">
        <v>1</v>
      </c>
      <c r="C38">
        <v>1</v>
      </c>
      <c r="D38">
        <v>0.69442848937392299</v>
      </c>
      <c r="E38">
        <v>0.30557151062607701</v>
      </c>
      <c r="F38">
        <v>0.99772079772079703</v>
      </c>
      <c r="G38">
        <v>0.99772079772079703</v>
      </c>
      <c r="H38">
        <v>0.155732679337829</v>
      </c>
      <c r="I38">
        <v>0.375843041079092</v>
      </c>
      <c r="J38">
        <v>0.24193189909089</v>
      </c>
      <c r="K38">
        <v>0.49130488228295799</v>
      </c>
      <c r="L38">
        <v>0.58602353863364898</v>
      </c>
      <c r="M38">
        <v>-3.8557154153866298E-2</v>
      </c>
      <c r="N38" s="21">
        <v>-2</v>
      </c>
      <c r="O38">
        <v>1.00660015925998</v>
      </c>
      <c r="P38">
        <v>1</v>
      </c>
      <c r="Q38">
        <v>1.00875736835888</v>
      </c>
      <c r="R38">
        <v>0.99406621533351902</v>
      </c>
      <c r="S38">
        <v>25.379999160766602</v>
      </c>
      <c r="T38" s="27">
        <f>IF(C38,P38,R38)</f>
        <v>1</v>
      </c>
      <c r="U38" s="27">
        <f>IF(D38 = 0,O38,Q38)</f>
        <v>1.00875736835888</v>
      </c>
      <c r="V38" s="39">
        <f>S38*T38^(1-N38)</f>
        <v>25.379999160766602</v>
      </c>
      <c r="W38" s="38">
        <f>S38*U38^(N38+1)</f>
        <v>25.159666691760215</v>
      </c>
      <c r="X38" s="44">
        <f>0.5 * (D38-MAX($D$3:$D$127))/(MIN($D$3:$D$127)-MAX($D$3:$D$127)) + 0.75</f>
        <v>0.89568275328511648</v>
      </c>
      <c r="Y38" s="44">
        <f>AVERAGE(D38, F38, G38, H38, I38, J38, K38)</f>
        <v>0.56495465522946942</v>
      </c>
      <c r="Z38" s="22">
        <f>AI38^N38</f>
        <v>0.36431705450326229</v>
      </c>
      <c r="AA38" s="22">
        <f>(Z38+AB38)/2</f>
        <v>0.22272968229922757</v>
      </c>
      <c r="AB38" s="22">
        <f>AM38^N38</f>
        <v>8.1142310095192835E-2</v>
      </c>
      <c r="AC38" s="22">
        <v>1</v>
      </c>
      <c r="AD38" s="22">
        <v>1</v>
      </c>
      <c r="AE38" s="22">
        <v>1</v>
      </c>
      <c r="AF38" s="22">
        <f>PERCENTILE($L$2:$L$127, 0.05)</f>
        <v>-7.0738934788639324E-2</v>
      </c>
      <c r="AG38" s="22">
        <f>PERCENTILE($L$2:$L$127, 0.95)</f>
        <v>0.99971493111423171</v>
      </c>
      <c r="AH38" s="22">
        <f>MIN(MAX(L38,AF38), AG38)</f>
        <v>0.58602353863364898</v>
      </c>
      <c r="AI38" s="22">
        <f>AH38-$AH$128+1</f>
        <v>1.6567624734222883</v>
      </c>
      <c r="AJ38" s="22">
        <f>PERCENTILE($M$2:$M$127, 0.02)</f>
        <v>-2.5491164753882352</v>
      </c>
      <c r="AK38" s="22">
        <f>PERCENTILE($M$2:$M$127, 0.98)</f>
        <v>1.3143569426364499</v>
      </c>
      <c r="AL38" s="22">
        <f>MIN(MAX(M38,AJ38), AK38)</f>
        <v>-3.8557154153866298E-2</v>
      </c>
      <c r="AM38" s="22">
        <f>AL38-$AL$128 + 1</f>
        <v>3.5105593212343686</v>
      </c>
      <c r="AN38" s="46">
        <v>0</v>
      </c>
      <c r="AO38" s="46">
        <v>0</v>
      </c>
      <c r="AP38" s="51">
        <v>0.5</v>
      </c>
      <c r="AQ38" s="21">
        <v>1</v>
      </c>
      <c r="AR38" s="17">
        <f>(AI38^4)*AB38*AE38*AN38</f>
        <v>0</v>
      </c>
      <c r="AS38" s="17">
        <f>(AI38^4) *Z38*AC38*AO38</f>
        <v>0</v>
      </c>
      <c r="AT38" s="17">
        <f>(AM38^4)*AA38*AP38*AQ38</f>
        <v>16.914274186844949</v>
      </c>
      <c r="AU38" s="17">
        <f>MIN(AR38, 0.05*AR$128)</f>
        <v>0</v>
      </c>
      <c r="AV38" s="17">
        <f>MIN(AS38, 0.05*AS$128)</f>
        <v>0</v>
      </c>
      <c r="AW38" s="17">
        <f>MIN(AT38, 0.05*AT$128)</f>
        <v>16.914274186844949</v>
      </c>
      <c r="AX38" s="14">
        <f>AU38/$AU$128</f>
        <v>0</v>
      </c>
      <c r="AY38" s="14">
        <f>AV38/$AV$128</f>
        <v>0</v>
      </c>
      <c r="AZ38" s="67">
        <f>AW38/$AW$128</f>
        <v>1.599201699326847E-3</v>
      </c>
      <c r="BA38" s="21">
        <f>N38</f>
        <v>-2</v>
      </c>
      <c r="BB38" s="66">
        <v>0</v>
      </c>
      <c r="BC38" s="15">
        <f>$D$134*AX38</f>
        <v>0</v>
      </c>
      <c r="BD38" s="19">
        <f>BC38-BB38</f>
        <v>0</v>
      </c>
      <c r="BE38" s="53">
        <f>BD38*IF($BD$128 &gt; 0, (BD38&gt;0), (BD38&lt;0))</f>
        <v>0</v>
      </c>
      <c r="BF38" s="61">
        <f>BE38/$BE$128</f>
        <v>0</v>
      </c>
      <c r="BG38" s="62">
        <f>BF38*$BD$128</f>
        <v>0</v>
      </c>
      <c r="BH38" s="63">
        <f>(IF(BG38 &gt; 0, V38, W38))</f>
        <v>25.159666691760215</v>
      </c>
      <c r="BI38" s="46">
        <f>BG38/BH38</f>
        <v>0</v>
      </c>
      <c r="BJ38" s="64" t="e">
        <f>BB38/BC38</f>
        <v>#DIV/0!</v>
      </c>
      <c r="BK38" s="66">
        <v>0</v>
      </c>
      <c r="BL38" s="66">
        <v>0</v>
      </c>
      <c r="BM38" s="66">
        <v>0</v>
      </c>
      <c r="BN38" s="10">
        <f>SUM(BK38:BM38)</f>
        <v>0</v>
      </c>
      <c r="BO38" s="15">
        <f>AY38*$D$133</f>
        <v>0</v>
      </c>
      <c r="BP38" s="9">
        <f>BO38-BN38</f>
        <v>0</v>
      </c>
      <c r="BQ38" s="53">
        <f>BP38*IF($BP$128 &gt; 0, (BP38&gt;0), (BP38&lt;0))</f>
        <v>0</v>
      </c>
      <c r="BR38" s="7">
        <f>BQ38/$BQ$128</f>
        <v>0</v>
      </c>
      <c r="BS38" s="62">
        <f>BR38*$BP$128</f>
        <v>0</v>
      </c>
      <c r="BT38" s="48">
        <f>IF(BS38&gt;0,V38,W38)</f>
        <v>25.159666691760215</v>
      </c>
      <c r="BU38" s="46">
        <f>BS38/BT38</f>
        <v>0</v>
      </c>
      <c r="BV38" s="64" t="e">
        <f>BN38/BO38</f>
        <v>#DIV/0!</v>
      </c>
      <c r="BW38" s="16">
        <f>BB38+BN38+BY38</f>
        <v>0</v>
      </c>
      <c r="BX38" s="69">
        <f>BC38+BO38+BZ38</f>
        <v>12.237091403249034</v>
      </c>
      <c r="BY38" s="66">
        <v>0</v>
      </c>
      <c r="BZ38" s="15">
        <f>AZ38*$D$136</f>
        <v>12.237091403249034</v>
      </c>
      <c r="CA38" s="37">
        <f>BZ38-BY38</f>
        <v>12.237091403249034</v>
      </c>
      <c r="CB38" s="54">
        <f>CA38*(CA38&lt;&gt;0)</f>
        <v>12.237091403249034</v>
      </c>
      <c r="CC38" s="26">
        <f>CB38/$CB$128</f>
        <v>3.0785135605657975E-3</v>
      </c>
      <c r="CD38" s="47">
        <f>CC38 * $CA$128</f>
        <v>12.237091403249034</v>
      </c>
      <c r="CE38" s="48">
        <f>IF(CD38&gt;0, V38, W38)</f>
        <v>25.379999160766602</v>
      </c>
      <c r="CF38" s="65">
        <f>CD38/CE38</f>
        <v>0.48215491756853995</v>
      </c>
      <c r="CG38" t="s">
        <v>224</v>
      </c>
      <c r="CH38" s="66">
        <v>0</v>
      </c>
      <c r="CI38" s="15">
        <f>AZ38*$CH$131</f>
        <v>13.383719021666383</v>
      </c>
      <c r="CJ38" s="37">
        <f>CI38-CH38</f>
        <v>13.383719021666383</v>
      </c>
      <c r="CK38" s="54">
        <f>CJ38*(CJ38&lt;&gt;0)</f>
        <v>13.383719021666383</v>
      </c>
      <c r="CL38" s="26">
        <f>CK38/$CK$128</f>
        <v>1.9699321492002348E-3</v>
      </c>
      <c r="CM38" s="47">
        <f>CL38 * $CJ$128</f>
        <v>13.383719021666383</v>
      </c>
      <c r="CN38" s="48">
        <f>IF(CD38&gt;0,V38,W38)</f>
        <v>25.379999160766602</v>
      </c>
      <c r="CO38" s="65">
        <f>CM38/CN38</f>
        <v>0.52733331222309343</v>
      </c>
      <c r="CP38" s="70">
        <f>N38</f>
        <v>-2</v>
      </c>
      <c r="CQ38" s="1">
        <f>BW38+BY38</f>
        <v>0</v>
      </c>
    </row>
    <row r="39" spans="1:95" x14ac:dyDescent="0.2">
      <c r="A39" s="32" t="s">
        <v>203</v>
      </c>
      <c r="B39">
        <v>1</v>
      </c>
      <c r="C39">
        <v>1</v>
      </c>
      <c r="D39">
        <v>0.63465553235908101</v>
      </c>
      <c r="E39">
        <v>0.36534446764091799</v>
      </c>
      <c r="F39">
        <v>0.67632367632367596</v>
      </c>
      <c r="G39">
        <v>0.67632367632367596</v>
      </c>
      <c r="H39">
        <v>0.24174653887113901</v>
      </c>
      <c r="I39">
        <v>0.37273695420660202</v>
      </c>
      <c r="J39">
        <v>0.30017972714495</v>
      </c>
      <c r="K39">
        <v>0.450575916600644</v>
      </c>
      <c r="L39">
        <v>0.72309559117601196</v>
      </c>
      <c r="M39">
        <v>0.89810819154663901</v>
      </c>
      <c r="N39" s="21">
        <v>0</v>
      </c>
      <c r="O39">
        <v>1.0038962612801301</v>
      </c>
      <c r="P39">
        <v>0.99240164906573303</v>
      </c>
      <c r="Q39">
        <v>1.00122882376329</v>
      </c>
      <c r="R39">
        <v>0.992981171559293</v>
      </c>
      <c r="S39">
        <v>10.069999694824199</v>
      </c>
      <c r="T39" s="27">
        <f>IF(C39,P39,R39)</f>
        <v>0.99240164906573303</v>
      </c>
      <c r="U39" s="27">
        <f>IF(D39 = 0,O39,Q39)</f>
        <v>1.00122882376329</v>
      </c>
      <c r="V39" s="39">
        <f>S39*T39^(1-N39)</f>
        <v>9.993484303234963</v>
      </c>
      <c r="W39" s="38">
        <f>S39*U39^(N39+1)</f>
        <v>10.082373949745522</v>
      </c>
      <c r="X39" s="44">
        <f>0.5 * (D39-MAX($D$3:$D$127))/(MIN($D$3:$D$127)-MAX($D$3:$D$127)) + 0.75</f>
        <v>0.92621575561331027</v>
      </c>
      <c r="Y39" s="44">
        <f>AVERAGE(D39, F39, G39, H39, I39, J39, K39)</f>
        <v>0.47893457454710969</v>
      </c>
      <c r="Z39" s="22">
        <f>AI39^N39</f>
        <v>1</v>
      </c>
      <c r="AA39" s="22">
        <f>(Z39+AB39)/2</f>
        <v>1</v>
      </c>
      <c r="AB39" s="22">
        <f>AM39^N39</f>
        <v>1</v>
      </c>
      <c r="AC39" s="22">
        <v>1</v>
      </c>
      <c r="AD39" s="22">
        <v>1</v>
      </c>
      <c r="AE39" s="22">
        <v>1</v>
      </c>
      <c r="AF39" s="22">
        <f>PERCENTILE($L$2:$L$127, 0.05)</f>
        <v>-7.0738934788639324E-2</v>
      </c>
      <c r="AG39" s="22">
        <f>PERCENTILE($L$2:$L$127, 0.95)</f>
        <v>0.99971493111423171</v>
      </c>
      <c r="AH39" s="22">
        <f>MIN(MAX(L39,AF39), AG39)</f>
        <v>0.72309559117601196</v>
      </c>
      <c r="AI39" s="22">
        <f>AH39-$AH$128+1</f>
        <v>1.7938345259646513</v>
      </c>
      <c r="AJ39" s="22">
        <f>PERCENTILE($M$2:$M$127, 0.02)</f>
        <v>-2.5491164753882352</v>
      </c>
      <c r="AK39" s="22">
        <f>PERCENTILE($M$2:$M$127, 0.98)</f>
        <v>1.3143569426364499</v>
      </c>
      <c r="AL39" s="22">
        <f>MIN(MAX(M39,AJ39), AK39)</f>
        <v>0.89810819154663901</v>
      </c>
      <c r="AM39" s="22">
        <f>AL39-$AL$128 + 1</f>
        <v>4.4472246669348738</v>
      </c>
      <c r="AN39" s="46">
        <v>0</v>
      </c>
      <c r="AO39" s="49">
        <v>0</v>
      </c>
      <c r="AP39" s="51">
        <v>0.5</v>
      </c>
      <c r="AQ39" s="50">
        <v>1</v>
      </c>
      <c r="AR39" s="17">
        <f>(AI39^4)*AB39*AE39*AN39</f>
        <v>0</v>
      </c>
      <c r="AS39" s="17">
        <f>(AI39^4) *Z39*AC39*AO39</f>
        <v>0</v>
      </c>
      <c r="AT39" s="17">
        <f>(AM39^4)*AA39*AP39*AQ39</f>
        <v>195.58082957557951</v>
      </c>
      <c r="AU39" s="17">
        <f>MIN(AR39, 0.05*AR$128)</f>
        <v>0</v>
      </c>
      <c r="AV39" s="17">
        <f>MIN(AS39, 0.05*AS$128)</f>
        <v>0</v>
      </c>
      <c r="AW39" s="17">
        <f>MIN(AT39, 0.05*AT$128)</f>
        <v>195.58082957557951</v>
      </c>
      <c r="AX39" s="14">
        <f>AU39/$AU$128</f>
        <v>0</v>
      </c>
      <c r="AY39" s="14">
        <f>AV39/$AV$128</f>
        <v>0</v>
      </c>
      <c r="AZ39" s="67">
        <f>AW39/$AW$128</f>
        <v>1.8491671091407522E-2</v>
      </c>
      <c r="BA39" s="21">
        <f>N39</f>
        <v>0</v>
      </c>
      <c r="BB39" s="66">
        <v>0</v>
      </c>
      <c r="BC39" s="15">
        <f>$D$134*AX39</f>
        <v>0</v>
      </c>
      <c r="BD39" s="19">
        <f>BC39-BB39</f>
        <v>0</v>
      </c>
      <c r="BE39" s="53">
        <f>BD39*IF($BD$128 &gt; 0, (BD39&gt;0), (BD39&lt;0))</f>
        <v>0</v>
      </c>
      <c r="BF39" s="61">
        <f>BE39/$BE$128</f>
        <v>0</v>
      </c>
      <c r="BG39" s="62">
        <f>BF39*$BD$128</f>
        <v>0</v>
      </c>
      <c r="BH39" s="63">
        <f>(IF(BG39 &gt; 0, V39, W39))</f>
        <v>10.082373949745522</v>
      </c>
      <c r="BI39" s="46">
        <f>BG39/BH39</f>
        <v>0</v>
      </c>
      <c r="BJ39" s="64" t="e">
        <f>BB39/BC39</f>
        <v>#DIV/0!</v>
      </c>
      <c r="BK39" s="66">
        <v>0</v>
      </c>
      <c r="BL39" s="66">
        <v>0</v>
      </c>
      <c r="BM39" s="66">
        <v>0</v>
      </c>
      <c r="BN39" s="10">
        <f>SUM(BK39:BM39)</f>
        <v>0</v>
      </c>
      <c r="BO39" s="15">
        <f>AY39*$D$133</f>
        <v>0</v>
      </c>
      <c r="BP39" s="9">
        <f>BO39-BN39</f>
        <v>0</v>
      </c>
      <c r="BQ39" s="53">
        <f>BP39*IF($BP$128 &gt; 0, (BP39&gt;0), (BP39&lt;0))</f>
        <v>0</v>
      </c>
      <c r="BR39" s="7">
        <f>BQ39/$BQ$128</f>
        <v>0</v>
      </c>
      <c r="BS39" s="62">
        <f>BR39*$BP$128</f>
        <v>0</v>
      </c>
      <c r="BT39" s="48">
        <f>IF(BS39&gt;0,V39,W39)</f>
        <v>10.082373949745522</v>
      </c>
      <c r="BU39" s="46">
        <f>BS39/BT39</f>
        <v>0</v>
      </c>
      <c r="BV39" s="64" t="e">
        <f>BN39/BO39</f>
        <v>#DIV/0!</v>
      </c>
      <c r="BW39" s="16">
        <f>BB39+BN39+BY39</f>
        <v>121</v>
      </c>
      <c r="BX39" s="69">
        <f>BC39+BO39+BZ39</f>
        <v>141.49826719145037</v>
      </c>
      <c r="BY39" s="66">
        <v>121</v>
      </c>
      <c r="BZ39" s="15">
        <f>AZ39*$D$136</f>
        <v>141.49826719145037</v>
      </c>
      <c r="CA39" s="37">
        <f>BZ39-BY39</f>
        <v>20.498267191450367</v>
      </c>
      <c r="CB39" s="54">
        <f>CA39*(CA39&lt;&gt;0)</f>
        <v>20.498267191450367</v>
      </c>
      <c r="CC39" s="26">
        <f>CB39/$CB$128</f>
        <v>5.1567967777233674E-3</v>
      </c>
      <c r="CD39" s="47">
        <f>CC39 * $CA$128</f>
        <v>20.498267191450367</v>
      </c>
      <c r="CE39" s="48">
        <f>IF(CD39&gt;0, V39, W39)</f>
        <v>9.993484303234963</v>
      </c>
      <c r="CF39" s="65">
        <f>CD39/CE39</f>
        <v>2.051163194884384</v>
      </c>
      <c r="CG39" t="s">
        <v>224</v>
      </c>
      <c r="CH39" s="66">
        <v>0</v>
      </c>
      <c r="CI39" s="15">
        <f>AZ39*$CH$131</f>
        <v>154.75679536398954</v>
      </c>
      <c r="CJ39" s="37">
        <f>CI39-CH39</f>
        <v>154.75679536398954</v>
      </c>
      <c r="CK39" s="54">
        <f>CJ39*(CJ39&lt;&gt;0)</f>
        <v>154.75679536398954</v>
      </c>
      <c r="CL39" s="26">
        <f>CK39/$CK$128</f>
        <v>2.2778450892550733E-2</v>
      </c>
      <c r="CM39" s="47">
        <f>CL39 * $CJ$128</f>
        <v>154.75679536398954</v>
      </c>
      <c r="CN39" s="48">
        <f>IF(CD39&gt;0,V39,W39)</f>
        <v>9.993484303234963</v>
      </c>
      <c r="CO39" s="65">
        <f>CM39/CN39</f>
        <v>15.485769594283912</v>
      </c>
      <c r="CP39" s="70">
        <f>N39</f>
        <v>0</v>
      </c>
      <c r="CQ39" s="1">
        <f>BW39+BY39</f>
        <v>242</v>
      </c>
    </row>
    <row r="40" spans="1:95" x14ac:dyDescent="0.2">
      <c r="A40" s="32" t="s">
        <v>259</v>
      </c>
      <c r="B40">
        <v>1</v>
      </c>
      <c r="C40">
        <v>1</v>
      </c>
      <c r="D40">
        <v>0.96364362764682299</v>
      </c>
      <c r="E40">
        <v>3.6356372353176201E-2</v>
      </c>
      <c r="F40">
        <v>0.92093762415574099</v>
      </c>
      <c r="G40">
        <v>0.92093762415574099</v>
      </c>
      <c r="H40">
        <v>0.61596322607605503</v>
      </c>
      <c r="I40">
        <v>0.62515670706226401</v>
      </c>
      <c r="J40">
        <v>0.620542941370825</v>
      </c>
      <c r="K40">
        <v>0.75596384973929998</v>
      </c>
      <c r="L40">
        <v>0.36140663434621101</v>
      </c>
      <c r="M40">
        <v>0.81569599527363301</v>
      </c>
      <c r="N40" s="21">
        <v>0</v>
      </c>
      <c r="O40">
        <v>1.00303030011118</v>
      </c>
      <c r="P40">
        <v>0.98346000914009002</v>
      </c>
      <c r="Q40">
        <v>1.0034246541787499</v>
      </c>
      <c r="R40">
        <v>0.99381890924251004</v>
      </c>
      <c r="S40">
        <v>3.46000003814697</v>
      </c>
      <c r="T40" s="27">
        <f>IF(C40,P40,R40)</f>
        <v>0.98346000914009002</v>
      </c>
      <c r="U40" s="27">
        <f>IF(D40 = 0,O40,Q40)</f>
        <v>1.0034246541787499</v>
      </c>
      <c r="V40" s="39">
        <f>S40*T40^(1-N40)</f>
        <v>3.4027716691407308</v>
      </c>
      <c r="W40" s="38">
        <f>S40*U40^(N40+1)</f>
        <v>3.4718493417360849</v>
      </c>
      <c r="X40" s="44">
        <f>0.5 * (D40-MAX($D$3:$D$127))/(MIN($D$3:$D$127)-MAX($D$3:$D$127)) + 0.75</f>
        <v>0.75816326530612288</v>
      </c>
      <c r="Y40" s="44">
        <f>AVERAGE(D40, F40, G40, H40, I40, J40, K40)</f>
        <v>0.77473508574382133</v>
      </c>
      <c r="Z40" s="22">
        <f>AI40^N40</f>
        <v>1</v>
      </c>
      <c r="AA40" s="22">
        <f>(Z40+AB40)/2</f>
        <v>1</v>
      </c>
      <c r="AB40" s="22">
        <f>AM40^N40</f>
        <v>1</v>
      </c>
      <c r="AC40" s="22">
        <v>1</v>
      </c>
      <c r="AD40" s="22">
        <v>1</v>
      </c>
      <c r="AE40" s="22">
        <v>1</v>
      </c>
      <c r="AF40" s="22">
        <f>PERCENTILE($L$2:$L$127, 0.05)</f>
        <v>-7.0738934788639324E-2</v>
      </c>
      <c r="AG40" s="22">
        <f>PERCENTILE($L$2:$L$127, 0.95)</f>
        <v>0.99971493111423171</v>
      </c>
      <c r="AH40" s="22">
        <f>MIN(MAX(L40,AF40), AG40)</f>
        <v>0.36140663434621101</v>
      </c>
      <c r="AI40" s="22">
        <f>AH40-$AH$128+1</f>
        <v>1.4321455691348504</v>
      </c>
      <c r="AJ40" s="22">
        <f>PERCENTILE($M$2:$M$127, 0.02)</f>
        <v>-2.5491164753882352</v>
      </c>
      <c r="AK40" s="22">
        <f>PERCENTILE($M$2:$M$127, 0.98)</f>
        <v>1.3143569426364499</v>
      </c>
      <c r="AL40" s="22">
        <f>MIN(MAX(M40,AJ40), AK40)</f>
        <v>0.81569599527363301</v>
      </c>
      <c r="AM40" s="22">
        <f>AL40-$AL$128 + 1</f>
        <v>4.3648124706618683</v>
      </c>
      <c r="AN40" s="46">
        <v>0</v>
      </c>
      <c r="AO40" s="49">
        <v>0</v>
      </c>
      <c r="AP40" s="51">
        <v>0.5</v>
      </c>
      <c r="AQ40" s="50">
        <v>1</v>
      </c>
      <c r="AR40" s="17">
        <f>(AI40^4)*AB40*AE40*AN40</f>
        <v>0</v>
      </c>
      <c r="AS40" s="17">
        <f>(AI40^4) *Z40*AC40*AO40</f>
        <v>0</v>
      </c>
      <c r="AT40" s="17">
        <f>(AM40^4)*AA40*AP40*AQ40</f>
        <v>181.48150083278378</v>
      </c>
      <c r="AU40" s="17">
        <f>MIN(AR40, 0.05*AR$128)</f>
        <v>0</v>
      </c>
      <c r="AV40" s="17">
        <f>MIN(AS40, 0.05*AS$128)</f>
        <v>0</v>
      </c>
      <c r="AW40" s="17">
        <f>MIN(AT40, 0.05*AT$128)</f>
        <v>181.48150083278378</v>
      </c>
      <c r="AX40" s="14">
        <f>AU40/$AU$128</f>
        <v>0</v>
      </c>
      <c r="AY40" s="14">
        <f>AV40/$AV$128</f>
        <v>0</v>
      </c>
      <c r="AZ40" s="67">
        <f>AW40/$AW$128</f>
        <v>1.7158615340047929E-2</v>
      </c>
      <c r="BA40" s="21">
        <f>N40</f>
        <v>0</v>
      </c>
      <c r="BB40" s="66">
        <v>0</v>
      </c>
      <c r="BC40" s="15">
        <f>$D$134*AX40</f>
        <v>0</v>
      </c>
      <c r="BD40" s="19">
        <f>BC40-BB40</f>
        <v>0</v>
      </c>
      <c r="BE40" s="53">
        <f>BD40*IF($BD$128 &gt; 0, (BD40&gt;0), (BD40&lt;0))</f>
        <v>0</v>
      </c>
      <c r="BF40" s="61">
        <f>BE40/$BE$128</f>
        <v>0</v>
      </c>
      <c r="BG40" s="62">
        <f>BF40*$BD$128</f>
        <v>0</v>
      </c>
      <c r="BH40" s="63">
        <f>(IF(BG40 &gt; 0, V40, W40))</f>
        <v>3.4718493417360849</v>
      </c>
      <c r="BI40" s="46">
        <f>BG40/BH40</f>
        <v>0</v>
      </c>
      <c r="BJ40" s="64" t="e">
        <f>BB40/BC40</f>
        <v>#DIV/0!</v>
      </c>
      <c r="BK40" s="66">
        <v>0</v>
      </c>
      <c r="BL40" s="66">
        <v>0</v>
      </c>
      <c r="BM40" s="66">
        <v>0</v>
      </c>
      <c r="BN40" s="10">
        <f>SUM(BK40:BM40)</f>
        <v>0</v>
      </c>
      <c r="BO40" s="15">
        <f>AY40*$D$133</f>
        <v>0</v>
      </c>
      <c r="BP40" s="9">
        <f>BO40-BN40</f>
        <v>0</v>
      </c>
      <c r="BQ40" s="53">
        <f>BP40*IF($BP$128 &gt; 0, (BP40&gt;0), (BP40&lt;0))</f>
        <v>0</v>
      </c>
      <c r="BR40" s="7">
        <f>BQ40/$BQ$128</f>
        <v>0</v>
      </c>
      <c r="BS40" s="62">
        <f>BR40*$BP$128</f>
        <v>0</v>
      </c>
      <c r="BT40" s="48">
        <f>IF(BS40&gt;0,V40,W40)</f>
        <v>3.4718493417360849</v>
      </c>
      <c r="BU40" s="46">
        <f>BS40/BT40</f>
        <v>0</v>
      </c>
      <c r="BV40" s="64" t="e">
        <f>BN40/BO40</f>
        <v>#DIV/0!</v>
      </c>
      <c r="BW40" s="16">
        <f>BB40+BN40+BY40</f>
        <v>83</v>
      </c>
      <c r="BX40" s="69">
        <f>BC40+BO40+BZ40</f>
        <v>131.29772458204675</v>
      </c>
      <c r="BY40" s="66">
        <v>83</v>
      </c>
      <c r="BZ40" s="15">
        <f>AZ40*$D$136</f>
        <v>131.29772458204675</v>
      </c>
      <c r="CA40" s="37">
        <f>BZ40-BY40</f>
        <v>48.297724582046754</v>
      </c>
      <c r="CB40" s="54">
        <f>CA40*(CA40&lt;&gt;0)</f>
        <v>48.297724582046754</v>
      </c>
      <c r="CC40" s="26">
        <f>CB40/$CB$128</f>
        <v>1.2150370964036931E-2</v>
      </c>
      <c r="CD40" s="47">
        <f>CC40 * $CA$128</f>
        <v>48.297724582046754</v>
      </c>
      <c r="CE40" s="48">
        <f>IF(CD40&gt;0, V40, W40)</f>
        <v>3.4027716691407308</v>
      </c>
      <c r="CF40" s="65">
        <f>CD40/CE40</f>
        <v>14.193642500333533</v>
      </c>
      <c r="CG40" t="s">
        <v>224</v>
      </c>
      <c r="CH40" s="66">
        <v>0</v>
      </c>
      <c r="CI40" s="15">
        <f>AZ40*$CH$131</f>
        <v>143.60045178086111</v>
      </c>
      <c r="CJ40" s="37">
        <f>CI40-CH40</f>
        <v>143.60045178086111</v>
      </c>
      <c r="CK40" s="54">
        <f>CJ40*(CJ40&lt;&gt;0)</f>
        <v>143.60045178086111</v>
      </c>
      <c r="CL40" s="26">
        <f>CK40/$CK$128</f>
        <v>2.1136363229446752E-2</v>
      </c>
      <c r="CM40" s="47">
        <f>CL40 * $CJ$128</f>
        <v>143.60045178086111</v>
      </c>
      <c r="CN40" s="48">
        <f>IF(CD40&gt;0,V40,W40)</f>
        <v>3.4027716691407308</v>
      </c>
      <c r="CO40" s="65">
        <f>CM40/CN40</f>
        <v>42.201024853696147</v>
      </c>
      <c r="CP40" s="70">
        <f>N40</f>
        <v>0</v>
      </c>
      <c r="CQ40" s="1">
        <f>BW40+BY40</f>
        <v>166</v>
      </c>
    </row>
    <row r="41" spans="1:95" x14ac:dyDescent="0.2">
      <c r="A41" s="28" t="s">
        <v>115</v>
      </c>
      <c r="B41">
        <v>1</v>
      </c>
      <c r="C41">
        <v>1</v>
      </c>
      <c r="D41">
        <v>0.71541501976284505</v>
      </c>
      <c r="E41">
        <v>0.28458498023715401</v>
      </c>
      <c r="F41">
        <v>0.71540469973890297</v>
      </c>
      <c r="G41">
        <v>0.71540469973890297</v>
      </c>
      <c r="H41">
        <v>0.328125</v>
      </c>
      <c r="I41">
        <v>0.19460227272727201</v>
      </c>
      <c r="J41">
        <v>0.25269323445362801</v>
      </c>
      <c r="K41">
        <v>0.425179876664395</v>
      </c>
      <c r="L41">
        <v>0.711930346126181</v>
      </c>
      <c r="M41">
        <v>0.23276641224050101</v>
      </c>
      <c r="N41" s="21">
        <v>0</v>
      </c>
      <c r="O41">
        <v>1.0044065047939901</v>
      </c>
      <c r="P41">
        <v>0.99069552780847603</v>
      </c>
      <c r="Q41">
        <v>1.00986690177932</v>
      </c>
      <c r="R41">
        <v>0.99448349055350904</v>
      </c>
      <c r="S41">
        <v>40.279998779296797</v>
      </c>
      <c r="T41" s="27">
        <f>IF(C41,P41,R41)</f>
        <v>0.99069552780847603</v>
      </c>
      <c r="U41" s="27">
        <f>IF(D41 = 0,O41,Q41)</f>
        <v>1.00986690177932</v>
      </c>
      <c r="V41" s="39">
        <f>S41*T41^(1-N41)</f>
        <v>39.905214650780209</v>
      </c>
      <c r="W41" s="38">
        <f>S41*U41^(N41+1)</f>
        <v>40.677437570923246</v>
      </c>
      <c r="X41" s="44">
        <f>0.5 * (D41-MAX($D$3:$D$127))/(MIN($D$3:$D$127)-MAX($D$3:$D$127)) + 0.75</f>
        <v>0.88496249092522428</v>
      </c>
      <c r="Y41" s="44">
        <f>AVERAGE(D41, F41, G41, H41, I41, J41, K41)</f>
        <v>0.47811782901227801</v>
      </c>
      <c r="Z41" s="22">
        <f>AI41^N41</f>
        <v>1</v>
      </c>
      <c r="AA41" s="22">
        <f>(Z41+AB41)/2</f>
        <v>1</v>
      </c>
      <c r="AB41" s="22">
        <f>AM41^N41</f>
        <v>1</v>
      </c>
      <c r="AC41" s="22">
        <v>1</v>
      </c>
      <c r="AD41" s="22">
        <v>1</v>
      </c>
      <c r="AE41" s="22">
        <v>1</v>
      </c>
      <c r="AF41" s="22">
        <f>PERCENTILE($L$2:$L$127, 0.05)</f>
        <v>-7.0738934788639324E-2</v>
      </c>
      <c r="AG41" s="22">
        <f>PERCENTILE($L$2:$L$127, 0.95)</f>
        <v>0.99971493111423171</v>
      </c>
      <c r="AH41" s="22">
        <f>MIN(MAX(L41,AF41), AG41)</f>
        <v>0.711930346126181</v>
      </c>
      <c r="AI41" s="22">
        <f>AH41-$AH$128+1</f>
        <v>1.7826692809148204</v>
      </c>
      <c r="AJ41" s="22">
        <f>PERCENTILE($M$2:$M$127, 0.02)</f>
        <v>-2.5491164753882352</v>
      </c>
      <c r="AK41" s="22">
        <f>PERCENTILE($M$2:$M$127, 0.98)</f>
        <v>1.3143569426364499</v>
      </c>
      <c r="AL41" s="22">
        <f>MIN(MAX(M41,AJ41), AK41)</f>
        <v>0.23276641224050101</v>
      </c>
      <c r="AM41" s="22">
        <f>AL41-$AL$128 + 1</f>
        <v>3.7818828876287363</v>
      </c>
      <c r="AN41" s="46">
        <v>1</v>
      </c>
      <c r="AO41" s="46">
        <v>1</v>
      </c>
      <c r="AP41" s="51">
        <v>1</v>
      </c>
      <c r="AQ41" s="21">
        <v>1</v>
      </c>
      <c r="AR41" s="17">
        <f>(AI41^4)*AB41*AE41*AN41</f>
        <v>10.099110475228292</v>
      </c>
      <c r="AS41" s="17">
        <f>(AI41^4) *Z41*AC41*AO41</f>
        <v>10.099110475228292</v>
      </c>
      <c r="AT41" s="17">
        <f>(AM41^4)*AA41*AP41*AQ41</f>
        <v>204.56545878610856</v>
      </c>
      <c r="AU41" s="17">
        <f>MIN(AR41, 0.05*AR$128)</f>
        <v>10.099110475228292</v>
      </c>
      <c r="AV41" s="17">
        <f>MIN(AS41, 0.05*AS$128)</f>
        <v>10.099110475228292</v>
      </c>
      <c r="AW41" s="17">
        <f>MIN(AT41, 0.05*AT$128)</f>
        <v>204.56545878610856</v>
      </c>
      <c r="AX41" s="14">
        <f>AU41/$AU$128</f>
        <v>1.5845276468739813E-2</v>
      </c>
      <c r="AY41" s="14">
        <f>AV41/$AV$128</f>
        <v>2.0873976770351205E-2</v>
      </c>
      <c r="AZ41" s="67">
        <f>AW41/$AW$128</f>
        <v>1.9341144982074055E-2</v>
      </c>
      <c r="BA41" s="21">
        <f>N41</f>
        <v>0</v>
      </c>
      <c r="BB41" s="66">
        <v>2014</v>
      </c>
      <c r="BC41" s="15">
        <f>$D$134*AX41</f>
        <v>2006.820110042366</v>
      </c>
      <c r="BD41" s="19">
        <f>BC41-BB41</f>
        <v>-7.1798899576340318</v>
      </c>
      <c r="BE41" s="53">
        <f>BD41*IF($BD$128 &gt; 0, (BD41&gt;0), (BD41&lt;0))</f>
        <v>0</v>
      </c>
      <c r="BF41" s="61">
        <f>BE41/$BE$128</f>
        <v>0</v>
      </c>
      <c r="BG41" s="62">
        <f>BF41*$BD$128</f>
        <v>0</v>
      </c>
      <c r="BH41" s="63">
        <f>(IF(BG41 &gt; 0, V41, W41))</f>
        <v>40.677437570923246</v>
      </c>
      <c r="BI41" s="46">
        <f>BG41/BH41</f>
        <v>0</v>
      </c>
      <c r="BJ41" s="64">
        <f>BB41/BC41</f>
        <v>1.0035777446726315</v>
      </c>
      <c r="BK41" s="66">
        <v>1289</v>
      </c>
      <c r="BL41" s="66">
        <v>3182</v>
      </c>
      <c r="BM41" s="66">
        <v>81</v>
      </c>
      <c r="BN41" s="10">
        <f>SUM(BK41:BM41)</f>
        <v>4552</v>
      </c>
      <c r="BO41" s="15">
        <f>AY41*$D$133</f>
        <v>3924.1823889654047</v>
      </c>
      <c r="BP41" s="9">
        <f>BO41-BN41</f>
        <v>-627.8176110345953</v>
      </c>
      <c r="BQ41" s="53">
        <f>BP41*IF($BP$128 &gt; 0, (BP41&gt;0), (BP41&lt;0))</f>
        <v>0</v>
      </c>
      <c r="BR41" s="7">
        <f>BQ41/$BQ$128</f>
        <v>0</v>
      </c>
      <c r="BS41" s="62">
        <f>BR41*$BP$128</f>
        <v>0</v>
      </c>
      <c r="BT41" s="48">
        <f>IF(BS41&gt;0,V41,W41)</f>
        <v>40.677437570923246</v>
      </c>
      <c r="BU41" s="46">
        <f>BS41/BT41</f>
        <v>0</v>
      </c>
      <c r="BV41" s="64">
        <f>BN41/BO41</f>
        <v>1.1599868581032282</v>
      </c>
      <c r="BW41" s="16">
        <f>BB41+BN41+BY41</f>
        <v>6647</v>
      </c>
      <c r="BX41" s="69">
        <f>BC41+BO41+BZ41</f>
        <v>6079.0009404106013</v>
      </c>
      <c r="BY41" s="66">
        <v>81</v>
      </c>
      <c r="BZ41" s="15">
        <f>AZ41*$D$136</f>
        <v>147.99844140283068</v>
      </c>
      <c r="CA41" s="37">
        <f>BZ41-BY41</f>
        <v>66.998441402830679</v>
      </c>
      <c r="CB41" s="54">
        <f>CA41*(CA41&lt;&gt;0)</f>
        <v>66.998441402830679</v>
      </c>
      <c r="CC41" s="26">
        <f>CB41/$CB$128</f>
        <v>1.6854953812032891E-2</v>
      </c>
      <c r="CD41" s="47">
        <f>CC41 * $CA$128</f>
        <v>66.998441402830679</v>
      </c>
      <c r="CE41" s="48">
        <f>IF(CD41&gt;0, V41, W41)</f>
        <v>39.905214650780209</v>
      </c>
      <c r="CF41" s="65">
        <f>CD41/CE41</f>
        <v>1.6789395067574397</v>
      </c>
      <c r="CG41" t="s">
        <v>224</v>
      </c>
      <c r="CH41" s="66">
        <v>0</v>
      </c>
      <c r="CI41" s="15">
        <f>AZ41*$CH$131</f>
        <v>161.86604235497776</v>
      </c>
      <c r="CJ41" s="37">
        <f>CI41-CH41</f>
        <v>161.86604235497776</v>
      </c>
      <c r="CK41" s="54">
        <f>CJ41*(CJ41&lt;&gt;0)</f>
        <v>161.86604235497776</v>
      </c>
      <c r="CL41" s="26">
        <f>CK41/$CK$128</f>
        <v>2.3824851686043261E-2</v>
      </c>
      <c r="CM41" s="47">
        <f>CL41 * $CJ$128</f>
        <v>161.86604235497776</v>
      </c>
      <c r="CN41" s="48">
        <f>IF(CD41&gt;0,V41,W41)</f>
        <v>39.905214650780209</v>
      </c>
      <c r="CO41" s="65">
        <f>CM41/CN41</f>
        <v>4.0562629163006649</v>
      </c>
      <c r="CP41" s="70">
        <f>N41</f>
        <v>0</v>
      </c>
      <c r="CQ41" s="1">
        <f>BW41+BY41</f>
        <v>6728</v>
      </c>
    </row>
    <row r="42" spans="1:95" x14ac:dyDescent="0.2">
      <c r="A42" s="28" t="s">
        <v>234</v>
      </c>
      <c r="B42">
        <v>1</v>
      </c>
      <c r="C42">
        <v>1</v>
      </c>
      <c r="D42">
        <v>0.74430683180183699</v>
      </c>
      <c r="E42">
        <v>0.25569316819816201</v>
      </c>
      <c r="F42">
        <v>0.96543504171632899</v>
      </c>
      <c r="G42">
        <v>0.96543504171632899</v>
      </c>
      <c r="H42">
        <v>0.61303802758044301</v>
      </c>
      <c r="I42">
        <v>0.97450898453823598</v>
      </c>
      <c r="J42">
        <v>0.77292371275614302</v>
      </c>
      <c r="K42">
        <v>0.86383310706887495</v>
      </c>
      <c r="L42">
        <v>0.52839264696681698</v>
      </c>
      <c r="M42">
        <v>2.3774610415715599E-2</v>
      </c>
      <c r="N42" s="21">
        <v>0</v>
      </c>
      <c r="O42">
        <v>1.02724948409991</v>
      </c>
      <c r="P42">
        <v>1.0242476481862599</v>
      </c>
      <c r="Q42">
        <v>1.0109845510855799</v>
      </c>
      <c r="R42">
        <v>0.97025259004563802</v>
      </c>
      <c r="S42">
        <v>2.21000003814697</v>
      </c>
      <c r="T42" s="27">
        <f>IF(C42,P42,R42)</f>
        <v>1.0242476481862599</v>
      </c>
      <c r="U42" s="27">
        <f>IF(D42 = 0,O42,Q42)</f>
        <v>1.0109845510855799</v>
      </c>
      <c r="V42" s="39">
        <f>S42*T42^(1-N42)</f>
        <v>2.2635873415635785</v>
      </c>
      <c r="W42" s="38">
        <f>S42*U42^(N42+1)</f>
        <v>2.234275896465129</v>
      </c>
      <c r="X42" s="44">
        <f>0.5 * (D42-MAX($D$3:$D$127))/(MIN($D$3:$D$127)-MAX($D$3:$D$127)) + 0.75</f>
        <v>0.8702040816326535</v>
      </c>
      <c r="Y42" s="44">
        <f>AVERAGE(D42, F42, G42, H42, I42, J42, K42)</f>
        <v>0.84278296388259899</v>
      </c>
      <c r="Z42" s="22">
        <f>AI42^N42</f>
        <v>1</v>
      </c>
      <c r="AA42" s="22">
        <f>(Z42+AB42)/2</f>
        <v>1</v>
      </c>
      <c r="AB42" s="22">
        <f>AM42^N42</f>
        <v>1</v>
      </c>
      <c r="AC42" s="22">
        <v>1</v>
      </c>
      <c r="AD42" s="22">
        <v>1</v>
      </c>
      <c r="AE42" s="22">
        <v>1</v>
      </c>
      <c r="AF42" s="22">
        <f>PERCENTILE($L$2:$L$127, 0.05)</f>
        <v>-7.0738934788639324E-2</v>
      </c>
      <c r="AG42" s="22">
        <f>PERCENTILE($L$2:$L$127, 0.95)</f>
        <v>0.99971493111423171</v>
      </c>
      <c r="AH42" s="22">
        <f>MIN(MAX(L42,AF42), AG42)</f>
        <v>0.52839264696681698</v>
      </c>
      <c r="AI42" s="22">
        <f>AH42-$AH$128+1</f>
        <v>1.5991315817554563</v>
      </c>
      <c r="AJ42" s="22">
        <f>PERCENTILE($M$2:$M$127, 0.02)</f>
        <v>-2.5491164753882352</v>
      </c>
      <c r="AK42" s="22">
        <f>PERCENTILE($M$2:$M$127, 0.98)</f>
        <v>1.3143569426364499</v>
      </c>
      <c r="AL42" s="22">
        <f>MIN(MAX(M42,AJ42), AK42)</f>
        <v>2.3774610415715599E-2</v>
      </c>
      <c r="AM42" s="22">
        <f>AL42-$AL$128 + 1</f>
        <v>3.5728910858039509</v>
      </c>
      <c r="AN42" s="46">
        <v>0</v>
      </c>
      <c r="AO42" s="49">
        <v>0</v>
      </c>
      <c r="AP42" s="51">
        <v>0.5</v>
      </c>
      <c r="AQ42" s="50">
        <v>1</v>
      </c>
      <c r="AR42" s="17">
        <f>(AI42^4)*AB42*AE42*AN42</f>
        <v>0</v>
      </c>
      <c r="AS42" s="17">
        <f>(AI42^4) *Z42*AC42*AO42</f>
        <v>0</v>
      </c>
      <c r="AT42" s="17">
        <f>(AM42^4)*AA42*AP42*AQ42</f>
        <v>81.479642477777588</v>
      </c>
      <c r="AU42" s="17">
        <f>MIN(AR42, 0.05*AR$128)</f>
        <v>0</v>
      </c>
      <c r="AV42" s="17">
        <f>MIN(AS42, 0.05*AS$128)</f>
        <v>0</v>
      </c>
      <c r="AW42" s="17">
        <f>MIN(AT42, 0.05*AT$128)</f>
        <v>81.479642477777588</v>
      </c>
      <c r="AX42" s="14">
        <f>AU42/$AU$128</f>
        <v>0</v>
      </c>
      <c r="AY42" s="14">
        <f>AV42/$AV$128</f>
        <v>0</v>
      </c>
      <c r="AZ42" s="67">
        <f>AW42/$AW$128</f>
        <v>7.7036934172645937E-3</v>
      </c>
      <c r="BA42" s="21">
        <f>N42</f>
        <v>0</v>
      </c>
      <c r="BB42" s="66">
        <v>0</v>
      </c>
      <c r="BC42" s="15">
        <f>$D$134*AX42</f>
        <v>0</v>
      </c>
      <c r="BD42" s="19">
        <f>BC42-BB42</f>
        <v>0</v>
      </c>
      <c r="BE42" s="53">
        <f>BD42*IF($BD$128 &gt; 0, (BD42&gt;0), (BD42&lt;0))</f>
        <v>0</v>
      </c>
      <c r="BF42" s="61">
        <f>BE42/$BE$128</f>
        <v>0</v>
      </c>
      <c r="BG42" s="62">
        <f>BF42*$BD$128</f>
        <v>0</v>
      </c>
      <c r="BH42" s="63">
        <f>(IF(BG42 &gt; 0, V42, W42))</f>
        <v>2.234275896465129</v>
      </c>
      <c r="BI42" s="46">
        <f>BG42/BH42</f>
        <v>0</v>
      </c>
      <c r="BJ42" s="64" t="e">
        <f>BB42/BC42</f>
        <v>#DIV/0!</v>
      </c>
      <c r="BK42" s="66">
        <v>0</v>
      </c>
      <c r="BL42" s="66">
        <v>0</v>
      </c>
      <c r="BM42" s="66">
        <v>0</v>
      </c>
      <c r="BN42" s="10">
        <f>SUM(BK42:BM42)</f>
        <v>0</v>
      </c>
      <c r="BO42" s="15">
        <f>AY42*$D$133</f>
        <v>0</v>
      </c>
      <c r="BP42" s="9">
        <f>BO42-BN42</f>
        <v>0</v>
      </c>
      <c r="BQ42" s="53">
        <f>BP42*IF($BP$128 &gt; 0, (BP42&gt;0), (BP42&lt;0))</f>
        <v>0</v>
      </c>
      <c r="BR42" s="7">
        <f>BQ42/$BQ$128</f>
        <v>0</v>
      </c>
      <c r="BS42" s="62">
        <f>BR42*$BP$128</f>
        <v>0</v>
      </c>
      <c r="BT42" s="48">
        <f>IF(BS42&gt;0,V42,W42)</f>
        <v>2.234275896465129</v>
      </c>
      <c r="BU42" s="46">
        <f>BS42/BT42</f>
        <v>0</v>
      </c>
      <c r="BV42" s="64" t="e">
        <f>BN42/BO42</f>
        <v>#DIV/0!</v>
      </c>
      <c r="BW42" s="16">
        <f>BB42+BN42+BY42</f>
        <v>4</v>
      </c>
      <c r="BX42" s="69">
        <f>BC42+BO42+BZ42</f>
        <v>58.948662028908672</v>
      </c>
      <c r="BY42" s="66">
        <v>4</v>
      </c>
      <c r="BZ42" s="15">
        <f>AZ42*$D$136</f>
        <v>58.948662028908672</v>
      </c>
      <c r="CA42" s="37">
        <f>BZ42-BY42</f>
        <v>54.948662028908672</v>
      </c>
      <c r="CB42" s="54">
        <f>CA42*(CA42&lt;&gt;0)</f>
        <v>54.948662028908672</v>
      </c>
      <c r="CC42" s="26">
        <f>CB42/$CB$128</f>
        <v>1.3823562774568232E-2</v>
      </c>
      <c r="CD42" s="47">
        <f>CC42 * $CA$128</f>
        <v>54.948662028908672</v>
      </c>
      <c r="CE42" s="48">
        <f>IF(CD42&gt;0, V42, W42)</f>
        <v>2.2635873415635785</v>
      </c>
      <c r="CF42" s="65">
        <f>CD42/CE42</f>
        <v>24.275035038388555</v>
      </c>
      <c r="CG42" t="s">
        <v>224</v>
      </c>
      <c r="CH42" s="66">
        <v>0</v>
      </c>
      <c r="CI42" s="15">
        <f>AZ42*$CH$131</f>
        <v>64.472210209087379</v>
      </c>
      <c r="CJ42" s="37">
        <f>CI42-CH42</f>
        <v>64.472210209087379</v>
      </c>
      <c r="CK42" s="54">
        <f>CJ42*(CJ42&lt;&gt;0)</f>
        <v>64.472210209087379</v>
      </c>
      <c r="CL42" s="26">
        <f>CK42/$CK$128</f>
        <v>9.48958054299197E-3</v>
      </c>
      <c r="CM42" s="47">
        <f>CL42 * $CJ$128</f>
        <v>64.472210209087379</v>
      </c>
      <c r="CN42" s="48">
        <f>IF(CD42&gt;0,V42,W42)</f>
        <v>2.2635873415635785</v>
      </c>
      <c r="CO42" s="65">
        <f>CM42/CN42</f>
        <v>28.482316111802003</v>
      </c>
      <c r="CP42" s="70">
        <f>N42</f>
        <v>0</v>
      </c>
      <c r="CQ42" s="1">
        <f>BW42+BY42</f>
        <v>8</v>
      </c>
    </row>
    <row r="43" spans="1:95" x14ac:dyDescent="0.2">
      <c r="A43" s="28" t="s">
        <v>153</v>
      </c>
      <c r="B43">
        <v>0</v>
      </c>
      <c r="C43">
        <v>0</v>
      </c>
      <c r="D43">
        <v>0.31454005934718099</v>
      </c>
      <c r="E43">
        <v>0.68545994065281901</v>
      </c>
      <c r="F43">
        <v>0.34341463414634099</v>
      </c>
      <c r="G43">
        <v>0.34341463414634099</v>
      </c>
      <c r="H43">
        <v>0.58379578246392805</v>
      </c>
      <c r="I43">
        <v>0.75471698113207497</v>
      </c>
      <c r="J43">
        <v>0.66377751584308298</v>
      </c>
      <c r="K43">
        <v>0.47744205172755699</v>
      </c>
      <c r="L43">
        <v>0.48835609652037898</v>
      </c>
      <c r="M43">
        <v>-1.1611035061822901</v>
      </c>
      <c r="N43" s="21">
        <v>0</v>
      </c>
      <c r="O43">
        <v>1.0002237207659901</v>
      </c>
      <c r="P43">
        <v>0.98496527095937503</v>
      </c>
      <c r="Q43">
        <v>1.0140791037443899</v>
      </c>
      <c r="R43">
        <v>0.99386778295519396</v>
      </c>
      <c r="S43">
        <v>47.860000610351499</v>
      </c>
      <c r="T43" s="27">
        <f>IF(C43,P43,R43)</f>
        <v>0.99386778295519396</v>
      </c>
      <c r="U43" s="27">
        <f>IF(D43 = 0,O43,Q43)</f>
        <v>1.0140791037443899</v>
      </c>
      <c r="V43" s="39">
        <f>S43*T43^(1-N43)</f>
        <v>47.566512698844271</v>
      </c>
      <c r="W43" s="38">
        <f>S43*U43^(N43+1)</f>
        <v>48.533826524151202</v>
      </c>
      <c r="X43" s="44">
        <f>0.5 * (D43-MAX($D$3:$D$127))/(MIN($D$3:$D$127)-MAX($D$3:$D$127)) + 0.75</f>
        <v>1.0897359656028582</v>
      </c>
      <c r="Y43" s="44">
        <f>AVERAGE(D43, F43, G43, H43, I43, J43, K43)</f>
        <v>0.49730023697235792</v>
      </c>
      <c r="Z43" s="22">
        <f>AI43^N43</f>
        <v>1</v>
      </c>
      <c r="AA43" s="22">
        <f>(Z43+AB43)/2</f>
        <v>1</v>
      </c>
      <c r="AB43" s="22">
        <f>AM43^N43</f>
        <v>1</v>
      </c>
      <c r="AC43" s="22">
        <v>1</v>
      </c>
      <c r="AD43" s="22">
        <v>1</v>
      </c>
      <c r="AE43" s="22">
        <v>1</v>
      </c>
      <c r="AF43" s="22">
        <f>PERCENTILE($L$2:$L$127, 0.05)</f>
        <v>-7.0738934788639324E-2</v>
      </c>
      <c r="AG43" s="22">
        <f>PERCENTILE($L$2:$L$127, 0.95)</f>
        <v>0.99971493111423171</v>
      </c>
      <c r="AH43" s="22">
        <f>MIN(MAX(L43,AF43), AG43)</f>
        <v>0.48835609652037898</v>
      </c>
      <c r="AI43" s="22">
        <f>AH43-$AH$128+1</f>
        <v>1.5590950313090182</v>
      </c>
      <c r="AJ43" s="22">
        <f>PERCENTILE($M$2:$M$127, 0.02)</f>
        <v>-2.5491164753882352</v>
      </c>
      <c r="AK43" s="22">
        <f>PERCENTILE($M$2:$M$127, 0.98)</f>
        <v>1.3143569426364499</v>
      </c>
      <c r="AL43" s="22">
        <f>MIN(MAX(M43,AJ43), AK43)</f>
        <v>-1.1611035061822901</v>
      </c>
      <c r="AM43" s="22">
        <f>AL43-$AL$128 + 1</f>
        <v>2.3880129692059451</v>
      </c>
      <c r="AN43" s="46">
        <v>1</v>
      </c>
      <c r="AO43" s="46">
        <v>1</v>
      </c>
      <c r="AP43" s="51">
        <v>1</v>
      </c>
      <c r="AQ43" s="21">
        <v>1</v>
      </c>
      <c r="AR43" s="17">
        <f>(AI43^4)*AB43*AE43*AN43</f>
        <v>5.9086783631521733</v>
      </c>
      <c r="AS43" s="17">
        <f>(AI43^4) *Z43*AC43*AO43</f>
        <v>5.9086783631521733</v>
      </c>
      <c r="AT43" s="17">
        <f>(AM43^4)*AA43*AP43*AQ43</f>
        <v>32.519714519421051</v>
      </c>
      <c r="AU43" s="17">
        <f>MIN(AR43, 0.05*AR$128)</f>
        <v>5.9086783631521733</v>
      </c>
      <c r="AV43" s="17">
        <f>MIN(AS43, 0.05*AS$128)</f>
        <v>5.9086783631521733</v>
      </c>
      <c r="AW43" s="17">
        <f>MIN(AT43, 0.05*AT$128)</f>
        <v>32.519714519421051</v>
      </c>
      <c r="AX43" s="14">
        <f>AU43/$AU$128</f>
        <v>9.2705830338875271E-3</v>
      </c>
      <c r="AY43" s="14">
        <f>AV43/$AV$128</f>
        <v>1.2212720634995051E-2</v>
      </c>
      <c r="AZ43" s="67">
        <f>AW43/$AW$128</f>
        <v>3.0746564792906899E-3</v>
      </c>
      <c r="BA43" s="21">
        <f>N43</f>
        <v>0</v>
      </c>
      <c r="BB43" s="66">
        <v>1340</v>
      </c>
      <c r="BC43" s="15">
        <f>$D$134*AX43</f>
        <v>1174.1286118248893</v>
      </c>
      <c r="BD43" s="19">
        <f>BC43-BB43</f>
        <v>-165.87138817511072</v>
      </c>
      <c r="BE43" s="53">
        <f>BD43*IF($BD$128 &gt; 0, (BD43&gt;0), (BD43&lt;0))</f>
        <v>0</v>
      </c>
      <c r="BF43" s="61">
        <f>BE43/$BE$128</f>
        <v>0</v>
      </c>
      <c r="BG43" s="62">
        <f>BF43*$BD$128</f>
        <v>0</v>
      </c>
      <c r="BH43" s="63">
        <f>(IF(BG43 &gt; 0, V43, W43))</f>
        <v>48.533826524151202</v>
      </c>
      <c r="BI43" s="46">
        <f>BG43/BH43</f>
        <v>0</v>
      </c>
      <c r="BJ43" s="64">
        <f>BB43/BC43</f>
        <v>1.1412719071016464</v>
      </c>
      <c r="BK43" s="66">
        <v>670</v>
      </c>
      <c r="BL43" s="66">
        <v>2010</v>
      </c>
      <c r="BM43" s="66">
        <v>0</v>
      </c>
      <c r="BN43" s="10">
        <f>SUM(BK43:BM43)</f>
        <v>2680</v>
      </c>
      <c r="BO43" s="15">
        <f>AY43*$D$133</f>
        <v>2295.9182030552597</v>
      </c>
      <c r="BP43" s="9">
        <f>BO43-BN43</f>
        <v>-384.08179694474029</v>
      </c>
      <c r="BQ43" s="53">
        <f>BP43*IF($BP$128 &gt; 0, (BP43&gt;0), (BP43&lt;0))</f>
        <v>0</v>
      </c>
      <c r="BR43" s="7">
        <f>BQ43/$BQ$128</f>
        <v>0</v>
      </c>
      <c r="BS43" s="62">
        <f>BR43*$BP$128</f>
        <v>0</v>
      </c>
      <c r="BT43" s="48">
        <f>IF(BS43&gt;0,V43,W43)</f>
        <v>48.533826524151202</v>
      </c>
      <c r="BU43" s="46">
        <f>BS43/BT43</f>
        <v>0</v>
      </c>
      <c r="BV43" s="64">
        <f>BN43/BO43</f>
        <v>1.1672889724179325</v>
      </c>
      <c r="BW43" s="16">
        <f>BB43+BN43+BY43</f>
        <v>4020</v>
      </c>
      <c r="BX43" s="69">
        <f>BC43+BO43+BZ43</f>
        <v>3493.5740862596817</v>
      </c>
      <c r="BY43" s="66">
        <v>0</v>
      </c>
      <c r="BZ43" s="15">
        <f>AZ43*$D$136</f>
        <v>23.527271379532358</v>
      </c>
      <c r="CA43" s="37">
        <f>BZ43-BY43</f>
        <v>23.527271379532358</v>
      </c>
      <c r="CB43" s="54">
        <f>CA43*(CA43&lt;&gt;0)</f>
        <v>23.527271379532358</v>
      </c>
      <c r="CC43" s="26">
        <f>CB43/$CB$128</f>
        <v>5.9188104099452531E-3</v>
      </c>
      <c r="CD43" s="47">
        <f>CC43 * $CA$128</f>
        <v>23.527271379532358</v>
      </c>
      <c r="CE43" s="48">
        <f>IF(CD43&gt;0, V43, W43)</f>
        <v>47.566512698844271</v>
      </c>
      <c r="CF43" s="65">
        <f>CD43/CE43</f>
        <v>0.49461837844807999</v>
      </c>
      <c r="CG43" t="s">
        <v>224</v>
      </c>
      <c r="CH43" s="66">
        <v>0</v>
      </c>
      <c r="CI43" s="15">
        <f>AZ43*$CH$131</f>
        <v>25.731800075183784</v>
      </c>
      <c r="CJ43" s="37">
        <f>CI43-CH43</f>
        <v>25.731800075183784</v>
      </c>
      <c r="CK43" s="54">
        <f>CJ43*(CJ43&lt;&gt;0)</f>
        <v>25.731800075183784</v>
      </c>
      <c r="CL43" s="26">
        <f>CK43/$CK$128</f>
        <v>3.7874300964356503E-3</v>
      </c>
      <c r="CM43" s="47">
        <f>CL43 * $CJ$128</f>
        <v>25.731800075183784</v>
      </c>
      <c r="CN43" s="48">
        <f>IF(CD43&gt;0,V43,W43)</f>
        <v>47.566512698844271</v>
      </c>
      <c r="CO43" s="65">
        <f>CM43/CN43</f>
        <v>0.54096461176581045</v>
      </c>
      <c r="CP43" s="70">
        <f>N43</f>
        <v>0</v>
      </c>
      <c r="CQ43" s="1">
        <f>BW43+BY43</f>
        <v>4020</v>
      </c>
    </row>
    <row r="44" spans="1:95" x14ac:dyDescent="0.2">
      <c r="A44" s="28" t="s">
        <v>204</v>
      </c>
      <c r="B44">
        <v>1</v>
      </c>
      <c r="C44">
        <v>1</v>
      </c>
      <c r="D44">
        <v>0.70235717139432596</v>
      </c>
      <c r="E44">
        <v>0.29764282860567298</v>
      </c>
      <c r="F44">
        <v>0.91458085021851399</v>
      </c>
      <c r="G44">
        <v>0.91458085021851399</v>
      </c>
      <c r="H44">
        <v>0.250731299623903</v>
      </c>
      <c r="I44">
        <v>0.68658587547012095</v>
      </c>
      <c r="J44">
        <v>0.41490790407033501</v>
      </c>
      <c r="K44">
        <v>0.61600878538136805</v>
      </c>
      <c r="L44">
        <v>0.63992540555710598</v>
      </c>
      <c r="M44">
        <v>1.1161885186712599</v>
      </c>
      <c r="N44" s="21">
        <v>0</v>
      </c>
      <c r="O44">
        <v>1.01642732500974</v>
      </c>
      <c r="P44">
        <v>0.983080715067147</v>
      </c>
      <c r="Q44">
        <v>1.01971710659264</v>
      </c>
      <c r="R44">
        <v>0.97977768670994403</v>
      </c>
      <c r="S44">
        <v>28.170000076293899</v>
      </c>
      <c r="T44" s="27">
        <f>IF(C44,P44,R44)</f>
        <v>0.983080715067147</v>
      </c>
      <c r="U44" s="27">
        <f>IF(D44 = 0,O44,Q44)</f>
        <v>1.01971710659264</v>
      </c>
      <c r="V44" s="39">
        <f>S44*T44^(1-N44)</f>
        <v>27.693383818444591</v>
      </c>
      <c r="W44" s="38">
        <f>S44*U44^(N44+1)</f>
        <v>28.725430970512864</v>
      </c>
      <c r="X44" s="44">
        <f>0.5 * (D44-MAX($D$3:$D$127))/(MIN($D$3:$D$127)-MAX($D$3:$D$127)) + 0.75</f>
        <v>0.89163265306122497</v>
      </c>
      <c r="Y44" s="44">
        <f>AVERAGE(D44, F44, G44, H44, I44, J44, K44)</f>
        <v>0.6428218194824401</v>
      </c>
      <c r="Z44" s="22">
        <f>AI44^N44</f>
        <v>1</v>
      </c>
      <c r="AA44" s="22">
        <f>(Z44+AB44)/2</f>
        <v>1</v>
      </c>
      <c r="AB44" s="22">
        <f>AM44^N44</f>
        <v>1</v>
      </c>
      <c r="AC44" s="22">
        <v>1</v>
      </c>
      <c r="AD44" s="22">
        <v>1</v>
      </c>
      <c r="AE44" s="22">
        <v>1</v>
      </c>
      <c r="AF44" s="22">
        <f>PERCENTILE($L$2:$L$127, 0.05)</f>
        <v>-7.0738934788639324E-2</v>
      </c>
      <c r="AG44" s="22">
        <f>PERCENTILE($L$2:$L$127, 0.95)</f>
        <v>0.99971493111423171</v>
      </c>
      <c r="AH44" s="22">
        <f>MIN(MAX(L44,AF44), AG44)</f>
        <v>0.63992540555710598</v>
      </c>
      <c r="AI44" s="22">
        <f>AH44-$AH$128+1</f>
        <v>1.7106643403457453</v>
      </c>
      <c r="AJ44" s="22">
        <f>PERCENTILE($M$2:$M$127, 0.02)</f>
        <v>-2.5491164753882352</v>
      </c>
      <c r="AK44" s="22">
        <f>PERCENTILE($M$2:$M$127, 0.98)</f>
        <v>1.3143569426364499</v>
      </c>
      <c r="AL44" s="22">
        <f>MIN(MAX(M44,AJ44), AK44)</f>
        <v>1.1161885186712599</v>
      </c>
      <c r="AM44" s="22">
        <f>AL44-$AL$128 + 1</f>
        <v>4.6653049940594951</v>
      </c>
      <c r="AN44" s="46">
        <v>0</v>
      </c>
      <c r="AO44" s="49">
        <v>0</v>
      </c>
      <c r="AP44" s="51">
        <v>0.5</v>
      </c>
      <c r="AQ44" s="50">
        <v>1</v>
      </c>
      <c r="AR44" s="17">
        <f>(AI44^4)*AB44*AE44*AN44</f>
        <v>0</v>
      </c>
      <c r="AS44" s="17">
        <f>(AI44^4) *Z44*AC44*AO44</f>
        <v>0</v>
      </c>
      <c r="AT44" s="17">
        <f>(AM44^4)*AA44*AP44*AQ44</f>
        <v>236.85915101803548</v>
      </c>
      <c r="AU44" s="17">
        <f>MIN(AR44, 0.05*AR$128)</f>
        <v>0</v>
      </c>
      <c r="AV44" s="17">
        <f>MIN(AS44, 0.05*AS$128)</f>
        <v>0</v>
      </c>
      <c r="AW44" s="17">
        <f>MIN(AT44, 0.05*AT$128)</f>
        <v>236.85915101803548</v>
      </c>
      <c r="AX44" s="14">
        <f>AU44/$AU$128</f>
        <v>0</v>
      </c>
      <c r="AY44" s="14">
        <f>AV44/$AV$128</f>
        <v>0</v>
      </c>
      <c r="AZ44" s="67">
        <f>AW44/$AW$128</f>
        <v>2.2394431627681458E-2</v>
      </c>
      <c r="BA44" s="21">
        <f>N44</f>
        <v>0</v>
      </c>
      <c r="BB44" s="66">
        <v>0</v>
      </c>
      <c r="BC44" s="15">
        <f>$D$134*AX44</f>
        <v>0</v>
      </c>
      <c r="BD44" s="19">
        <f>BC44-BB44</f>
        <v>0</v>
      </c>
      <c r="BE44" s="53">
        <f>BD44*IF($BD$128 &gt; 0, (BD44&gt;0), (BD44&lt;0))</f>
        <v>0</v>
      </c>
      <c r="BF44" s="61">
        <f>BE44/$BE$128</f>
        <v>0</v>
      </c>
      <c r="BG44" s="62">
        <f>BF44*$BD$128</f>
        <v>0</v>
      </c>
      <c r="BH44" s="63">
        <f>(IF(BG44 &gt; 0, V44, W44))</f>
        <v>28.725430970512864</v>
      </c>
      <c r="BI44" s="46">
        <f>BG44/BH44</f>
        <v>0</v>
      </c>
      <c r="BJ44" s="64" t="e">
        <f>BB44/BC44</f>
        <v>#DIV/0!</v>
      </c>
      <c r="BK44" s="66">
        <v>0</v>
      </c>
      <c r="BL44" s="66">
        <v>0</v>
      </c>
      <c r="BM44" s="66">
        <v>0</v>
      </c>
      <c r="BN44" s="10">
        <f>SUM(BK44:BM44)</f>
        <v>0</v>
      </c>
      <c r="BO44" s="15">
        <f>AY44*$D$133</f>
        <v>0</v>
      </c>
      <c r="BP44" s="9">
        <f>BO44-BN44</f>
        <v>0</v>
      </c>
      <c r="BQ44" s="53">
        <f>BP44*IF($BP$128 &gt; 0, (BP44&gt;0), (BP44&lt;0))</f>
        <v>0</v>
      </c>
      <c r="BR44" s="7">
        <f>BQ44/$BQ$128</f>
        <v>0</v>
      </c>
      <c r="BS44" s="62">
        <f>BR44*$BP$128</f>
        <v>0</v>
      </c>
      <c r="BT44" s="48">
        <f>IF(BS44&gt;0,V44,W44)</f>
        <v>28.725430970512864</v>
      </c>
      <c r="BU44" s="46">
        <f>BS44/BT44</f>
        <v>0</v>
      </c>
      <c r="BV44" s="64" t="e">
        <f>BN44/BO44</f>
        <v>#DIV/0!</v>
      </c>
      <c r="BW44" s="16">
        <f>BB44+BN44+BY44</f>
        <v>113</v>
      </c>
      <c r="BX44" s="69">
        <f>BC44+BO44+BZ44</f>
        <v>171.36219081501852</v>
      </c>
      <c r="BY44" s="66">
        <v>113</v>
      </c>
      <c r="BZ44" s="15">
        <f>AZ44*$D$136</f>
        <v>171.36219081501852</v>
      </c>
      <c r="CA44" s="37">
        <f>BZ44-BY44</f>
        <v>58.362190815018522</v>
      </c>
      <c r="CB44" s="54">
        <f>CA44*(CA44&lt;&gt;0)</f>
        <v>58.362190815018522</v>
      </c>
      <c r="CC44" s="26">
        <f>CB44/$CB$128</f>
        <v>1.4682312154721653E-2</v>
      </c>
      <c r="CD44" s="47">
        <f>CC44 * $CA$128</f>
        <v>58.362190815018522</v>
      </c>
      <c r="CE44" s="48">
        <f>IF(CD44&gt;0, V44, W44)</f>
        <v>27.693383818444591</v>
      </c>
      <c r="CF44" s="65">
        <f>CD44/CE44</f>
        <v>2.1074416617931546</v>
      </c>
      <c r="CG44" t="s">
        <v>224</v>
      </c>
      <c r="CH44" s="66">
        <v>0</v>
      </c>
      <c r="CI44" s="15">
        <f>AZ44*$CH$131</f>
        <v>187.41899829206614</v>
      </c>
      <c r="CJ44" s="37">
        <f>CI44-CH44</f>
        <v>187.41899829206614</v>
      </c>
      <c r="CK44" s="54">
        <f>CJ44*(CJ44&lt;&gt;0)</f>
        <v>187.41899829206614</v>
      </c>
      <c r="CL44" s="26">
        <f>CK44/$CK$128</f>
        <v>2.758595794702183E-2</v>
      </c>
      <c r="CM44" s="47">
        <f>CL44 * $CJ$128</f>
        <v>187.41899829206614</v>
      </c>
      <c r="CN44" s="48">
        <f>IF(CD44&gt;0,V44,W44)</f>
        <v>27.693383818444591</v>
      </c>
      <c r="CO44" s="65">
        <f>CM44/CN44</f>
        <v>6.7676452802145359</v>
      </c>
      <c r="CP44" s="70">
        <f>N44</f>
        <v>0</v>
      </c>
      <c r="CQ44" s="1">
        <f>BW44+BY44</f>
        <v>226</v>
      </c>
    </row>
    <row r="45" spans="1:95" x14ac:dyDescent="0.2">
      <c r="A45" s="28" t="s">
        <v>154</v>
      </c>
      <c r="B45">
        <v>1</v>
      </c>
      <c r="C45">
        <v>1</v>
      </c>
      <c r="D45">
        <v>0.87375149820215703</v>
      </c>
      <c r="E45">
        <v>0.126248501797842</v>
      </c>
      <c r="F45">
        <v>0.96384584823202202</v>
      </c>
      <c r="G45">
        <v>0.96384584823202202</v>
      </c>
      <c r="H45">
        <v>0.810697868783953</v>
      </c>
      <c r="I45">
        <v>0.58378604262432099</v>
      </c>
      <c r="J45">
        <v>0.68794919912836205</v>
      </c>
      <c r="K45">
        <v>0.81429538828020898</v>
      </c>
      <c r="L45">
        <v>0.57939205308411301</v>
      </c>
      <c r="M45">
        <v>-1.9768296783286601</v>
      </c>
      <c r="N45" s="21">
        <v>0</v>
      </c>
      <c r="O45">
        <v>1.00657822192095</v>
      </c>
      <c r="P45">
        <v>0.99544577431980596</v>
      </c>
      <c r="Q45">
        <v>1.0013381790609499</v>
      </c>
      <c r="R45">
        <v>0.99478205338710701</v>
      </c>
      <c r="S45">
        <v>67.209999084472599</v>
      </c>
      <c r="T45" s="27">
        <f>IF(C45,P45,R45)</f>
        <v>0.99544577431980596</v>
      </c>
      <c r="U45" s="27">
        <f>IF(D45 = 0,O45,Q45)</f>
        <v>1.0013381790609499</v>
      </c>
      <c r="V45" s="39">
        <f>S45*T45^(1-N45)</f>
        <v>66.90390958067627</v>
      </c>
      <c r="W45" s="38">
        <f>S45*U45^(N45+1)</f>
        <v>67.299938097933904</v>
      </c>
      <c r="X45" s="44">
        <f>0.5 * (D45-MAX($D$3:$D$127))/(MIN($D$3:$D$127)-MAX($D$3:$D$127)) + 0.75</f>
        <v>0.80408163265306143</v>
      </c>
      <c r="Y45" s="44">
        <f>AVERAGE(D45, F45, G45, H45, I45, J45, K45)</f>
        <v>0.81402452764043531</v>
      </c>
      <c r="Z45" s="22">
        <f>AI45^N45</f>
        <v>1</v>
      </c>
      <c r="AA45" s="22">
        <f>(Z45+AB45)/2</f>
        <v>1</v>
      </c>
      <c r="AB45" s="22">
        <f>AM45^N45</f>
        <v>1</v>
      </c>
      <c r="AC45" s="22">
        <v>1</v>
      </c>
      <c r="AD45" s="22">
        <v>1</v>
      </c>
      <c r="AE45" s="22">
        <v>1</v>
      </c>
      <c r="AF45" s="22">
        <f>PERCENTILE($L$2:$L$127, 0.05)</f>
        <v>-7.0738934788639324E-2</v>
      </c>
      <c r="AG45" s="22">
        <f>PERCENTILE($L$2:$L$127, 0.95)</f>
        <v>0.99971493111423171</v>
      </c>
      <c r="AH45" s="22">
        <f>MIN(MAX(L45,AF45), AG45)</f>
        <v>0.57939205308411301</v>
      </c>
      <c r="AI45" s="22">
        <f>AH45-$AH$128+1</f>
        <v>1.6501309878727524</v>
      </c>
      <c r="AJ45" s="22">
        <f>PERCENTILE($M$2:$M$127, 0.02)</f>
        <v>-2.5491164753882352</v>
      </c>
      <c r="AK45" s="22">
        <f>PERCENTILE($M$2:$M$127, 0.98)</f>
        <v>1.3143569426364499</v>
      </c>
      <c r="AL45" s="22">
        <f>MIN(MAX(M45,AJ45), AK45)</f>
        <v>-1.9768296783286601</v>
      </c>
      <c r="AM45" s="22">
        <f>AL45-$AL$128 + 1</f>
        <v>1.5722867970595751</v>
      </c>
      <c r="AN45" s="46">
        <v>1</v>
      </c>
      <c r="AO45" s="46">
        <v>1</v>
      </c>
      <c r="AP45" s="51">
        <v>1</v>
      </c>
      <c r="AQ45" s="21">
        <v>1</v>
      </c>
      <c r="AR45" s="17">
        <f>(AI45^4)*AB45*AE45*AN45</f>
        <v>7.4143601858794206</v>
      </c>
      <c r="AS45" s="17">
        <f>(AI45^4) *Z45*AC45*AO45</f>
        <v>7.4143601858794206</v>
      </c>
      <c r="AT45" s="17">
        <f>(AM45^4)*AA45*AP45*AQ45</f>
        <v>6.1112080651525194</v>
      </c>
      <c r="AU45" s="17">
        <f>MIN(AR45, 0.05*AR$128)</f>
        <v>7.4143601858794206</v>
      </c>
      <c r="AV45" s="17">
        <f>MIN(AS45, 0.05*AS$128)</f>
        <v>7.4143601858794206</v>
      </c>
      <c r="AW45" s="17">
        <f>MIN(AT45, 0.05*AT$128)</f>
        <v>6.1112080651525194</v>
      </c>
      <c r="AX45" s="14">
        <f>AU45/$AU$128</f>
        <v>1.1632963840948658E-2</v>
      </c>
      <c r="AY45" s="14">
        <f>AV45/$AV$128</f>
        <v>1.5324833079773328E-2</v>
      </c>
      <c r="AZ45" s="67">
        <f>AW45/$AW$128</f>
        <v>5.7779921353839827E-4</v>
      </c>
      <c r="BA45" s="21">
        <f>N45</f>
        <v>0</v>
      </c>
      <c r="BB45" s="66">
        <v>1680</v>
      </c>
      <c r="BC45" s="15">
        <f>$D$134*AX45</f>
        <v>1473.3265034199885</v>
      </c>
      <c r="BD45" s="19">
        <f>BC45-BB45</f>
        <v>-206.67349658001149</v>
      </c>
      <c r="BE45" s="53">
        <f>BD45*IF($BD$128 &gt; 0, (BD45&gt;0), (BD45&lt;0))</f>
        <v>0</v>
      </c>
      <c r="BF45" s="61">
        <f>BE45/$BE$128</f>
        <v>0</v>
      </c>
      <c r="BG45" s="62">
        <f>BF45*$BD$128</f>
        <v>0</v>
      </c>
      <c r="BH45" s="63">
        <f>(IF(BG45 &gt; 0, V45, W45))</f>
        <v>67.299938097933904</v>
      </c>
      <c r="BI45" s="46">
        <f>BG45/BH45</f>
        <v>0</v>
      </c>
      <c r="BJ45" s="64">
        <f>BB45/BC45</f>
        <v>1.1402767791798127</v>
      </c>
      <c r="BK45" s="66">
        <v>269</v>
      </c>
      <c r="BL45" s="66">
        <v>2890</v>
      </c>
      <c r="BM45" s="66">
        <v>0</v>
      </c>
      <c r="BN45" s="10">
        <f>SUM(BK45:BM45)</f>
        <v>3159</v>
      </c>
      <c r="BO45" s="15">
        <f>AY45*$D$133</f>
        <v>2880.9766699989073</v>
      </c>
      <c r="BP45" s="9">
        <f>BO45-BN45</f>
        <v>-278.02333000109275</v>
      </c>
      <c r="BQ45" s="53">
        <f>BP45*IF($BP$128 &gt; 0, (BP45&gt;0), (BP45&lt;0))</f>
        <v>0</v>
      </c>
      <c r="BR45" s="7">
        <f>BQ45/$BQ$128</f>
        <v>0</v>
      </c>
      <c r="BS45" s="62">
        <f>BR45*$BP$128</f>
        <v>0</v>
      </c>
      <c r="BT45" s="48">
        <f>IF(BS45&gt;0,V45,W45)</f>
        <v>67.299938097933904</v>
      </c>
      <c r="BU45" s="46">
        <f>BS45/BT45</f>
        <v>0</v>
      </c>
      <c r="BV45" s="64">
        <f>BN45/BO45</f>
        <v>1.096503152176237</v>
      </c>
      <c r="BW45" s="16">
        <f>BB45+BN45+BY45</f>
        <v>4839</v>
      </c>
      <c r="BX45" s="69">
        <f>BC45+BO45+BZ45</f>
        <v>4358.724493000891</v>
      </c>
      <c r="BY45" s="66">
        <v>0</v>
      </c>
      <c r="BZ45" s="15">
        <f>AZ45*$D$136</f>
        <v>4.4213195819958235</v>
      </c>
      <c r="CA45" s="37">
        <f>BZ45-BY45</f>
        <v>4.4213195819958235</v>
      </c>
      <c r="CB45" s="54">
        <f>CA45*(CA45&lt;&gt;0)</f>
        <v>4.4213195819958235</v>
      </c>
      <c r="CC45" s="26">
        <f>CB45/$CB$128</f>
        <v>1.1122816558480069E-3</v>
      </c>
      <c r="CD45" s="47">
        <f>CC45 * $CA$128</f>
        <v>4.4213195819958235</v>
      </c>
      <c r="CE45" s="48">
        <f>IF(CD45&gt;0, V45, W45)</f>
        <v>66.90390958067627</v>
      </c>
      <c r="CF45" s="65">
        <f>CD45/CE45</f>
        <v>6.6084622105145624E-2</v>
      </c>
      <c r="CG45" t="s">
        <v>224</v>
      </c>
      <c r="CH45" s="66">
        <v>0</v>
      </c>
      <c r="CI45" s="15">
        <f>AZ45*$CH$131</f>
        <v>4.8356016181028547</v>
      </c>
      <c r="CJ45" s="37">
        <f>CI45-CH45</f>
        <v>4.8356016181028547</v>
      </c>
      <c r="CK45" s="54">
        <f>CJ45*(CJ45&lt;&gt;0)</f>
        <v>4.8356016181028547</v>
      </c>
      <c r="CL45" s="26">
        <f>CK45/$CK$128</f>
        <v>7.1174589609992046E-4</v>
      </c>
      <c r="CM45" s="47">
        <f>CL45 * $CJ$128</f>
        <v>4.8356016181028547</v>
      </c>
      <c r="CN45" s="48">
        <f>IF(CD45&gt;0,V45,W45)</f>
        <v>66.90390958067627</v>
      </c>
      <c r="CO45" s="65">
        <f>CM45/CN45</f>
        <v>7.2276816831934626E-2</v>
      </c>
      <c r="CP45" s="70">
        <f>N45</f>
        <v>0</v>
      </c>
      <c r="CQ45" s="1">
        <f>BW45+BY45</f>
        <v>4839</v>
      </c>
    </row>
    <row r="46" spans="1:95" x14ac:dyDescent="0.2">
      <c r="A46" s="28" t="s">
        <v>163</v>
      </c>
      <c r="B46">
        <v>0</v>
      </c>
      <c r="C46">
        <v>0</v>
      </c>
      <c r="D46">
        <v>0.149420695165801</v>
      </c>
      <c r="E46">
        <v>0.85057930483419897</v>
      </c>
      <c r="F46">
        <v>0.150178784266984</v>
      </c>
      <c r="G46">
        <v>0.150178784266984</v>
      </c>
      <c r="H46">
        <v>4.7638946928541502E-2</v>
      </c>
      <c r="I46">
        <v>3.6356038445465901E-2</v>
      </c>
      <c r="J46">
        <v>4.1616864202334701E-2</v>
      </c>
      <c r="K46">
        <v>7.9056752215802606E-2</v>
      </c>
      <c r="L46">
        <v>0.78642427978872198</v>
      </c>
      <c r="M46">
        <v>-2.5378218366900902</v>
      </c>
      <c r="N46" s="21">
        <v>0</v>
      </c>
      <c r="O46">
        <v>1.00113879521051</v>
      </c>
      <c r="P46">
        <v>0.98404804944633495</v>
      </c>
      <c r="Q46">
        <v>1.01582979242852</v>
      </c>
      <c r="R46">
        <v>0.98628511082870796</v>
      </c>
      <c r="S46">
        <v>96.580001831054602</v>
      </c>
      <c r="T46" s="27">
        <f>IF(C46,P46,R46)</f>
        <v>0.98628511082870796</v>
      </c>
      <c r="U46" s="27">
        <f>IF(D46 = 0,O46,Q46)</f>
        <v>1.01582979242852</v>
      </c>
      <c r="V46" s="39">
        <f>S46*T46^(1-N46)</f>
        <v>95.255417809778507</v>
      </c>
      <c r="W46" s="38">
        <f>S46*U46^(N46+1)</f>
        <v>98.108843212786283</v>
      </c>
      <c r="X46" s="44">
        <f>0.5 * (D46-MAX($D$3:$D$127))/(MIN($D$3:$D$127)-MAX($D$3:$D$127)) + 0.75</f>
        <v>1.1740816326530612</v>
      </c>
      <c r="Y46" s="44">
        <f>AVERAGE(D46, F46, G46, H46, I46, J46, K46)</f>
        <v>9.3492409355987655E-2</v>
      </c>
      <c r="Z46" s="22">
        <f>AI46^N46</f>
        <v>1</v>
      </c>
      <c r="AA46" s="22">
        <f>(Z46+AB46)/2</f>
        <v>1</v>
      </c>
      <c r="AB46" s="22">
        <f>AM46^N46</f>
        <v>1</v>
      </c>
      <c r="AC46" s="22">
        <v>1</v>
      </c>
      <c r="AD46" s="22">
        <v>1</v>
      </c>
      <c r="AE46" s="22">
        <v>1</v>
      </c>
      <c r="AF46" s="22">
        <f>PERCENTILE($L$2:$L$127, 0.05)</f>
        <v>-7.0738934788639324E-2</v>
      </c>
      <c r="AG46" s="22">
        <f>PERCENTILE($L$2:$L$127, 0.95)</f>
        <v>0.99971493111423171</v>
      </c>
      <c r="AH46" s="22">
        <f>MIN(MAX(L46,AF46), AG46)</f>
        <v>0.78642427978872198</v>
      </c>
      <c r="AI46" s="22">
        <f>AH46-$AH$128+1</f>
        <v>1.8571632145773613</v>
      </c>
      <c r="AJ46" s="22">
        <f>PERCENTILE($M$2:$M$127, 0.02)</f>
        <v>-2.5491164753882352</v>
      </c>
      <c r="AK46" s="22">
        <f>PERCENTILE($M$2:$M$127, 0.98)</f>
        <v>1.3143569426364499</v>
      </c>
      <c r="AL46" s="22">
        <f>MIN(MAX(M46,AJ46), AK46)</f>
        <v>-2.5378218366900902</v>
      </c>
      <c r="AM46" s="22">
        <f>AL46-$AL$128 + 1</f>
        <v>1.011294638698145</v>
      </c>
      <c r="AN46" s="46">
        <v>1</v>
      </c>
      <c r="AO46" s="46">
        <v>1</v>
      </c>
      <c r="AP46" s="51">
        <v>1</v>
      </c>
      <c r="AQ46" s="21">
        <v>1</v>
      </c>
      <c r="AR46" s="17">
        <f>(AI46^4)*AB46*AE46*AN46</f>
        <v>11.895981811133794</v>
      </c>
      <c r="AS46" s="17">
        <f>(AI46^4) *Z46*AC46*AO46</f>
        <v>11.895981811133794</v>
      </c>
      <c r="AT46" s="17">
        <f>(AM46^4)*AA46*AP46*AQ46</f>
        <v>1.0459497476232058</v>
      </c>
      <c r="AU46" s="17">
        <f>MIN(AR46, 0.05*AR$128)</f>
        <v>11.895981811133794</v>
      </c>
      <c r="AV46" s="17">
        <f>MIN(AS46, 0.05*AS$128)</f>
        <v>11.895981811133794</v>
      </c>
      <c r="AW46" s="17">
        <f>MIN(AT46, 0.05*AT$128)</f>
        <v>1.0459497476232058</v>
      </c>
      <c r="AX46" s="14">
        <f>AU46/$AU$128</f>
        <v>1.8664527051849501E-2</v>
      </c>
      <c r="AY46" s="14">
        <f>AV46/$AV$128</f>
        <v>2.4587952433554702E-2</v>
      </c>
      <c r="AZ46" s="67">
        <f>AW46/$AW$128</f>
        <v>9.8891894226856353E-5</v>
      </c>
      <c r="BA46" s="21">
        <f>N46</f>
        <v>0</v>
      </c>
      <c r="BB46" s="66">
        <v>3284</v>
      </c>
      <c r="BC46" s="15">
        <f>$D$134*AX46</f>
        <v>2363.8810156437912</v>
      </c>
      <c r="BD46" s="19">
        <f>BC46-BB46</f>
        <v>-920.11898435620878</v>
      </c>
      <c r="BE46" s="53">
        <f>BD46*IF($BD$128 &gt; 0, (BD46&gt;0), (BD46&lt;0))</f>
        <v>0</v>
      </c>
      <c r="BF46" s="61">
        <f>BE46/$BE$128</f>
        <v>0</v>
      </c>
      <c r="BG46" s="62">
        <f>BF46*$BD$128</f>
        <v>0</v>
      </c>
      <c r="BH46" s="63">
        <f>(IF(BG46 &gt; 0, V46, W46))</f>
        <v>98.108843212786283</v>
      </c>
      <c r="BI46" s="46">
        <f>BG46/BH46</f>
        <v>0</v>
      </c>
      <c r="BJ46" s="64">
        <f>BB46/BC46</f>
        <v>1.3892408197650417</v>
      </c>
      <c r="BK46" s="66">
        <v>1449</v>
      </c>
      <c r="BL46" s="66">
        <v>3284</v>
      </c>
      <c r="BM46" s="66">
        <v>97</v>
      </c>
      <c r="BN46" s="10">
        <f>SUM(BK46:BM46)</f>
        <v>4830</v>
      </c>
      <c r="BO46" s="15">
        <f>AY46*$D$133</f>
        <v>4622.3875297936829</v>
      </c>
      <c r="BP46" s="9">
        <f>BO46-BN46</f>
        <v>-207.61247020631708</v>
      </c>
      <c r="BQ46" s="53">
        <f>BP46*IF($BP$128 &gt; 0, (BP46&gt;0), (BP46&lt;0))</f>
        <v>0</v>
      </c>
      <c r="BR46" s="7">
        <f>BQ46/$BQ$128</f>
        <v>0</v>
      </c>
      <c r="BS46" s="62">
        <f>BR46*$BP$128</f>
        <v>0</v>
      </c>
      <c r="BT46" s="48">
        <f>IF(BS46&gt;0,V46,W46)</f>
        <v>98.108843212786283</v>
      </c>
      <c r="BU46" s="46">
        <f>BS46/BT46</f>
        <v>0</v>
      </c>
      <c r="BV46" s="64">
        <f>BN46/BO46</f>
        <v>1.0449145531109512</v>
      </c>
      <c r="BW46" s="16">
        <f>BB46+BN46+BY46</f>
        <v>8114</v>
      </c>
      <c r="BX46" s="69">
        <f>BC46+BO46+BZ46</f>
        <v>6987.0252662120984</v>
      </c>
      <c r="BY46" s="66">
        <v>0</v>
      </c>
      <c r="BZ46" s="15">
        <f>AZ46*$D$136</f>
        <v>0.75672077462390486</v>
      </c>
      <c r="CA46" s="37">
        <f>BZ46-BY46</f>
        <v>0.75672077462390486</v>
      </c>
      <c r="CB46" s="54">
        <f>CA46*(CA46&lt;&gt;0)</f>
        <v>0.75672077462390486</v>
      </c>
      <c r="CC46" s="26">
        <f>CB46/$CB$128</f>
        <v>1.9037000619469323E-4</v>
      </c>
      <c r="CD46" s="47">
        <f>CC46 * $CA$128</f>
        <v>0.75672077462390486</v>
      </c>
      <c r="CE46" s="48">
        <f>IF(CD46&gt;0, V46, W46)</f>
        <v>95.255417809778507</v>
      </c>
      <c r="CF46" s="65">
        <f>CD46/CE46</f>
        <v>7.944123200793133E-3</v>
      </c>
      <c r="CG46" t="s">
        <v>224</v>
      </c>
      <c r="CH46" s="66">
        <v>0</v>
      </c>
      <c r="CI46" s="15">
        <f>AZ46*$CH$131</f>
        <v>0.82762626278456086</v>
      </c>
      <c r="CJ46" s="37">
        <f>CI46-CH46</f>
        <v>0.82762626278456086</v>
      </c>
      <c r="CK46" s="54">
        <f>CJ46*(CJ46&lt;&gt;0)</f>
        <v>0.82762626278456086</v>
      </c>
      <c r="CL46" s="26">
        <f>CK46/$CK$128</f>
        <v>1.2181723031859901E-4</v>
      </c>
      <c r="CM46" s="47">
        <f>CL46 * $CJ$128</f>
        <v>0.82762626278456086</v>
      </c>
      <c r="CN46" s="48">
        <f>IF(CD46&gt;0,V46,W46)</f>
        <v>95.255417809778507</v>
      </c>
      <c r="CO46" s="65">
        <f>CM46/CN46</f>
        <v>8.6884954348454956E-3</v>
      </c>
      <c r="CP46" s="70">
        <f>N46</f>
        <v>0</v>
      </c>
      <c r="CQ46" s="1">
        <f>BW46+BY46</f>
        <v>8114</v>
      </c>
    </row>
    <row r="47" spans="1:95" x14ac:dyDescent="0.2">
      <c r="A47" s="28" t="s">
        <v>250</v>
      </c>
      <c r="B47">
        <v>1</v>
      </c>
      <c r="C47">
        <v>1</v>
      </c>
      <c r="D47">
        <v>0.82520974830203697</v>
      </c>
      <c r="E47">
        <v>0.174790251697962</v>
      </c>
      <c r="F47">
        <v>0.939213349225268</v>
      </c>
      <c r="G47">
        <v>0.939213349225268</v>
      </c>
      <c r="H47">
        <v>0.40284162139573698</v>
      </c>
      <c r="I47">
        <v>0.74717927287923103</v>
      </c>
      <c r="J47">
        <v>0.54863002994728405</v>
      </c>
      <c r="K47">
        <v>0.71783051475424697</v>
      </c>
      <c r="L47">
        <v>0.174257167642141</v>
      </c>
      <c r="M47">
        <v>1.12171641275176</v>
      </c>
      <c r="N47" s="21">
        <v>0</v>
      </c>
      <c r="O47">
        <v>1.03530504921639</v>
      </c>
      <c r="P47">
        <v>0.986906196577223</v>
      </c>
      <c r="Q47">
        <v>1.02010997245385</v>
      </c>
      <c r="R47">
        <v>0.96013416929665296</v>
      </c>
      <c r="S47">
        <v>2.8599998950958199</v>
      </c>
      <c r="T47" s="27">
        <f>IF(C47,P47,R47)</f>
        <v>0.986906196577223</v>
      </c>
      <c r="U47" s="27">
        <f>IF(D47 = 0,O47,Q47)</f>
        <v>1.02010997245385</v>
      </c>
      <c r="V47" s="39">
        <f>S47*T47^(1-N47)</f>
        <v>2.8225516186802722</v>
      </c>
      <c r="W47" s="38">
        <f>S47*U47^(N47+1)</f>
        <v>2.9175144142042106</v>
      </c>
      <c r="X47" s="44">
        <f>0.5 * (D47-MAX($D$3:$D$127))/(MIN($D$3:$D$127)-MAX($D$3:$D$127)) + 0.75</f>
        <v>0.8288775510204085</v>
      </c>
      <c r="Y47" s="44">
        <f>AVERAGE(D47, F47, G47, H47, I47, J47, K47)</f>
        <v>0.73144541224701043</v>
      </c>
      <c r="Z47" s="22">
        <f>AI47^N47</f>
        <v>1</v>
      </c>
      <c r="AA47" s="22">
        <f>(Z47+AB47)/2</f>
        <v>1</v>
      </c>
      <c r="AB47" s="22">
        <f>AM47^N47</f>
        <v>1</v>
      </c>
      <c r="AC47" s="22">
        <v>1</v>
      </c>
      <c r="AD47" s="22">
        <v>1</v>
      </c>
      <c r="AE47" s="22">
        <v>1</v>
      </c>
      <c r="AF47" s="22">
        <f>PERCENTILE($L$2:$L$127, 0.05)</f>
        <v>-7.0738934788639324E-2</v>
      </c>
      <c r="AG47" s="22">
        <f>PERCENTILE($L$2:$L$127, 0.95)</f>
        <v>0.99971493111423171</v>
      </c>
      <c r="AH47" s="22">
        <f>MIN(MAX(L47,AF47), AG47)</f>
        <v>0.174257167642141</v>
      </c>
      <c r="AI47" s="22">
        <f>AH47-$AH$128+1</f>
        <v>1.2449961024307803</v>
      </c>
      <c r="AJ47" s="22">
        <f>PERCENTILE($M$2:$M$127, 0.02)</f>
        <v>-2.5491164753882352</v>
      </c>
      <c r="AK47" s="22">
        <f>PERCENTILE($M$2:$M$127, 0.98)</f>
        <v>1.3143569426364499</v>
      </c>
      <c r="AL47" s="22">
        <f>MIN(MAX(M47,AJ47), AK47)</f>
        <v>1.12171641275176</v>
      </c>
      <c r="AM47" s="22">
        <f>AL47-$AL$128 + 1</f>
        <v>4.6708328881399952</v>
      </c>
      <c r="AN47" s="46">
        <v>0</v>
      </c>
      <c r="AO47" s="49">
        <v>0</v>
      </c>
      <c r="AP47" s="51">
        <v>0.5</v>
      </c>
      <c r="AQ47" s="50">
        <v>1</v>
      </c>
      <c r="AR47" s="17">
        <f>(AI47^4)*AB47*AE47*AN47</f>
        <v>0</v>
      </c>
      <c r="AS47" s="17">
        <f>(AI47^4) *Z47*AC47*AO47</f>
        <v>0</v>
      </c>
      <c r="AT47" s="17">
        <f>(AM47^4)*AA47*AP47*AQ47</f>
        <v>237.9837602516923</v>
      </c>
      <c r="AU47" s="17">
        <f>MIN(AR47, 0.05*AR$128)</f>
        <v>0</v>
      </c>
      <c r="AV47" s="17">
        <f>MIN(AS47, 0.05*AS$128)</f>
        <v>0</v>
      </c>
      <c r="AW47" s="17">
        <f>MIN(AT47, 0.05*AT$128)</f>
        <v>237.9837602516923</v>
      </c>
      <c r="AX47" s="14">
        <f>AU47/$AU$128</f>
        <v>0</v>
      </c>
      <c r="AY47" s="14">
        <f>AV47/$AV$128</f>
        <v>0</v>
      </c>
      <c r="AZ47" s="67">
        <f>AW47/$AW$128</f>
        <v>2.2500760576690777E-2</v>
      </c>
      <c r="BA47" s="21">
        <f>N47</f>
        <v>0</v>
      </c>
      <c r="BB47" s="66">
        <v>0</v>
      </c>
      <c r="BC47" s="15">
        <f>$D$134*AX47</f>
        <v>0</v>
      </c>
      <c r="BD47" s="19">
        <f>BC47-BB47</f>
        <v>0</v>
      </c>
      <c r="BE47" s="53">
        <f>BD47*IF($BD$128 &gt; 0, (BD47&gt;0), (BD47&lt;0))</f>
        <v>0</v>
      </c>
      <c r="BF47" s="61">
        <f>BE47/$BE$128</f>
        <v>0</v>
      </c>
      <c r="BG47" s="62">
        <f>BF47*$BD$128</f>
        <v>0</v>
      </c>
      <c r="BH47" s="63">
        <f>(IF(BG47 &gt; 0, V47, W47))</f>
        <v>2.9175144142042106</v>
      </c>
      <c r="BI47" s="46">
        <f>BG47/BH47</f>
        <v>0</v>
      </c>
      <c r="BJ47" s="64" t="e">
        <f>BB47/BC47</f>
        <v>#DIV/0!</v>
      </c>
      <c r="BK47" s="66">
        <v>0</v>
      </c>
      <c r="BL47" s="66">
        <v>0</v>
      </c>
      <c r="BM47" s="66">
        <v>0</v>
      </c>
      <c r="BN47" s="10">
        <f>SUM(BK47:BM47)</f>
        <v>0</v>
      </c>
      <c r="BO47" s="15">
        <f>AY47*$D$133</f>
        <v>0</v>
      </c>
      <c r="BP47" s="9">
        <f>BO47-BN47</f>
        <v>0</v>
      </c>
      <c r="BQ47" s="53">
        <f>BP47*IF($BP$128 &gt; 0, (BP47&gt;0), (BP47&lt;0))</f>
        <v>0</v>
      </c>
      <c r="BR47" s="7">
        <f>BQ47/$BQ$128</f>
        <v>0</v>
      </c>
      <c r="BS47" s="62">
        <f>BR47*$BP$128</f>
        <v>0</v>
      </c>
      <c r="BT47" s="48">
        <f>IF(BS47&gt;0,V47,W47)</f>
        <v>2.9175144142042106</v>
      </c>
      <c r="BU47" s="46">
        <f>BS47/BT47</f>
        <v>0</v>
      </c>
      <c r="BV47" s="64" t="e">
        <f>BN47/BO47</f>
        <v>#DIV/0!</v>
      </c>
      <c r="BW47" s="16">
        <f>BB47+BN47+BY47</f>
        <v>106</v>
      </c>
      <c r="BX47" s="69">
        <f>BC47+BO47+BZ47</f>
        <v>172.17581993283781</v>
      </c>
      <c r="BY47" s="66">
        <v>106</v>
      </c>
      <c r="BZ47" s="15">
        <f>AZ47*$D$136</f>
        <v>172.17581993283781</v>
      </c>
      <c r="CA47" s="37">
        <f>BZ47-BY47</f>
        <v>66.175819932837811</v>
      </c>
      <c r="CB47" s="54">
        <f>CA47*(CA47&lt;&gt;0)</f>
        <v>66.175819932837811</v>
      </c>
      <c r="CC47" s="26">
        <f>CB47/$CB$128</f>
        <v>1.6648005014550406E-2</v>
      </c>
      <c r="CD47" s="47">
        <f>CC47 * $CA$128</f>
        <v>66.175819932837811</v>
      </c>
      <c r="CE47" s="48">
        <f>IF(CD47&gt;0, V47, W47)</f>
        <v>2.8225516186802722</v>
      </c>
      <c r="CF47" s="65">
        <f>CD47/CE47</f>
        <v>23.445388737931864</v>
      </c>
      <c r="CG47" t="s">
        <v>224</v>
      </c>
      <c r="CH47" s="66">
        <v>0</v>
      </c>
      <c r="CI47" s="15">
        <f>AZ47*$CH$131</f>
        <v>188.30886526632511</v>
      </c>
      <c r="CJ47" s="37">
        <f>CI47-CH47</f>
        <v>188.30886526632511</v>
      </c>
      <c r="CK47" s="54">
        <f>CJ47*(CJ47&lt;&gt;0)</f>
        <v>188.30886526632511</v>
      </c>
      <c r="CL47" s="26">
        <f>CK47/$CK$128</f>
        <v>2.7716936306494744E-2</v>
      </c>
      <c r="CM47" s="47">
        <f>CL47 * $CJ$128</f>
        <v>188.30886526632511</v>
      </c>
      <c r="CN47" s="48">
        <f>IF(CD47&gt;0,V47,W47)</f>
        <v>2.8225516186802722</v>
      </c>
      <c r="CO47" s="65">
        <f>CM47/CN47</f>
        <v>66.715826920597422</v>
      </c>
      <c r="CP47" s="70">
        <f>N47</f>
        <v>0</v>
      </c>
      <c r="CQ47" s="1">
        <f>BW47+BY47</f>
        <v>212</v>
      </c>
    </row>
    <row r="48" spans="1:95" x14ac:dyDescent="0.2">
      <c r="A48" s="28" t="s">
        <v>263</v>
      </c>
      <c r="B48">
        <v>1</v>
      </c>
      <c r="C48">
        <v>1</v>
      </c>
      <c r="D48">
        <v>0.94726328405912896</v>
      </c>
      <c r="E48">
        <v>5.2736715940870899E-2</v>
      </c>
      <c r="F48">
        <v>0.96861342868494205</v>
      </c>
      <c r="G48">
        <v>0.96861342868494205</v>
      </c>
      <c r="H48">
        <v>0.96071876305892101</v>
      </c>
      <c r="I48">
        <v>0.84412870873380697</v>
      </c>
      <c r="J48">
        <v>0.90053888806495597</v>
      </c>
      <c r="K48">
        <v>0.93395613389105303</v>
      </c>
      <c r="L48">
        <v>0.29125367575877398</v>
      </c>
      <c r="M48">
        <v>-0.32280857364749999</v>
      </c>
      <c r="N48" s="21">
        <v>0</v>
      </c>
      <c r="O48">
        <v>1.0030235549088</v>
      </c>
      <c r="P48">
        <v>1</v>
      </c>
      <c r="Q48">
        <v>1.0085556954997099</v>
      </c>
      <c r="R48">
        <v>0.99141014272303996</v>
      </c>
      <c r="S48">
        <v>7.4499998092651296</v>
      </c>
      <c r="T48" s="27">
        <f>IF(C48,P48,R48)</f>
        <v>1</v>
      </c>
      <c r="U48" s="27">
        <f>IF(D48 = 0,O48,Q48)</f>
        <v>1.0085556954997099</v>
      </c>
      <c r="V48" s="39">
        <f>S48*T48^(1-N48)</f>
        <v>7.4499998092651296</v>
      </c>
      <c r="W48" s="38">
        <f>S48*U48^(N48+1)</f>
        <v>7.5137397391060992</v>
      </c>
      <c r="X48" s="44">
        <f>0.5 * (D48-MAX($D$3:$D$127))/(MIN($D$3:$D$127)-MAX($D$3:$D$127)) + 0.75</f>
        <v>0.76653061224489805</v>
      </c>
      <c r="Y48" s="44">
        <f>AVERAGE(D48, F48, G48, H48, I48, J48, K48)</f>
        <v>0.93197609073967858</v>
      </c>
      <c r="Z48" s="22">
        <f>AI48^N48</f>
        <v>1</v>
      </c>
      <c r="AA48" s="22">
        <f>(Z48+AB48)/2</f>
        <v>1</v>
      </c>
      <c r="AB48" s="22">
        <f>AM48^N48</f>
        <v>1</v>
      </c>
      <c r="AC48" s="22">
        <v>1</v>
      </c>
      <c r="AD48" s="22">
        <v>1</v>
      </c>
      <c r="AE48" s="22">
        <v>1</v>
      </c>
      <c r="AF48" s="22">
        <f>PERCENTILE($L$2:$L$127, 0.05)</f>
        <v>-7.0738934788639324E-2</v>
      </c>
      <c r="AG48" s="22">
        <f>PERCENTILE($L$2:$L$127, 0.95)</f>
        <v>0.99971493111423171</v>
      </c>
      <c r="AH48" s="22">
        <f>MIN(MAX(L48,AF48), AG48)</f>
        <v>0.29125367575877398</v>
      </c>
      <c r="AI48" s="22">
        <f>AH48-$AH$128+1</f>
        <v>1.3619926105474134</v>
      </c>
      <c r="AJ48" s="22">
        <f>PERCENTILE($M$2:$M$127, 0.02)</f>
        <v>-2.5491164753882352</v>
      </c>
      <c r="AK48" s="22">
        <f>PERCENTILE($M$2:$M$127, 0.98)</f>
        <v>1.3143569426364499</v>
      </c>
      <c r="AL48" s="22">
        <f>MIN(MAX(M48,AJ48), AK48)</f>
        <v>-0.32280857364749999</v>
      </c>
      <c r="AM48" s="22">
        <f>AL48-$AL$128 + 1</f>
        <v>3.2263079017407352</v>
      </c>
      <c r="AN48" s="46">
        <v>0</v>
      </c>
      <c r="AO48" s="49">
        <v>0</v>
      </c>
      <c r="AP48" s="51">
        <v>0.5</v>
      </c>
      <c r="AQ48" s="50">
        <v>1</v>
      </c>
      <c r="AR48" s="17">
        <f>(AI48^4)*AB48*AE48*AN48</f>
        <v>0</v>
      </c>
      <c r="AS48" s="17">
        <f>(AI48^4) *Z48*AC48*AO48</f>
        <v>0</v>
      </c>
      <c r="AT48" s="17">
        <f>(AM48^4)*AA48*AP48*AQ48</f>
        <v>54.174292905136646</v>
      </c>
      <c r="AU48" s="17">
        <f>MIN(AR48, 0.05*AR$128)</f>
        <v>0</v>
      </c>
      <c r="AV48" s="17">
        <f>MIN(AS48, 0.05*AS$128)</f>
        <v>0</v>
      </c>
      <c r="AW48" s="17">
        <f>MIN(AT48, 0.05*AT$128)</f>
        <v>54.174292905136646</v>
      </c>
      <c r="AX48" s="14">
        <f>AU48/$AU$128</f>
        <v>0</v>
      </c>
      <c r="AY48" s="14">
        <f>AV48/$AV$128</f>
        <v>0</v>
      </c>
      <c r="AZ48" s="67">
        <f>AW48/$AW$128</f>
        <v>5.1220419106783547E-3</v>
      </c>
      <c r="BA48" s="21">
        <f>N48</f>
        <v>0</v>
      </c>
      <c r="BB48" s="66">
        <v>0</v>
      </c>
      <c r="BC48" s="15">
        <f>$D$134*AX48</f>
        <v>0</v>
      </c>
      <c r="BD48" s="19">
        <f>BC48-BB48</f>
        <v>0</v>
      </c>
      <c r="BE48" s="53">
        <f>BD48*IF($BD$128 &gt; 0, (BD48&gt;0), (BD48&lt;0))</f>
        <v>0</v>
      </c>
      <c r="BF48" s="61">
        <f>BE48/$BE$128</f>
        <v>0</v>
      </c>
      <c r="BG48" s="62">
        <f>BF48*$BD$128</f>
        <v>0</v>
      </c>
      <c r="BH48" s="63">
        <f>(IF(BG48 &gt; 0, V48, W48))</f>
        <v>7.5137397391060992</v>
      </c>
      <c r="BI48" s="46">
        <f>BG48/BH48</f>
        <v>0</v>
      </c>
      <c r="BJ48" s="64" t="e">
        <f>BB48/BC48</f>
        <v>#DIV/0!</v>
      </c>
      <c r="BK48" s="66">
        <v>0</v>
      </c>
      <c r="BL48" s="66">
        <v>0</v>
      </c>
      <c r="BM48" s="66">
        <v>0</v>
      </c>
      <c r="BN48" s="10">
        <f>SUM(BK48:BM48)</f>
        <v>0</v>
      </c>
      <c r="BO48" s="15">
        <f>AY48*$D$133</f>
        <v>0</v>
      </c>
      <c r="BP48" s="9">
        <f>BO48-BN48</f>
        <v>0</v>
      </c>
      <c r="BQ48" s="53">
        <f>BP48*IF($BP$128 &gt; 0, (BP48&gt;0), (BP48&lt;0))</f>
        <v>0</v>
      </c>
      <c r="BR48" s="7">
        <f>BQ48/$BQ$128</f>
        <v>0</v>
      </c>
      <c r="BS48" s="62">
        <f>BR48*$BP$128</f>
        <v>0</v>
      </c>
      <c r="BT48" s="48">
        <f>IF(BS48&gt;0,V48,W48)</f>
        <v>7.5137397391060992</v>
      </c>
      <c r="BU48" s="46">
        <f>BS48/BT48</f>
        <v>0</v>
      </c>
      <c r="BV48" s="64" t="e">
        <f>BN48/BO48</f>
        <v>#DIV/0!</v>
      </c>
      <c r="BW48" s="16">
        <f>BB48+BN48+BY48</f>
        <v>0</v>
      </c>
      <c r="BX48" s="69">
        <f>BC48+BO48+BZ48</f>
        <v>39.193864700510773</v>
      </c>
      <c r="BY48" s="66">
        <v>0</v>
      </c>
      <c r="BZ48" s="15">
        <f>AZ48*$D$136</f>
        <v>39.193864700510773</v>
      </c>
      <c r="CA48" s="37">
        <f>BZ48-BY48</f>
        <v>39.193864700510773</v>
      </c>
      <c r="CB48" s="54">
        <f>CA48*(CA48&lt;&gt;0)</f>
        <v>39.193864700510773</v>
      </c>
      <c r="CC48" s="26">
        <f>CB48/$CB$128</f>
        <v>9.8600917485561785E-3</v>
      </c>
      <c r="CD48" s="47">
        <f>CC48 * $CA$128</f>
        <v>39.193864700510773</v>
      </c>
      <c r="CE48" s="48">
        <f>IF(CD48&gt;0, V48, W48)</f>
        <v>7.4499998092651296</v>
      </c>
      <c r="CF48" s="65">
        <f>CD48/CE48</f>
        <v>5.2609215710002637</v>
      </c>
      <c r="CG48" t="s">
        <v>224</v>
      </c>
      <c r="CH48" s="66">
        <v>0</v>
      </c>
      <c r="CI48" s="15">
        <f>AZ48*$CH$131</f>
        <v>42.866368750467153</v>
      </c>
      <c r="CJ48" s="37">
        <f>CI48-CH48</f>
        <v>42.866368750467153</v>
      </c>
      <c r="CK48" s="54">
        <f>CJ48*(CJ48&lt;&gt;0)</f>
        <v>42.866368750467153</v>
      </c>
      <c r="CL48" s="26">
        <f>CK48/$CK$128</f>
        <v>6.3094449146993215E-3</v>
      </c>
      <c r="CM48" s="47">
        <f>CL48 * $CJ$128</f>
        <v>42.866368750467153</v>
      </c>
      <c r="CN48" s="48">
        <f>IF(CD48&gt;0,V48,W48)</f>
        <v>7.4499998092651296</v>
      </c>
      <c r="CO48" s="65">
        <f>CM48/CN48</f>
        <v>5.7538751473733933</v>
      </c>
      <c r="CP48" s="70">
        <f>N48</f>
        <v>0</v>
      </c>
      <c r="CQ48" s="1">
        <f>BW48+BY48</f>
        <v>0</v>
      </c>
    </row>
    <row r="49" spans="1:95" x14ac:dyDescent="0.2">
      <c r="A49" s="28" t="s">
        <v>160</v>
      </c>
      <c r="B49">
        <v>1</v>
      </c>
      <c r="C49">
        <v>1</v>
      </c>
      <c r="D49">
        <v>0.73152217339192904</v>
      </c>
      <c r="E49">
        <v>0.26847782660807001</v>
      </c>
      <c r="F49">
        <v>0.91815653555820398</v>
      </c>
      <c r="G49">
        <v>0.91815653555820398</v>
      </c>
      <c r="H49">
        <v>0.160468031759297</v>
      </c>
      <c r="I49">
        <v>0.262849979105725</v>
      </c>
      <c r="J49">
        <v>0.20537531203888201</v>
      </c>
      <c r="K49">
        <v>0.43424265680700302</v>
      </c>
      <c r="L49">
        <v>0.83972219104818302</v>
      </c>
      <c r="M49">
        <v>-2.1880661164140198</v>
      </c>
      <c r="N49" s="21">
        <v>0</v>
      </c>
      <c r="O49">
        <v>1.0191455301700101</v>
      </c>
      <c r="P49">
        <v>0.98874663172634203</v>
      </c>
      <c r="Q49">
        <v>0.99922792344022304</v>
      </c>
      <c r="R49">
        <v>0.99209421105237405</v>
      </c>
      <c r="S49">
        <v>364.27999877929602</v>
      </c>
      <c r="T49" s="27">
        <f>IF(C49,P49,R49)</f>
        <v>0.98874663172634203</v>
      </c>
      <c r="U49" s="27">
        <f>IF(D49 = 0,O49,Q49)</f>
        <v>0.99922792344022304</v>
      </c>
      <c r="V49" s="39">
        <f>S49*T49^(1-N49)</f>
        <v>360.18062179830491</v>
      </c>
      <c r="W49" s="38">
        <f>S49*U49^(N49+1)</f>
        <v>363.99874673104296</v>
      </c>
      <c r="X49" s="44">
        <f>0.5 * (D49-MAX($D$3:$D$127))/(MIN($D$3:$D$127)-MAX($D$3:$D$127)) + 0.75</f>
        <v>0.87673469387755132</v>
      </c>
      <c r="Y49" s="44">
        <f>AVERAGE(D49, F49, G49, H49, I49, J49, K49)</f>
        <v>0.51868160345989189</v>
      </c>
      <c r="Z49" s="22">
        <f>AI49^N49</f>
        <v>1</v>
      </c>
      <c r="AA49" s="22">
        <f>(Z49+AB49)/2</f>
        <v>1</v>
      </c>
      <c r="AB49" s="22">
        <f>AM49^N49</f>
        <v>1</v>
      </c>
      <c r="AC49" s="22">
        <v>1</v>
      </c>
      <c r="AD49" s="22">
        <v>1</v>
      </c>
      <c r="AE49" s="22">
        <v>1</v>
      </c>
      <c r="AF49" s="22">
        <f>PERCENTILE($L$2:$L$127, 0.05)</f>
        <v>-7.0738934788639324E-2</v>
      </c>
      <c r="AG49" s="22">
        <f>PERCENTILE($L$2:$L$127, 0.95)</f>
        <v>0.99971493111423171</v>
      </c>
      <c r="AH49" s="22">
        <f>MIN(MAX(L49,AF49), AG49)</f>
        <v>0.83972219104818302</v>
      </c>
      <c r="AI49" s="22">
        <f>AH49-$AH$128+1</f>
        <v>1.9104611258368225</v>
      </c>
      <c r="AJ49" s="22">
        <f>PERCENTILE($M$2:$M$127, 0.02)</f>
        <v>-2.5491164753882352</v>
      </c>
      <c r="AK49" s="22">
        <f>PERCENTILE($M$2:$M$127, 0.98)</f>
        <v>1.3143569426364499</v>
      </c>
      <c r="AL49" s="22">
        <f>MIN(MAX(M49,AJ49), AK49)</f>
        <v>-2.1880661164140198</v>
      </c>
      <c r="AM49" s="22">
        <f>AL49-$AL$128 + 1</f>
        <v>1.3610503589742153</v>
      </c>
      <c r="AN49" s="46">
        <v>1</v>
      </c>
      <c r="AO49" s="46">
        <v>0</v>
      </c>
      <c r="AP49" s="51">
        <v>1</v>
      </c>
      <c r="AQ49" s="21">
        <v>1</v>
      </c>
      <c r="AR49" s="17">
        <f>(AI49^4)*AB49*AE49*AN49</f>
        <v>13.321490526459206</v>
      </c>
      <c r="AS49" s="17">
        <f>(AI49^4) *Z49*AC49*AO49</f>
        <v>0</v>
      </c>
      <c r="AT49" s="17">
        <f>(AM49^4)*AA49*AP49*AQ49</f>
        <v>3.4316009369118432</v>
      </c>
      <c r="AU49" s="17">
        <f>MIN(AR49, 0.05*AR$128)</f>
        <v>13.321490526459206</v>
      </c>
      <c r="AV49" s="17">
        <f>MIN(AS49, 0.05*AS$128)</f>
        <v>0</v>
      </c>
      <c r="AW49" s="17">
        <f>MIN(AT49, 0.05*AT$128)</f>
        <v>3.4316009369118432</v>
      </c>
      <c r="AX49" s="14">
        <f>AU49/$AU$128</f>
        <v>2.0901118062348241E-2</v>
      </c>
      <c r="AY49" s="14">
        <f>AV49/$AV$128</f>
        <v>0</v>
      </c>
      <c r="AZ49" s="67">
        <f>AW49/$AW$128</f>
        <v>3.2444915986931119E-4</v>
      </c>
      <c r="BA49" s="21">
        <f>N49</f>
        <v>0</v>
      </c>
      <c r="BB49" s="66">
        <v>1457</v>
      </c>
      <c r="BC49" s="15">
        <f>$D$134*AX49</f>
        <v>2647.1475037144669</v>
      </c>
      <c r="BD49" s="19">
        <f>BC49-BB49</f>
        <v>1190.1475037144669</v>
      </c>
      <c r="BE49" s="53">
        <f>BD49*IF($BD$128 &gt; 0, (BD49&gt;0), (BD49&lt;0))</f>
        <v>1190.1475037144669</v>
      </c>
      <c r="BF49" s="61">
        <f>BE49/$BE$128</f>
        <v>4.3415682275673058E-2</v>
      </c>
      <c r="BG49" s="62">
        <f>BF49*$BD$128</f>
        <v>539.17935818158469</v>
      </c>
      <c r="BH49" s="63">
        <f>(IF(BG49 &gt; 0, V49, W49))</f>
        <v>360.18062179830491</v>
      </c>
      <c r="BI49" s="46">
        <f>BG49/BH49</f>
        <v>1.4969693691170205</v>
      </c>
      <c r="BJ49" s="64">
        <f>BB49/BC49</f>
        <v>0.55040378292314407</v>
      </c>
      <c r="BK49" s="66">
        <v>0</v>
      </c>
      <c r="BL49" s="66">
        <v>0</v>
      </c>
      <c r="BM49" s="66">
        <v>0</v>
      </c>
      <c r="BN49" s="10">
        <f>SUM(BK49:BM49)</f>
        <v>0</v>
      </c>
      <c r="BO49" s="15">
        <f>AY49*$D$133</f>
        <v>0</v>
      </c>
      <c r="BP49" s="9">
        <f>BO49-BN49</f>
        <v>0</v>
      </c>
      <c r="BQ49" s="53">
        <f>BP49*IF($BP$128 &gt; 0, (BP49&gt;0), (BP49&lt;0))</f>
        <v>0</v>
      </c>
      <c r="BR49" s="7">
        <f>BQ49/$BQ$128</f>
        <v>0</v>
      </c>
      <c r="BS49" s="62">
        <f>BR49*$BP$128</f>
        <v>0</v>
      </c>
      <c r="BT49" s="48">
        <f>IF(BS49&gt;0,V49,W49)</f>
        <v>363.99874673104296</v>
      </c>
      <c r="BU49" s="46">
        <f>BS49/BT49</f>
        <v>0</v>
      </c>
      <c r="BV49" s="64" t="e">
        <f>BN49/BO49</f>
        <v>#DIV/0!</v>
      </c>
      <c r="BW49" s="16">
        <f>BB49+BN49+BY49</f>
        <v>1457</v>
      </c>
      <c r="BX49" s="69">
        <f>BC49+BO49+BZ49</f>
        <v>2649.6301886857868</v>
      </c>
      <c r="BY49" s="66">
        <v>0</v>
      </c>
      <c r="BZ49" s="15">
        <f>AZ49*$D$136</f>
        <v>2.4826849713199692</v>
      </c>
      <c r="CA49" s="37">
        <f>BZ49-BY49</f>
        <v>2.4826849713199692</v>
      </c>
      <c r="CB49" s="54">
        <f>CA49*(CA49&lt;&gt;0)</f>
        <v>2.4826849713199692</v>
      </c>
      <c r="CC49" s="26">
        <f>CB49/$CB$128</f>
        <v>6.2457483555219408E-4</v>
      </c>
      <c r="CD49" s="47">
        <f>CC49 * $CA$128</f>
        <v>2.4826849713199692</v>
      </c>
      <c r="CE49" s="48">
        <f>IF(CD49&gt;0, V49, W49)</f>
        <v>360.18062179830491</v>
      </c>
      <c r="CF49" s="65">
        <f>CD49/CE49</f>
        <v>6.8928887926409076E-3</v>
      </c>
      <c r="CG49" t="s">
        <v>224</v>
      </c>
      <c r="CH49" s="66">
        <v>0</v>
      </c>
      <c r="CI49" s="15">
        <f>AZ49*$CH$131</f>
        <v>2.7153150189462654</v>
      </c>
      <c r="CJ49" s="37">
        <f>CI49-CH49</f>
        <v>2.7153150189462654</v>
      </c>
      <c r="CK49" s="54">
        <f>CJ49*(CJ49&lt;&gt;0)</f>
        <v>2.7153150189462654</v>
      </c>
      <c r="CL49" s="26">
        <f>CK49/$CK$128</f>
        <v>3.9966367661852632E-4</v>
      </c>
      <c r="CM49" s="47">
        <f>CL49 * $CJ$128</f>
        <v>2.7153150189462654</v>
      </c>
      <c r="CN49" s="48">
        <f>IF(CD49&gt;0,V49,W49)</f>
        <v>360.18062179830491</v>
      </c>
      <c r="CO49" s="65">
        <f>CM49/CN49</f>
        <v>7.5387593185587756E-3</v>
      </c>
      <c r="CP49" s="70">
        <f>N49</f>
        <v>0</v>
      </c>
      <c r="CQ49" s="1">
        <f>BW49+BY49</f>
        <v>1457</v>
      </c>
    </row>
    <row r="50" spans="1:95" x14ac:dyDescent="0.2">
      <c r="A50" s="28" t="s">
        <v>251</v>
      </c>
      <c r="B50">
        <v>1</v>
      </c>
      <c r="C50">
        <v>1</v>
      </c>
      <c r="D50">
        <v>0.37914502596883698</v>
      </c>
      <c r="E50">
        <v>0.62085497403116197</v>
      </c>
      <c r="F50">
        <v>0.99205403257846603</v>
      </c>
      <c r="G50">
        <v>0.99205403257846603</v>
      </c>
      <c r="H50">
        <v>4.3460091934809798E-2</v>
      </c>
      <c r="I50">
        <v>0.41412452987881299</v>
      </c>
      <c r="J50">
        <v>0.13415621543928899</v>
      </c>
      <c r="K50">
        <v>0.36481531563520297</v>
      </c>
      <c r="L50">
        <v>0.16780191855624299</v>
      </c>
      <c r="M50">
        <v>1.3064545648810499</v>
      </c>
      <c r="N50" s="21">
        <v>-2</v>
      </c>
      <c r="O50">
        <v>1.0016493971084801</v>
      </c>
      <c r="P50">
        <v>0.99705047465908303</v>
      </c>
      <c r="Q50">
        <v>1.0029285229140501</v>
      </c>
      <c r="R50">
        <v>0.99642037237473302</v>
      </c>
      <c r="S50">
        <v>113.81999969482401</v>
      </c>
      <c r="T50" s="27">
        <f>IF(C50,P50,R50)</f>
        <v>0.99705047465908303</v>
      </c>
      <c r="U50" s="27">
        <f>IF(D50 = 0,O50,Q50)</f>
        <v>1.0029285229140501</v>
      </c>
      <c r="V50" s="39">
        <f>S50*T50^(1-N50)</f>
        <v>112.81582245345955</v>
      </c>
      <c r="W50" s="38">
        <f>S50*U50^(N50+1)</f>
        <v>113.48764851568416</v>
      </c>
      <c r="X50" s="44">
        <f>0.5 * (D50-MAX($D$3:$D$127))/(MIN($D$3:$D$127)-MAX($D$3:$D$127)) + 0.75</f>
        <v>1.0567346938775513</v>
      </c>
      <c r="Y50" s="44">
        <f>AVERAGE(D50, F50, G50, H50, I50, J50, K50)</f>
        <v>0.47425846343055478</v>
      </c>
      <c r="Z50" s="22">
        <f>AI50^N50</f>
        <v>0.65189751753576319</v>
      </c>
      <c r="AA50" s="22">
        <f>(Z50+AB50)/2</f>
        <v>0.34715625406106843</v>
      </c>
      <c r="AB50" s="22">
        <f>AM50^N50</f>
        <v>4.2414990586373699E-2</v>
      </c>
      <c r="AC50" s="22">
        <v>1</v>
      </c>
      <c r="AD50" s="22">
        <v>1</v>
      </c>
      <c r="AE50" s="22">
        <v>1</v>
      </c>
      <c r="AF50" s="22">
        <f>PERCENTILE($L$2:$L$127, 0.05)</f>
        <v>-7.0738934788639324E-2</v>
      </c>
      <c r="AG50" s="22">
        <f>PERCENTILE($L$2:$L$127, 0.95)</f>
        <v>0.99971493111423171</v>
      </c>
      <c r="AH50" s="22">
        <f>MIN(MAX(L50,AF50), AG50)</f>
        <v>0.16780191855624299</v>
      </c>
      <c r="AI50" s="22">
        <f>AH50-$AH$128+1</f>
        <v>1.2385408533448823</v>
      </c>
      <c r="AJ50" s="22">
        <f>PERCENTILE($M$2:$M$127, 0.02)</f>
        <v>-2.5491164753882352</v>
      </c>
      <c r="AK50" s="22">
        <f>PERCENTILE($M$2:$M$127, 0.98)</f>
        <v>1.3143569426364499</v>
      </c>
      <c r="AL50" s="22">
        <f>MIN(MAX(M50,AJ50), AK50)</f>
        <v>1.3064545648810499</v>
      </c>
      <c r="AM50" s="22">
        <f>AL50-$AL$128 + 1</f>
        <v>4.8555710402692851</v>
      </c>
      <c r="AN50" s="46">
        <v>0</v>
      </c>
      <c r="AO50" s="49">
        <v>0</v>
      </c>
      <c r="AP50" s="51">
        <v>0.5</v>
      </c>
      <c r="AQ50" s="50">
        <v>1</v>
      </c>
      <c r="AR50" s="17">
        <f>(AI50^4)*AB50*AE50*AN50</f>
        <v>0</v>
      </c>
      <c r="AS50" s="17">
        <f>(AI50^4) *Z50*AC50*AO50</f>
        <v>0</v>
      </c>
      <c r="AT50" s="17">
        <f>(AM50^4)*AA50*AP50*AQ50</f>
        <v>96.484210603151425</v>
      </c>
      <c r="AU50" s="17">
        <f>MIN(AR50, 0.05*AR$128)</f>
        <v>0</v>
      </c>
      <c r="AV50" s="17">
        <f>MIN(AS50, 0.05*AS$128)</f>
        <v>0</v>
      </c>
      <c r="AW50" s="17">
        <f>MIN(AT50, 0.05*AT$128)</f>
        <v>96.484210603151425</v>
      </c>
      <c r="AX50" s="14">
        <f>AU50/$AU$128</f>
        <v>0</v>
      </c>
      <c r="AY50" s="14">
        <f>AV50/$AV$128</f>
        <v>0</v>
      </c>
      <c r="AZ50" s="67">
        <f>AW50/$AW$128</f>
        <v>9.1223372549307478E-3</v>
      </c>
      <c r="BA50" s="21">
        <f>N50</f>
        <v>-2</v>
      </c>
      <c r="BB50" s="66">
        <v>0</v>
      </c>
      <c r="BC50" s="15">
        <f>$D$134*AX50</f>
        <v>0</v>
      </c>
      <c r="BD50" s="19">
        <f>BC50-BB50</f>
        <v>0</v>
      </c>
      <c r="BE50" s="53">
        <f>BD50*IF($BD$128 &gt; 0, (BD50&gt;0), (BD50&lt;0))</f>
        <v>0</v>
      </c>
      <c r="BF50" s="61">
        <f>BE50/$BE$128</f>
        <v>0</v>
      </c>
      <c r="BG50" s="62">
        <f>BF50*$BD$128</f>
        <v>0</v>
      </c>
      <c r="BH50" s="63">
        <f>(IF(BG50 &gt; 0, V50, W50))</f>
        <v>113.48764851568416</v>
      </c>
      <c r="BI50" s="46">
        <f>BG50/BH50</f>
        <v>0</v>
      </c>
      <c r="BJ50" s="64" t="e">
        <f>BB50/BC50</f>
        <v>#DIV/0!</v>
      </c>
      <c r="BK50" s="66">
        <v>0</v>
      </c>
      <c r="BL50" s="66">
        <v>0</v>
      </c>
      <c r="BM50" s="66">
        <v>0</v>
      </c>
      <c r="BN50" s="10">
        <f>SUM(BK50:BM50)</f>
        <v>0</v>
      </c>
      <c r="BO50" s="15">
        <f>AY50*$D$133</f>
        <v>0</v>
      </c>
      <c r="BP50" s="9">
        <f>BO50-BN50</f>
        <v>0</v>
      </c>
      <c r="BQ50" s="53">
        <f>BP50*IF($BP$128 &gt; 0, (BP50&gt;0), (BP50&lt;0))</f>
        <v>0</v>
      </c>
      <c r="BR50" s="7">
        <f>BQ50/$BQ$128</f>
        <v>0</v>
      </c>
      <c r="BS50" s="62">
        <f>BR50*$BP$128</f>
        <v>0</v>
      </c>
      <c r="BT50" s="48">
        <f>IF(BS50&gt;0,V50,W50)</f>
        <v>113.48764851568416</v>
      </c>
      <c r="BU50" s="46">
        <f>BS50/BT50</f>
        <v>0</v>
      </c>
      <c r="BV50" s="64" t="e">
        <f>BN50/BO50</f>
        <v>#DIV/0!</v>
      </c>
      <c r="BW50" s="16">
        <f>BB50+BN50+BY50</f>
        <v>0</v>
      </c>
      <c r="BX50" s="69">
        <f>BC50+BO50+BZ50</f>
        <v>69.804124674730076</v>
      </c>
      <c r="BY50" s="66">
        <v>0</v>
      </c>
      <c r="BZ50" s="15">
        <f>AZ50*$D$136</f>
        <v>69.804124674730076</v>
      </c>
      <c r="CA50" s="37">
        <f>BZ50-BY50</f>
        <v>69.804124674730076</v>
      </c>
      <c r="CB50" s="54">
        <f>CA50*(CA50&lt;&gt;0)</f>
        <v>69.804124674730076</v>
      </c>
      <c r="CC50" s="26">
        <f>CB50/$CB$128</f>
        <v>1.7560786081693116E-2</v>
      </c>
      <c r="CD50" s="47">
        <f>CC50 * $CA$128</f>
        <v>69.804124674730076</v>
      </c>
      <c r="CE50" s="48">
        <f>IF(CD50&gt;0, V50, W50)</f>
        <v>112.81582245345955</v>
      </c>
      <c r="CF50" s="65">
        <f>CD50/CE50</f>
        <v>0.6187441012853202</v>
      </c>
      <c r="CG50" t="s">
        <v>224</v>
      </c>
      <c r="CH50" s="66">
        <v>0</v>
      </c>
      <c r="CI50" s="15">
        <f>AZ50*$CH$131</f>
        <v>76.344840486515423</v>
      </c>
      <c r="CJ50" s="37">
        <f>CI50-CH50</f>
        <v>76.344840486515423</v>
      </c>
      <c r="CK50" s="54">
        <f>CJ50*(CJ50&lt;&gt;0)</f>
        <v>76.344840486515423</v>
      </c>
      <c r="CL50" s="26">
        <f>CK50/$CK$128</f>
        <v>1.1237097510526272E-2</v>
      </c>
      <c r="CM50" s="47">
        <f>CL50 * $CJ$128</f>
        <v>76.344840486515423</v>
      </c>
      <c r="CN50" s="48">
        <f>IF(CD50&gt;0,V50,W50)</f>
        <v>112.81582245345955</v>
      </c>
      <c r="CO50" s="65">
        <f>CM50/CN50</f>
        <v>0.67672103811511308</v>
      </c>
      <c r="CP50" s="70">
        <f>N50</f>
        <v>-2</v>
      </c>
      <c r="CQ50" s="1">
        <f>BW50+BY50</f>
        <v>0</v>
      </c>
    </row>
    <row r="51" spans="1:95" x14ac:dyDescent="0.2">
      <c r="A51" s="28" t="s">
        <v>158</v>
      </c>
      <c r="B51">
        <v>0</v>
      </c>
      <c r="C51">
        <v>0</v>
      </c>
      <c r="D51">
        <v>0.43467838593687502</v>
      </c>
      <c r="E51">
        <v>0.56532161406312398</v>
      </c>
      <c r="F51">
        <v>0.55423122765196597</v>
      </c>
      <c r="G51">
        <v>0.55423122765196597</v>
      </c>
      <c r="H51">
        <v>0.73297116590054301</v>
      </c>
      <c r="I51">
        <v>0.80359381529460905</v>
      </c>
      <c r="J51">
        <v>0.76747058295869197</v>
      </c>
      <c r="K51">
        <v>0.65219334815679197</v>
      </c>
      <c r="L51">
        <v>0.39681183586009899</v>
      </c>
      <c r="M51">
        <v>-0.19690488164296199</v>
      </c>
      <c r="N51" s="21">
        <v>0</v>
      </c>
      <c r="O51">
        <v>1.0089564784743501</v>
      </c>
      <c r="P51">
        <v>0.97654748781214196</v>
      </c>
      <c r="Q51">
        <v>1.0230340840286101</v>
      </c>
      <c r="R51">
        <v>0.98263536693314602</v>
      </c>
      <c r="S51">
        <v>50.430000305175703</v>
      </c>
      <c r="T51" s="27">
        <f>IF(C51,P51,R51)</f>
        <v>0.98263536693314602</v>
      </c>
      <c r="U51" s="27">
        <f>IF(D51 = 0,O51,Q51)</f>
        <v>1.0230340840286101</v>
      </c>
      <c r="V51" s="39">
        <f>S51*T51^(1-N51)</f>
        <v>49.554301854314993</v>
      </c>
      <c r="W51" s="38">
        <f>S51*U51^(N51+1)</f>
        <v>51.591609169767949</v>
      </c>
      <c r="X51" s="44">
        <f>0.5 * (D51-MAX($D$3:$D$127))/(MIN($D$3:$D$127)-MAX($D$3:$D$127)) + 0.75</f>
        <v>1.028367346938776</v>
      </c>
      <c r="Y51" s="44">
        <f>AVERAGE(D51, F51, G51, H51, I51, J51, K51)</f>
        <v>0.64276710765020617</v>
      </c>
      <c r="Z51" s="22">
        <f>AI51^N51</f>
        <v>1</v>
      </c>
      <c r="AA51" s="22">
        <f>(Z51+AB51)/2</f>
        <v>1</v>
      </c>
      <c r="AB51" s="22">
        <f>AM51^N51</f>
        <v>1</v>
      </c>
      <c r="AC51" s="22">
        <v>1</v>
      </c>
      <c r="AD51" s="22">
        <v>1</v>
      </c>
      <c r="AE51" s="22">
        <v>1</v>
      </c>
      <c r="AF51" s="22">
        <f>PERCENTILE($L$2:$L$127, 0.05)</f>
        <v>-7.0738934788639324E-2</v>
      </c>
      <c r="AG51" s="22">
        <f>PERCENTILE($L$2:$L$127, 0.95)</f>
        <v>0.99971493111423171</v>
      </c>
      <c r="AH51" s="22">
        <f>MIN(MAX(L51,AF51), AG51)</f>
        <v>0.39681183586009899</v>
      </c>
      <c r="AI51" s="22">
        <f>AH51-$AH$128+1</f>
        <v>1.4675507706487383</v>
      </c>
      <c r="AJ51" s="22">
        <f>PERCENTILE($M$2:$M$127, 0.02)</f>
        <v>-2.5491164753882352</v>
      </c>
      <c r="AK51" s="22">
        <f>PERCENTILE($M$2:$M$127, 0.98)</f>
        <v>1.3143569426364499</v>
      </c>
      <c r="AL51" s="22">
        <f>MIN(MAX(M51,AJ51), AK51)</f>
        <v>-0.19690488164296199</v>
      </c>
      <c r="AM51" s="22">
        <f>AL51-$AL$128 + 1</f>
        <v>3.352211593745273</v>
      </c>
      <c r="AN51" s="46">
        <v>1</v>
      </c>
      <c r="AO51" s="46">
        <v>0</v>
      </c>
      <c r="AP51" s="51">
        <v>1</v>
      </c>
      <c r="AQ51" s="21">
        <v>1</v>
      </c>
      <c r="AR51" s="17">
        <f>(AI51^4)*AB51*AE51*AN51</f>
        <v>4.6384463660408439</v>
      </c>
      <c r="AS51" s="17">
        <f>(AI51^4) *Z51*AC51*AO51</f>
        <v>0</v>
      </c>
      <c r="AT51" s="17">
        <f>(AM51^4)*AA51*AP51*AQ51</f>
        <v>126.2774185251557</v>
      </c>
      <c r="AU51" s="17">
        <f>MIN(AR51, 0.05*AR$128)</f>
        <v>4.6384463660408439</v>
      </c>
      <c r="AV51" s="17">
        <f>MIN(AS51, 0.05*AS$128)</f>
        <v>0</v>
      </c>
      <c r="AW51" s="17">
        <f>MIN(AT51, 0.05*AT$128)</f>
        <v>126.2774185251557</v>
      </c>
      <c r="AX51" s="14">
        <f>AU51/$AU$128</f>
        <v>7.2776176907478835E-3</v>
      </c>
      <c r="AY51" s="14">
        <f>AV51/$AV$128</f>
        <v>0</v>
      </c>
      <c r="AZ51" s="67">
        <f>AW51/$AW$128</f>
        <v>1.1939209454763207E-2</v>
      </c>
      <c r="BA51" s="21">
        <f>N51</f>
        <v>0</v>
      </c>
      <c r="BB51" s="66">
        <v>1261</v>
      </c>
      <c r="BC51" s="15">
        <f>$D$134*AX51</f>
        <v>921.71755815091024</v>
      </c>
      <c r="BD51" s="19">
        <f>BC51-BB51</f>
        <v>-339.28244184908976</v>
      </c>
      <c r="BE51" s="53">
        <f>BD51*IF($BD$128 &gt; 0, (BD51&gt;0), (BD51&lt;0))</f>
        <v>0</v>
      </c>
      <c r="BF51" s="61">
        <f>BE51/$BE$128</f>
        <v>0</v>
      </c>
      <c r="BG51" s="62">
        <f>BF51*$BD$128</f>
        <v>0</v>
      </c>
      <c r="BH51" s="63">
        <f>(IF(BG51 &gt; 0, V51, W51))</f>
        <v>51.591609169767949</v>
      </c>
      <c r="BI51" s="46">
        <f>BG51/BH51</f>
        <v>0</v>
      </c>
      <c r="BJ51" s="64">
        <f>BB51/BC51</f>
        <v>1.3680980565562146</v>
      </c>
      <c r="BK51" s="66">
        <v>0</v>
      </c>
      <c r="BL51" s="66">
        <v>0</v>
      </c>
      <c r="BM51" s="66">
        <v>0</v>
      </c>
      <c r="BN51" s="10">
        <f>SUM(BK51:BM51)</f>
        <v>0</v>
      </c>
      <c r="BO51" s="15">
        <f>AY51*$D$133</f>
        <v>0</v>
      </c>
      <c r="BP51" s="9">
        <f>BO51-BN51</f>
        <v>0</v>
      </c>
      <c r="BQ51" s="53">
        <f>BP51*IF($BP$128 &gt; 0, (BP51&gt;0), (BP51&lt;0))</f>
        <v>0</v>
      </c>
      <c r="BR51" s="7">
        <f>BQ51/$BQ$128</f>
        <v>0</v>
      </c>
      <c r="BS51" s="62">
        <f>BR51*$BP$128</f>
        <v>0</v>
      </c>
      <c r="BT51" s="48">
        <f>IF(BS51&gt;0,V51,W51)</f>
        <v>51.591609169767949</v>
      </c>
      <c r="BU51" s="46">
        <f>BS51/BT51</f>
        <v>0</v>
      </c>
      <c r="BV51" s="64" t="e">
        <f>BN51/BO51</f>
        <v>#DIV/0!</v>
      </c>
      <c r="BW51" s="16">
        <f>BB51+BN51+BY51</f>
        <v>1311</v>
      </c>
      <c r="BX51" s="69">
        <f>BC51+BO51+BZ51</f>
        <v>1013.0763888987583</v>
      </c>
      <c r="BY51" s="66">
        <v>50</v>
      </c>
      <c r="BZ51" s="15">
        <f>AZ51*$D$136</f>
        <v>91.35883074784806</v>
      </c>
      <c r="CA51" s="37">
        <f>BZ51-BY51</f>
        <v>41.35883074784806</v>
      </c>
      <c r="CB51" s="54">
        <f>CA51*(CA51&lt;&gt;0)</f>
        <v>41.35883074784806</v>
      </c>
      <c r="CC51" s="26">
        <f>CB51/$CB$128</f>
        <v>1.0404737295056126E-2</v>
      </c>
      <c r="CD51" s="47">
        <f>CC51 * $CA$128</f>
        <v>41.35883074784806</v>
      </c>
      <c r="CE51" s="48">
        <f>IF(CD51&gt;0, V51, W51)</f>
        <v>49.554301854314993</v>
      </c>
      <c r="CF51" s="65">
        <f>CD51/CE51</f>
        <v>0.83461635418533697</v>
      </c>
      <c r="CG51" t="s">
        <v>224</v>
      </c>
      <c r="CH51" s="66">
        <v>0</v>
      </c>
      <c r="CI51" s="15">
        <f>AZ51*$CH$131</f>
        <v>99.919243926913282</v>
      </c>
      <c r="CJ51" s="37">
        <f>CI51-CH51</f>
        <v>99.919243926913282</v>
      </c>
      <c r="CK51" s="54">
        <f>CJ51*(CJ51&lt;&gt;0)</f>
        <v>99.919243926913282</v>
      </c>
      <c r="CL51" s="26">
        <f>CK51/$CK$128</f>
        <v>1.4706983209731142E-2</v>
      </c>
      <c r="CM51" s="47">
        <f>CL51 * $CJ$128</f>
        <v>99.919243926913282</v>
      </c>
      <c r="CN51" s="48">
        <f>IF(CD51&gt;0,V51,W51)</f>
        <v>49.554301854314993</v>
      </c>
      <c r="CO51" s="65">
        <f>CM51/CN51</f>
        <v>2.016358624538118</v>
      </c>
      <c r="CP51" s="70">
        <f>N51</f>
        <v>0</v>
      </c>
      <c r="CQ51" s="1">
        <f>BW51+BY51</f>
        <v>1361</v>
      </c>
    </row>
    <row r="52" spans="1:95" x14ac:dyDescent="0.2">
      <c r="A52" s="28" t="s">
        <v>205</v>
      </c>
      <c r="B52">
        <v>0</v>
      </c>
      <c r="C52">
        <v>0</v>
      </c>
      <c r="D52">
        <v>0.58090291650019898</v>
      </c>
      <c r="E52">
        <v>0.41909708349980002</v>
      </c>
      <c r="F52">
        <v>0.44775526420341599</v>
      </c>
      <c r="G52">
        <v>0.44775526420341599</v>
      </c>
      <c r="H52">
        <v>0.648558295027162</v>
      </c>
      <c r="I52">
        <v>0.77893857083159201</v>
      </c>
      <c r="J52">
        <v>0.71076513098873395</v>
      </c>
      <c r="K52">
        <v>0.56413547044343504</v>
      </c>
      <c r="L52">
        <v>0.78070941787470605</v>
      </c>
      <c r="M52">
        <v>0.95537303357490599</v>
      </c>
      <c r="N52" s="21">
        <v>0</v>
      </c>
      <c r="O52">
        <v>0.99666675836519503</v>
      </c>
      <c r="P52">
        <v>0.99739332669603997</v>
      </c>
      <c r="Q52">
        <v>1.0132008508780801</v>
      </c>
      <c r="R52">
        <v>1.0067707537491799</v>
      </c>
      <c r="S52">
        <v>5.0999999046325604</v>
      </c>
      <c r="T52" s="27">
        <f>IF(C52,P52,R52)</f>
        <v>1.0067707537491799</v>
      </c>
      <c r="U52" s="27">
        <f>IF(D52 = 0,O52,Q52)</f>
        <v>1.0132008508780801</v>
      </c>
      <c r="V52" s="39">
        <f>S52*T52^(1-N52)</f>
        <v>5.1345307481076681</v>
      </c>
      <c r="W52" s="38">
        <f>S52*U52^(N52+1)</f>
        <v>5.1673242428518371</v>
      </c>
      <c r="X52" s="44">
        <f>0.5 * (D52-MAX($D$3:$D$127))/(MIN($D$3:$D$127)-MAX($D$3:$D$127)) + 0.75</f>
        <v>0.95367346938775555</v>
      </c>
      <c r="Y52" s="44">
        <f>AVERAGE(D52, F52, G52, H52, I52, J52, K52)</f>
        <v>0.59697298745685057</v>
      </c>
      <c r="Z52" s="22">
        <f>AI52^N52</f>
        <v>1</v>
      </c>
      <c r="AA52" s="22">
        <f>(Z52+AB52)/2</f>
        <v>1</v>
      </c>
      <c r="AB52" s="22">
        <f>AM52^N52</f>
        <v>1</v>
      </c>
      <c r="AC52" s="22">
        <v>1</v>
      </c>
      <c r="AD52" s="22">
        <v>1</v>
      </c>
      <c r="AE52" s="22">
        <v>1</v>
      </c>
      <c r="AF52" s="22">
        <f>PERCENTILE($L$2:$L$127, 0.05)</f>
        <v>-7.0738934788639324E-2</v>
      </c>
      <c r="AG52" s="22">
        <f>PERCENTILE($L$2:$L$127, 0.95)</f>
        <v>0.99971493111423171</v>
      </c>
      <c r="AH52" s="22">
        <f>MIN(MAX(L52,AF52), AG52)</f>
        <v>0.78070941787470605</v>
      </c>
      <c r="AI52" s="22">
        <f>AH52-$AH$128+1</f>
        <v>1.8514483526633454</v>
      </c>
      <c r="AJ52" s="22">
        <f>PERCENTILE($M$2:$M$127, 0.02)</f>
        <v>-2.5491164753882352</v>
      </c>
      <c r="AK52" s="22">
        <f>PERCENTILE($M$2:$M$127, 0.98)</f>
        <v>1.3143569426364499</v>
      </c>
      <c r="AL52" s="22">
        <f>MIN(MAX(M52,AJ52), AK52)</f>
        <v>0.95537303357490599</v>
      </c>
      <c r="AM52" s="22">
        <f>AL52-$AL$128 + 1</f>
        <v>4.5044895089631414</v>
      </c>
      <c r="AN52" s="46">
        <v>0</v>
      </c>
      <c r="AO52" s="49">
        <v>0</v>
      </c>
      <c r="AP52" s="51">
        <v>0.5</v>
      </c>
      <c r="AQ52" s="50">
        <v>1</v>
      </c>
      <c r="AR52" s="17">
        <f>(AI52^4)*AB52*AE52*AN52</f>
        <v>0</v>
      </c>
      <c r="AS52" s="17">
        <f>(AI52^4) *Z52*AC52*AO52</f>
        <v>0</v>
      </c>
      <c r="AT52" s="17">
        <f>(AM52^4)*AA52*AP52*AQ52</f>
        <v>205.85068828134985</v>
      </c>
      <c r="AU52" s="17">
        <f>MIN(AR52, 0.05*AR$128)</f>
        <v>0</v>
      </c>
      <c r="AV52" s="17">
        <f>MIN(AS52, 0.05*AS$128)</f>
        <v>0</v>
      </c>
      <c r="AW52" s="17">
        <f>MIN(AT52, 0.05*AT$128)</f>
        <v>205.85068828134985</v>
      </c>
      <c r="AX52" s="14">
        <f>AU52/$AU$128</f>
        <v>0</v>
      </c>
      <c r="AY52" s="14">
        <f>AV52/$AV$128</f>
        <v>0</v>
      </c>
      <c r="AZ52" s="67">
        <f>AW52/$AW$128</f>
        <v>1.9462660169194138E-2</v>
      </c>
      <c r="BA52" s="21">
        <f>N52</f>
        <v>0</v>
      </c>
      <c r="BB52" s="66">
        <v>0</v>
      </c>
      <c r="BC52" s="15">
        <f>$D$134*AX52</f>
        <v>0</v>
      </c>
      <c r="BD52" s="19">
        <f>BC52-BB52</f>
        <v>0</v>
      </c>
      <c r="BE52" s="53">
        <f>BD52*IF($BD$128 &gt; 0, (BD52&gt;0), (BD52&lt;0))</f>
        <v>0</v>
      </c>
      <c r="BF52" s="61">
        <f>BE52/$BE$128</f>
        <v>0</v>
      </c>
      <c r="BG52" s="62">
        <f>BF52*$BD$128</f>
        <v>0</v>
      </c>
      <c r="BH52" s="63">
        <f>(IF(BG52 &gt; 0, V52, W52))</f>
        <v>5.1673242428518371</v>
      </c>
      <c r="BI52" s="46">
        <f>BG52/BH52</f>
        <v>0</v>
      </c>
      <c r="BJ52" s="64" t="e">
        <f>BB52/BC52</f>
        <v>#DIV/0!</v>
      </c>
      <c r="BK52" s="66">
        <v>0</v>
      </c>
      <c r="BL52" s="66">
        <v>0</v>
      </c>
      <c r="BM52" s="66">
        <v>0</v>
      </c>
      <c r="BN52" s="10">
        <f>SUM(BK52:BM52)</f>
        <v>0</v>
      </c>
      <c r="BO52" s="15">
        <f>AY52*$D$133</f>
        <v>0</v>
      </c>
      <c r="BP52" s="9">
        <f>BO52-BN52</f>
        <v>0</v>
      </c>
      <c r="BQ52" s="53">
        <f>BP52*IF($BP$128 &gt; 0, (BP52&gt;0), (BP52&lt;0))</f>
        <v>0</v>
      </c>
      <c r="BR52" s="7">
        <f>BQ52/$BQ$128</f>
        <v>0</v>
      </c>
      <c r="BS52" s="62">
        <f>BR52*$BP$128</f>
        <v>0</v>
      </c>
      <c r="BT52" s="48">
        <f>IF(BS52&gt;0,V52,W52)</f>
        <v>5.1673242428518371</v>
      </c>
      <c r="BU52" s="46">
        <f>BS52/BT52</f>
        <v>0</v>
      </c>
      <c r="BV52" s="64" t="e">
        <f>BN52/BO52</f>
        <v>#DIV/0!</v>
      </c>
      <c r="BW52" s="16">
        <f>BB52+BN52+BY52</f>
        <v>97</v>
      </c>
      <c r="BX52" s="69">
        <f>BC52+BO52+BZ52</f>
        <v>148.92827561467354</v>
      </c>
      <c r="BY52" s="66">
        <v>97</v>
      </c>
      <c r="BZ52" s="15">
        <f>AZ52*$D$136</f>
        <v>148.92827561467354</v>
      </c>
      <c r="CA52" s="37">
        <f>BZ52-BY52</f>
        <v>51.928275614673538</v>
      </c>
      <c r="CB52" s="54">
        <f>CA52*(CA52&lt;&gt;0)</f>
        <v>51.928275614673538</v>
      </c>
      <c r="CC52" s="26">
        <f>CB52/$CB$128</f>
        <v>1.306371713576694E-2</v>
      </c>
      <c r="CD52" s="47">
        <f>CC52 * $CA$128</f>
        <v>51.928275614673538</v>
      </c>
      <c r="CE52" s="48">
        <f>IF(CD52&gt;0, V52, W52)</f>
        <v>5.1345307481076681</v>
      </c>
      <c r="CF52" s="65">
        <f>CD52/CE52</f>
        <v>10.113538736487596</v>
      </c>
      <c r="CG52" t="s">
        <v>224</v>
      </c>
      <c r="CH52" s="66">
        <v>0</v>
      </c>
      <c r="CI52" s="15">
        <f>AZ52*$CH$131</f>
        <v>162.88300295598575</v>
      </c>
      <c r="CJ52" s="37">
        <f>CI52-CH52</f>
        <v>162.88300295598575</v>
      </c>
      <c r="CK52" s="54">
        <f>CJ52*(CJ52&lt;&gt;0)</f>
        <v>162.88300295598575</v>
      </c>
      <c r="CL52" s="26">
        <f>CK52/$CK$128</f>
        <v>2.39745367906956E-2</v>
      </c>
      <c r="CM52" s="47">
        <f>CL52 * $CJ$128</f>
        <v>162.88300295598575</v>
      </c>
      <c r="CN52" s="48">
        <f>IF(CD52&gt;0,V52,W52)</f>
        <v>5.1345307481076681</v>
      </c>
      <c r="CO52" s="65">
        <f>CM52/CN52</f>
        <v>31.723055318349452</v>
      </c>
      <c r="CP52" s="70">
        <f>N52</f>
        <v>0</v>
      </c>
      <c r="CQ52" s="1">
        <f>BW52+BY52</f>
        <v>194</v>
      </c>
    </row>
    <row r="53" spans="1:95" x14ac:dyDescent="0.2">
      <c r="A53" s="28" t="s">
        <v>156</v>
      </c>
      <c r="B53">
        <v>1</v>
      </c>
      <c r="C53">
        <v>1</v>
      </c>
      <c r="D53">
        <v>0.97003595685177701</v>
      </c>
      <c r="E53">
        <v>2.9964043148222E-2</v>
      </c>
      <c r="F53">
        <v>0.99801350814461598</v>
      </c>
      <c r="G53">
        <v>0.99801350814461598</v>
      </c>
      <c r="H53">
        <v>0.81738403677392302</v>
      </c>
      <c r="I53">
        <v>0.75637275386544001</v>
      </c>
      <c r="J53">
        <v>0.786286852783603</v>
      </c>
      <c r="K53">
        <v>0.88584699601824701</v>
      </c>
      <c r="L53">
        <v>0.59529327453679404</v>
      </c>
      <c r="M53">
        <v>-2.0103863216999298</v>
      </c>
      <c r="N53" s="21">
        <v>-2</v>
      </c>
      <c r="O53">
        <v>1.04431137303305</v>
      </c>
      <c r="P53">
        <v>0.98541650786262802</v>
      </c>
      <c r="Q53">
        <v>1.0135973097478901</v>
      </c>
      <c r="R53">
        <v>0.99085215929738901</v>
      </c>
      <c r="S53">
        <v>244.16000366210901</v>
      </c>
      <c r="T53" s="27">
        <f>IF(C53,P53,R53)</f>
        <v>0.98541650786262802</v>
      </c>
      <c r="U53" s="27">
        <f>IF(D53 = 0,O53,Q53)</f>
        <v>1.0135973097478901</v>
      </c>
      <c r="V53" s="39">
        <f>S53*T53^(1-N53)</f>
        <v>233.632912458231</v>
      </c>
      <c r="W53" s="38">
        <f>S53*U53^(N53+1)</f>
        <v>240.88462085878899</v>
      </c>
      <c r="X53" s="44">
        <f>0.5 * (D53-MAX($D$3:$D$127))/(MIN($D$3:$D$127)-MAX($D$3:$D$127)) + 0.75</f>
        <v>0.75489795918367397</v>
      </c>
      <c r="Y53" s="44">
        <f>AVERAGE(D53, F53, G53, H53, I53, J53, K53)</f>
        <v>0.88742194465460322</v>
      </c>
      <c r="Z53" s="22">
        <f>AI53^N53</f>
        <v>0.36027424215693032</v>
      </c>
      <c r="AA53" s="22">
        <f>(Z53+AB53)/2</f>
        <v>0.39131337193726506</v>
      </c>
      <c r="AB53" s="22">
        <f>AM53^N53</f>
        <v>0.4223525017175998</v>
      </c>
      <c r="AC53" s="22">
        <v>1</v>
      </c>
      <c r="AD53" s="22">
        <v>1</v>
      </c>
      <c r="AE53" s="22">
        <v>1</v>
      </c>
      <c r="AF53" s="22">
        <f>PERCENTILE($L$2:$L$127, 0.05)</f>
        <v>-7.0738934788639324E-2</v>
      </c>
      <c r="AG53" s="22">
        <f>PERCENTILE($L$2:$L$127, 0.95)</f>
        <v>0.99971493111423171</v>
      </c>
      <c r="AH53" s="22">
        <f>MIN(MAX(L53,AF53), AG53)</f>
        <v>0.59529327453679404</v>
      </c>
      <c r="AI53" s="22">
        <f>AH53-$AH$128+1</f>
        <v>1.6660322093254334</v>
      </c>
      <c r="AJ53" s="22">
        <f>PERCENTILE($M$2:$M$127, 0.02)</f>
        <v>-2.5491164753882352</v>
      </c>
      <c r="AK53" s="22">
        <f>PERCENTILE($M$2:$M$127, 0.98)</f>
        <v>1.3143569426364499</v>
      </c>
      <c r="AL53" s="22">
        <f>MIN(MAX(M53,AJ53), AK53)</f>
        <v>-2.0103863216999298</v>
      </c>
      <c r="AM53" s="22">
        <f>AL53-$AL$128 + 1</f>
        <v>1.5387301536883053</v>
      </c>
      <c r="AN53" s="46">
        <v>1</v>
      </c>
      <c r="AO53" s="46">
        <v>1</v>
      </c>
      <c r="AP53" s="51">
        <v>1</v>
      </c>
      <c r="AQ53" s="21">
        <v>1</v>
      </c>
      <c r="AR53" s="17">
        <f>(AI53^4)*AB53*AE53*AN53</f>
        <v>3.2539332847368865</v>
      </c>
      <c r="AS53" s="17">
        <f>(AI53^4) *Z53*AC53*AO53</f>
        <v>2.7756633225097849</v>
      </c>
      <c r="AT53" s="17">
        <f>(AM53^4)*AA53*AP53*AQ53</f>
        <v>2.1936864206120559</v>
      </c>
      <c r="AU53" s="17">
        <f>MIN(AR53, 0.05*AR$128)</f>
        <v>3.2539332847368865</v>
      </c>
      <c r="AV53" s="17">
        <f>MIN(AS53, 0.05*AS$128)</f>
        <v>2.7756633225097849</v>
      </c>
      <c r="AW53" s="17">
        <f>MIN(AT53, 0.05*AT$128)</f>
        <v>2.1936864206120559</v>
      </c>
      <c r="AX53" s="14">
        <f>AU53/$AU$128</f>
        <v>5.1053479050416194E-3</v>
      </c>
      <c r="AY53" s="14">
        <f>AV53/$AV$128</f>
        <v>5.7370529670411757E-3</v>
      </c>
      <c r="AZ53" s="67">
        <f>AW53/$AW$128</f>
        <v>2.0740748393220941E-4</v>
      </c>
      <c r="BA53" s="21">
        <f>N53</f>
        <v>-2</v>
      </c>
      <c r="BB53" s="66">
        <v>488</v>
      </c>
      <c r="BC53" s="15">
        <f>$D$134*AX53</f>
        <v>646.59741752142611</v>
      </c>
      <c r="BD53" s="19">
        <f>BC53-BB53</f>
        <v>158.59741752142611</v>
      </c>
      <c r="BE53" s="53">
        <f>BD53*IF($BD$128 &gt; 0, (BD53&gt;0), (BD53&lt;0))</f>
        <v>158.59741752142611</v>
      </c>
      <c r="BF53" s="61">
        <f>BE53/$BE$128</f>
        <v>5.7855140370100333E-3</v>
      </c>
      <c r="BG53" s="62">
        <f>BF53*$BD$128</f>
        <v>71.850298825627732</v>
      </c>
      <c r="BH53" s="63">
        <f>(IF(BG53 &gt; 0, V53, W53))</f>
        <v>233.632912458231</v>
      </c>
      <c r="BI53" s="46">
        <f>BG53/BH53</f>
        <v>0.30753500467736178</v>
      </c>
      <c r="BJ53" s="64">
        <f>BB53/BC53</f>
        <v>0.7547199954349173</v>
      </c>
      <c r="BK53" s="66">
        <v>0</v>
      </c>
      <c r="BL53" s="66">
        <v>977</v>
      </c>
      <c r="BM53" s="66">
        <v>0</v>
      </c>
      <c r="BN53" s="10">
        <f>SUM(BK53:BM53)</f>
        <v>977</v>
      </c>
      <c r="BO53" s="15">
        <f>AY53*$D$133</f>
        <v>1078.5315354859388</v>
      </c>
      <c r="BP53" s="9">
        <f>BO53-BN53</f>
        <v>101.53153548593878</v>
      </c>
      <c r="BQ53" s="53">
        <f>BP53*IF($BP$128 &gt; 0, (BP53&gt;0), (BP53&lt;0))</f>
        <v>101.53153548593878</v>
      </c>
      <c r="BR53" s="7">
        <f>BQ53/$BQ$128</f>
        <v>6.6537744426035028E-3</v>
      </c>
      <c r="BS53" s="62">
        <f>BR53*$BP$128</f>
        <v>17.911960799488856</v>
      </c>
      <c r="BT53" s="48">
        <f>IF(BS53&gt;0,V53,W53)</f>
        <v>233.632912458231</v>
      </c>
      <c r="BU53" s="46">
        <f>BS53/BT53</f>
        <v>7.6667112569985887E-2</v>
      </c>
      <c r="BV53" s="64">
        <f>BN53/BO53</f>
        <v>0.90586131963198169</v>
      </c>
      <c r="BW53" s="16">
        <f>BB53+BN53+BY53</f>
        <v>1465</v>
      </c>
      <c r="BX53" s="69">
        <f>BC53+BO53+BZ53</f>
        <v>1726.7160350744143</v>
      </c>
      <c r="BY53" s="66">
        <v>0</v>
      </c>
      <c r="BZ53" s="15">
        <f>AZ53*$D$136</f>
        <v>1.5870820670492665</v>
      </c>
      <c r="CA53" s="37">
        <f>BZ53-BY53</f>
        <v>1.5870820670492665</v>
      </c>
      <c r="CB53" s="54">
        <f>CA53*(CA53&lt;&gt;0)</f>
        <v>1.5870820670492665</v>
      </c>
      <c r="CC53" s="26">
        <f>CB53/$CB$128</f>
        <v>3.9926592881742591E-4</v>
      </c>
      <c r="CD53" s="47">
        <f>CC53 * $CA$128</f>
        <v>1.5870820670492665</v>
      </c>
      <c r="CE53" s="48">
        <f>IF(CD53&gt;0, V53, W53)</f>
        <v>233.632912458231</v>
      </c>
      <c r="CF53" s="65">
        <f>CD53/CE53</f>
        <v>6.793058607840647E-3</v>
      </c>
      <c r="CG53" t="s">
        <v>224</v>
      </c>
      <c r="CH53" s="66">
        <v>194</v>
      </c>
      <c r="CI53" s="15">
        <f>AZ53*$CH$131</f>
        <v>1.7357932330286605</v>
      </c>
      <c r="CJ53" s="37">
        <f>CI53-CH53</f>
        <v>-192.26420676697134</v>
      </c>
      <c r="CK53" s="54">
        <f>CJ53*(CJ53&lt;&gt;0)</f>
        <v>-192.26420676697134</v>
      </c>
      <c r="CL53" s="26">
        <f>CK53/$CK$128</f>
        <v>-2.8299117863846264E-2</v>
      </c>
      <c r="CM53" s="47">
        <f>CL53 * $CJ$128</f>
        <v>-192.26420676697134</v>
      </c>
      <c r="CN53" s="48">
        <f>IF(CD53&gt;0,V53,W53)</f>
        <v>233.632912458231</v>
      </c>
      <c r="CO53" s="65">
        <f>CM53/CN53</f>
        <v>-0.8229328853713811</v>
      </c>
      <c r="CP53" s="70">
        <f>N53</f>
        <v>-2</v>
      </c>
      <c r="CQ53" s="1">
        <f>BW53+BY53</f>
        <v>1465</v>
      </c>
    </row>
    <row r="54" spans="1:95" x14ac:dyDescent="0.2">
      <c r="A54" s="28" t="s">
        <v>116</v>
      </c>
      <c r="B54">
        <v>0</v>
      </c>
      <c r="C54">
        <v>0</v>
      </c>
      <c r="D54">
        <v>5.0662878787878701E-2</v>
      </c>
      <c r="E54">
        <v>0.94933712121212099</v>
      </c>
      <c r="F54">
        <v>7.5258701787394106E-2</v>
      </c>
      <c r="G54">
        <v>7.5258701787394106E-2</v>
      </c>
      <c r="H54">
        <v>4.0459540459540401E-2</v>
      </c>
      <c r="I54">
        <v>8.9910089910089905E-2</v>
      </c>
      <c r="J54">
        <v>6.0313521870623603E-2</v>
      </c>
      <c r="K54">
        <v>6.73729720007121E-2</v>
      </c>
      <c r="L54">
        <v>0.38816784921776398</v>
      </c>
      <c r="M54">
        <v>-1.9588020636938099</v>
      </c>
      <c r="N54" s="21">
        <v>1</v>
      </c>
      <c r="O54">
        <v>1.0279714278277201</v>
      </c>
      <c r="P54">
        <v>0.97107538641310498</v>
      </c>
      <c r="Q54">
        <v>1.01467965239152</v>
      </c>
      <c r="R54">
        <v>0.96706803320041701</v>
      </c>
      <c r="S54">
        <v>37.860000610351499</v>
      </c>
      <c r="T54" s="27">
        <f>IF(C54,P54,R54)</f>
        <v>0.96706803320041701</v>
      </c>
      <c r="U54" s="27">
        <f>IF(D54 = 0,O54,Q54)</f>
        <v>1.01467965239152</v>
      </c>
      <c r="V54" s="39">
        <f>S54*T54^(1-N54)</f>
        <v>37.860000610351499</v>
      </c>
      <c r="W54" s="38">
        <f>S54*U54^(N54+1)</f>
        <v>38.979702441965969</v>
      </c>
      <c r="X54" s="44">
        <f>0.5 * (D54-MAX($D$3:$D$127))/(MIN($D$3:$D$127)-MAX($D$3:$D$127)) + 0.75</f>
        <v>1.2245287376314162</v>
      </c>
      <c r="Y54" s="44">
        <f>AVERAGE(D54, F54, G54, H54, I54, J54, K54)</f>
        <v>6.5605200943376143E-2</v>
      </c>
      <c r="Z54" s="22">
        <f>AI54^N54</f>
        <v>1.4589067840064032</v>
      </c>
      <c r="AA54" s="22">
        <f>(Z54+AB54)/2</f>
        <v>1.5246105978504141</v>
      </c>
      <c r="AB54" s="22">
        <f>AM54^N54</f>
        <v>1.5903144116944252</v>
      </c>
      <c r="AC54" s="22">
        <v>1</v>
      </c>
      <c r="AD54" s="22">
        <v>1</v>
      </c>
      <c r="AE54" s="22">
        <v>1</v>
      </c>
      <c r="AF54" s="22">
        <f>PERCENTILE($L$2:$L$127, 0.05)</f>
        <v>-7.0738934788639324E-2</v>
      </c>
      <c r="AG54" s="22">
        <f>PERCENTILE($L$2:$L$127, 0.95)</f>
        <v>0.99971493111423171</v>
      </c>
      <c r="AH54" s="22">
        <f>MIN(MAX(L54,AF54), AG54)</f>
        <v>0.38816784921776398</v>
      </c>
      <c r="AI54" s="22">
        <f>AH54-$AH$128+1</f>
        <v>1.4589067840064032</v>
      </c>
      <c r="AJ54" s="22">
        <f>PERCENTILE($M$2:$M$127, 0.02)</f>
        <v>-2.5491164753882352</v>
      </c>
      <c r="AK54" s="22">
        <f>PERCENTILE($M$2:$M$127, 0.98)</f>
        <v>1.3143569426364499</v>
      </c>
      <c r="AL54" s="22">
        <f>MIN(MAX(M54,AJ54), AK54)</f>
        <v>-1.9588020636938099</v>
      </c>
      <c r="AM54" s="22">
        <f>AL54-$AL$128 + 1</f>
        <v>1.5903144116944252</v>
      </c>
      <c r="AN54" s="46">
        <v>1</v>
      </c>
      <c r="AO54" s="46">
        <v>1</v>
      </c>
      <c r="AP54" s="51">
        <v>1</v>
      </c>
      <c r="AQ54" s="21">
        <v>1</v>
      </c>
      <c r="AR54" s="17">
        <f>(AI54^4)*AB54*AE54*AN54</f>
        <v>7.2043228994948709</v>
      </c>
      <c r="AS54" s="17">
        <f>(AI54^4) *Z54*AC54*AO54</f>
        <v>6.6090299345569292</v>
      </c>
      <c r="AT54" s="17">
        <f>(AM54^4)*AA54*AP54*AQ54</f>
        <v>9.7519375791356531</v>
      </c>
      <c r="AU54" s="17">
        <f>MIN(AR54, 0.05*AR$128)</f>
        <v>7.2043228994948709</v>
      </c>
      <c r="AV54" s="17">
        <f>MIN(AS54, 0.05*AS$128)</f>
        <v>6.6090299345569292</v>
      </c>
      <c r="AW54" s="17">
        <f>MIN(AT54, 0.05*AT$128)</f>
        <v>9.7519375791356531</v>
      </c>
      <c r="AX54" s="14">
        <f>AU54/$AU$128</f>
        <v>1.1303420077696394E-2</v>
      </c>
      <c r="AY54" s="14">
        <f>AV54/$AV$128</f>
        <v>1.3660285989234962E-2</v>
      </c>
      <c r="AZ54" s="67">
        <f>AW54/$AW$128</f>
        <v>9.2202094964336737E-4</v>
      </c>
      <c r="BA54" s="21">
        <f>N54</f>
        <v>1</v>
      </c>
      <c r="BB54" s="66">
        <v>2650</v>
      </c>
      <c r="BC54" s="15">
        <f>$D$134*AX54</f>
        <v>1431.589456260326</v>
      </c>
      <c r="BD54" s="19">
        <f>BC54-BB54</f>
        <v>-1218.410543739674</v>
      </c>
      <c r="BE54" s="53">
        <f>BD54*IF($BD$128 &gt; 0, (BD54&gt;0), (BD54&lt;0))</f>
        <v>0</v>
      </c>
      <c r="BF54" s="61">
        <f>BE54/$BE$128</f>
        <v>0</v>
      </c>
      <c r="BG54" s="62">
        <f>BF54*$BD$128</f>
        <v>0</v>
      </c>
      <c r="BH54" s="63">
        <f>(IF(BG54 &gt; 0, V54, W54))</f>
        <v>38.979702441965969</v>
      </c>
      <c r="BI54" s="46">
        <f>BG54/BH54</f>
        <v>0</v>
      </c>
      <c r="BJ54" s="64">
        <f>BB54/BC54</f>
        <v>1.8510893527551333</v>
      </c>
      <c r="BK54" s="66">
        <v>1704</v>
      </c>
      <c r="BL54" s="66">
        <v>1363</v>
      </c>
      <c r="BM54" s="66">
        <v>114</v>
      </c>
      <c r="BN54" s="10">
        <f>SUM(BK54:BM54)</f>
        <v>3181</v>
      </c>
      <c r="BO54" s="15">
        <f>AY54*$D$133</f>
        <v>2568.0518042602375</v>
      </c>
      <c r="BP54" s="9">
        <f>BO54-BN54</f>
        <v>-612.94819573976247</v>
      </c>
      <c r="BQ54" s="53">
        <f>BP54*IF($BP$128 &gt; 0, (BP54&gt;0), (BP54&lt;0))</f>
        <v>0</v>
      </c>
      <c r="BR54" s="7">
        <f>BQ54/$BQ$128</f>
        <v>0</v>
      </c>
      <c r="BS54" s="62">
        <f>BR54*$BP$128</f>
        <v>0</v>
      </c>
      <c r="BT54" s="48">
        <f>IF(BS54&gt;0,V54,W54)</f>
        <v>38.979702441965969</v>
      </c>
      <c r="BU54" s="46">
        <f>BS54/BT54</f>
        <v>0</v>
      </c>
      <c r="BV54" s="64">
        <f>BN54/BO54</f>
        <v>1.2386821771752889</v>
      </c>
      <c r="BW54" s="16">
        <f>BB54+BN54+BY54</f>
        <v>5831</v>
      </c>
      <c r="BX54" s="69">
        <f>BC54+BO54+BZ54</f>
        <v>4006.6965648272344</v>
      </c>
      <c r="BY54" s="66">
        <v>0</v>
      </c>
      <c r="BZ54" s="15">
        <f>AZ54*$D$136</f>
        <v>7.0553043066710472</v>
      </c>
      <c r="CA54" s="37">
        <f>BZ54-BY54</f>
        <v>7.0553043066710472</v>
      </c>
      <c r="CB54" s="54">
        <f>CA54*(CA54&lt;&gt;0)</f>
        <v>7.0553043066710472</v>
      </c>
      <c r="CC54" s="26">
        <f>CB54/$CB$128</f>
        <v>1.7749193224329694E-3</v>
      </c>
      <c r="CD54" s="47">
        <f>CC54 * $CA$128</f>
        <v>7.0553043066710472</v>
      </c>
      <c r="CE54" s="48">
        <f>IF(CD54&gt;0, V54, W54)</f>
        <v>37.860000610351499</v>
      </c>
      <c r="CF54" s="65">
        <f>CD54/CE54</f>
        <v>0.18635246151427742</v>
      </c>
      <c r="CG54" t="s">
        <v>224</v>
      </c>
      <c r="CH54" s="66">
        <v>0</v>
      </c>
      <c r="CI54" s="15">
        <f>AZ54*$CH$131</f>
        <v>7.7163933275653411</v>
      </c>
      <c r="CJ54" s="37">
        <f>CI54-CH54</f>
        <v>7.7163933275653411</v>
      </c>
      <c r="CK54" s="54">
        <f>CJ54*(CJ54&lt;&gt;0)</f>
        <v>7.7163933275653411</v>
      </c>
      <c r="CL54" s="26">
        <f>CK54/$CK$128</f>
        <v>1.1357658709987267E-3</v>
      </c>
      <c r="CM54" s="47">
        <f>CL54 * $CJ$128</f>
        <v>7.716393327565342</v>
      </c>
      <c r="CN54" s="48">
        <f>IF(CD54&gt;0,V54,W54)</f>
        <v>37.860000610351499</v>
      </c>
      <c r="CO54" s="65">
        <f>CM54/CN54</f>
        <v>0.20381387224424827</v>
      </c>
      <c r="CP54" s="70">
        <f>N54</f>
        <v>1</v>
      </c>
      <c r="CQ54" s="1">
        <f>BW54+BY54</f>
        <v>5831</v>
      </c>
    </row>
    <row r="55" spans="1:95" x14ac:dyDescent="0.2">
      <c r="A55" s="28" t="s">
        <v>219</v>
      </c>
      <c r="B55">
        <v>1</v>
      </c>
      <c r="C55">
        <v>1</v>
      </c>
      <c r="D55">
        <v>0.57967836257309902</v>
      </c>
      <c r="E55">
        <v>0.42032163742689999</v>
      </c>
      <c r="F55">
        <v>0.99782923299565796</v>
      </c>
      <c r="G55">
        <v>0.99782923299565796</v>
      </c>
      <c r="H55">
        <v>0.18521462639109601</v>
      </c>
      <c r="I55">
        <v>0.4741653418124</v>
      </c>
      <c r="J55">
        <v>0.29634837038760697</v>
      </c>
      <c r="K55">
        <v>0.54378770409359101</v>
      </c>
      <c r="L55">
        <v>0.31440175032594198</v>
      </c>
      <c r="M55">
        <v>-0.39538695368293802</v>
      </c>
      <c r="N55" s="21">
        <v>-2</v>
      </c>
      <c r="O55">
        <v>1.0035269904689601</v>
      </c>
      <c r="P55">
        <v>0.99477462557984897</v>
      </c>
      <c r="Q55">
        <v>1.00706140579229</v>
      </c>
      <c r="R55">
        <v>0.99013361595370397</v>
      </c>
      <c r="S55">
        <v>17.780000686645501</v>
      </c>
      <c r="T55" s="27">
        <f>IF(C55,P55,R55)</f>
        <v>0.99477462557984897</v>
      </c>
      <c r="U55" s="27">
        <f>IF(D55 = 0,O55,Q55)</f>
        <v>1.00706140579229</v>
      </c>
      <c r="V55" s="39">
        <f>S55*T55^(1-N55)</f>
        <v>17.502733091627757</v>
      </c>
      <c r="W55" s="38">
        <f>S55*U55^(N55+1)</f>
        <v>17.655329242467953</v>
      </c>
      <c r="X55" s="44">
        <f>0.5 * (D55-MAX($D$3:$D$127))/(MIN($D$3:$D$127)-MAX($D$3:$D$127)) + 0.75</f>
        <v>0.95429899152643538</v>
      </c>
      <c r="Y55" s="44">
        <f>AVERAGE(D55, F55, G55, H55, I55, J55, K55)</f>
        <v>0.58212183874987267</v>
      </c>
      <c r="Z55" s="22">
        <f>AI55^N55</f>
        <v>0.52120938656819626</v>
      </c>
      <c r="AA55" s="22">
        <f>(Z55+AB55)/2</f>
        <v>0.31087610918096842</v>
      </c>
      <c r="AB55" s="22">
        <f>AM55^N55</f>
        <v>0.10054283179374054</v>
      </c>
      <c r="AC55" s="22">
        <v>1</v>
      </c>
      <c r="AD55" s="22">
        <v>1</v>
      </c>
      <c r="AE55" s="22">
        <v>1</v>
      </c>
      <c r="AF55" s="22">
        <f>PERCENTILE($L$2:$L$127, 0.05)</f>
        <v>-7.0738934788639324E-2</v>
      </c>
      <c r="AG55" s="22">
        <f>PERCENTILE($L$2:$L$127, 0.95)</f>
        <v>0.99971493111423171</v>
      </c>
      <c r="AH55" s="22">
        <f>MIN(MAX(L55,AF55), AG55)</f>
        <v>0.31440175032594198</v>
      </c>
      <c r="AI55" s="22">
        <f>AH55-$AH$128+1</f>
        <v>1.3851406851145813</v>
      </c>
      <c r="AJ55" s="22">
        <f>PERCENTILE($M$2:$M$127, 0.02)</f>
        <v>-2.5491164753882352</v>
      </c>
      <c r="AK55" s="22">
        <f>PERCENTILE($M$2:$M$127, 0.98)</f>
        <v>1.3143569426364499</v>
      </c>
      <c r="AL55" s="22">
        <f>MIN(MAX(M55,AJ55), AK55)</f>
        <v>-0.39538695368293802</v>
      </c>
      <c r="AM55" s="22">
        <f>AL55-$AL$128 + 1</f>
        <v>3.153729521705297</v>
      </c>
      <c r="AN55" s="46">
        <v>0</v>
      </c>
      <c r="AO55" s="49">
        <v>0</v>
      </c>
      <c r="AP55" s="51">
        <v>0.5</v>
      </c>
      <c r="AQ55" s="50">
        <v>1</v>
      </c>
      <c r="AR55" s="17">
        <f>(AI55^4)*AB55*AE55*AN55</f>
        <v>0</v>
      </c>
      <c r="AS55" s="17">
        <f>(AI55^4) *Z55*AC55*AO55</f>
        <v>0</v>
      </c>
      <c r="AT55" s="17">
        <f>(AM55^4)*AA55*AP55*AQ55</f>
        <v>15.376416215879162</v>
      </c>
      <c r="AU55" s="17">
        <f>MIN(AR55, 0.05*AR$128)</f>
        <v>0</v>
      </c>
      <c r="AV55" s="17">
        <f>MIN(AS55, 0.05*AS$128)</f>
        <v>0</v>
      </c>
      <c r="AW55" s="17">
        <f>MIN(AT55, 0.05*AT$128)</f>
        <v>15.376416215879162</v>
      </c>
      <c r="AX55" s="14">
        <f>AU55/$AU$128</f>
        <v>0</v>
      </c>
      <c r="AY55" s="14">
        <f>AV55/$AV$128</f>
        <v>0</v>
      </c>
      <c r="AZ55" s="67">
        <f>AW55/$AW$128</f>
        <v>1.4538011309474734E-3</v>
      </c>
      <c r="BA55" s="21">
        <f>N55</f>
        <v>-2</v>
      </c>
      <c r="BB55" s="66">
        <v>0</v>
      </c>
      <c r="BC55" s="15">
        <f>$D$134*AX55</f>
        <v>0</v>
      </c>
      <c r="BD55" s="19">
        <f>BC55-BB55</f>
        <v>0</v>
      </c>
      <c r="BE55" s="53">
        <f>BD55*IF($BD$128 &gt; 0, (BD55&gt;0), (BD55&lt;0))</f>
        <v>0</v>
      </c>
      <c r="BF55" s="61">
        <f>BE55/$BE$128</f>
        <v>0</v>
      </c>
      <c r="BG55" s="62">
        <f>BF55*$BD$128</f>
        <v>0</v>
      </c>
      <c r="BH55" s="63">
        <f>(IF(BG55 &gt; 0, V55, W55))</f>
        <v>17.655329242467953</v>
      </c>
      <c r="BI55" s="46">
        <f>BG55/BH55</f>
        <v>0</v>
      </c>
      <c r="BJ55" s="64" t="e">
        <f>BB55/BC55</f>
        <v>#DIV/0!</v>
      </c>
      <c r="BK55" s="66">
        <v>0</v>
      </c>
      <c r="BL55" s="66">
        <v>0</v>
      </c>
      <c r="BM55" s="66">
        <v>0</v>
      </c>
      <c r="BN55" s="10">
        <f>SUM(BK55:BM55)</f>
        <v>0</v>
      </c>
      <c r="BO55" s="15">
        <f>AY55*$D$133</f>
        <v>0</v>
      </c>
      <c r="BP55" s="9">
        <f>BO55-BN55</f>
        <v>0</v>
      </c>
      <c r="BQ55" s="53">
        <f>BP55*IF($BP$128 &gt; 0, (BP55&gt;0), (BP55&lt;0))</f>
        <v>0</v>
      </c>
      <c r="BR55" s="7">
        <f>BQ55/$BQ$128</f>
        <v>0</v>
      </c>
      <c r="BS55" s="62">
        <f>BR55*$BP$128</f>
        <v>0</v>
      </c>
      <c r="BT55" s="48">
        <f>IF(BS55&gt;0,V55,W55)</f>
        <v>17.655329242467953</v>
      </c>
      <c r="BU55" s="46">
        <f>BS55/BT55</f>
        <v>0</v>
      </c>
      <c r="BV55" s="64" t="e">
        <f>BN55/BO55</f>
        <v>#DIV/0!</v>
      </c>
      <c r="BW55" s="16">
        <f>BB55+BN55+BY55</f>
        <v>18</v>
      </c>
      <c r="BX55" s="69">
        <f>BC55+BO55+BZ55</f>
        <v>11.124486254010066</v>
      </c>
      <c r="BY55" s="66">
        <v>18</v>
      </c>
      <c r="BZ55" s="15">
        <f>AZ55*$D$136</f>
        <v>11.124486254010066</v>
      </c>
      <c r="CA55" s="37">
        <f>BZ55-BY55</f>
        <v>-6.8755137459899345</v>
      </c>
      <c r="CB55" s="54">
        <f>CA55*(CA55&lt;&gt;0)</f>
        <v>-6.8755137459899345</v>
      </c>
      <c r="CC55" s="26">
        <f>CB55/$CB$128</f>
        <v>-1.7296889927018719E-3</v>
      </c>
      <c r="CD55" s="47">
        <f>CC55 * $CA$128</f>
        <v>-6.8755137459899345</v>
      </c>
      <c r="CE55" s="48">
        <f>IF(CD55&gt;0, V55, W55)</f>
        <v>17.655329242467953</v>
      </c>
      <c r="CF55" s="65">
        <f>CD55/CE55</f>
        <v>-0.38942993651184044</v>
      </c>
      <c r="CG55" t="s">
        <v>224</v>
      </c>
      <c r="CH55" s="66">
        <v>0</v>
      </c>
      <c r="CI55" s="15">
        <f>AZ55*$CH$131</f>
        <v>12.166861664899404</v>
      </c>
      <c r="CJ55" s="37">
        <f>CI55-CH55</f>
        <v>12.166861664899404</v>
      </c>
      <c r="CK55" s="54">
        <f>CJ55*(CJ55&lt;&gt;0)</f>
        <v>12.166861664899404</v>
      </c>
      <c r="CL55" s="26">
        <f>CK55/$CK$128</f>
        <v>1.7908245017514595E-3</v>
      </c>
      <c r="CM55" s="47">
        <f>CL55 * $CJ$128</f>
        <v>12.166861664899404</v>
      </c>
      <c r="CN55" s="48">
        <f>IF(CD55&gt;0,V55,W55)</f>
        <v>17.655329242467953</v>
      </c>
      <c r="CO55" s="65">
        <f>CM55/CN55</f>
        <v>0.68913252751092036</v>
      </c>
      <c r="CP55" s="70">
        <f>N55</f>
        <v>-2</v>
      </c>
      <c r="CQ55" s="1">
        <f>BW55+BY55</f>
        <v>36</v>
      </c>
    </row>
    <row r="56" spans="1:95" x14ac:dyDescent="0.2">
      <c r="A56" s="28" t="s">
        <v>221</v>
      </c>
      <c r="B56">
        <v>0</v>
      </c>
      <c r="C56">
        <v>0</v>
      </c>
      <c r="D56">
        <v>0.34238913304035101</v>
      </c>
      <c r="E56">
        <v>0.65761086695964799</v>
      </c>
      <c r="F56">
        <v>0.44652087475149099</v>
      </c>
      <c r="G56">
        <v>0.44652087475149099</v>
      </c>
      <c r="H56">
        <v>0.53447555369828603</v>
      </c>
      <c r="I56">
        <v>0.156289176765566</v>
      </c>
      <c r="J56">
        <v>0.28902031812456602</v>
      </c>
      <c r="K56">
        <v>0.35924031687706698</v>
      </c>
      <c r="L56">
        <v>0.84195365273147504</v>
      </c>
      <c r="M56">
        <v>0.400472033357958</v>
      </c>
      <c r="N56" s="21">
        <v>0</v>
      </c>
      <c r="O56">
        <v>0.98679034499256002</v>
      </c>
      <c r="P56">
        <v>0.98681704156461003</v>
      </c>
      <c r="Q56">
        <v>1.01023098709466</v>
      </c>
      <c r="R56">
        <v>0.99577489576101796</v>
      </c>
      <c r="S56">
        <v>2.0699999332427899</v>
      </c>
      <c r="T56" s="27">
        <f>IF(C56,P56,R56)</f>
        <v>0.99577489576101796</v>
      </c>
      <c r="U56" s="27">
        <f>IF(D56 = 0,O56,Q56)</f>
        <v>1.01023098709466</v>
      </c>
      <c r="V56" s="39">
        <f>S56*T56^(1-N56)</f>
        <v>2.0612539677501531</v>
      </c>
      <c r="W56" s="38">
        <f>S56*U56^(N56+1)</f>
        <v>2.0911780758457437</v>
      </c>
      <c r="X56" s="44">
        <f>0.5 * (D56-MAX($D$3:$D$127))/(MIN($D$3:$D$127)-MAX($D$3:$D$127)) + 0.75</f>
        <v>1.0755102040816329</v>
      </c>
      <c r="Y56" s="44">
        <f>AVERAGE(D56, F56, G56, H56, I56, J56, K56)</f>
        <v>0.36777946400125971</v>
      </c>
      <c r="Z56" s="22">
        <f>AI56^N56</f>
        <v>1</v>
      </c>
      <c r="AA56" s="22">
        <f>(Z56+AB56)/2</f>
        <v>1</v>
      </c>
      <c r="AB56" s="22">
        <f>AM56^N56</f>
        <v>1</v>
      </c>
      <c r="AC56" s="22">
        <v>1</v>
      </c>
      <c r="AD56" s="22">
        <v>1</v>
      </c>
      <c r="AE56" s="22">
        <v>1</v>
      </c>
      <c r="AF56" s="22">
        <f>PERCENTILE($L$2:$L$127, 0.05)</f>
        <v>-7.0738934788639324E-2</v>
      </c>
      <c r="AG56" s="22">
        <f>PERCENTILE($L$2:$L$127, 0.95)</f>
        <v>0.99971493111423171</v>
      </c>
      <c r="AH56" s="22">
        <f>MIN(MAX(L56,AF56), AG56)</f>
        <v>0.84195365273147504</v>
      </c>
      <c r="AI56" s="22">
        <f>AH56-$AH$128+1</f>
        <v>1.9126925875201144</v>
      </c>
      <c r="AJ56" s="22">
        <f>PERCENTILE($M$2:$M$127, 0.02)</f>
        <v>-2.5491164753882352</v>
      </c>
      <c r="AK56" s="22">
        <f>PERCENTILE($M$2:$M$127, 0.98)</f>
        <v>1.3143569426364499</v>
      </c>
      <c r="AL56" s="22">
        <f>MIN(MAX(M56,AJ56), AK56)</f>
        <v>0.400472033357958</v>
      </c>
      <c r="AM56" s="22">
        <f>AL56-$AL$128 + 1</f>
        <v>3.949588508746193</v>
      </c>
      <c r="AN56" s="46">
        <v>0</v>
      </c>
      <c r="AO56" s="49">
        <v>0</v>
      </c>
      <c r="AP56" s="51">
        <v>0.5</v>
      </c>
      <c r="AQ56" s="50">
        <v>1</v>
      </c>
      <c r="AR56" s="17">
        <f>(AI56^4)*AB56*AE56*AN56</f>
        <v>0</v>
      </c>
      <c r="AS56" s="17">
        <f>(AI56^4) *Z56*AC56*AO56</f>
        <v>0</v>
      </c>
      <c r="AT56" s="17">
        <f>(AM56^4)*AA56*AP56*AQ56</f>
        <v>121.66829074106052</v>
      </c>
      <c r="AU56" s="17">
        <f>MIN(AR56, 0.05*AR$128)</f>
        <v>0</v>
      </c>
      <c r="AV56" s="17">
        <f>MIN(AS56, 0.05*AS$128)</f>
        <v>0</v>
      </c>
      <c r="AW56" s="17">
        <f>MIN(AT56, 0.05*AT$128)</f>
        <v>121.66829074106052</v>
      </c>
      <c r="AX56" s="14">
        <f>AU56/$AU$128</f>
        <v>0</v>
      </c>
      <c r="AY56" s="14">
        <f>AV56/$AV$128</f>
        <v>0</v>
      </c>
      <c r="AZ56" s="67">
        <f>AW56/$AW$128</f>
        <v>1.1503428119819949E-2</v>
      </c>
      <c r="BA56" s="21">
        <f>N56</f>
        <v>0</v>
      </c>
      <c r="BB56" s="66">
        <v>0</v>
      </c>
      <c r="BC56" s="15">
        <f>$D$134*AX56</f>
        <v>0</v>
      </c>
      <c r="BD56" s="19">
        <f>BC56-BB56</f>
        <v>0</v>
      </c>
      <c r="BE56" s="53">
        <f>BD56*IF($BD$128 &gt; 0, (BD56&gt;0), (BD56&lt;0))</f>
        <v>0</v>
      </c>
      <c r="BF56" s="61">
        <f>BE56/$BE$128</f>
        <v>0</v>
      </c>
      <c r="BG56" s="62">
        <f>BF56*$BD$128</f>
        <v>0</v>
      </c>
      <c r="BH56" s="63">
        <f>(IF(BG56 &gt; 0, V56, W56))</f>
        <v>2.0911780758457437</v>
      </c>
      <c r="BI56" s="46">
        <f>BG56/BH56</f>
        <v>0</v>
      </c>
      <c r="BJ56" s="64" t="e">
        <f>BB56/BC56</f>
        <v>#DIV/0!</v>
      </c>
      <c r="BK56" s="66">
        <v>0</v>
      </c>
      <c r="BL56" s="66">
        <v>0</v>
      </c>
      <c r="BM56" s="66">
        <v>0</v>
      </c>
      <c r="BN56" s="10">
        <f>SUM(BK56:BM56)</f>
        <v>0</v>
      </c>
      <c r="BO56" s="15">
        <f>AY56*$D$133</f>
        <v>0</v>
      </c>
      <c r="BP56" s="9">
        <f>BO56-BN56</f>
        <v>0</v>
      </c>
      <c r="BQ56" s="53">
        <f>BP56*IF($BP$128 &gt; 0, (BP56&gt;0), (BP56&lt;0))</f>
        <v>0</v>
      </c>
      <c r="BR56" s="7">
        <f>BQ56/$BQ$128</f>
        <v>0</v>
      </c>
      <c r="BS56" s="62">
        <f>BR56*$BP$128</f>
        <v>0</v>
      </c>
      <c r="BT56" s="48">
        <f>IF(BS56&gt;0,V56,W56)</f>
        <v>2.0911780758457437</v>
      </c>
      <c r="BU56" s="46">
        <f>BS56/BT56</f>
        <v>0</v>
      </c>
      <c r="BV56" s="64" t="e">
        <f>BN56/BO56</f>
        <v>#DIV/0!</v>
      </c>
      <c r="BW56" s="16">
        <f>BB56+BN56+BY56</f>
        <v>37</v>
      </c>
      <c r="BX56" s="69">
        <f>BC56+BO56+BZ56</f>
        <v>88.024231972862253</v>
      </c>
      <c r="BY56" s="66">
        <v>37</v>
      </c>
      <c r="BZ56" s="15">
        <f>AZ56*$D$136</f>
        <v>88.024231972862253</v>
      </c>
      <c r="CA56" s="37">
        <f>BZ56-BY56</f>
        <v>51.024231972862253</v>
      </c>
      <c r="CB56" s="54">
        <f>CA56*(CA56&lt;&gt;0)</f>
        <v>51.024231972862253</v>
      </c>
      <c r="CC56" s="26">
        <f>CB56/$CB$128</f>
        <v>1.2836284773047119E-2</v>
      </c>
      <c r="CD56" s="47">
        <f>CC56 * $CA$128</f>
        <v>51.024231972862253</v>
      </c>
      <c r="CE56" s="48">
        <f>IF(CD56&gt;0, V56, W56)</f>
        <v>2.0612539677501531</v>
      </c>
      <c r="CF56" s="65">
        <f>CD56/CE56</f>
        <v>24.753976351858721</v>
      </c>
      <c r="CG56" t="s">
        <v>224</v>
      </c>
      <c r="CH56" s="66">
        <v>0</v>
      </c>
      <c r="CI56" s="15">
        <f>AZ56*$CH$131</f>
        <v>96.272189934773152</v>
      </c>
      <c r="CJ56" s="37">
        <f>CI56-CH56</f>
        <v>96.272189934773152</v>
      </c>
      <c r="CK56" s="54">
        <f>CJ56*(CJ56&lt;&gt;0)</f>
        <v>96.272189934773152</v>
      </c>
      <c r="CL56" s="26">
        <f>CK56/$CK$128</f>
        <v>1.4170178088721407E-2</v>
      </c>
      <c r="CM56" s="47">
        <f>CL56 * $CJ$128</f>
        <v>96.272189934773152</v>
      </c>
      <c r="CN56" s="48">
        <f>IF(CD56&gt;0,V56,W56)</f>
        <v>2.0612539677501531</v>
      </c>
      <c r="CO56" s="65">
        <f>CM56/CN56</f>
        <v>46.705642022294661</v>
      </c>
      <c r="CP56" s="70">
        <f>N56</f>
        <v>0</v>
      </c>
      <c r="CQ56" s="1">
        <f>BW56+BY56</f>
        <v>74</v>
      </c>
    </row>
    <row r="57" spans="1:95" x14ac:dyDescent="0.2">
      <c r="A57" s="28" t="s">
        <v>226</v>
      </c>
      <c r="B57">
        <v>1</v>
      </c>
      <c r="C57">
        <v>1</v>
      </c>
      <c r="D57">
        <v>0.69157011586096595</v>
      </c>
      <c r="E57">
        <v>0.30842988413903299</v>
      </c>
      <c r="F57">
        <v>1</v>
      </c>
      <c r="G57">
        <v>1</v>
      </c>
      <c r="H57">
        <v>0.12202256581696599</v>
      </c>
      <c r="I57">
        <v>0.506059339740911</v>
      </c>
      <c r="J57">
        <v>0.24849679895488699</v>
      </c>
      <c r="K57">
        <v>0.49849453252256098</v>
      </c>
      <c r="L57">
        <v>0.857363136289092</v>
      </c>
      <c r="M57">
        <v>-1.54094739904614</v>
      </c>
      <c r="N57" s="21">
        <v>-2</v>
      </c>
      <c r="O57">
        <v>1.0019441086812799</v>
      </c>
      <c r="P57">
        <v>0.99125132458462395</v>
      </c>
      <c r="Q57">
        <v>1.01258152136357</v>
      </c>
      <c r="R57">
        <v>0.98229217494820797</v>
      </c>
      <c r="S57">
        <v>405.58999633789</v>
      </c>
      <c r="T57" s="27">
        <f>IF(C57,P57,R57)</f>
        <v>0.99125132458462395</v>
      </c>
      <c r="U57" s="27">
        <f>IF(D57 = 0,O57,Q57)</f>
        <v>1.01258152136357</v>
      </c>
      <c r="V57" s="39">
        <f>S57*T57^(1-N57)</f>
        <v>395.03772980801557</v>
      </c>
      <c r="W57" s="38">
        <f>S57*U57^(N57+1)</f>
        <v>400.55046214127174</v>
      </c>
      <c r="X57" s="44">
        <f>0.5 * (D57-MAX($D$3:$D$127))/(MIN($D$3:$D$127)-MAX($D$3:$D$127)) + 0.75</f>
        <v>0.89714285714285757</v>
      </c>
      <c r="Y57" s="44">
        <f>AVERAGE(D57, F57, G57, H57, I57, J57, K57)</f>
        <v>0.58094905041375589</v>
      </c>
      <c r="Z57" s="22">
        <f>AI57^N57</f>
        <v>0.26899236775663365</v>
      </c>
      <c r="AA57" s="22">
        <f>(Z57+AB57)/2</f>
        <v>0.25848127173109547</v>
      </c>
      <c r="AB57" s="22">
        <f>AM57^N57</f>
        <v>0.24797017570555724</v>
      </c>
      <c r="AC57" s="22">
        <v>1</v>
      </c>
      <c r="AD57" s="22">
        <v>1</v>
      </c>
      <c r="AE57" s="22">
        <v>1</v>
      </c>
      <c r="AF57" s="22">
        <f>PERCENTILE($L$2:$L$127, 0.05)</f>
        <v>-7.0738934788639324E-2</v>
      </c>
      <c r="AG57" s="22">
        <f>PERCENTILE($L$2:$L$127, 0.95)</f>
        <v>0.99971493111423171</v>
      </c>
      <c r="AH57" s="22">
        <f>MIN(MAX(L57,AF57), AG57)</f>
        <v>0.857363136289092</v>
      </c>
      <c r="AI57" s="22">
        <f>AH57-$AH$128+1</f>
        <v>1.9281020710777312</v>
      </c>
      <c r="AJ57" s="22">
        <f>PERCENTILE($M$2:$M$127, 0.02)</f>
        <v>-2.5491164753882352</v>
      </c>
      <c r="AK57" s="22">
        <f>PERCENTILE($M$2:$M$127, 0.98)</f>
        <v>1.3143569426364499</v>
      </c>
      <c r="AL57" s="22">
        <f>MIN(MAX(M57,AJ57), AK57)</f>
        <v>-1.54094739904614</v>
      </c>
      <c r="AM57" s="22">
        <f>AL57-$AL$128 + 1</f>
        <v>2.008169076342095</v>
      </c>
      <c r="AN57" s="46">
        <v>1</v>
      </c>
      <c r="AO57" s="49">
        <v>0</v>
      </c>
      <c r="AP57" s="51">
        <v>1</v>
      </c>
      <c r="AQ57" s="21">
        <v>1</v>
      </c>
      <c r="AR57" s="17">
        <f>(AI57^4)*AB57*AE57*AN57</f>
        <v>3.4270428469396048</v>
      </c>
      <c r="AS57" s="17">
        <f>(AI57^4) *Z57*AC57*AO57</f>
        <v>0</v>
      </c>
      <c r="AT57" s="17">
        <f>(AM57^4)*AA57*AP57*AQ57</f>
        <v>4.2036851664324804</v>
      </c>
      <c r="AU57" s="17">
        <f>MIN(AR57, 0.05*AR$128)</f>
        <v>3.4270428469396048</v>
      </c>
      <c r="AV57" s="17">
        <f>MIN(AS57, 0.05*AS$128)</f>
        <v>0</v>
      </c>
      <c r="AW57" s="17">
        <f>MIN(AT57, 0.05*AT$128)</f>
        <v>4.2036851664324804</v>
      </c>
      <c r="AX57" s="14">
        <f>AU57/$AU$128</f>
        <v>5.3769529022552557E-3</v>
      </c>
      <c r="AY57" s="14">
        <f>AV57/$AV$128</f>
        <v>0</v>
      </c>
      <c r="AZ57" s="67">
        <f>AW57/$AW$128</f>
        <v>3.9744776437538942E-4</v>
      </c>
      <c r="BA57" s="21">
        <f>N57</f>
        <v>-2</v>
      </c>
      <c r="BB57" s="66">
        <v>811</v>
      </c>
      <c r="BC57" s="15">
        <f>$D$134*AX57</f>
        <v>680.9964620235304</v>
      </c>
      <c r="BD57" s="19">
        <f>BC57-BB57</f>
        <v>-130.0035379764696</v>
      </c>
      <c r="BE57" s="53">
        <f>BD57*IF($BD$128 &gt; 0, (BD57&gt;0), (BD57&lt;0))</f>
        <v>0</v>
      </c>
      <c r="BF57" s="61">
        <f>BE57/$BE$128</f>
        <v>0</v>
      </c>
      <c r="BG57" s="62">
        <f>BF57*$BD$128</f>
        <v>0</v>
      </c>
      <c r="BH57" s="63">
        <f>(IF(BG57 &gt; 0, V57, W57))</f>
        <v>400.55046214127174</v>
      </c>
      <c r="BI57" s="46">
        <f>BG57/BH57</f>
        <v>0</v>
      </c>
      <c r="BJ57" s="64">
        <f>BB57/BC57</f>
        <v>1.1909019286093994</v>
      </c>
      <c r="BK57" s="66">
        <v>0</v>
      </c>
      <c r="BL57" s="66">
        <v>0</v>
      </c>
      <c r="BM57" s="66">
        <v>0</v>
      </c>
      <c r="BN57" s="10">
        <f>SUM(BK57:BM57)</f>
        <v>0</v>
      </c>
      <c r="BO57" s="15">
        <f>AY57*$D$133</f>
        <v>0</v>
      </c>
      <c r="BP57" s="9">
        <f>BO57-BN57</f>
        <v>0</v>
      </c>
      <c r="BQ57" s="53">
        <f>BP57*IF($BP$128 &gt; 0, (BP57&gt;0), (BP57&lt;0))</f>
        <v>0</v>
      </c>
      <c r="BR57" s="7">
        <f>BQ57/$BQ$128</f>
        <v>0</v>
      </c>
      <c r="BS57" s="62">
        <f>BR57*$BP$128</f>
        <v>0</v>
      </c>
      <c r="BT57" s="48">
        <f>IF(BS57&gt;0,V57,W57)</f>
        <v>400.55046214127174</v>
      </c>
      <c r="BU57" s="46">
        <f>BS57/BT57</f>
        <v>0</v>
      </c>
      <c r="BV57" s="64" t="e">
        <f>BN57/BO57</f>
        <v>#DIV/0!</v>
      </c>
      <c r="BW57" s="16">
        <f>BB57+BN57+BY57</f>
        <v>811</v>
      </c>
      <c r="BX57" s="69">
        <f>BC57+BO57+BZ57</f>
        <v>684.03773231653088</v>
      </c>
      <c r="BY57" s="66">
        <v>0</v>
      </c>
      <c r="BZ57" s="15">
        <f>AZ57*$D$136</f>
        <v>3.0412702930004798</v>
      </c>
      <c r="CA57" s="37">
        <f>BZ57-BY57</f>
        <v>3.0412702930004798</v>
      </c>
      <c r="CB57" s="54">
        <f>CA57*(CA57&lt;&gt;0)</f>
        <v>3.0412702930004798</v>
      </c>
      <c r="CC57" s="26">
        <f>CB57/$CB$128</f>
        <v>7.6509944477999559E-4</v>
      </c>
      <c r="CD57" s="47">
        <f>CC57 * $CA$128</f>
        <v>3.0412702930004798</v>
      </c>
      <c r="CE57" s="48">
        <f>IF(CD57&gt;0, V57, W57)</f>
        <v>395.03772980801557</v>
      </c>
      <c r="CF57" s="65">
        <f>CD57/CE57</f>
        <v>7.6986830966209409E-3</v>
      </c>
      <c r="CG57" t="s">
        <v>224</v>
      </c>
      <c r="CH57" s="66">
        <v>0</v>
      </c>
      <c r="CI57" s="15">
        <f>AZ57*$CH$131</f>
        <v>3.3262403400576339</v>
      </c>
      <c r="CJ57" s="37">
        <f>CI57-CH57</f>
        <v>3.3262403400576339</v>
      </c>
      <c r="CK57" s="54">
        <f>CJ57*(CJ57&lt;&gt;0)</f>
        <v>3.3262403400576339</v>
      </c>
      <c r="CL57" s="26">
        <f>CK57/$CK$128</f>
        <v>4.8958497793017916E-4</v>
      </c>
      <c r="CM57" s="47">
        <f>CL57 * $CJ$128</f>
        <v>3.3262403400576339</v>
      </c>
      <c r="CN57" s="48">
        <f>IF(CD57&gt;0,V57,W57)</f>
        <v>395.03772980801557</v>
      </c>
      <c r="CO57" s="65">
        <f>CM57/CN57</f>
        <v>8.4200573491401785E-3</v>
      </c>
      <c r="CP57" s="70">
        <f>N57</f>
        <v>-2</v>
      </c>
      <c r="CQ57" s="1">
        <f>BW57+BY57</f>
        <v>811</v>
      </c>
    </row>
    <row r="58" spans="1:95" x14ac:dyDescent="0.2">
      <c r="A58" s="28" t="s">
        <v>117</v>
      </c>
      <c r="B58">
        <v>1</v>
      </c>
      <c r="C58">
        <v>1</v>
      </c>
      <c r="D58">
        <v>0.68129770992366401</v>
      </c>
      <c r="E58">
        <v>0.31870229007633499</v>
      </c>
      <c r="F58">
        <v>0.71561338289962795</v>
      </c>
      <c r="G58">
        <v>0.71561338289962795</v>
      </c>
      <c r="H58">
        <v>0.58454106280193197</v>
      </c>
      <c r="I58">
        <v>0.36231884057970998</v>
      </c>
      <c r="J58">
        <v>0.46020673631057102</v>
      </c>
      <c r="K58">
        <v>0.57387289481592096</v>
      </c>
      <c r="L58">
        <v>0.11267105102354499</v>
      </c>
      <c r="M58">
        <v>-0.77470436942560805</v>
      </c>
      <c r="N58" s="21">
        <v>0</v>
      </c>
      <c r="O58">
        <v>1.00595186566608</v>
      </c>
      <c r="P58">
        <v>0.97566030775756096</v>
      </c>
      <c r="Q58">
        <v>1.02398646466905</v>
      </c>
      <c r="R58">
        <v>0.97957922887064097</v>
      </c>
      <c r="S58">
        <v>19.309999465942301</v>
      </c>
      <c r="T58" s="27">
        <f>IF(C58,P58,R58)</f>
        <v>0.97566030775756096</v>
      </c>
      <c r="U58" s="27">
        <f>IF(D58 = 0,O58,Q58)</f>
        <v>1.02398646466905</v>
      </c>
      <c r="V58" s="39">
        <f>S58*T58^(1-N58)</f>
        <v>18.840000021739602</v>
      </c>
      <c r="W58" s="38">
        <f>S58*U58^(N58+1)</f>
        <v>19.773178085891502</v>
      </c>
      <c r="X58" s="44">
        <f>0.5 * (D58-MAX($D$3:$D$127))/(MIN($D$3:$D$127)-MAX($D$3:$D$127)) + 0.75</f>
        <v>0.90239016980838138</v>
      </c>
      <c r="Y58" s="44">
        <f>AVERAGE(D58, F58, G58, H58, I58, J58, K58)</f>
        <v>0.58478057289015051</v>
      </c>
      <c r="Z58" s="22">
        <f>AI58^N58</f>
        <v>1</v>
      </c>
      <c r="AA58" s="22">
        <f>(Z58+AB58)/2</f>
        <v>1</v>
      </c>
      <c r="AB58" s="22">
        <f>AM58^N58</f>
        <v>1</v>
      </c>
      <c r="AC58" s="22">
        <v>1</v>
      </c>
      <c r="AD58" s="22">
        <v>1</v>
      </c>
      <c r="AE58" s="22">
        <v>1</v>
      </c>
      <c r="AF58" s="22">
        <f>PERCENTILE($L$2:$L$127, 0.05)</f>
        <v>-7.0738934788639324E-2</v>
      </c>
      <c r="AG58" s="22">
        <f>PERCENTILE($L$2:$L$127, 0.95)</f>
        <v>0.99971493111423171</v>
      </c>
      <c r="AH58" s="22">
        <f>MIN(MAX(L58,AF58), AG58)</f>
        <v>0.11267105102354499</v>
      </c>
      <c r="AI58" s="22">
        <f>AH58-$AH$128+1</f>
        <v>1.1834099858121843</v>
      </c>
      <c r="AJ58" s="22">
        <f>PERCENTILE($M$2:$M$127, 0.02)</f>
        <v>-2.5491164753882352</v>
      </c>
      <c r="AK58" s="22">
        <f>PERCENTILE($M$2:$M$127, 0.98)</f>
        <v>1.3143569426364499</v>
      </c>
      <c r="AL58" s="22">
        <f>MIN(MAX(M58,AJ58), AK58)</f>
        <v>-0.77470436942560805</v>
      </c>
      <c r="AM58" s="22">
        <f>AL58-$AL$128 + 1</f>
        <v>2.774412105962627</v>
      </c>
      <c r="AN58" s="46">
        <v>1</v>
      </c>
      <c r="AO58" s="46">
        <v>1</v>
      </c>
      <c r="AP58" s="51">
        <v>1</v>
      </c>
      <c r="AQ58" s="21">
        <v>1</v>
      </c>
      <c r="AR58" s="17">
        <f>(AI58^4)*AB58*AE58*AN58</f>
        <v>1.961285955515591</v>
      </c>
      <c r="AS58" s="17">
        <f>(AI58^4) *Z58*AC58*AO58</f>
        <v>1.961285955515591</v>
      </c>
      <c r="AT58" s="17">
        <f>(AM58^4)*AA58*AP58*AQ58</f>
        <v>59.249389975392894</v>
      </c>
      <c r="AU58" s="17">
        <f>MIN(AR58, 0.05*AR$128)</f>
        <v>1.961285955515591</v>
      </c>
      <c r="AV58" s="17">
        <f>MIN(AS58, 0.05*AS$128)</f>
        <v>1.961285955515591</v>
      </c>
      <c r="AW58" s="17">
        <f>MIN(AT58, 0.05*AT$128)</f>
        <v>59.249389975392894</v>
      </c>
      <c r="AX58" s="14">
        <f>AU58/$AU$128</f>
        <v>3.0772134115800501E-3</v>
      </c>
      <c r="AY58" s="14">
        <f>AV58/$AV$128</f>
        <v>4.0538062808470332E-3</v>
      </c>
      <c r="AZ58" s="67">
        <f>AW58/$AW$128</f>
        <v>5.6018794590914451E-3</v>
      </c>
      <c r="BA58" s="21">
        <f>N58</f>
        <v>0</v>
      </c>
      <c r="BB58" s="66">
        <v>193</v>
      </c>
      <c r="BC58" s="15">
        <f>$D$134*AX58</f>
        <v>389.73215579002493</v>
      </c>
      <c r="BD58" s="19">
        <f>BC58-BB58</f>
        <v>196.73215579002493</v>
      </c>
      <c r="BE58" s="53">
        <f>BD58*IF($BD$128 &gt; 0, (BD58&gt;0), (BD58&lt;0))</f>
        <v>196.73215579002493</v>
      </c>
      <c r="BF58" s="61">
        <f>BE58/$BE$128</f>
        <v>7.176640494166095E-3</v>
      </c>
      <c r="BG58" s="62">
        <f>BF58*$BD$128</f>
        <v>89.12669829704889</v>
      </c>
      <c r="BH58" s="63">
        <f>(IF(BG58 &gt; 0, V58, W58))</f>
        <v>18.840000021739602</v>
      </c>
      <c r="BI58" s="46">
        <f>BG58/BH58</f>
        <v>4.7307164646605626</v>
      </c>
      <c r="BJ58" s="64">
        <f>BB58/BC58</f>
        <v>0.4952118965107466</v>
      </c>
      <c r="BK58" s="66">
        <v>348</v>
      </c>
      <c r="BL58" s="66">
        <v>309</v>
      </c>
      <c r="BM58" s="66">
        <v>0</v>
      </c>
      <c r="BN58" s="10">
        <f>SUM(BK58:BM58)</f>
        <v>657</v>
      </c>
      <c r="BO58" s="15">
        <f>AY58*$D$133</f>
        <v>762.09125796155718</v>
      </c>
      <c r="BP58" s="9">
        <f>BO58-BN58</f>
        <v>105.09125796155718</v>
      </c>
      <c r="BQ58" s="53">
        <f>BP58*IF($BP$128 &gt; 0, (BP58&gt;0), (BP58&lt;0))</f>
        <v>105.09125796155718</v>
      </c>
      <c r="BR58" s="7">
        <f>BQ58/$BQ$128</f>
        <v>6.8870575335926191E-3</v>
      </c>
      <c r="BS58" s="62">
        <f>BR58*$BP$128</f>
        <v>18.539958880431566</v>
      </c>
      <c r="BT58" s="48">
        <f>IF(BS58&gt;0,V58,W58)</f>
        <v>18.840000021739602</v>
      </c>
      <c r="BU58" s="46">
        <f>BS58/BT58</f>
        <v>0.98407424941816257</v>
      </c>
      <c r="BV58" s="64">
        <f>BN58/BO58</f>
        <v>0.8621014781843116</v>
      </c>
      <c r="BW58" s="16">
        <f>BB58+BN58+BY58</f>
        <v>850</v>
      </c>
      <c r="BX58" s="69">
        <f>BC58+BO58+BZ58</f>
        <v>1194.6889953725499</v>
      </c>
      <c r="BY58" s="66">
        <v>0</v>
      </c>
      <c r="BZ58" s="15">
        <f>AZ58*$D$136</f>
        <v>42.865581620967738</v>
      </c>
      <c r="CA58" s="37">
        <f>BZ58-BY58</f>
        <v>42.865581620967738</v>
      </c>
      <c r="CB58" s="54">
        <f>CA58*(CA58&lt;&gt;0)</f>
        <v>42.865581620967738</v>
      </c>
      <c r="CC58" s="26">
        <f>CB58/$CB$128</f>
        <v>1.0783794118482459E-2</v>
      </c>
      <c r="CD58" s="47">
        <f>CC58 * $CA$128</f>
        <v>42.865581620967738</v>
      </c>
      <c r="CE58" s="48">
        <f>IF(CD58&gt;0, V58, W58)</f>
        <v>18.840000021739602</v>
      </c>
      <c r="CF58" s="65">
        <f>CD58/CE58</f>
        <v>2.2752431832008946</v>
      </c>
      <c r="CG58" t="s">
        <v>224</v>
      </c>
      <c r="CH58" s="66">
        <v>0</v>
      </c>
      <c r="CI58" s="15">
        <f>AZ58*$CH$131</f>
        <v>46.882129193136308</v>
      </c>
      <c r="CJ58" s="37">
        <f>CI58-CH58</f>
        <v>46.882129193136308</v>
      </c>
      <c r="CK58" s="54">
        <f>CJ58*(CJ58&lt;&gt;0)</f>
        <v>46.882129193136308</v>
      </c>
      <c r="CL58" s="26">
        <f>CK58/$CK$128</f>
        <v>6.9005194573353475E-3</v>
      </c>
      <c r="CM58" s="47">
        <f>CL58 * $CJ$128</f>
        <v>46.882129193136308</v>
      </c>
      <c r="CN58" s="48">
        <f>IF(CD58&gt;0,V58,W58)</f>
        <v>18.840000021739602</v>
      </c>
      <c r="CO58" s="65">
        <f>CM58/CN58</f>
        <v>2.488435729248339</v>
      </c>
      <c r="CP58" s="70">
        <f>N58</f>
        <v>0</v>
      </c>
      <c r="CQ58" s="1">
        <f>BW58+BY58</f>
        <v>850</v>
      </c>
    </row>
    <row r="59" spans="1:95" x14ac:dyDescent="0.2">
      <c r="A59" s="29" t="s">
        <v>157</v>
      </c>
      <c r="B59">
        <v>1</v>
      </c>
      <c r="C59">
        <v>1</v>
      </c>
      <c r="D59">
        <v>0.75309628445864896</v>
      </c>
      <c r="E59">
        <v>0.24690371554134999</v>
      </c>
      <c r="F59">
        <v>0.93325387365911805</v>
      </c>
      <c r="G59">
        <v>0.93325387365911805</v>
      </c>
      <c r="H59">
        <v>0.513581278729628</v>
      </c>
      <c r="I59">
        <v>0.52235687421646404</v>
      </c>
      <c r="J59">
        <v>0.51795049127624404</v>
      </c>
      <c r="K59">
        <v>0.69525484705048901</v>
      </c>
      <c r="L59">
        <v>0.59806451161112695</v>
      </c>
      <c r="M59">
        <v>-1.0659964152055601</v>
      </c>
      <c r="N59" s="21">
        <v>0</v>
      </c>
      <c r="O59">
        <v>1.00028507461591</v>
      </c>
      <c r="P59">
        <v>0.98752053925855299</v>
      </c>
      <c r="Q59">
        <v>1.0250721769014199</v>
      </c>
      <c r="R59">
        <v>0.98478305533730703</v>
      </c>
      <c r="S59">
        <v>328.48001098632801</v>
      </c>
      <c r="T59" s="27">
        <f>IF(C59,P59,R59)</f>
        <v>0.98752053925855299</v>
      </c>
      <c r="U59" s="27">
        <f>IF(D59 = 0,O59,Q59)</f>
        <v>1.0250721769014199</v>
      </c>
      <c r="V59" s="39">
        <f>S59*T59^(1-N59)</f>
        <v>324.38075758487406</v>
      </c>
      <c r="W59" s="38">
        <f>S59*U59^(N59+1)</f>
        <v>336.71571993035758</v>
      </c>
      <c r="X59" s="44">
        <f>0.5 * (D59-MAX($D$3:$D$127))/(MIN($D$3:$D$127)-MAX($D$3:$D$127)) + 0.75</f>
        <v>0.8657142857142861</v>
      </c>
      <c r="Y59" s="44">
        <f>AVERAGE(D59, F59, G59, H59, I59, J59, K59)</f>
        <v>0.69553536043567277</v>
      </c>
      <c r="Z59" s="22">
        <f>AI59^N59</f>
        <v>1</v>
      </c>
      <c r="AA59" s="22">
        <f>(Z59+AB59)/2</f>
        <v>1</v>
      </c>
      <c r="AB59" s="22">
        <f>AM59^N59</f>
        <v>1</v>
      </c>
      <c r="AC59" s="22">
        <v>1</v>
      </c>
      <c r="AD59" s="22">
        <v>1</v>
      </c>
      <c r="AE59" s="22">
        <v>1</v>
      </c>
      <c r="AF59" s="22">
        <f>PERCENTILE($L$2:$L$127, 0.05)</f>
        <v>-7.0738934788639324E-2</v>
      </c>
      <c r="AG59" s="22">
        <f>PERCENTILE($L$2:$L$127, 0.95)</f>
        <v>0.99971493111423171</v>
      </c>
      <c r="AH59" s="22">
        <f>MIN(MAX(L59,AF59), AG59)</f>
        <v>0.59806451161112695</v>
      </c>
      <c r="AI59" s="22">
        <f>AH59-$AH$128+1</f>
        <v>1.6688034463997663</v>
      </c>
      <c r="AJ59" s="22">
        <f>PERCENTILE($M$2:$M$127, 0.02)</f>
        <v>-2.5491164753882352</v>
      </c>
      <c r="AK59" s="22">
        <f>PERCENTILE($M$2:$M$127, 0.98)</f>
        <v>1.3143569426364499</v>
      </c>
      <c r="AL59" s="22">
        <f>MIN(MAX(M59,AJ59), AK59)</f>
        <v>-1.0659964152055601</v>
      </c>
      <c r="AM59" s="22">
        <f>AL59-$AL$128 + 1</f>
        <v>2.4831200601826753</v>
      </c>
      <c r="AN59" s="46">
        <v>1</v>
      </c>
      <c r="AO59" s="46">
        <v>1</v>
      </c>
      <c r="AP59" s="51">
        <v>1</v>
      </c>
      <c r="AQ59" s="21">
        <v>1</v>
      </c>
      <c r="AR59" s="17">
        <f>(AI59^4)*AB59*AE59*AN59</f>
        <v>7.7556955399625451</v>
      </c>
      <c r="AS59" s="17">
        <f>(AI59^4) *Z59*AC59*AO59</f>
        <v>7.7556955399625451</v>
      </c>
      <c r="AT59" s="17">
        <f>(AM59^4)*AA59*AP59*AQ59</f>
        <v>38.018140710000253</v>
      </c>
      <c r="AU59" s="17">
        <f>MIN(AR59, 0.05*AR$128)</f>
        <v>7.7556955399625451</v>
      </c>
      <c r="AV59" s="17">
        <f>MIN(AS59, 0.05*AS$128)</f>
        <v>7.7556955399625451</v>
      </c>
      <c r="AW59" s="17">
        <f>MIN(AT59, 0.05*AT$128)</f>
        <v>38.018140710000253</v>
      </c>
      <c r="AX59" s="14">
        <f>AU59/$AU$128</f>
        <v>1.2168511309933051E-2</v>
      </c>
      <c r="AY59" s="14">
        <f>AV59/$AV$128</f>
        <v>1.6030343359070446E-2</v>
      </c>
      <c r="AZ59" s="67">
        <f>AW59/$AW$128</f>
        <v>3.5945187217058163E-3</v>
      </c>
      <c r="BA59" s="21">
        <f>N59</f>
        <v>0</v>
      </c>
      <c r="BB59" s="66">
        <v>1314</v>
      </c>
      <c r="BC59" s="15">
        <f>$D$134*AX59</f>
        <v>1541.154125914331</v>
      </c>
      <c r="BD59" s="19">
        <f>BC59-BB59</f>
        <v>227.15412591433096</v>
      </c>
      <c r="BE59" s="53">
        <f>BD59*IF($BD$128 &gt; 0, (BD59&gt;0), (BD59&lt;0))</f>
        <v>227.15412591433096</v>
      </c>
      <c r="BF59" s="61">
        <f>BE59/$BE$128</f>
        <v>8.2864109931964098E-3</v>
      </c>
      <c r="BG59" s="62">
        <f>BF59*$BD$128</f>
        <v>102.90893812450639</v>
      </c>
      <c r="BH59" s="63">
        <f>(IF(BG59 &gt; 0, V59, W59))</f>
        <v>324.38075758487406</v>
      </c>
      <c r="BI59" s="46">
        <f>BG59/BH59</f>
        <v>0.31724735736699894</v>
      </c>
      <c r="BJ59" s="64">
        <f>BB59/BC59</f>
        <v>0.85260778134077553</v>
      </c>
      <c r="BK59" s="66">
        <v>1314</v>
      </c>
      <c r="BL59" s="66">
        <v>1971</v>
      </c>
      <c r="BM59" s="66">
        <v>0</v>
      </c>
      <c r="BN59" s="10">
        <f>SUM(BK59:BM59)</f>
        <v>3285</v>
      </c>
      <c r="BO59" s="15">
        <f>AY59*$D$133</f>
        <v>3013.6083694450895</v>
      </c>
      <c r="BP59" s="9">
        <f>BO59-BN59</f>
        <v>-271.39163055491053</v>
      </c>
      <c r="BQ59" s="53">
        <f>BP59*IF($BP$128 &gt; 0, (BP59&gt;0), (BP59&lt;0))</f>
        <v>0</v>
      </c>
      <c r="BR59" s="7">
        <f>BQ59/$BQ$128</f>
        <v>0</v>
      </c>
      <c r="BS59" s="62">
        <f>BR59*$BP$128</f>
        <v>0</v>
      </c>
      <c r="BT59" s="48">
        <f>IF(BS59&gt;0,V59,W59)</f>
        <v>336.71571993035758</v>
      </c>
      <c r="BU59" s="46">
        <f>BS59/BT59</f>
        <v>0</v>
      </c>
      <c r="BV59" s="64">
        <f>BN59/BO59</f>
        <v>1.0900553745823593</v>
      </c>
      <c r="BW59" s="16">
        <f>BB59+BN59+BY59</f>
        <v>4599</v>
      </c>
      <c r="BX59" s="69">
        <f>BC59+BO59+BZ59</f>
        <v>4582.2677526179132</v>
      </c>
      <c r="BY59" s="66">
        <v>0</v>
      </c>
      <c r="BZ59" s="15">
        <f>AZ59*$D$136</f>
        <v>27.505257258492907</v>
      </c>
      <c r="CA59" s="37">
        <f>BZ59-BY59</f>
        <v>27.505257258492907</v>
      </c>
      <c r="CB59" s="54">
        <f>CA59*(CA59&lt;&gt;0)</f>
        <v>27.505257258492907</v>
      </c>
      <c r="CC59" s="26">
        <f>CB59/$CB$128</f>
        <v>6.9195615744636306E-3</v>
      </c>
      <c r="CD59" s="47">
        <f>CC59 * $CA$128</f>
        <v>27.505257258492907</v>
      </c>
      <c r="CE59" s="48">
        <f>IF(CD59&gt;0, V59, W59)</f>
        <v>324.38075758487406</v>
      </c>
      <c r="CF59" s="65">
        <f>CD59/CE59</f>
        <v>8.4793122327227355E-2</v>
      </c>
      <c r="CG59" t="s">
        <v>224</v>
      </c>
      <c r="CH59" s="66">
        <v>0</v>
      </c>
      <c r="CI59" s="15">
        <f>AZ59*$CH$131</f>
        <v>30.082527181955978</v>
      </c>
      <c r="CJ59" s="37">
        <f>CI59-CH59</f>
        <v>30.082527181955978</v>
      </c>
      <c r="CK59" s="54">
        <f>CJ59*(CJ59&lt;&gt;0)</f>
        <v>30.082527181955978</v>
      </c>
      <c r="CL59" s="26">
        <f>CK59/$CK$128</f>
        <v>4.4278079455337075E-3</v>
      </c>
      <c r="CM59" s="47">
        <f>CL59 * $CJ$128</f>
        <v>30.082527181955982</v>
      </c>
      <c r="CN59" s="48">
        <f>IF(CD59&gt;0,V59,W59)</f>
        <v>324.38075758487406</v>
      </c>
      <c r="CO59" s="65">
        <f>CM59/CN59</f>
        <v>9.2738322106189985E-2</v>
      </c>
      <c r="CP59" s="70">
        <f>N59</f>
        <v>0</v>
      </c>
      <c r="CQ59" s="1">
        <f>BW59+BY59</f>
        <v>4599</v>
      </c>
    </row>
    <row r="60" spans="1:95" x14ac:dyDescent="0.2">
      <c r="A60" s="29" t="s">
        <v>206</v>
      </c>
      <c r="B60">
        <v>1</v>
      </c>
      <c r="C60">
        <v>1</v>
      </c>
      <c r="D60">
        <v>0.58592802264456101</v>
      </c>
      <c r="E60">
        <v>0.41407197735543799</v>
      </c>
      <c r="F60">
        <v>0.614638091386979</v>
      </c>
      <c r="G60">
        <v>0.614638091386979</v>
      </c>
      <c r="H60">
        <v>0.11429168407856199</v>
      </c>
      <c r="I60">
        <v>0.39343919765984098</v>
      </c>
      <c r="J60">
        <v>0.21205383392681601</v>
      </c>
      <c r="K60">
        <v>0.36102127881340901</v>
      </c>
      <c r="L60">
        <v>0.68787407335986395</v>
      </c>
      <c r="M60">
        <v>1.1661641434176</v>
      </c>
      <c r="N60" s="21">
        <v>0</v>
      </c>
      <c r="O60">
        <v>1.00123838890454</v>
      </c>
      <c r="P60">
        <v>0.96727643477390002</v>
      </c>
      <c r="Q60">
        <v>1.05941416221247</v>
      </c>
      <c r="R60">
        <v>0.98484403999780801</v>
      </c>
      <c r="S60">
        <v>2.2599999904632502</v>
      </c>
      <c r="T60" s="27">
        <f>IF(C60,P60,R60)</f>
        <v>0.96727643477390002</v>
      </c>
      <c r="U60" s="27">
        <f>IF(D60 = 0,O60,Q60)</f>
        <v>1.05941416221247</v>
      </c>
      <c r="V60" s="39">
        <f>S60*T60^(1-N60)</f>
        <v>2.1860447333643407</v>
      </c>
      <c r="W60" s="38">
        <f>S60*U60^(N60+1)</f>
        <v>2.3942759964968143</v>
      </c>
      <c r="X60" s="44">
        <f>0.5 * (D60-MAX($D$3:$D$127))/(MIN($D$3:$D$127)-MAX($D$3:$D$127)) + 0.75</f>
        <v>0.95110656312666608</v>
      </c>
      <c r="Y60" s="44">
        <f>AVERAGE(D60, F60, G60, H60, I60, J60, K60)</f>
        <v>0.41371574284244955</v>
      </c>
      <c r="Z60" s="22">
        <f>AI60^N60</f>
        <v>1</v>
      </c>
      <c r="AA60" s="22">
        <f>(Z60+AB60)/2</f>
        <v>1</v>
      </c>
      <c r="AB60" s="22">
        <f>AM60^N60</f>
        <v>1</v>
      </c>
      <c r="AC60" s="22">
        <v>1</v>
      </c>
      <c r="AD60" s="22">
        <v>1</v>
      </c>
      <c r="AE60" s="22">
        <v>1</v>
      </c>
      <c r="AF60" s="22">
        <f>PERCENTILE($L$2:$L$127, 0.05)</f>
        <v>-7.0738934788639324E-2</v>
      </c>
      <c r="AG60" s="22">
        <f>PERCENTILE($L$2:$L$127, 0.95)</f>
        <v>0.99971493111423171</v>
      </c>
      <c r="AH60" s="22">
        <f>MIN(MAX(L60,AF60), AG60)</f>
        <v>0.68787407335986395</v>
      </c>
      <c r="AI60" s="22">
        <f>AH60-$AH$128+1</f>
        <v>1.7586130081485032</v>
      </c>
      <c r="AJ60" s="22">
        <f>PERCENTILE($M$2:$M$127, 0.02)</f>
        <v>-2.5491164753882352</v>
      </c>
      <c r="AK60" s="22">
        <f>PERCENTILE($M$2:$M$127, 0.98)</f>
        <v>1.3143569426364499</v>
      </c>
      <c r="AL60" s="22">
        <f>MIN(MAX(M60,AJ60), AK60)</f>
        <v>1.1661641434176</v>
      </c>
      <c r="AM60" s="22">
        <f>AL60-$AL$128 + 1</f>
        <v>4.7152806188058349</v>
      </c>
      <c r="AN60" s="46">
        <v>0</v>
      </c>
      <c r="AO60" s="49">
        <v>0</v>
      </c>
      <c r="AP60" s="51">
        <v>0.5</v>
      </c>
      <c r="AQ60" s="50">
        <v>1</v>
      </c>
      <c r="AR60" s="17">
        <f>(AI60^4)*AB60*AE60*AN60</f>
        <v>0</v>
      </c>
      <c r="AS60" s="17">
        <f>(AI60^4) *Z60*AC60*AO60</f>
        <v>0</v>
      </c>
      <c r="AT60" s="17">
        <f>(AM60^4)*AA60*AP60*AQ60</f>
        <v>247.17251680566679</v>
      </c>
      <c r="AU60" s="17">
        <f>MIN(AR60, 0.05*AR$128)</f>
        <v>0</v>
      </c>
      <c r="AV60" s="17">
        <f>MIN(AS60, 0.05*AS$128)</f>
        <v>0</v>
      </c>
      <c r="AW60" s="17">
        <f>MIN(AT60, 0.05*AT$128)</f>
        <v>247.17251680566679</v>
      </c>
      <c r="AX60" s="14">
        <f>AU60/$AU$128</f>
        <v>0</v>
      </c>
      <c r="AY60" s="14">
        <f>AV60/$AV$128</f>
        <v>0</v>
      </c>
      <c r="AZ60" s="67">
        <f>AW60/$AW$128</f>
        <v>2.3369534189645772E-2</v>
      </c>
      <c r="BA60" s="21">
        <f>N60</f>
        <v>0</v>
      </c>
      <c r="BB60" s="66">
        <v>0</v>
      </c>
      <c r="BC60" s="15">
        <f>$D$134*AX60</f>
        <v>0</v>
      </c>
      <c r="BD60" s="19">
        <f>BC60-BB60</f>
        <v>0</v>
      </c>
      <c r="BE60" s="53">
        <f>BD60*IF($BD$128 &gt; 0, (BD60&gt;0), (BD60&lt;0))</f>
        <v>0</v>
      </c>
      <c r="BF60" s="61">
        <f>BE60/$BE$128</f>
        <v>0</v>
      </c>
      <c r="BG60" s="62">
        <f>BF60*$BD$128</f>
        <v>0</v>
      </c>
      <c r="BH60" s="63">
        <f>(IF(BG60 &gt; 0, V60, W60))</f>
        <v>2.3942759964968143</v>
      </c>
      <c r="BI60" s="46">
        <f>BG60/BH60</f>
        <v>0</v>
      </c>
      <c r="BJ60" s="64" t="e">
        <f>BB60/BC60</f>
        <v>#DIV/0!</v>
      </c>
      <c r="BK60" s="66">
        <v>0</v>
      </c>
      <c r="BL60" s="66">
        <v>0</v>
      </c>
      <c r="BM60" s="66">
        <v>0</v>
      </c>
      <c r="BN60" s="10">
        <f>SUM(BK60:BM60)</f>
        <v>0</v>
      </c>
      <c r="BO60" s="15">
        <f>AY60*$D$133</f>
        <v>0</v>
      </c>
      <c r="BP60" s="9">
        <f>BO60-BN60</f>
        <v>0</v>
      </c>
      <c r="BQ60" s="53">
        <f>BP60*IF($BP$128 &gt; 0, (BP60&gt;0), (BP60&lt;0))</f>
        <v>0</v>
      </c>
      <c r="BR60" s="7">
        <f>BQ60/$BQ$128</f>
        <v>0</v>
      </c>
      <c r="BS60" s="62">
        <f>BR60*$BP$128</f>
        <v>0</v>
      </c>
      <c r="BT60" s="48">
        <f>IF(BS60&gt;0,V60,W60)</f>
        <v>2.3942759964968143</v>
      </c>
      <c r="BU60" s="46">
        <f>BS60/BT60</f>
        <v>0</v>
      </c>
      <c r="BV60" s="64" t="e">
        <f>BN60/BO60</f>
        <v>#DIV/0!</v>
      </c>
      <c r="BW60" s="16">
        <f>BB60+BN60+BY60</f>
        <v>68</v>
      </c>
      <c r="BX60" s="69">
        <f>BC60+BO60+BZ60</f>
        <v>178.82367561916945</v>
      </c>
      <c r="BY60" s="66">
        <v>68</v>
      </c>
      <c r="BZ60" s="15">
        <f>AZ60*$D$136</f>
        <v>178.82367561916945</v>
      </c>
      <c r="CA60" s="37">
        <f>BZ60-BY60</f>
        <v>110.82367561916945</v>
      </c>
      <c r="CB60" s="54">
        <f>CA60*(CA60&lt;&gt;0)</f>
        <v>110.82367561916945</v>
      </c>
      <c r="CC60" s="26">
        <f>CB60/$CB$128</f>
        <v>2.7880169967086678E-2</v>
      </c>
      <c r="CD60" s="47">
        <f>CC60 * $CA$128</f>
        <v>110.82367561916945</v>
      </c>
      <c r="CE60" s="48">
        <f>IF(CD60&gt;0, V60, W60)</f>
        <v>2.1860447333643407</v>
      </c>
      <c r="CF60" s="65">
        <f>CD60/CE60</f>
        <v>50.695977958607877</v>
      </c>
      <c r="CG60" t="s">
        <v>224</v>
      </c>
      <c r="CH60" s="66">
        <v>0</v>
      </c>
      <c r="CI60" s="15">
        <f>AZ60*$CH$131</f>
        <v>195.57963163314545</v>
      </c>
      <c r="CJ60" s="37">
        <f>CI60-CH60</f>
        <v>195.57963163314545</v>
      </c>
      <c r="CK60" s="54">
        <f>CJ60*(CJ60&lt;&gt;0)</f>
        <v>195.57963163314545</v>
      </c>
      <c r="CL60" s="26">
        <f>CK60/$CK$128</f>
        <v>2.8787110926279898E-2</v>
      </c>
      <c r="CM60" s="47">
        <f>CL60 * $CJ$128</f>
        <v>195.57963163314545</v>
      </c>
      <c r="CN60" s="48">
        <f>IF(CD60&gt;0,V60,W60)</f>
        <v>2.1860447333643407</v>
      </c>
      <c r="CO60" s="65">
        <f>CM60/CN60</f>
        <v>89.467351078468923</v>
      </c>
      <c r="CP60" s="70">
        <f>N60</f>
        <v>0</v>
      </c>
      <c r="CQ60" s="1">
        <f>BW60+BY60</f>
        <v>136</v>
      </c>
    </row>
    <row r="61" spans="1:95" x14ac:dyDescent="0.2">
      <c r="A61" s="29" t="s">
        <v>159</v>
      </c>
      <c r="B61">
        <v>1</v>
      </c>
      <c r="C61">
        <v>1</v>
      </c>
      <c r="D61">
        <v>0.193290734824281</v>
      </c>
      <c r="E61">
        <v>0.80670926517571795</v>
      </c>
      <c r="F61">
        <v>0.27409162717219498</v>
      </c>
      <c r="G61">
        <v>0.27409162717219498</v>
      </c>
      <c r="H61">
        <v>4.72854640980735E-2</v>
      </c>
      <c r="I61">
        <v>8.2311733800350201E-2</v>
      </c>
      <c r="J61">
        <v>6.2387086271652799E-2</v>
      </c>
      <c r="K61">
        <v>0.13076611942980201</v>
      </c>
      <c r="L61">
        <v>0.85992310918902304</v>
      </c>
      <c r="M61">
        <v>-1.2196955014406099</v>
      </c>
      <c r="N61" s="21">
        <v>0</v>
      </c>
      <c r="O61">
        <v>1.0243254084942</v>
      </c>
      <c r="P61">
        <v>0.98572977572185305</v>
      </c>
      <c r="Q61">
        <v>1.0282034159850899</v>
      </c>
      <c r="R61">
        <v>0.97552165182349404</v>
      </c>
      <c r="S61">
        <v>186.58999633789</v>
      </c>
      <c r="T61" s="27">
        <f>IF(C61,P61,R61)</f>
        <v>0.98572977572185305</v>
      </c>
      <c r="U61" s="27">
        <f>IF(D61 = 0,O61,Q61)</f>
        <v>1.0282034159850899</v>
      </c>
      <c r="V61" s="39">
        <f>S61*T61^(1-N61)</f>
        <v>183.92731524208969</v>
      </c>
      <c r="W61" s="38">
        <f>S61*U61^(N61+1)</f>
        <v>191.85247162326391</v>
      </c>
      <c r="X61" s="44">
        <f>0.5 * (D61-MAX($D$3:$D$127))/(MIN($D$3:$D$127)-MAX($D$3:$D$127)) + 0.75</f>
        <v>1.1516721001499641</v>
      </c>
      <c r="Y61" s="44">
        <f>AVERAGE(D61, F61, G61, H61, I61, J61, K61)</f>
        <v>0.15203205610979278</v>
      </c>
      <c r="Z61" s="22">
        <f>AI61^N61</f>
        <v>1</v>
      </c>
      <c r="AA61" s="22">
        <f>(Z61+AB61)/2</f>
        <v>1</v>
      </c>
      <c r="AB61" s="22">
        <f>AM61^N61</f>
        <v>1</v>
      </c>
      <c r="AC61" s="22">
        <v>1</v>
      </c>
      <c r="AD61" s="22">
        <v>1</v>
      </c>
      <c r="AE61" s="22">
        <v>1</v>
      </c>
      <c r="AF61" s="22">
        <f>PERCENTILE($L$2:$L$127, 0.05)</f>
        <v>-7.0738934788639324E-2</v>
      </c>
      <c r="AG61" s="22">
        <f>PERCENTILE($L$2:$L$127, 0.95)</f>
        <v>0.99971493111423171</v>
      </c>
      <c r="AH61" s="22">
        <f>MIN(MAX(L61,AF61), AG61)</f>
        <v>0.85992310918902304</v>
      </c>
      <c r="AI61" s="22">
        <f>AH61-$AH$128+1</f>
        <v>1.9306620439776623</v>
      </c>
      <c r="AJ61" s="22">
        <f>PERCENTILE($M$2:$M$127, 0.02)</f>
        <v>-2.5491164753882352</v>
      </c>
      <c r="AK61" s="22">
        <f>PERCENTILE($M$2:$M$127, 0.98)</f>
        <v>1.3143569426364499</v>
      </c>
      <c r="AL61" s="22">
        <f>MIN(MAX(M61,AJ61), AK61)</f>
        <v>-1.2196955014406099</v>
      </c>
      <c r="AM61" s="22">
        <f>AL61-$AL$128 + 1</f>
        <v>2.3294209739476255</v>
      </c>
      <c r="AN61" s="46">
        <v>1</v>
      </c>
      <c r="AO61" s="46">
        <v>1</v>
      </c>
      <c r="AP61" s="51">
        <v>1</v>
      </c>
      <c r="AQ61" s="21">
        <v>1</v>
      </c>
      <c r="AR61" s="17">
        <f>(AI61^4)*AB61*AE61*AN61</f>
        <v>13.893927695599853</v>
      </c>
      <c r="AS61" s="17">
        <f>(AI61^4) *Z61*AC61*AO61</f>
        <v>13.893927695599853</v>
      </c>
      <c r="AT61" s="17">
        <f>(AM61^4)*AA61*AP61*AQ61</f>
        <v>29.443668946439665</v>
      </c>
      <c r="AU61" s="17">
        <f>MIN(AR61, 0.05*AR$128)</f>
        <v>13.893927695599853</v>
      </c>
      <c r="AV61" s="17">
        <f>MIN(AS61, 0.05*AS$128)</f>
        <v>13.893927695599853</v>
      </c>
      <c r="AW61" s="17">
        <f>MIN(AT61, 0.05*AT$128)</f>
        <v>29.443668946439665</v>
      </c>
      <c r="AX61" s="14">
        <f>AU61/$AU$128</f>
        <v>2.1799259064792447E-2</v>
      </c>
      <c r="AY61" s="14">
        <f>AV61/$AV$128</f>
        <v>2.8717531576496057E-2</v>
      </c>
      <c r="AZ61" s="67">
        <f>AW61/$AW$128</f>
        <v>2.7838241767527204E-3</v>
      </c>
      <c r="BA61" s="21">
        <f>N61</f>
        <v>0</v>
      </c>
      <c r="BB61" s="66">
        <v>4478</v>
      </c>
      <c r="BC61" s="15">
        <f>$D$134*AX61</f>
        <v>2760.8979598150281</v>
      </c>
      <c r="BD61" s="19">
        <f>BC61-BB61</f>
        <v>-1717.1020401849719</v>
      </c>
      <c r="BE61" s="53">
        <f>BD61*IF($BD$128 &gt; 0, (BD61&gt;0), (BD61&lt;0))</f>
        <v>0</v>
      </c>
      <c r="BF61" s="61">
        <f>BE61/$BE$128</f>
        <v>0</v>
      </c>
      <c r="BG61" s="62">
        <f>BF61*$BD$128</f>
        <v>0</v>
      </c>
      <c r="BH61" s="63">
        <f>(IF(BG61 &gt; 0, V61, W61))</f>
        <v>191.85247162326391</v>
      </c>
      <c r="BI61" s="46">
        <f>BG61/BH61</f>
        <v>0</v>
      </c>
      <c r="BJ61" s="64">
        <f>BB61/BC61</f>
        <v>1.6219360748486382</v>
      </c>
      <c r="BK61" s="66">
        <v>0</v>
      </c>
      <c r="BL61" s="66">
        <v>4665</v>
      </c>
      <c r="BM61" s="66">
        <v>0</v>
      </c>
      <c r="BN61" s="10">
        <f>SUM(BK61:BM61)</f>
        <v>4665</v>
      </c>
      <c r="BO61" s="15">
        <f>AY61*$D$133</f>
        <v>5398.7236311917995</v>
      </c>
      <c r="BP61" s="9">
        <f>BO61-BN61</f>
        <v>733.72363119179954</v>
      </c>
      <c r="BQ61" s="53">
        <f>BP61*IF($BP$128 &gt; 0, (BP61&gt;0), (BP61&lt;0))</f>
        <v>733.72363119179954</v>
      </c>
      <c r="BR61" s="7">
        <f>BQ61/$BQ$128</f>
        <v>4.8083893558709671E-2</v>
      </c>
      <c r="BS61" s="62">
        <f>BR61*$BP$128</f>
        <v>129.44184146004807</v>
      </c>
      <c r="BT61" s="48">
        <f>IF(BS61&gt;0,V61,W61)</f>
        <v>183.92731524208969</v>
      </c>
      <c r="BU61" s="46">
        <f>BS61/BT61</f>
        <v>0.70376627468124298</v>
      </c>
      <c r="BV61" s="64">
        <f>BN61/BO61</f>
        <v>0.86409312991081455</v>
      </c>
      <c r="BW61" s="16">
        <f>BB61+BN61+BY61</f>
        <v>9143</v>
      </c>
      <c r="BX61" s="69">
        <f>BC61+BO61+BZ61</f>
        <v>8180.9234136073392</v>
      </c>
      <c r="BY61" s="66">
        <v>0</v>
      </c>
      <c r="BZ61" s="15">
        <f>AZ61*$D$136</f>
        <v>21.301822600511816</v>
      </c>
      <c r="CA61" s="37">
        <f>BZ61-BY61</f>
        <v>21.301822600511816</v>
      </c>
      <c r="CB61" s="54">
        <f>CA61*(CA61&lt;&gt;0)</f>
        <v>21.301822600511816</v>
      </c>
      <c r="CC61" s="26">
        <f>CB61/$CB$128</f>
        <v>5.3589490818897701E-3</v>
      </c>
      <c r="CD61" s="47">
        <f>CC61 * $CA$128</f>
        <v>21.301822600511816</v>
      </c>
      <c r="CE61" s="48">
        <f>IF(CD61&gt;0, V61, W61)</f>
        <v>183.92731524208969</v>
      </c>
      <c r="CF61" s="65">
        <f>CD61/CE61</f>
        <v>0.11581652552517188</v>
      </c>
      <c r="CG61" t="s">
        <v>224</v>
      </c>
      <c r="CH61" s="66">
        <v>0</v>
      </c>
      <c r="CI61" s="15">
        <f>AZ61*$CH$131</f>
        <v>23.297824535243517</v>
      </c>
      <c r="CJ61" s="37">
        <f>CI61-CH61</f>
        <v>23.297824535243517</v>
      </c>
      <c r="CK61" s="54">
        <f>CJ61*(CJ61&lt;&gt;0)</f>
        <v>23.297824535243517</v>
      </c>
      <c r="CL61" s="26">
        <f>CK61/$CK$128</f>
        <v>3.4291764108394965E-3</v>
      </c>
      <c r="CM61" s="47">
        <f>CL61 * $CJ$128</f>
        <v>23.297824535243517</v>
      </c>
      <c r="CN61" s="48">
        <f>IF(CD61&gt;0,V61,W61)</f>
        <v>183.92731524208969</v>
      </c>
      <c r="CO61" s="65">
        <f>CM61/CN61</f>
        <v>0.12666864899636218</v>
      </c>
      <c r="CP61" s="70">
        <f>N61</f>
        <v>0</v>
      </c>
      <c r="CQ61" s="1">
        <f>BW61+BY61</f>
        <v>9143</v>
      </c>
    </row>
    <row r="62" spans="1:95" x14ac:dyDescent="0.2">
      <c r="A62" s="29" t="s">
        <v>143</v>
      </c>
      <c r="B62">
        <v>0</v>
      </c>
      <c r="C62">
        <v>1</v>
      </c>
      <c r="D62">
        <v>0.49380743108269998</v>
      </c>
      <c r="E62">
        <v>0.50619256891729902</v>
      </c>
      <c r="F62">
        <v>0.73381009137862496</v>
      </c>
      <c r="G62">
        <v>0.73381009137862496</v>
      </c>
      <c r="H62">
        <v>0.35227747597158299</v>
      </c>
      <c r="I62">
        <v>0.65649811951525205</v>
      </c>
      <c r="J62">
        <v>0.48090487679261901</v>
      </c>
      <c r="K62">
        <v>0.59404785294083695</v>
      </c>
      <c r="L62">
        <v>0.73323674450256604</v>
      </c>
      <c r="M62">
        <v>-2.09330575642127</v>
      </c>
      <c r="N62" s="21">
        <v>0</v>
      </c>
      <c r="O62">
        <v>1.01064563050251</v>
      </c>
      <c r="P62">
        <v>0.96953642423711295</v>
      </c>
      <c r="Q62">
        <v>1.01951102862053</v>
      </c>
      <c r="R62">
        <v>0.98345397988607597</v>
      </c>
      <c r="S62">
        <v>881.75</v>
      </c>
      <c r="T62" s="27">
        <f>IF(C62,P62,R62)</f>
        <v>0.96953642423711295</v>
      </c>
      <c r="U62" s="27">
        <f>IF(D62 = 0,O62,Q62)</f>
        <v>1.01951102862053</v>
      </c>
      <c r="V62" s="39">
        <f>S62*T62^(1-N62)</f>
        <v>854.88874207107438</v>
      </c>
      <c r="W62" s="38">
        <f>S62*U62^(N62+1)</f>
        <v>898.95384948615231</v>
      </c>
      <c r="X62" s="44">
        <f>0.5 * (D62-MAX($D$3:$D$127))/(MIN($D$3:$D$127)-MAX($D$3:$D$127)) + 0.75</f>
        <v>0.99816326530612287</v>
      </c>
      <c r="Y62" s="44">
        <f>AVERAGE(D62, F62, G62, H62, I62, J62, K62)</f>
        <v>0.57787941986574876</v>
      </c>
      <c r="Z62" s="22">
        <f>AI62^N62</f>
        <v>1</v>
      </c>
      <c r="AA62" s="22">
        <f>(Z62+AB62)/2</f>
        <v>1</v>
      </c>
      <c r="AB62" s="22">
        <f>AM62^N62</f>
        <v>1</v>
      </c>
      <c r="AC62" s="22">
        <v>1</v>
      </c>
      <c r="AD62" s="22">
        <v>1</v>
      </c>
      <c r="AE62" s="22">
        <v>1</v>
      </c>
      <c r="AF62" s="22">
        <f>PERCENTILE($L$2:$L$127, 0.05)</f>
        <v>-7.0738934788639324E-2</v>
      </c>
      <c r="AG62" s="22">
        <f>PERCENTILE($L$2:$L$127, 0.95)</f>
        <v>0.99971493111423171</v>
      </c>
      <c r="AH62" s="22">
        <f>MIN(MAX(L62,AF62), AG62)</f>
        <v>0.73323674450256604</v>
      </c>
      <c r="AI62" s="22">
        <f>AH62-$AH$128+1</f>
        <v>1.8039756792912054</v>
      </c>
      <c r="AJ62" s="22">
        <f>PERCENTILE($M$2:$M$127, 0.02)</f>
        <v>-2.5491164753882352</v>
      </c>
      <c r="AK62" s="22">
        <f>PERCENTILE($M$2:$M$127, 0.98)</f>
        <v>1.3143569426364499</v>
      </c>
      <c r="AL62" s="22">
        <f>MIN(MAX(M62,AJ62), AK62)</f>
        <v>-2.09330575642127</v>
      </c>
      <c r="AM62" s="22">
        <f>AL62-$AL$128 + 1</f>
        <v>1.4558107189669651</v>
      </c>
      <c r="AN62" s="46">
        <v>1</v>
      </c>
      <c r="AO62" s="46">
        <v>1</v>
      </c>
      <c r="AP62" s="51">
        <v>1</v>
      </c>
      <c r="AQ62" s="21">
        <v>1</v>
      </c>
      <c r="AR62" s="17">
        <f>(AI62^4)*AB62*AE62*AN62</f>
        <v>10.590652368342903</v>
      </c>
      <c r="AS62" s="17">
        <f>(AI62^4) *Z62*AC62*AO62</f>
        <v>10.590652368342903</v>
      </c>
      <c r="AT62" s="17">
        <f>(AM62^4)*AA62*AP62*AQ62</f>
        <v>4.4917921401168233</v>
      </c>
      <c r="AU62" s="17">
        <f>MIN(AR62, 0.05*AR$128)</f>
        <v>10.590652368342903</v>
      </c>
      <c r="AV62" s="17">
        <f>MIN(AS62, 0.05*AS$128)</f>
        <v>10.590652368342903</v>
      </c>
      <c r="AW62" s="17">
        <f>MIN(AT62, 0.05*AT$128)</f>
        <v>4.4917921401168233</v>
      </c>
      <c r="AX62" s="14">
        <f>AU62/$AU$128</f>
        <v>1.6616494608344599E-2</v>
      </c>
      <c r="AY62" s="14">
        <f>AV62/$AV$128</f>
        <v>2.1889950809222871E-2</v>
      </c>
      <c r="AZ62" s="67">
        <f>AW62/$AW$128</f>
        <v>4.2468754757946309E-4</v>
      </c>
      <c r="BA62" s="21">
        <f>N62</f>
        <v>0</v>
      </c>
      <c r="BB62" s="66">
        <v>1764</v>
      </c>
      <c r="BC62" s="15">
        <f>$D$134*AX62</f>
        <v>2104.4956586414519</v>
      </c>
      <c r="BD62" s="19">
        <f>BC62-BB62</f>
        <v>340.49565864145188</v>
      </c>
      <c r="BE62" s="53">
        <f>BD62*IF($BD$128 &gt; 0, (BD62&gt;0), (BD62&lt;0))</f>
        <v>340.49565864145188</v>
      </c>
      <c r="BF62" s="61">
        <f>BE62/$BE$128</f>
        <v>1.2421024524847401E-2</v>
      </c>
      <c r="BG62" s="62">
        <f>BF62*$BD$128</f>
        <v>154.25670357408015</v>
      </c>
      <c r="BH62" s="63">
        <f>(IF(BG62 &gt; 0, V62, W62))</f>
        <v>854.88874207107438</v>
      </c>
      <c r="BI62" s="46">
        <f>BG62/BH62</f>
        <v>0.18044067722821344</v>
      </c>
      <c r="BJ62" s="64">
        <f>BB62/BC62</f>
        <v>0.83820557802373541</v>
      </c>
      <c r="BK62" s="66">
        <v>0</v>
      </c>
      <c r="BL62" s="66">
        <v>3527</v>
      </c>
      <c r="BM62" s="66">
        <v>0</v>
      </c>
      <c r="BN62" s="10">
        <f>SUM(BK62:BM62)</f>
        <v>3527</v>
      </c>
      <c r="BO62" s="15">
        <f>AY62*$D$133</f>
        <v>4115.1794124290445</v>
      </c>
      <c r="BP62" s="9">
        <f>BO62-BN62</f>
        <v>588.17941242904453</v>
      </c>
      <c r="BQ62" s="53">
        <f>BP62*IF($BP$128 &gt; 0, (BP62&gt;0), (BP62&lt;0))</f>
        <v>588.17941242904453</v>
      </c>
      <c r="BR62" s="7">
        <f>BQ62/$BQ$128</f>
        <v>3.8545788984230639E-2</v>
      </c>
      <c r="BS62" s="62">
        <f>BR62*$BP$128</f>
        <v>103.76526394555019</v>
      </c>
      <c r="BT62" s="48">
        <f>IF(BS62&gt;0,V62,W62)</f>
        <v>854.88874207107438</v>
      </c>
      <c r="BU62" s="46">
        <f>BS62/BT62</f>
        <v>0.12137867635754089</v>
      </c>
      <c r="BV62" s="64">
        <f>BN62/BO62</f>
        <v>0.85707077298924783</v>
      </c>
      <c r="BW62" s="16">
        <f>BB62+BN62+BY62</f>
        <v>5291</v>
      </c>
      <c r="BX62" s="69">
        <f>BC62+BO62+BZ62</f>
        <v>6222.924780184574</v>
      </c>
      <c r="BY62" s="66">
        <v>0</v>
      </c>
      <c r="BZ62" s="15">
        <f>AZ62*$D$136</f>
        <v>3.2497091140780516</v>
      </c>
      <c r="CA62" s="37">
        <f>BZ62-BY62</f>
        <v>3.2497091140780516</v>
      </c>
      <c r="CB62" s="54">
        <f>CA62*(CA62&lt;&gt;0)</f>
        <v>3.2497091140780516</v>
      </c>
      <c r="CC62" s="26">
        <f>CB62/$CB$128</f>
        <v>8.1753688404479364E-4</v>
      </c>
      <c r="CD62" s="47">
        <f>CC62 * $CA$128</f>
        <v>3.2497091140780516</v>
      </c>
      <c r="CE62" s="48">
        <f>IF(CD62&gt;0, V62, W62)</f>
        <v>854.88874207107438</v>
      </c>
      <c r="CF62" s="65">
        <f>CD62/CE62</f>
        <v>3.8013240251652241E-3</v>
      </c>
      <c r="CG62" t="s">
        <v>224</v>
      </c>
      <c r="CH62" s="66">
        <v>0</v>
      </c>
      <c r="CI62" s="15">
        <f>AZ62*$CH$131</f>
        <v>3.5542100856925267</v>
      </c>
      <c r="CJ62" s="37">
        <f>CI62-CH62</f>
        <v>3.5542100856925267</v>
      </c>
      <c r="CK62" s="54">
        <f>CJ62*(CJ62&lt;&gt;0)</f>
        <v>3.5542100856925267</v>
      </c>
      <c r="CL62" s="26">
        <f>CK62/$CK$128</f>
        <v>5.2313954749669267E-4</v>
      </c>
      <c r="CM62" s="47">
        <f>CL62 * $CJ$128</f>
        <v>3.5542100856925267</v>
      </c>
      <c r="CN62" s="48">
        <f>IF(CD62&gt;0,V62,W62)</f>
        <v>854.88874207107438</v>
      </c>
      <c r="CO62" s="65">
        <f>CM62/CN62</f>
        <v>4.1575118618149189E-3</v>
      </c>
      <c r="CP62" s="70">
        <f>N62</f>
        <v>0</v>
      </c>
      <c r="CQ62" s="1">
        <f>BW62+BY62</f>
        <v>5291</v>
      </c>
    </row>
    <row r="63" spans="1:95" x14ac:dyDescent="0.2">
      <c r="A63" s="29" t="s">
        <v>273</v>
      </c>
      <c r="B63">
        <v>0</v>
      </c>
      <c r="C63">
        <v>1</v>
      </c>
      <c r="D63">
        <v>0.668397922493008</v>
      </c>
      <c r="E63">
        <v>0.331602077506991</v>
      </c>
      <c r="F63">
        <v>0.99880810488676997</v>
      </c>
      <c r="G63">
        <v>0.99880810488676997</v>
      </c>
      <c r="H63">
        <v>7.3547847889678206E-2</v>
      </c>
      <c r="I63">
        <v>0.59548683660676904</v>
      </c>
      <c r="J63">
        <v>0.20927679106642499</v>
      </c>
      <c r="K63">
        <v>0.45719509520754997</v>
      </c>
      <c r="L63">
        <v>5.9426685068880797E-2</v>
      </c>
      <c r="M63">
        <v>-7.9225920715779594E-2</v>
      </c>
      <c r="N63" s="21">
        <v>-2</v>
      </c>
      <c r="O63">
        <v>0.99903579063407699</v>
      </c>
      <c r="P63">
        <v>0.99740699407240996</v>
      </c>
      <c r="Q63">
        <v>1.00153846007127</v>
      </c>
      <c r="R63">
        <v>0.99684043754687601</v>
      </c>
      <c r="S63">
        <v>3.2599999904632502</v>
      </c>
      <c r="T63" s="27">
        <f>IF(C63,P63,R63)</f>
        <v>0.99740699407240996</v>
      </c>
      <c r="U63" s="27">
        <f>IF(D63 = 0,O63,Q63)</f>
        <v>1.00153846007127</v>
      </c>
      <c r="V63" s="39">
        <f>S63*T63^(1-N63)</f>
        <v>3.2347060933166709</v>
      </c>
      <c r="W63" s="38">
        <f>S63*U63^(N63+1)</f>
        <v>3.2549923147547095</v>
      </c>
      <c r="X63" s="44">
        <f>0.5 * (D63-MAX($D$3:$D$127))/(MIN($D$3:$D$127)-MAX($D$3:$D$127)) + 0.75</f>
        <v>0.90897959183673493</v>
      </c>
      <c r="Y63" s="44">
        <f>AVERAGE(D63, F63, G63, H63, I63, J63, K63)</f>
        <v>0.57164581471956721</v>
      </c>
      <c r="Z63" s="22">
        <f>AI63^N63</f>
        <v>0.78291716809555589</v>
      </c>
      <c r="AA63" s="22">
        <f>(Z63+AB63)/2</f>
        <v>0.43298633877811177</v>
      </c>
      <c r="AB63" s="22">
        <f>AM63^N63</f>
        <v>8.3055509460667615E-2</v>
      </c>
      <c r="AC63" s="22">
        <v>1</v>
      </c>
      <c r="AD63" s="22">
        <v>1</v>
      </c>
      <c r="AE63" s="22">
        <v>1</v>
      </c>
      <c r="AF63" s="22">
        <f>PERCENTILE($L$2:$L$127, 0.05)</f>
        <v>-7.0738934788639324E-2</v>
      </c>
      <c r="AG63" s="22">
        <f>PERCENTILE($L$2:$L$127, 0.95)</f>
        <v>0.99971493111423171</v>
      </c>
      <c r="AH63" s="22">
        <f>MIN(MAX(L63,AF63), AG63)</f>
        <v>5.9426685068880797E-2</v>
      </c>
      <c r="AI63" s="22">
        <f>AH63-$AH$128+1</f>
        <v>1.1301656198575201</v>
      </c>
      <c r="AJ63" s="22">
        <f>PERCENTILE($M$2:$M$127, 0.02)</f>
        <v>-2.5491164753882352</v>
      </c>
      <c r="AK63" s="22">
        <f>PERCENTILE($M$2:$M$127, 0.98)</f>
        <v>1.3143569426364499</v>
      </c>
      <c r="AL63" s="22">
        <f>MIN(MAX(M63,AJ63), AK63)</f>
        <v>-7.9225920715779594E-2</v>
      </c>
      <c r="AM63" s="22">
        <f>AL63-$AL$128 + 1</f>
        <v>3.4698905546724554</v>
      </c>
      <c r="AN63" s="46">
        <v>0</v>
      </c>
      <c r="AO63" s="49">
        <v>0</v>
      </c>
      <c r="AP63" s="51">
        <v>0.5</v>
      </c>
      <c r="AQ63" s="50">
        <v>1</v>
      </c>
      <c r="AR63" s="17">
        <f>(AI63^4)*AB63*AE63*AN63</f>
        <v>0</v>
      </c>
      <c r="AS63" s="17">
        <f>(AI63^4) *Z63*AC63*AO63</f>
        <v>0</v>
      </c>
      <c r="AT63" s="17">
        <f>(AM63^4)*AA63*AP63*AQ63</f>
        <v>31.383928475129146</v>
      </c>
      <c r="AU63" s="17">
        <f>MIN(AR63, 0.05*AR$128)</f>
        <v>0</v>
      </c>
      <c r="AV63" s="17">
        <f>MIN(AS63, 0.05*AS$128)</f>
        <v>0</v>
      </c>
      <c r="AW63" s="17">
        <f>MIN(AT63, 0.05*AT$128)</f>
        <v>31.383928475129146</v>
      </c>
      <c r="AX63" s="14">
        <f>AU63/$AU$128</f>
        <v>0</v>
      </c>
      <c r="AY63" s="14">
        <f>AV63/$AV$128</f>
        <v>0</v>
      </c>
      <c r="AZ63" s="67">
        <f>AW63/$AW$128</f>
        <v>2.9672707912003315E-3</v>
      </c>
      <c r="BA63" s="21">
        <f>N63</f>
        <v>-2</v>
      </c>
      <c r="BB63" s="66">
        <v>0</v>
      </c>
      <c r="BC63" s="15">
        <f>$D$134*AX63</f>
        <v>0</v>
      </c>
      <c r="BD63" s="19">
        <f>BC63-BB63</f>
        <v>0</v>
      </c>
      <c r="BE63" s="53">
        <f>BD63*IF($BD$128 &gt; 0, (BD63&gt;0), (BD63&lt;0))</f>
        <v>0</v>
      </c>
      <c r="BF63" s="61">
        <f>BE63/$BE$128</f>
        <v>0</v>
      </c>
      <c r="BG63" s="62">
        <f>BF63*$BD$128</f>
        <v>0</v>
      </c>
      <c r="BH63" s="63">
        <f>(IF(BG63 &gt; 0, V63, W63))</f>
        <v>3.2549923147547095</v>
      </c>
      <c r="BI63" s="46">
        <f>BG63/BH63</f>
        <v>0</v>
      </c>
      <c r="BJ63" s="64" t="e">
        <f>BB63/BC63</f>
        <v>#DIV/0!</v>
      </c>
      <c r="BK63" s="66">
        <v>0</v>
      </c>
      <c r="BL63" s="66">
        <v>0</v>
      </c>
      <c r="BM63" s="66">
        <v>0</v>
      </c>
      <c r="BN63" s="10">
        <f>SUM(BK63:BM63)</f>
        <v>0</v>
      </c>
      <c r="BO63" s="15">
        <f>AY63*$D$133</f>
        <v>0</v>
      </c>
      <c r="BP63" s="9">
        <f>BO63-BN63</f>
        <v>0</v>
      </c>
      <c r="BQ63" s="53">
        <f>BP63*IF($BP$128 &gt; 0, (BP63&gt;0), (BP63&lt;0))</f>
        <v>0</v>
      </c>
      <c r="BR63" s="7">
        <f>BQ63/$BQ$128</f>
        <v>0</v>
      </c>
      <c r="BS63" s="62">
        <f>BR63*$BP$128</f>
        <v>0</v>
      </c>
      <c r="BT63" s="48">
        <f>IF(BS63&gt;0,V63,W63)</f>
        <v>3.2549923147547095</v>
      </c>
      <c r="BU63" s="46">
        <f>BS63/BT63</f>
        <v>0</v>
      </c>
      <c r="BV63" s="64" t="e">
        <f>BN63/BO63</f>
        <v>#DIV/0!</v>
      </c>
      <c r="BW63" s="16">
        <f>BB63+BN63+BY63</f>
        <v>0</v>
      </c>
      <c r="BX63" s="69">
        <f>BC63+BO63+BZ63</f>
        <v>22.705556094264939</v>
      </c>
      <c r="BY63" s="66">
        <v>0</v>
      </c>
      <c r="BZ63" s="15">
        <f>AZ63*$D$136</f>
        <v>22.705556094264939</v>
      </c>
      <c r="CA63" s="37">
        <f>BZ63-BY63</f>
        <v>22.705556094264939</v>
      </c>
      <c r="CB63" s="54">
        <f>CA63*(CA63&lt;&gt;0)</f>
        <v>22.705556094264939</v>
      </c>
      <c r="CC63" s="26">
        <f>CB63/$CB$128</f>
        <v>5.7120895834628831E-3</v>
      </c>
      <c r="CD63" s="47">
        <f>CC63 * $CA$128</f>
        <v>22.705556094264939</v>
      </c>
      <c r="CE63" s="48">
        <f>IF(CD63&gt;0, V63, W63)</f>
        <v>3.2347060933166709</v>
      </c>
      <c r="CF63" s="65">
        <f>CD63/CE63</f>
        <v>7.0193567635642724</v>
      </c>
      <c r="CG63" t="s">
        <v>224</v>
      </c>
      <c r="CH63" s="66">
        <v>0</v>
      </c>
      <c r="CI63" s="15">
        <f>AZ63*$CH$131</f>
        <v>24.833089251555574</v>
      </c>
      <c r="CJ63" s="37">
        <f>CI63-CH63</f>
        <v>24.833089251555574</v>
      </c>
      <c r="CK63" s="54">
        <f>CJ63*(CJ63&lt;&gt;0)</f>
        <v>24.833089251555574</v>
      </c>
      <c r="CL63" s="26">
        <f>CK63/$CK$128</f>
        <v>3.6551500223072709E-3</v>
      </c>
      <c r="CM63" s="47">
        <f>CL63 * $CJ$128</f>
        <v>24.833089251555574</v>
      </c>
      <c r="CN63" s="48">
        <f>IF(CD63&gt;0,V63,W63)</f>
        <v>3.2347060933166709</v>
      </c>
      <c r="CO63" s="65">
        <f>CM63/CN63</f>
        <v>7.6770774639662038</v>
      </c>
      <c r="CP63" s="70">
        <f>N63</f>
        <v>-2</v>
      </c>
      <c r="CQ63" s="1">
        <f>BW63+BY63</f>
        <v>0</v>
      </c>
    </row>
    <row r="64" spans="1:95" x14ac:dyDescent="0.2">
      <c r="A64" s="29" t="s">
        <v>207</v>
      </c>
      <c r="B64">
        <v>0</v>
      </c>
      <c r="C64">
        <v>0</v>
      </c>
      <c r="D64">
        <v>0.30243707550938798</v>
      </c>
      <c r="E64">
        <v>0.69756292449061097</v>
      </c>
      <c r="F64">
        <v>0.109697933227344</v>
      </c>
      <c r="G64">
        <v>0.109697933227344</v>
      </c>
      <c r="H64">
        <v>0.15294609277057999</v>
      </c>
      <c r="I64">
        <v>0.85248641872126996</v>
      </c>
      <c r="J64">
        <v>0.36108789357080801</v>
      </c>
      <c r="K64">
        <v>0.19902410818323801</v>
      </c>
      <c r="L64">
        <v>0.66720397024690703</v>
      </c>
      <c r="M64">
        <v>1.2943623694894799</v>
      </c>
      <c r="N64" s="21">
        <v>0</v>
      </c>
      <c r="O64">
        <v>1</v>
      </c>
      <c r="P64">
        <v>0.98566309591400103</v>
      </c>
      <c r="Q64">
        <v>1.0225735524536199</v>
      </c>
      <c r="R64">
        <v>0.99699236360105503</v>
      </c>
      <c r="S64">
        <v>5.5387997627258301</v>
      </c>
      <c r="T64" s="27">
        <f>IF(C64,P64,R64)</f>
        <v>0.99699236360105503</v>
      </c>
      <c r="U64" s="27">
        <f>IF(D64 = 0,O64,Q64)</f>
        <v>1.0225735524536199</v>
      </c>
      <c r="V64" s="39">
        <f>S64*T64^(1-N64)</f>
        <v>5.5221410669529885</v>
      </c>
      <c r="W64" s="38">
        <f>S64*U64^(N64+1)</f>
        <v>5.6638301496998196</v>
      </c>
      <c r="X64" s="44">
        <f>0.5 * (D64-MAX($D$3:$D$127))/(MIN($D$3:$D$127)-MAX($D$3:$D$127)) + 0.75</f>
        <v>1.0959183673469393</v>
      </c>
      <c r="Y64" s="44">
        <f>AVERAGE(D64, F64, G64, H64, I64, J64, K64)</f>
        <v>0.29819677931571026</v>
      </c>
      <c r="Z64" s="22">
        <f>AI64^N64</f>
        <v>1</v>
      </c>
      <c r="AA64" s="22">
        <f>(Z64+AB64)/2</f>
        <v>1</v>
      </c>
      <c r="AB64" s="22">
        <f>AM64^N64</f>
        <v>1</v>
      </c>
      <c r="AC64" s="22">
        <v>1</v>
      </c>
      <c r="AD64" s="22">
        <v>1</v>
      </c>
      <c r="AE64" s="22">
        <v>1</v>
      </c>
      <c r="AF64" s="22">
        <f>PERCENTILE($L$2:$L$127, 0.05)</f>
        <v>-7.0738934788639324E-2</v>
      </c>
      <c r="AG64" s="22">
        <f>PERCENTILE($L$2:$L$127, 0.95)</f>
        <v>0.99971493111423171</v>
      </c>
      <c r="AH64" s="22">
        <f>MIN(MAX(L64,AF64), AG64)</f>
        <v>0.66720397024690703</v>
      </c>
      <c r="AI64" s="22">
        <f>AH64-$AH$128+1</f>
        <v>1.7379429050355464</v>
      </c>
      <c r="AJ64" s="22">
        <f>PERCENTILE($M$2:$M$127, 0.02)</f>
        <v>-2.5491164753882352</v>
      </c>
      <c r="AK64" s="22">
        <f>PERCENTILE($M$2:$M$127, 0.98)</f>
        <v>1.3143569426364499</v>
      </c>
      <c r="AL64" s="22">
        <f>MIN(MAX(M64,AJ64), AK64)</f>
        <v>1.2943623694894799</v>
      </c>
      <c r="AM64" s="22">
        <f>AL64-$AL$128 + 1</f>
        <v>4.8434788448777155</v>
      </c>
      <c r="AN64" s="46">
        <v>0</v>
      </c>
      <c r="AO64" s="49">
        <v>0</v>
      </c>
      <c r="AP64" s="51">
        <v>0.5</v>
      </c>
      <c r="AQ64" s="50">
        <v>1</v>
      </c>
      <c r="AR64" s="17">
        <f>(AI64^4)*AB64*AE64*AN64</f>
        <v>0</v>
      </c>
      <c r="AS64" s="17">
        <f>(AI64^4) *Z64*AC64*AO64</f>
        <v>0</v>
      </c>
      <c r="AT64" s="17">
        <f>(AM64^4)*AA64*AP64*AQ64</f>
        <v>275.16908079940703</v>
      </c>
      <c r="AU64" s="17">
        <f>MIN(AR64, 0.05*AR$128)</f>
        <v>0</v>
      </c>
      <c r="AV64" s="17">
        <f>MIN(AS64, 0.05*AS$128)</f>
        <v>0</v>
      </c>
      <c r="AW64" s="17">
        <f>MIN(AT64, 0.05*AT$128)</f>
        <v>275.16908079940703</v>
      </c>
      <c r="AX64" s="14">
        <f>AU64/$AU$128</f>
        <v>0</v>
      </c>
      <c r="AY64" s="14">
        <f>AV64/$AV$128</f>
        <v>0</v>
      </c>
      <c r="AZ64" s="67">
        <f>AW64/$AW$128</f>
        <v>2.6016538265583224E-2</v>
      </c>
      <c r="BA64" s="21">
        <f>N64</f>
        <v>0</v>
      </c>
      <c r="BB64" s="66">
        <v>0</v>
      </c>
      <c r="BC64" s="15">
        <f>$D$134*AX64</f>
        <v>0</v>
      </c>
      <c r="BD64" s="19">
        <f>BC64-BB64</f>
        <v>0</v>
      </c>
      <c r="BE64" s="53">
        <f>BD64*IF($BD$128 &gt; 0, (BD64&gt;0), (BD64&lt;0))</f>
        <v>0</v>
      </c>
      <c r="BF64" s="61">
        <f>BE64/$BE$128</f>
        <v>0</v>
      </c>
      <c r="BG64" s="62">
        <f>BF64*$BD$128</f>
        <v>0</v>
      </c>
      <c r="BH64" s="63">
        <f>(IF(BG64 &gt; 0, V64, W64))</f>
        <v>5.6638301496998196</v>
      </c>
      <c r="BI64" s="46">
        <f>BG64/BH64</f>
        <v>0</v>
      </c>
      <c r="BJ64" s="64" t="e">
        <f>BB64/BC64</f>
        <v>#DIV/0!</v>
      </c>
      <c r="BK64" s="66">
        <v>0</v>
      </c>
      <c r="BL64" s="66">
        <v>0</v>
      </c>
      <c r="BM64" s="66">
        <v>0</v>
      </c>
      <c r="BN64" s="10">
        <f>SUM(BK64:BM64)</f>
        <v>0</v>
      </c>
      <c r="BO64" s="15">
        <f>AY64*$D$133</f>
        <v>0</v>
      </c>
      <c r="BP64" s="9">
        <f>BO64-BN64</f>
        <v>0</v>
      </c>
      <c r="BQ64" s="53">
        <f>BP64*IF($BP$128 &gt; 0, (BP64&gt;0), (BP64&lt;0))</f>
        <v>0</v>
      </c>
      <c r="BR64" s="7">
        <f>BQ64/$BQ$128</f>
        <v>0</v>
      </c>
      <c r="BS64" s="62">
        <f>BR64*$BP$128</f>
        <v>0</v>
      </c>
      <c r="BT64" s="48">
        <f>IF(BS64&gt;0,V64,W64)</f>
        <v>5.6638301496998196</v>
      </c>
      <c r="BU64" s="46">
        <f>BS64/BT64</f>
        <v>0</v>
      </c>
      <c r="BV64" s="64" t="e">
        <f>BN64/BO64</f>
        <v>#DIV/0!</v>
      </c>
      <c r="BW64" s="16">
        <f>BB64+BN64+BY64</f>
        <v>89</v>
      </c>
      <c r="BX64" s="69">
        <f>BC64+BO64+BZ64</f>
        <v>199.07855080824282</v>
      </c>
      <c r="BY64" s="66">
        <v>89</v>
      </c>
      <c r="BZ64" s="15">
        <f>AZ64*$D$136</f>
        <v>199.07855080824282</v>
      </c>
      <c r="CA64" s="37">
        <f>BZ64-BY64</f>
        <v>110.07855080824282</v>
      </c>
      <c r="CB64" s="54">
        <f>CA64*(CA64&lt;&gt;0)</f>
        <v>110.07855080824282</v>
      </c>
      <c r="CC64" s="26">
        <f>CB64/$CB$128</f>
        <v>2.7692717184463631E-2</v>
      </c>
      <c r="CD64" s="47">
        <f>CC64 * $CA$128</f>
        <v>110.07855080824282</v>
      </c>
      <c r="CE64" s="48">
        <f>IF(CD64&gt;0, V64, W64)</f>
        <v>5.5221410669529885</v>
      </c>
      <c r="CF64" s="65">
        <f>CD64/CE64</f>
        <v>19.934034548121758</v>
      </c>
      <c r="CG64" t="s">
        <v>224</v>
      </c>
      <c r="CH64" s="66">
        <v>0</v>
      </c>
      <c r="CI64" s="15">
        <f>AZ64*$CH$131</f>
        <v>217.732408744666</v>
      </c>
      <c r="CJ64" s="37">
        <f>CI64-CH64</f>
        <v>217.732408744666</v>
      </c>
      <c r="CK64" s="54">
        <f>CJ64*(CJ64&lt;&gt;0)</f>
        <v>217.732408744666</v>
      </c>
      <c r="CL64" s="26">
        <f>CK64/$CK$128</f>
        <v>3.2047749300068623E-2</v>
      </c>
      <c r="CM64" s="47">
        <f>CL64 * $CJ$128</f>
        <v>217.73240874466603</v>
      </c>
      <c r="CN64" s="48">
        <f>IF(CD64&gt;0,V64,W64)</f>
        <v>5.5221410669529885</v>
      </c>
      <c r="CO64" s="65">
        <f>CM64/CN64</f>
        <v>39.428983451305889</v>
      </c>
      <c r="CP64" s="70">
        <f>N64</f>
        <v>0</v>
      </c>
      <c r="CQ64" s="1">
        <f>BW64+BY64</f>
        <v>178</v>
      </c>
    </row>
    <row r="65" spans="1:95" x14ac:dyDescent="0.2">
      <c r="A65" s="29" t="s">
        <v>264</v>
      </c>
      <c r="B65">
        <v>0</v>
      </c>
      <c r="C65">
        <v>0</v>
      </c>
      <c r="D65">
        <v>7.9904115061925601E-4</v>
      </c>
      <c r="E65">
        <v>0.99920095884937998</v>
      </c>
      <c r="F65">
        <v>0.83750496622963799</v>
      </c>
      <c r="G65">
        <v>0.83750496622963799</v>
      </c>
      <c r="H65">
        <v>1.12829084830756E-2</v>
      </c>
      <c r="I65">
        <v>4.5131633932302503E-2</v>
      </c>
      <c r="J65">
        <v>2.25658169661512E-2</v>
      </c>
      <c r="K65">
        <v>0.13747357482869399</v>
      </c>
      <c r="L65">
        <v>0.14507386801840499</v>
      </c>
      <c r="M65">
        <v>-0.37864668739012303</v>
      </c>
      <c r="N65" s="21">
        <v>1</v>
      </c>
      <c r="O65">
        <v>1.0024739228302599</v>
      </c>
      <c r="P65">
        <v>0.99633702418112902</v>
      </c>
      <c r="Q65">
        <v>1.00044427510776</v>
      </c>
      <c r="R65">
        <v>0.99524381983089705</v>
      </c>
      <c r="S65">
        <v>10.770000457763601</v>
      </c>
      <c r="T65" s="27">
        <f>IF(C65,P65,R65)</f>
        <v>0.99524381983089705</v>
      </c>
      <c r="U65" s="27">
        <f>IF(D65 = 0,O65,Q65)</f>
        <v>1.00044427510776</v>
      </c>
      <c r="V65" s="39">
        <f>S65*T65^(1-N65)</f>
        <v>10.770000457763601</v>
      </c>
      <c r="W65" s="38">
        <f>S65*U65^(N65+1)</f>
        <v>10.779572269778187</v>
      </c>
      <c r="X65" s="44">
        <f>0.5 * (D65-MAX($D$3:$D$127))/(MIN($D$3:$D$127)-MAX($D$3:$D$127)) + 0.75</f>
        <v>1.25</v>
      </c>
      <c r="Y65" s="44">
        <f>AVERAGE(D65, F65, G65, H65, I65, J65, K65)</f>
        <v>0.27032327254573124</v>
      </c>
      <c r="Z65" s="22">
        <f>AI65^N65</f>
        <v>1.2158128028070443</v>
      </c>
      <c r="AA65" s="22">
        <f>(Z65+AB65)/2</f>
        <v>2.1931412954025782</v>
      </c>
      <c r="AB65" s="22">
        <f>AM65^N65</f>
        <v>3.1704697879981123</v>
      </c>
      <c r="AC65" s="22">
        <v>1</v>
      </c>
      <c r="AD65" s="22">
        <v>1</v>
      </c>
      <c r="AE65" s="22">
        <v>1</v>
      </c>
      <c r="AF65" s="22">
        <f>PERCENTILE($L$2:$L$127, 0.05)</f>
        <v>-7.0738934788639324E-2</v>
      </c>
      <c r="AG65" s="22">
        <f>PERCENTILE($L$2:$L$127, 0.95)</f>
        <v>0.99971493111423171</v>
      </c>
      <c r="AH65" s="22">
        <f>MIN(MAX(L65,AF65), AG65)</f>
        <v>0.14507386801840499</v>
      </c>
      <c r="AI65" s="22">
        <f>AH65-$AH$128+1</f>
        <v>1.2158128028070443</v>
      </c>
      <c r="AJ65" s="22">
        <f>PERCENTILE($M$2:$M$127, 0.02)</f>
        <v>-2.5491164753882352</v>
      </c>
      <c r="AK65" s="22">
        <f>PERCENTILE($M$2:$M$127, 0.98)</f>
        <v>1.3143569426364499</v>
      </c>
      <c r="AL65" s="22">
        <f>MIN(MAX(M65,AJ65), AK65)</f>
        <v>-0.37864668739012303</v>
      </c>
      <c r="AM65" s="22">
        <f>AL65-$AL$128 + 1</f>
        <v>3.1704697879981123</v>
      </c>
      <c r="AN65" s="46">
        <v>0</v>
      </c>
      <c r="AO65" s="49">
        <v>0</v>
      </c>
      <c r="AP65" s="51">
        <v>0.5</v>
      </c>
      <c r="AQ65" s="50">
        <v>1</v>
      </c>
      <c r="AR65" s="17">
        <f>(AI65^4)*AB65*AE65*AN65</f>
        <v>0</v>
      </c>
      <c r="AS65" s="17">
        <f>(AI65^4) *Z65*AC65*AO65</f>
        <v>0</v>
      </c>
      <c r="AT65" s="17">
        <f>(AM65^4)*AA65*AP65*AQ65</f>
        <v>110.79778875739134</v>
      </c>
      <c r="AU65" s="17">
        <f>MIN(AR65, 0.05*AR$128)</f>
        <v>0</v>
      </c>
      <c r="AV65" s="17">
        <f>MIN(AS65, 0.05*AS$128)</f>
        <v>0</v>
      </c>
      <c r="AW65" s="17">
        <f>MIN(AT65, 0.05*AT$128)</f>
        <v>110.79778875739134</v>
      </c>
      <c r="AX65" s="14">
        <f>AU65/$AU$128</f>
        <v>0</v>
      </c>
      <c r="AY65" s="14">
        <f>AV65/$AV$128</f>
        <v>0</v>
      </c>
      <c r="AZ65" s="67">
        <f>AW65/$AW$128</f>
        <v>1.0475649744420307E-2</v>
      </c>
      <c r="BA65" s="21">
        <f>N65</f>
        <v>1</v>
      </c>
      <c r="BB65" s="66">
        <v>0</v>
      </c>
      <c r="BC65" s="15">
        <f>$D$134*AX65</f>
        <v>0</v>
      </c>
      <c r="BD65" s="19">
        <f>BC65-BB65</f>
        <v>0</v>
      </c>
      <c r="BE65" s="53">
        <f>BD65*IF($BD$128 &gt; 0, (BD65&gt;0), (BD65&lt;0))</f>
        <v>0</v>
      </c>
      <c r="BF65" s="61">
        <f>BE65/$BE$128</f>
        <v>0</v>
      </c>
      <c r="BG65" s="62">
        <f>BF65*$BD$128</f>
        <v>0</v>
      </c>
      <c r="BH65" s="63">
        <f>(IF(BG65 &gt; 0, V65, W65))</f>
        <v>10.779572269778187</v>
      </c>
      <c r="BI65" s="46">
        <f>BG65/BH65</f>
        <v>0</v>
      </c>
      <c r="BJ65" s="64" t="e">
        <f>BB65/BC65</f>
        <v>#DIV/0!</v>
      </c>
      <c r="BK65" s="66">
        <v>0</v>
      </c>
      <c r="BL65" s="66">
        <v>0</v>
      </c>
      <c r="BM65" s="66">
        <v>0</v>
      </c>
      <c r="BN65" s="10">
        <f>SUM(BK65:BM65)</f>
        <v>0</v>
      </c>
      <c r="BO65" s="15">
        <f>AY65*$D$133</f>
        <v>0</v>
      </c>
      <c r="BP65" s="9">
        <f>BO65-BN65</f>
        <v>0</v>
      </c>
      <c r="BQ65" s="53">
        <f>BP65*IF($BP$128 &gt; 0, (BP65&gt;0), (BP65&lt;0))</f>
        <v>0</v>
      </c>
      <c r="BR65" s="7">
        <f>BQ65/$BQ$128</f>
        <v>0</v>
      </c>
      <c r="BS65" s="62">
        <f>BR65*$BP$128</f>
        <v>0</v>
      </c>
      <c r="BT65" s="48">
        <f>IF(BS65&gt;0,V65,W65)</f>
        <v>10.779572269778187</v>
      </c>
      <c r="BU65" s="46">
        <f>BS65/BT65</f>
        <v>0</v>
      </c>
      <c r="BV65" s="64" t="e">
        <f>BN65/BO65</f>
        <v>#DIV/0!</v>
      </c>
      <c r="BW65" s="16">
        <f>BB65+BN65+BY65</f>
        <v>129</v>
      </c>
      <c r="BX65" s="69">
        <f>BC65+BO65+BZ65</f>
        <v>80.159671844304185</v>
      </c>
      <c r="BY65" s="66">
        <v>129</v>
      </c>
      <c r="BZ65" s="15">
        <f>AZ65*$D$136</f>
        <v>80.159671844304185</v>
      </c>
      <c r="CA65" s="37">
        <f>BZ65-BY65</f>
        <v>-48.840328155695815</v>
      </c>
      <c r="CB65" s="54">
        <f>CA65*(CA65&lt;&gt;0)</f>
        <v>-48.840328155695815</v>
      </c>
      <c r="CC65" s="26">
        <f>CB65/$CB$128</f>
        <v>-1.2286875007722228E-2</v>
      </c>
      <c r="CD65" s="47">
        <f>CC65 * $CA$128</f>
        <v>-48.840328155695815</v>
      </c>
      <c r="CE65" s="48">
        <f>IF(CD65&gt;0, V65, W65)</f>
        <v>10.779572269778187</v>
      </c>
      <c r="CF65" s="65">
        <f>CD65/CE65</f>
        <v>-4.5308224606114926</v>
      </c>
      <c r="CG65" t="s">
        <v>224</v>
      </c>
      <c r="CH65" s="66">
        <v>0</v>
      </c>
      <c r="CI65" s="15">
        <f>AZ65*$CH$131</f>
        <v>87.670712711053554</v>
      </c>
      <c r="CJ65" s="37">
        <f>CI65-CH65</f>
        <v>87.670712711053554</v>
      </c>
      <c r="CK65" s="54">
        <f>CJ65*(CJ65&lt;&gt;0)</f>
        <v>87.670712711053554</v>
      </c>
      <c r="CL65" s="26">
        <f>CK65/$CK$128</f>
        <v>1.2904137873278428E-2</v>
      </c>
      <c r="CM65" s="47">
        <f>CL65 * $CJ$128</f>
        <v>87.670712711053554</v>
      </c>
      <c r="CN65" s="48">
        <f>IF(CD65&gt;0,V65,W65)</f>
        <v>10.779572269778187</v>
      </c>
      <c r="CO65" s="65">
        <f>CM65/CN65</f>
        <v>8.1330418793006114</v>
      </c>
      <c r="CP65" s="70">
        <f>N65</f>
        <v>1</v>
      </c>
      <c r="CQ65" s="1">
        <f>BW65+BY65</f>
        <v>258</v>
      </c>
    </row>
    <row r="66" spans="1:95" x14ac:dyDescent="0.2">
      <c r="A66" s="29" t="s">
        <v>265</v>
      </c>
      <c r="B66">
        <v>0</v>
      </c>
      <c r="C66">
        <v>0</v>
      </c>
      <c r="D66">
        <v>0.100279664402716</v>
      </c>
      <c r="E66">
        <v>0.89972033559728304</v>
      </c>
      <c r="F66">
        <v>0.96543504171632899</v>
      </c>
      <c r="G66">
        <v>0.96543504171632899</v>
      </c>
      <c r="H66">
        <v>9.3188466360217298E-2</v>
      </c>
      <c r="I66">
        <v>8.4830756372753793E-2</v>
      </c>
      <c r="J66">
        <v>8.8911462065102503E-2</v>
      </c>
      <c r="K66">
        <v>0.29298163950644002</v>
      </c>
      <c r="L66">
        <v>0.121318854208833</v>
      </c>
      <c r="M66">
        <v>-0.55837432309440704</v>
      </c>
      <c r="N66" s="21">
        <v>0</v>
      </c>
      <c r="O66">
        <v>1.00171965005931</v>
      </c>
      <c r="P66">
        <v>0.99813857469577505</v>
      </c>
      <c r="Q66">
        <v>1.0022246565737301</v>
      </c>
      <c r="R66">
        <v>0.99603603553719899</v>
      </c>
      <c r="S66">
        <v>9.4700002670287997</v>
      </c>
      <c r="T66" s="27">
        <f>IF(C66,P66,R66)</f>
        <v>0.99603603553719899</v>
      </c>
      <c r="U66" s="27">
        <f>IF(D66 = 0,O66,Q66)</f>
        <v>1.0022246565737301</v>
      </c>
      <c r="V66" s="39">
        <f>S66*T66^(1-N66)</f>
        <v>9.4324615225075821</v>
      </c>
      <c r="W66" s="38">
        <f>S66*U66^(N66+1)</f>
        <v>9.4910677653760711</v>
      </c>
      <c r="X66" s="44">
        <f>0.5 * (D66-MAX($D$3:$D$127))/(MIN($D$3:$D$127)-MAX($D$3:$D$127)) + 0.75</f>
        <v>1.1991836734693881</v>
      </c>
      <c r="Y66" s="44">
        <f>AVERAGE(D66, F66, G66, H66, I66, J66, K66)</f>
        <v>0.37015172459141255</v>
      </c>
      <c r="Z66" s="22">
        <f>AI66^N66</f>
        <v>1</v>
      </c>
      <c r="AA66" s="22">
        <f>(Z66+AB66)/2</f>
        <v>1</v>
      </c>
      <c r="AB66" s="22">
        <f>AM66^N66</f>
        <v>1</v>
      </c>
      <c r="AC66" s="22">
        <v>1</v>
      </c>
      <c r="AD66" s="22">
        <v>1</v>
      </c>
      <c r="AE66" s="22">
        <v>1</v>
      </c>
      <c r="AF66" s="22">
        <f>PERCENTILE($L$2:$L$127, 0.05)</f>
        <v>-7.0738934788639324E-2</v>
      </c>
      <c r="AG66" s="22">
        <f>PERCENTILE($L$2:$L$127, 0.95)</f>
        <v>0.99971493111423171</v>
      </c>
      <c r="AH66" s="22">
        <f>MIN(MAX(L66,AF66), AG66)</f>
        <v>0.121318854208833</v>
      </c>
      <c r="AI66" s="22">
        <f>AH66-$AH$128+1</f>
        <v>1.1920577889974724</v>
      </c>
      <c r="AJ66" s="22">
        <f>PERCENTILE($M$2:$M$127, 0.02)</f>
        <v>-2.5491164753882352</v>
      </c>
      <c r="AK66" s="22">
        <f>PERCENTILE($M$2:$M$127, 0.98)</f>
        <v>1.3143569426364499</v>
      </c>
      <c r="AL66" s="22">
        <f>MIN(MAX(M66,AJ66), AK66)</f>
        <v>-0.55837432309440704</v>
      </c>
      <c r="AM66" s="22">
        <f>AL66-$AL$128 + 1</f>
        <v>2.9907421522938282</v>
      </c>
      <c r="AN66" s="46">
        <v>0</v>
      </c>
      <c r="AO66" s="49">
        <v>0</v>
      </c>
      <c r="AP66" s="51">
        <v>0.5</v>
      </c>
      <c r="AQ66" s="50">
        <v>1</v>
      </c>
      <c r="AR66" s="17">
        <f>(AI66^4)*AB66*AE66*AN66</f>
        <v>0</v>
      </c>
      <c r="AS66" s="17">
        <f>(AI66^4) *Z66*AC66*AO66</f>
        <v>0</v>
      </c>
      <c r="AT66" s="17">
        <f>(AM66^4)*AA66*AP66*AQ66</f>
        <v>40.002385575816241</v>
      </c>
      <c r="AU66" s="17">
        <f>MIN(AR66, 0.05*AR$128)</f>
        <v>0</v>
      </c>
      <c r="AV66" s="17">
        <f>MIN(AS66, 0.05*AS$128)</f>
        <v>0</v>
      </c>
      <c r="AW66" s="17">
        <f>MIN(AT66, 0.05*AT$128)</f>
        <v>40.002385575816241</v>
      </c>
      <c r="AX66" s="14">
        <f>AU66/$AU$128</f>
        <v>0</v>
      </c>
      <c r="AY66" s="14">
        <f>AV66/$AV$128</f>
        <v>0</v>
      </c>
      <c r="AZ66" s="67">
        <f>AW66/$AW$128</f>
        <v>3.7821240381527648E-3</v>
      </c>
      <c r="BA66" s="21">
        <f>N66</f>
        <v>0</v>
      </c>
      <c r="BB66" s="66">
        <v>0</v>
      </c>
      <c r="BC66" s="15">
        <f>$D$134*AX66</f>
        <v>0</v>
      </c>
      <c r="BD66" s="19">
        <f>BC66-BB66</f>
        <v>0</v>
      </c>
      <c r="BE66" s="53">
        <f>BD66*IF($BD$128 &gt; 0, (BD66&gt;0), (BD66&lt;0))</f>
        <v>0</v>
      </c>
      <c r="BF66" s="61">
        <f>BE66/$BE$128</f>
        <v>0</v>
      </c>
      <c r="BG66" s="62">
        <f>BF66*$BD$128</f>
        <v>0</v>
      </c>
      <c r="BH66" s="63">
        <f>(IF(BG66 &gt; 0, V66, W66))</f>
        <v>9.4910677653760711</v>
      </c>
      <c r="BI66" s="46">
        <f>BG66/BH66</f>
        <v>0</v>
      </c>
      <c r="BJ66" s="64" t="e">
        <f>BB66/BC66</f>
        <v>#DIV/0!</v>
      </c>
      <c r="BK66" s="66">
        <v>0</v>
      </c>
      <c r="BL66" s="66">
        <v>0</v>
      </c>
      <c r="BM66" s="66">
        <v>0</v>
      </c>
      <c r="BN66" s="10">
        <f>SUM(BK66:BM66)</f>
        <v>0</v>
      </c>
      <c r="BO66" s="15">
        <f>AY66*$D$133</f>
        <v>0</v>
      </c>
      <c r="BP66" s="9">
        <f>BO66-BN66</f>
        <v>0</v>
      </c>
      <c r="BQ66" s="53">
        <f>BP66*IF($BP$128 &gt; 0, (BP66&gt;0), (BP66&lt;0))</f>
        <v>0</v>
      </c>
      <c r="BR66" s="7">
        <f>BQ66/$BQ$128</f>
        <v>0</v>
      </c>
      <c r="BS66" s="62">
        <f>BR66*$BP$128</f>
        <v>0</v>
      </c>
      <c r="BT66" s="48">
        <f>IF(BS66&gt;0,V66,W66)</f>
        <v>9.4910677653760711</v>
      </c>
      <c r="BU66" s="46">
        <f>BS66/BT66</f>
        <v>0</v>
      </c>
      <c r="BV66" s="64" t="e">
        <f>BN66/BO66</f>
        <v>#DIV/0!</v>
      </c>
      <c r="BW66" s="16">
        <f>BB66+BN66+BY66</f>
        <v>0</v>
      </c>
      <c r="BX66" s="69">
        <f>BC66+BO66+BZ66</f>
        <v>28.940813139944957</v>
      </c>
      <c r="BY66" s="66">
        <v>0</v>
      </c>
      <c r="BZ66" s="15">
        <f>AZ66*$D$136</f>
        <v>28.940813139944957</v>
      </c>
      <c r="CA66" s="37">
        <f>BZ66-BY66</f>
        <v>28.940813139944957</v>
      </c>
      <c r="CB66" s="54">
        <f>CA66*(CA66&lt;&gt;0)</f>
        <v>28.940813139944957</v>
      </c>
      <c r="CC66" s="26">
        <f>CB66/$CB$128</f>
        <v>7.2807077081622597E-3</v>
      </c>
      <c r="CD66" s="47">
        <f>CC66 * $CA$128</f>
        <v>28.940813139944957</v>
      </c>
      <c r="CE66" s="48">
        <f>IF(CD66&gt;0, V66, W66)</f>
        <v>9.4324615225075821</v>
      </c>
      <c r="CF66" s="65">
        <f>CD66/CE66</f>
        <v>3.0682142801099026</v>
      </c>
      <c r="CG66" t="s">
        <v>224</v>
      </c>
      <c r="CH66" s="66">
        <v>0</v>
      </c>
      <c r="CI66" s="15">
        <f>AZ66*$CH$131</f>
        <v>31.65259607530049</v>
      </c>
      <c r="CJ66" s="37">
        <f>CI66-CH66</f>
        <v>31.65259607530049</v>
      </c>
      <c r="CK66" s="54">
        <f>CJ66*(CJ66&lt;&gt;0)</f>
        <v>31.65259607530049</v>
      </c>
      <c r="CL66" s="26">
        <f>CK66/$CK$128</f>
        <v>4.6589043384310446E-3</v>
      </c>
      <c r="CM66" s="47">
        <f>CL66 * $CJ$128</f>
        <v>31.652596075300487</v>
      </c>
      <c r="CN66" s="48">
        <f>IF(CD66&gt;0,V66,W66)</f>
        <v>9.4324615225075821</v>
      </c>
      <c r="CO66" s="65">
        <f>CM66/CN66</f>
        <v>3.355709005520096</v>
      </c>
      <c r="CP66" s="70">
        <f>N66</f>
        <v>0</v>
      </c>
      <c r="CQ66" s="1">
        <f>BW66+BY66</f>
        <v>0</v>
      </c>
    </row>
    <row r="67" spans="1:95" x14ac:dyDescent="0.2">
      <c r="A67" s="29" t="s">
        <v>208</v>
      </c>
      <c r="B67">
        <v>1</v>
      </c>
      <c r="C67">
        <v>1</v>
      </c>
      <c r="D67">
        <v>9.0909090909090898E-2</v>
      </c>
      <c r="E67">
        <v>0.90909090909090895</v>
      </c>
      <c r="F67">
        <v>0.21947965310206799</v>
      </c>
      <c r="G67">
        <v>0.21947965310206799</v>
      </c>
      <c r="H67">
        <v>3.6363636363636299E-2</v>
      </c>
      <c r="I67">
        <v>0.288727272727272</v>
      </c>
      <c r="J67">
        <v>0.102465474935311</v>
      </c>
      <c r="K67">
        <v>0.14996361856710699</v>
      </c>
      <c r="L67">
        <v>0.519878742638053</v>
      </c>
      <c r="M67">
        <v>0.82345678580443404</v>
      </c>
      <c r="N67" s="21">
        <v>0</v>
      </c>
      <c r="O67">
        <v>1.0204272376183801</v>
      </c>
      <c r="P67">
        <v>0.99892216144256096</v>
      </c>
      <c r="Q67">
        <v>1.0036527805658</v>
      </c>
      <c r="R67">
        <v>0.97959551417222002</v>
      </c>
      <c r="S67">
        <v>3.0199999809265101</v>
      </c>
      <c r="T67" s="27">
        <f>IF(C67,P67,R67)</f>
        <v>0.99892216144256096</v>
      </c>
      <c r="U67" s="27">
        <f>IF(D67 = 0,O67,Q67)</f>
        <v>1.0036527805658</v>
      </c>
      <c r="V67" s="39">
        <f>S67*T67^(1-N67)</f>
        <v>3.0167449085036022</v>
      </c>
      <c r="W67" s="38">
        <f>S67*U67^(N67+1)</f>
        <v>3.0310313781655549</v>
      </c>
      <c r="X67" s="44">
        <f>0.5 * (D67-MAX($D$3:$D$127))/(MIN($D$3:$D$127)-MAX($D$3:$D$127)) + 0.75</f>
        <v>1.2039703153988868</v>
      </c>
      <c r="Y67" s="44">
        <f>AVERAGE(D67, F67, G67, H67, I67, J67, K67)</f>
        <v>0.15819834281522188</v>
      </c>
      <c r="Z67" s="22">
        <f>AI67^N67</f>
        <v>1</v>
      </c>
      <c r="AA67" s="22">
        <f>(Z67+AB67)/2</f>
        <v>1</v>
      </c>
      <c r="AB67" s="22">
        <f>AM67^N67</f>
        <v>1</v>
      </c>
      <c r="AC67" s="22">
        <v>1</v>
      </c>
      <c r="AD67" s="22">
        <v>1</v>
      </c>
      <c r="AE67" s="22">
        <v>1</v>
      </c>
      <c r="AF67" s="22">
        <f>PERCENTILE($L$2:$L$127, 0.05)</f>
        <v>-7.0738934788639324E-2</v>
      </c>
      <c r="AG67" s="22">
        <f>PERCENTILE($L$2:$L$127, 0.95)</f>
        <v>0.99971493111423171</v>
      </c>
      <c r="AH67" s="22">
        <f>MIN(MAX(L67,AF67), AG67)</f>
        <v>0.519878742638053</v>
      </c>
      <c r="AI67" s="22">
        <f>AH67-$AH$128+1</f>
        <v>1.5906176774266925</v>
      </c>
      <c r="AJ67" s="22">
        <f>PERCENTILE($M$2:$M$127, 0.02)</f>
        <v>-2.5491164753882352</v>
      </c>
      <c r="AK67" s="22">
        <f>PERCENTILE($M$2:$M$127, 0.98)</f>
        <v>1.3143569426364499</v>
      </c>
      <c r="AL67" s="22">
        <f>MIN(MAX(M67,AJ67), AK67)</f>
        <v>0.82345678580443404</v>
      </c>
      <c r="AM67" s="22">
        <f>AL67-$AL$128 + 1</f>
        <v>4.3725732611926693</v>
      </c>
      <c r="AN67" s="46">
        <v>0</v>
      </c>
      <c r="AO67" s="49">
        <v>0</v>
      </c>
      <c r="AP67" s="51">
        <v>0.5</v>
      </c>
      <c r="AQ67" s="50">
        <v>1</v>
      </c>
      <c r="AR67" s="17">
        <f>(AI67^4)*AB67*AE67*AN67</f>
        <v>0</v>
      </c>
      <c r="AS67" s="17">
        <f>(AI67^4) *Z67*AC67*AO67</f>
        <v>0</v>
      </c>
      <c r="AT67" s="17">
        <f>(AM67^4)*AA67*AP67*AQ67</f>
        <v>182.77566937823451</v>
      </c>
      <c r="AU67" s="17">
        <f>MIN(AR67, 0.05*AR$128)</f>
        <v>0</v>
      </c>
      <c r="AV67" s="17">
        <f>MIN(AS67, 0.05*AS$128)</f>
        <v>0</v>
      </c>
      <c r="AW67" s="17">
        <f>MIN(AT67, 0.05*AT$128)</f>
        <v>182.77566937823451</v>
      </c>
      <c r="AX67" s="14">
        <f>AU67/$AU$128</f>
        <v>0</v>
      </c>
      <c r="AY67" s="14">
        <f>AV67/$AV$128</f>
        <v>0</v>
      </c>
      <c r="AZ67" s="67">
        <f>AW67/$AW$128</f>
        <v>1.7280975691679794E-2</v>
      </c>
      <c r="BA67" s="21">
        <f>N67</f>
        <v>0</v>
      </c>
      <c r="BB67" s="66">
        <v>0</v>
      </c>
      <c r="BC67" s="15">
        <f>$D$134*AX67</f>
        <v>0</v>
      </c>
      <c r="BD67" s="19">
        <f>BC67-BB67</f>
        <v>0</v>
      </c>
      <c r="BE67" s="53">
        <f>BD67*IF($BD$128 &gt; 0, (BD67&gt;0), (BD67&lt;0))</f>
        <v>0</v>
      </c>
      <c r="BF67" s="61">
        <f>BE67/$BE$128</f>
        <v>0</v>
      </c>
      <c r="BG67" s="62">
        <f>BF67*$BD$128</f>
        <v>0</v>
      </c>
      <c r="BH67" s="63">
        <f>(IF(BG67 &gt; 0, V67, W67))</f>
        <v>3.0310313781655549</v>
      </c>
      <c r="BI67" s="46">
        <f>BG67/BH67</f>
        <v>0</v>
      </c>
      <c r="BJ67" s="64" t="e">
        <f>BB67/BC67</f>
        <v>#DIV/0!</v>
      </c>
      <c r="BK67" s="66">
        <v>0</v>
      </c>
      <c r="BL67" s="66">
        <v>0</v>
      </c>
      <c r="BM67" s="66">
        <v>0</v>
      </c>
      <c r="BN67" s="10">
        <f>SUM(BK67:BM67)</f>
        <v>0</v>
      </c>
      <c r="BO67" s="15">
        <f>AY67*$D$133</f>
        <v>0</v>
      </c>
      <c r="BP67" s="9">
        <f>BO67-BN67</f>
        <v>0</v>
      </c>
      <c r="BQ67" s="53">
        <f>BP67*IF($BP$128 &gt; 0, (BP67&gt;0), (BP67&lt;0))</f>
        <v>0</v>
      </c>
      <c r="BR67" s="7">
        <f>BQ67/$BQ$128</f>
        <v>0</v>
      </c>
      <c r="BS67" s="62">
        <f>BR67*$BP$128</f>
        <v>0</v>
      </c>
      <c r="BT67" s="48">
        <f>IF(BS67&gt;0,V67,W67)</f>
        <v>3.0310313781655549</v>
      </c>
      <c r="BU67" s="46">
        <f>BS67/BT67</f>
        <v>0</v>
      </c>
      <c r="BV67" s="64" t="e">
        <f>BN67/BO67</f>
        <v>#DIV/0!</v>
      </c>
      <c r="BW67" s="16">
        <f>BB67+BN67+BY67</f>
        <v>79</v>
      </c>
      <c r="BX67" s="69">
        <f>BC67+BO67+BZ67</f>
        <v>132.23402599273379</v>
      </c>
      <c r="BY67" s="66">
        <v>79</v>
      </c>
      <c r="BZ67" s="15">
        <f>AZ67*$D$136</f>
        <v>132.23402599273379</v>
      </c>
      <c r="CA67" s="37">
        <f>BZ67-BY67</f>
        <v>53.234025992733791</v>
      </c>
      <c r="CB67" s="54">
        <f>CA67*(CA67&lt;&gt;0)</f>
        <v>53.234025992733791</v>
      </c>
      <c r="CC67" s="26">
        <f>CB67/$CB$128</f>
        <v>1.3392207796914173E-2</v>
      </c>
      <c r="CD67" s="47">
        <f>CC67 * $CA$128</f>
        <v>53.234025992733791</v>
      </c>
      <c r="CE67" s="48">
        <f>IF(CD67&gt;0, V67, W67)</f>
        <v>3.0167449085036022</v>
      </c>
      <c r="CF67" s="65">
        <f>CD67/CE67</f>
        <v>17.646180770100145</v>
      </c>
      <c r="CG67" t="s">
        <v>224</v>
      </c>
      <c r="CH67" s="66">
        <v>0</v>
      </c>
      <c r="CI67" s="15">
        <f>AZ67*$CH$131</f>
        <v>144.6244855636682</v>
      </c>
      <c r="CJ67" s="37">
        <f>CI67-CH67</f>
        <v>144.6244855636682</v>
      </c>
      <c r="CK67" s="54">
        <f>CJ67*(CJ67&lt;&gt;0)</f>
        <v>144.6244855636682</v>
      </c>
      <c r="CL67" s="26">
        <f>CK67/$CK$128</f>
        <v>2.1287089426504025E-2</v>
      </c>
      <c r="CM67" s="47">
        <f>CL67 * $CJ$128</f>
        <v>144.6244855636682</v>
      </c>
      <c r="CN67" s="48">
        <f>IF(CD67&gt;0,V67,W67)</f>
        <v>3.0167449085036022</v>
      </c>
      <c r="CO67" s="65">
        <f>CM67/CN67</f>
        <v>47.94057500718759</v>
      </c>
      <c r="CP67" s="70">
        <f>N67</f>
        <v>0</v>
      </c>
      <c r="CQ67" s="1">
        <f>BW67+BY67</f>
        <v>158</v>
      </c>
    </row>
    <row r="68" spans="1:95" x14ac:dyDescent="0.2">
      <c r="A68" s="29" t="s">
        <v>144</v>
      </c>
      <c r="B68">
        <v>1</v>
      </c>
      <c r="C68">
        <v>1</v>
      </c>
      <c r="D68">
        <v>0.69716340391530096</v>
      </c>
      <c r="E68">
        <v>0.30283659608469798</v>
      </c>
      <c r="F68">
        <v>0.846642828764402</v>
      </c>
      <c r="G68">
        <v>0.846642828764402</v>
      </c>
      <c r="H68">
        <v>0.52444630171332995</v>
      </c>
      <c r="I68">
        <v>0.31132469703301202</v>
      </c>
      <c r="J68">
        <v>0.404070644802349</v>
      </c>
      <c r="K68">
        <v>0.584896156369758</v>
      </c>
      <c r="L68">
        <v>0.75363989814152699</v>
      </c>
      <c r="M68">
        <v>-1.80294004901285</v>
      </c>
      <c r="N68" s="21">
        <v>0</v>
      </c>
      <c r="O68">
        <v>1.00184590506437</v>
      </c>
      <c r="P68">
        <v>0.99692828941202205</v>
      </c>
      <c r="Q68">
        <v>1.00445299076831</v>
      </c>
      <c r="R68">
        <v>1.00064684988699</v>
      </c>
      <c r="S68">
        <v>93.540000915527301</v>
      </c>
      <c r="T68" s="27">
        <f>IF(C68,P68,R68)</f>
        <v>0.99692828941202205</v>
      </c>
      <c r="U68" s="27">
        <f>IF(D68 = 0,O68,Q68)</f>
        <v>1.00445299076831</v>
      </c>
      <c r="V68" s="39">
        <f>S68*T68^(1-N68)</f>
        <v>93.252673104315605</v>
      </c>
      <c r="W68" s="38">
        <f>S68*U68^(N68+1)</f>
        <v>93.956533676071857</v>
      </c>
      <c r="X68" s="44">
        <f>0.5 * (D68-MAX($D$3:$D$127))/(MIN($D$3:$D$127)-MAX($D$3:$D$127)) + 0.75</f>
        <v>0.89428571428571468</v>
      </c>
      <c r="Y68" s="44">
        <f>AVERAGE(D68, F68, G68, H68, I68, J68, K68)</f>
        <v>0.60216955162322194</v>
      </c>
      <c r="Z68" s="22">
        <f>AI68^N68</f>
        <v>1</v>
      </c>
      <c r="AA68" s="22">
        <f>(Z68+AB68)/2</f>
        <v>1</v>
      </c>
      <c r="AB68" s="22">
        <f>AM68^N68</f>
        <v>1</v>
      </c>
      <c r="AC68" s="22">
        <v>1</v>
      </c>
      <c r="AD68" s="22">
        <v>1</v>
      </c>
      <c r="AE68" s="22">
        <v>1</v>
      </c>
      <c r="AF68" s="22">
        <f>PERCENTILE($L$2:$L$127, 0.05)</f>
        <v>-7.0738934788639324E-2</v>
      </c>
      <c r="AG68" s="22">
        <f>PERCENTILE($L$2:$L$127, 0.95)</f>
        <v>0.99971493111423171</v>
      </c>
      <c r="AH68" s="22">
        <f>MIN(MAX(L68,AF68), AG68)</f>
        <v>0.75363989814152699</v>
      </c>
      <c r="AI68" s="22">
        <f>AH68-$AH$128+1</f>
        <v>1.8243788329301664</v>
      </c>
      <c r="AJ68" s="22">
        <f>PERCENTILE($M$2:$M$127, 0.02)</f>
        <v>-2.5491164753882352</v>
      </c>
      <c r="AK68" s="22">
        <f>PERCENTILE($M$2:$M$127, 0.98)</f>
        <v>1.3143569426364499</v>
      </c>
      <c r="AL68" s="22">
        <f>MIN(MAX(M68,AJ68), AK68)</f>
        <v>-1.80294004901285</v>
      </c>
      <c r="AM68" s="22">
        <f>AL68-$AL$128 + 1</f>
        <v>1.7461764263753852</v>
      </c>
      <c r="AN68" s="46">
        <v>1</v>
      </c>
      <c r="AO68" s="46">
        <v>1</v>
      </c>
      <c r="AP68" s="51">
        <v>1</v>
      </c>
      <c r="AQ68" s="21">
        <v>1</v>
      </c>
      <c r="AR68" s="17">
        <f>(AI68^4)*AB68*AE68*AN68</f>
        <v>11.077967815200704</v>
      </c>
      <c r="AS68" s="17">
        <f>(AI68^4) *Z68*AC68*AO68</f>
        <v>11.077967815200704</v>
      </c>
      <c r="AT68" s="17">
        <f>(AM68^4)*AA68*AP68*AQ68</f>
        <v>9.2972066366071076</v>
      </c>
      <c r="AU68" s="17">
        <f>MIN(AR68, 0.05*AR$128)</f>
        <v>11.077967815200704</v>
      </c>
      <c r="AV68" s="17">
        <f>MIN(AS68, 0.05*AS$128)</f>
        <v>11.077967815200704</v>
      </c>
      <c r="AW68" s="17">
        <f>MIN(AT68, 0.05*AT$128)</f>
        <v>9.2972066366071076</v>
      </c>
      <c r="AX68" s="14">
        <f>AU68/$AU$128</f>
        <v>1.7381081549134033E-2</v>
      </c>
      <c r="AY68" s="14">
        <f>AV68/$AV$128</f>
        <v>2.28971891538765E-2</v>
      </c>
      <c r="AZ68" s="67">
        <f>AW68/$AW$128</f>
        <v>8.7902729304332647E-4</v>
      </c>
      <c r="BA68" s="21">
        <f>N68</f>
        <v>0</v>
      </c>
      <c r="BB68" s="66">
        <v>2151</v>
      </c>
      <c r="BC68" s="15">
        <f>$D$134*AX68</f>
        <v>2201.3313592793743</v>
      </c>
      <c r="BD68" s="19">
        <f>BC68-BB68</f>
        <v>50.331359279374283</v>
      </c>
      <c r="BE68" s="53">
        <f>BD68*IF($BD$128 &gt; 0, (BD68&gt;0), (BD68&lt;0))</f>
        <v>50.331359279374283</v>
      </c>
      <c r="BF68" s="61">
        <f>BE68/$BE$128</f>
        <v>1.8360499821712148E-3</v>
      </c>
      <c r="BG68" s="62">
        <f>BF68*$BD$128</f>
        <v>22.801904728584358</v>
      </c>
      <c r="BH68" s="63">
        <f>(IF(BG68 &gt; 0, V68, W68))</f>
        <v>93.252673104315605</v>
      </c>
      <c r="BI68" s="46">
        <f>BG68/BH68</f>
        <v>0.24451743815512261</v>
      </c>
      <c r="BJ68" s="64">
        <f>BB68/BC68</f>
        <v>0.977135945905095</v>
      </c>
      <c r="BK68" s="66">
        <v>935</v>
      </c>
      <c r="BL68" s="66">
        <v>2151</v>
      </c>
      <c r="BM68" s="66">
        <v>0</v>
      </c>
      <c r="BN68" s="10">
        <f>SUM(BK68:BM68)</f>
        <v>3086</v>
      </c>
      <c r="BO68" s="15">
        <f>AY68*$D$133</f>
        <v>4304.5341777938584</v>
      </c>
      <c r="BP68" s="9">
        <f>BO68-BN68</f>
        <v>1218.5341777938584</v>
      </c>
      <c r="BQ68" s="53">
        <f>BP68*IF($BP$128 &gt; 0, (BP68&gt;0), (BP68&lt;0))</f>
        <v>1218.5341777938584</v>
      </c>
      <c r="BR68" s="7">
        <f>BQ68/$BQ$128</f>
        <v>7.9855500370783941E-2</v>
      </c>
      <c r="BS68" s="62">
        <f>BR68*$BP$128</f>
        <v>214.97100699815309</v>
      </c>
      <c r="BT68" s="48">
        <f>IF(BS68&gt;0,V68,W68)</f>
        <v>93.252673104315605</v>
      </c>
      <c r="BU68" s="46">
        <f>BS68/BT68</f>
        <v>2.3052530275210366</v>
      </c>
      <c r="BV68" s="64">
        <f>BN68/BO68</f>
        <v>0.71691845680305966</v>
      </c>
      <c r="BW68" s="16">
        <f>BB68+BN68+BY68</f>
        <v>5237</v>
      </c>
      <c r="BX68" s="69">
        <f>BC68+BO68+BZ68</f>
        <v>6512.5918539196</v>
      </c>
      <c r="BY68" s="66">
        <v>0</v>
      </c>
      <c r="BZ68" s="15">
        <f>AZ68*$D$136</f>
        <v>6.726316846367534</v>
      </c>
      <c r="CA68" s="37">
        <f>BZ68-BY68</f>
        <v>6.726316846367534</v>
      </c>
      <c r="CB68" s="54">
        <f>CA68*(CA68&lt;&gt;0)</f>
        <v>6.726316846367534</v>
      </c>
      <c r="CC68" s="26">
        <f>CB68/$CB$128</f>
        <v>1.6921551814761107E-3</v>
      </c>
      <c r="CD68" s="47">
        <f>CC68 * $CA$128</f>
        <v>6.726316846367534</v>
      </c>
      <c r="CE68" s="48">
        <f>IF(CD68&gt;0, V68, W68)</f>
        <v>93.252673104315605</v>
      </c>
      <c r="CF68" s="65">
        <f>CD68/CE68</f>
        <v>7.213001646444224E-2</v>
      </c>
      <c r="CG68" t="s">
        <v>224</v>
      </c>
      <c r="CH68" s="66">
        <v>0</v>
      </c>
      <c r="CI68" s="15">
        <f>AZ68*$CH$131</f>
        <v>7.3565794154795991</v>
      </c>
      <c r="CJ68" s="37">
        <f>CI68-CH68</f>
        <v>7.3565794154795991</v>
      </c>
      <c r="CK68" s="54">
        <f>CJ68*(CJ68&lt;&gt;0)</f>
        <v>7.3565794154795991</v>
      </c>
      <c r="CL68" s="26">
        <f>CK68/$CK$128</f>
        <v>1.0828053305092149E-3</v>
      </c>
      <c r="CM68" s="47">
        <f>CL68 * $CJ$128</f>
        <v>7.3565794154795991</v>
      </c>
      <c r="CN68" s="48">
        <f>IF(CD68&gt;0,V68,W68)</f>
        <v>93.252673104315605</v>
      </c>
      <c r="CO68" s="65">
        <f>CM68/CN68</f>
        <v>7.8888670647009551E-2</v>
      </c>
      <c r="CP68" s="70">
        <f>N68</f>
        <v>0</v>
      </c>
      <c r="CQ68" s="1">
        <f>BW68+BY68</f>
        <v>5237</v>
      </c>
    </row>
    <row r="69" spans="1:95" x14ac:dyDescent="0.2">
      <c r="A69" s="29" t="s">
        <v>254</v>
      </c>
      <c r="B69">
        <v>0</v>
      </c>
      <c r="C69">
        <v>0</v>
      </c>
      <c r="D69">
        <v>0.566520175789053</v>
      </c>
      <c r="E69">
        <v>0.433479824210946</v>
      </c>
      <c r="F69">
        <v>0.40524433849821201</v>
      </c>
      <c r="G69">
        <v>0.40524433849821201</v>
      </c>
      <c r="H69">
        <v>0.668198913497701</v>
      </c>
      <c r="I69">
        <v>0.727747597158378</v>
      </c>
      <c r="J69">
        <v>0.69733790497992498</v>
      </c>
      <c r="K69">
        <v>0.53159405377912095</v>
      </c>
      <c r="L69">
        <v>0.32720193724685398</v>
      </c>
      <c r="M69">
        <v>0.727275387326627</v>
      </c>
      <c r="N69" s="21">
        <v>0</v>
      </c>
      <c r="O69">
        <v>0.97579785838815403</v>
      </c>
      <c r="P69">
        <v>0.98545079084494802</v>
      </c>
      <c r="Q69">
        <v>0.99699248416824404</v>
      </c>
      <c r="R69">
        <v>0.96884692814884799</v>
      </c>
      <c r="S69">
        <v>1.3899999856948799</v>
      </c>
      <c r="T69" s="27">
        <f>IF(C69,P69,R69)</f>
        <v>0.96884692814884799</v>
      </c>
      <c r="U69" s="27">
        <f>IF(D69 = 0,O69,Q69)</f>
        <v>0.99699248416824404</v>
      </c>
      <c r="V69" s="39">
        <f>S69*T69^(1-N69)</f>
        <v>1.3466972162674271</v>
      </c>
      <c r="W69" s="38">
        <f>S69*U69^(N69+1)</f>
        <v>1.385819538731762</v>
      </c>
      <c r="X69" s="44">
        <f>0.5 * (D69-MAX($D$3:$D$127))/(MIN($D$3:$D$127)-MAX($D$3:$D$127)) + 0.75</f>
        <v>0.96102040816326539</v>
      </c>
      <c r="Y69" s="44">
        <f>AVERAGE(D69, F69, G69, H69, I69, J69, K69)</f>
        <v>0.57169818888580026</v>
      </c>
      <c r="Z69" s="22">
        <f>AI69^N69</f>
        <v>1</v>
      </c>
      <c r="AA69" s="22">
        <f>(Z69+AB69)/2</f>
        <v>1</v>
      </c>
      <c r="AB69" s="22">
        <f>AM69^N69</f>
        <v>1</v>
      </c>
      <c r="AC69" s="22">
        <v>1</v>
      </c>
      <c r="AD69" s="22">
        <v>1</v>
      </c>
      <c r="AE69" s="22">
        <v>1</v>
      </c>
      <c r="AF69" s="22">
        <f>PERCENTILE($L$2:$L$127, 0.05)</f>
        <v>-7.0738934788639324E-2</v>
      </c>
      <c r="AG69" s="22">
        <f>PERCENTILE($L$2:$L$127, 0.95)</f>
        <v>0.99971493111423171</v>
      </c>
      <c r="AH69" s="22">
        <f>MIN(MAX(L69,AF69), AG69)</f>
        <v>0.32720193724685398</v>
      </c>
      <c r="AI69" s="22">
        <f>AH69-$AH$128+1</f>
        <v>1.3979408720354933</v>
      </c>
      <c r="AJ69" s="22">
        <f>PERCENTILE($M$2:$M$127, 0.02)</f>
        <v>-2.5491164753882352</v>
      </c>
      <c r="AK69" s="22">
        <f>PERCENTILE($M$2:$M$127, 0.98)</f>
        <v>1.3143569426364499</v>
      </c>
      <c r="AL69" s="22">
        <f>MIN(MAX(M69,AJ69), AK69)</f>
        <v>0.727275387326627</v>
      </c>
      <c r="AM69" s="22">
        <f>AL69-$AL$128 + 1</f>
        <v>4.2763918627148616</v>
      </c>
      <c r="AN69" s="46">
        <v>0</v>
      </c>
      <c r="AO69" s="49">
        <v>0</v>
      </c>
      <c r="AP69" s="51">
        <v>0.5</v>
      </c>
      <c r="AQ69" s="50">
        <v>1</v>
      </c>
      <c r="AR69" s="17">
        <f>(AI69^4)*AB69*AE69*AN69</f>
        <v>0</v>
      </c>
      <c r="AS69" s="17">
        <f>(AI69^4) *Z69*AC69*AO69</f>
        <v>0</v>
      </c>
      <c r="AT69" s="17">
        <f>(AM69^4)*AA69*AP69*AQ69</f>
        <v>167.21682853526877</v>
      </c>
      <c r="AU69" s="17">
        <f>MIN(AR69, 0.05*AR$128)</f>
        <v>0</v>
      </c>
      <c r="AV69" s="17">
        <f>MIN(AS69, 0.05*AS$128)</f>
        <v>0</v>
      </c>
      <c r="AW69" s="17">
        <f>MIN(AT69, 0.05*AT$128)</f>
        <v>167.21682853526877</v>
      </c>
      <c r="AX69" s="14">
        <f>AU69/$AU$128</f>
        <v>0</v>
      </c>
      <c r="AY69" s="14">
        <f>AV69/$AV$128</f>
        <v>0</v>
      </c>
      <c r="AZ69" s="67">
        <f>AW69/$AW$128</f>
        <v>1.5809926775198442E-2</v>
      </c>
      <c r="BA69" s="21">
        <f>N69</f>
        <v>0</v>
      </c>
      <c r="BB69" s="66">
        <v>0</v>
      </c>
      <c r="BC69" s="15">
        <f>$D$134*AX69</f>
        <v>0</v>
      </c>
      <c r="BD69" s="19">
        <f>BC69-BB69</f>
        <v>0</v>
      </c>
      <c r="BE69" s="53">
        <f>BD69*IF($BD$128 &gt; 0, (BD69&gt;0), (BD69&lt;0))</f>
        <v>0</v>
      </c>
      <c r="BF69" s="61">
        <f>BE69/$BE$128</f>
        <v>0</v>
      </c>
      <c r="BG69" s="62">
        <f>BF69*$BD$128</f>
        <v>0</v>
      </c>
      <c r="BH69" s="63">
        <f>(IF(BG69 &gt; 0, V69, W69))</f>
        <v>1.385819538731762</v>
      </c>
      <c r="BI69" s="46">
        <f>BG69/BH69</f>
        <v>0</v>
      </c>
      <c r="BJ69" s="64" t="e">
        <f>BB69/BC69</f>
        <v>#DIV/0!</v>
      </c>
      <c r="BK69" s="66">
        <v>0</v>
      </c>
      <c r="BL69" s="66">
        <v>0</v>
      </c>
      <c r="BM69" s="66">
        <v>0</v>
      </c>
      <c r="BN69" s="10">
        <f>SUM(BK69:BM69)</f>
        <v>0</v>
      </c>
      <c r="BO69" s="15">
        <f>AY69*$D$133</f>
        <v>0</v>
      </c>
      <c r="BP69" s="9">
        <f>BO69-BN69</f>
        <v>0</v>
      </c>
      <c r="BQ69" s="53">
        <f>BP69*IF($BP$128 &gt; 0, (BP69&gt;0), (BP69&lt;0))</f>
        <v>0</v>
      </c>
      <c r="BR69" s="7">
        <f>BQ69/$BQ$128</f>
        <v>0</v>
      </c>
      <c r="BS69" s="62">
        <f>BR69*$BP$128</f>
        <v>0</v>
      </c>
      <c r="BT69" s="48">
        <f>IF(BS69&gt;0,V69,W69)</f>
        <v>1.385819538731762</v>
      </c>
      <c r="BU69" s="46">
        <f>BS69/BT69</f>
        <v>0</v>
      </c>
      <c r="BV69" s="64" t="e">
        <f>BN69/BO69</f>
        <v>#DIV/0!</v>
      </c>
      <c r="BW69" s="16">
        <f>BB69+BN69+BY69</f>
        <v>78</v>
      </c>
      <c r="BX69" s="69">
        <f>BC69+BO69+BZ69</f>
        <v>120.97755968381848</v>
      </c>
      <c r="BY69" s="66">
        <v>78</v>
      </c>
      <c r="BZ69" s="15">
        <f>AZ69*$D$136</f>
        <v>120.97755968381848</v>
      </c>
      <c r="CA69" s="37">
        <f>BZ69-BY69</f>
        <v>42.977559683818484</v>
      </c>
      <c r="CB69" s="54">
        <f>CA69*(CA69&lt;&gt;0)</f>
        <v>42.977559683818484</v>
      </c>
      <c r="CC69" s="26">
        <f>CB69/$CB$128</f>
        <v>1.0811964700331704E-2</v>
      </c>
      <c r="CD69" s="47">
        <f>CC69 * $CA$128</f>
        <v>42.977559683818484</v>
      </c>
      <c r="CE69" s="48">
        <f>IF(CD69&gt;0, V69, W69)</f>
        <v>1.3466972162674271</v>
      </c>
      <c r="CF69" s="65">
        <f>CD69/CE69</f>
        <v>31.913305503769603</v>
      </c>
      <c r="CG69" t="s">
        <v>224</v>
      </c>
      <c r="CH69" s="66">
        <v>0</v>
      </c>
      <c r="CI69" s="15">
        <f>AZ69*$CH$131</f>
        <v>132.31327718163575</v>
      </c>
      <c r="CJ69" s="37">
        <f>CI69-CH69</f>
        <v>132.31327718163575</v>
      </c>
      <c r="CK69" s="54">
        <f>CJ69*(CJ69&lt;&gt;0)</f>
        <v>132.31327718163575</v>
      </c>
      <c r="CL69" s="26">
        <f>CK69/$CK$128</f>
        <v>1.9475018719699127E-2</v>
      </c>
      <c r="CM69" s="47">
        <f>CL69 * $CJ$128</f>
        <v>132.31327718163575</v>
      </c>
      <c r="CN69" s="48">
        <f>IF(CD69&gt;0,V69,W69)</f>
        <v>1.3466972162674271</v>
      </c>
      <c r="CO69" s="65">
        <f>CM69/CN69</f>
        <v>98.250204710723182</v>
      </c>
      <c r="CP69" s="70">
        <f>N69</f>
        <v>0</v>
      </c>
      <c r="CQ69" s="1">
        <f>BW69+BY69</f>
        <v>156</v>
      </c>
    </row>
    <row r="70" spans="1:95" x14ac:dyDescent="0.2">
      <c r="A70" s="29" t="s">
        <v>161</v>
      </c>
      <c r="B70">
        <v>0</v>
      </c>
      <c r="C70">
        <v>1</v>
      </c>
      <c r="D70">
        <v>0.21014782261286399</v>
      </c>
      <c r="E70">
        <v>0.78985217738713498</v>
      </c>
      <c r="F70">
        <v>0.79817242749304695</v>
      </c>
      <c r="G70">
        <v>0.79817242749304695</v>
      </c>
      <c r="H70">
        <v>3.34308399498537E-2</v>
      </c>
      <c r="I70">
        <v>5.6414542415378098E-2</v>
      </c>
      <c r="J70">
        <v>4.3427934999637499E-2</v>
      </c>
      <c r="K70">
        <v>0.18617996750367899</v>
      </c>
      <c r="L70">
        <v>0.99833767243335703</v>
      </c>
      <c r="M70">
        <v>-1.68428696856819</v>
      </c>
      <c r="N70" s="21">
        <v>0</v>
      </c>
      <c r="O70">
        <v>0.99707948806424695</v>
      </c>
      <c r="P70">
        <v>0.97376366989799201</v>
      </c>
      <c r="Q70">
        <v>1.0164364677615201</v>
      </c>
      <c r="R70">
        <v>0.99586941866523204</v>
      </c>
      <c r="S70">
        <v>235.86999511718699</v>
      </c>
      <c r="T70" s="27">
        <f>IF(C70,P70,R70)</f>
        <v>0.97376366989799201</v>
      </c>
      <c r="U70" s="27">
        <f>IF(D70 = 0,O70,Q70)</f>
        <v>1.0164364677615201</v>
      </c>
      <c r="V70" s="39">
        <f>S70*T70^(1-N70)</f>
        <v>229.68163206413345</v>
      </c>
      <c r="W70" s="38">
        <f>S70*U70^(N70+1)</f>
        <v>239.74686468784054</v>
      </c>
      <c r="X70" s="44">
        <f>0.5 * (D70-MAX($D$3:$D$127))/(MIN($D$3:$D$127)-MAX($D$3:$D$127)) + 0.75</f>
        <v>1.1430612244897962</v>
      </c>
      <c r="Y70" s="44">
        <f>AVERAGE(D70, F70, G70, H70, I70, J70, K70)</f>
        <v>0.30370656606678664</v>
      </c>
      <c r="Z70" s="22">
        <f>AI70^N70</f>
        <v>1</v>
      </c>
      <c r="AA70" s="22">
        <f>(Z70+AB70)/2</f>
        <v>1</v>
      </c>
      <c r="AB70" s="22">
        <f>AM70^N70</f>
        <v>1</v>
      </c>
      <c r="AC70" s="22">
        <v>1</v>
      </c>
      <c r="AD70" s="22">
        <v>1</v>
      </c>
      <c r="AE70" s="22">
        <v>1</v>
      </c>
      <c r="AF70" s="22">
        <f>PERCENTILE($L$2:$L$127, 0.05)</f>
        <v>-7.0738934788639324E-2</v>
      </c>
      <c r="AG70" s="22">
        <f>PERCENTILE($L$2:$L$127, 0.95)</f>
        <v>0.99971493111423171</v>
      </c>
      <c r="AH70" s="22">
        <f>MIN(MAX(L70,AF70), AG70)</f>
        <v>0.99833767243335703</v>
      </c>
      <c r="AI70" s="22">
        <f>AH70-$AH$128+1</f>
        <v>2.0690766072219962</v>
      </c>
      <c r="AJ70" s="22">
        <f>PERCENTILE($M$2:$M$127, 0.02)</f>
        <v>-2.5491164753882352</v>
      </c>
      <c r="AK70" s="22">
        <f>PERCENTILE($M$2:$M$127, 0.98)</f>
        <v>1.3143569426364499</v>
      </c>
      <c r="AL70" s="22">
        <f>MIN(MAX(M70,AJ70), AK70)</f>
        <v>-1.68428696856819</v>
      </c>
      <c r="AM70" s="22">
        <f>AL70-$AL$128 + 1</f>
        <v>1.8648295068200451</v>
      </c>
      <c r="AN70" s="46">
        <v>1</v>
      </c>
      <c r="AO70" s="46">
        <v>1</v>
      </c>
      <c r="AP70" s="51">
        <v>1</v>
      </c>
      <c r="AQ70" s="21">
        <v>1</v>
      </c>
      <c r="AR70" s="17">
        <f>(AI70^4)*AB70*AE70*AN70</f>
        <v>18.327628898194263</v>
      </c>
      <c r="AS70" s="17">
        <f>(AI70^4) *Z70*AC70*AO70</f>
        <v>18.327628898194263</v>
      </c>
      <c r="AT70" s="17">
        <f>(AM70^4)*AA70*AP70*AQ70</f>
        <v>12.093625875455988</v>
      </c>
      <c r="AU70" s="17">
        <f>MIN(AR70, 0.05*AR$128)</f>
        <v>18.327628898194263</v>
      </c>
      <c r="AV70" s="17">
        <f>MIN(AS70, 0.05*AS$128)</f>
        <v>18.327628898194263</v>
      </c>
      <c r="AW70" s="17">
        <f>MIN(AT70, 0.05*AT$128)</f>
        <v>12.093625875455988</v>
      </c>
      <c r="AX70" s="14">
        <f>AU70/$AU$128</f>
        <v>2.8755636213771456E-2</v>
      </c>
      <c r="AY70" s="14">
        <f>AV70/$AV$128</f>
        <v>3.7881603613993182E-2</v>
      </c>
      <c r="AZ70" s="67">
        <f>AW70/$AW$128</f>
        <v>1.1434216353246843E-3</v>
      </c>
      <c r="BA70" s="21">
        <f>N70</f>
        <v>0</v>
      </c>
      <c r="BB70" s="66">
        <v>5661</v>
      </c>
      <c r="BC70" s="15">
        <f>$D$134*AX70</f>
        <v>3641.9300821103689</v>
      </c>
      <c r="BD70" s="19">
        <f>BC70-BB70</f>
        <v>-2019.0699178896311</v>
      </c>
      <c r="BE70" s="53">
        <f>BD70*IF($BD$128 &gt; 0, (BD70&gt;0), (BD70&lt;0))</f>
        <v>0</v>
      </c>
      <c r="BF70" s="61">
        <f>BE70/$BE$128</f>
        <v>0</v>
      </c>
      <c r="BG70" s="62">
        <f>BF70*$BD$128</f>
        <v>0</v>
      </c>
      <c r="BH70" s="63">
        <f>(IF(BG70 &gt; 0, V70, W70))</f>
        <v>239.74686468784054</v>
      </c>
      <c r="BI70" s="46">
        <f>BG70/BH70</f>
        <v>0</v>
      </c>
      <c r="BJ70" s="64">
        <f>BB70/BC70</f>
        <v>1.5543955738764903</v>
      </c>
      <c r="BK70" s="66">
        <v>2123</v>
      </c>
      <c r="BL70" s="66">
        <v>5189</v>
      </c>
      <c r="BM70" s="66">
        <v>0</v>
      </c>
      <c r="BN70" s="10">
        <f>SUM(BK70:BM70)</f>
        <v>7312</v>
      </c>
      <c r="BO70" s="15">
        <f>AY70*$D$133</f>
        <v>7121.5141898090342</v>
      </c>
      <c r="BP70" s="9">
        <f>BO70-BN70</f>
        <v>-190.48581019096582</v>
      </c>
      <c r="BQ70" s="53">
        <f>BP70*IF($BP$128 &gt; 0, (BP70&gt;0), (BP70&lt;0))</f>
        <v>0</v>
      </c>
      <c r="BR70" s="7">
        <f>BQ70/$BQ$128</f>
        <v>0</v>
      </c>
      <c r="BS70" s="62">
        <f>BR70*$BP$128</f>
        <v>0</v>
      </c>
      <c r="BT70" s="48">
        <f>IF(BS70&gt;0,V70,W70)</f>
        <v>239.74686468784054</v>
      </c>
      <c r="BU70" s="46">
        <f>BS70/BT70</f>
        <v>0</v>
      </c>
      <c r="BV70" s="64">
        <f>BN70/BO70</f>
        <v>1.0267479366204948</v>
      </c>
      <c r="BW70" s="16">
        <f>BB70+BN70+BY70</f>
        <v>12973</v>
      </c>
      <c r="BX70" s="69">
        <f>BC70+BO70+BZ70</f>
        <v>10772.193734272907</v>
      </c>
      <c r="BY70" s="66">
        <v>0</v>
      </c>
      <c r="BZ70" s="15">
        <f>AZ70*$D$136</f>
        <v>8.7494623535044838</v>
      </c>
      <c r="CA70" s="37">
        <f>BZ70-BY70</f>
        <v>8.7494623535044838</v>
      </c>
      <c r="CB70" s="54">
        <f>CA70*(CA70&lt;&gt;0)</f>
        <v>8.7494623535044838</v>
      </c>
      <c r="CC70" s="26">
        <f>CB70/$CB$128</f>
        <v>2.2011226046552181E-3</v>
      </c>
      <c r="CD70" s="47">
        <f>CC70 * $CA$128</f>
        <v>8.7494623535044838</v>
      </c>
      <c r="CE70" s="48">
        <f>IF(CD70&gt;0, V70, W70)</f>
        <v>229.68163206413345</v>
      </c>
      <c r="CF70" s="65">
        <f>CD70/CE70</f>
        <v>3.8093870523618505E-2</v>
      </c>
      <c r="CG70" t="s">
        <v>224</v>
      </c>
      <c r="CH70" s="66">
        <v>0</v>
      </c>
      <c r="CI70" s="15">
        <f>AZ70*$CH$131</f>
        <v>9.5692956660322821</v>
      </c>
      <c r="CJ70" s="37">
        <f>CI70-CH70</f>
        <v>9.5692956660322821</v>
      </c>
      <c r="CK70" s="54">
        <f>CJ70*(CJ70&lt;&gt;0)</f>
        <v>9.5692956660322821</v>
      </c>
      <c r="CL70" s="26">
        <f>CK70/$CK$128</f>
        <v>1.4084921498428453E-3</v>
      </c>
      <c r="CM70" s="47">
        <f>CL70 * $CJ$128</f>
        <v>9.5692956660322821</v>
      </c>
      <c r="CN70" s="48">
        <f>IF(CD70&gt;0,V70,W70)</f>
        <v>229.68163206413345</v>
      </c>
      <c r="CO70" s="65">
        <f>CM70/CN70</f>
        <v>4.1663304026681031E-2</v>
      </c>
      <c r="CP70" s="70">
        <f>N70</f>
        <v>0</v>
      </c>
      <c r="CQ70" s="1">
        <f>BW70+BY70</f>
        <v>12973</v>
      </c>
    </row>
    <row r="71" spans="1:95" x14ac:dyDescent="0.2">
      <c r="A71" s="29" t="s">
        <v>118</v>
      </c>
      <c r="B71">
        <v>1</v>
      </c>
      <c r="C71">
        <v>1</v>
      </c>
      <c r="D71">
        <v>0.17778665601278401</v>
      </c>
      <c r="E71">
        <v>0.82221334398721502</v>
      </c>
      <c r="F71">
        <v>0.44338498212157301</v>
      </c>
      <c r="G71">
        <v>0.44338498212157301</v>
      </c>
      <c r="H71">
        <v>3.4684496447973202E-2</v>
      </c>
      <c r="I71">
        <v>0.12494776431257799</v>
      </c>
      <c r="J71">
        <v>6.5831225778363103E-2</v>
      </c>
      <c r="K71">
        <v>0.17084664721550899</v>
      </c>
      <c r="L71">
        <v>0.50787110786547196</v>
      </c>
      <c r="M71">
        <v>-2.2594414731463899</v>
      </c>
      <c r="N71" s="21">
        <v>0</v>
      </c>
      <c r="O71">
        <v>0.99305282482785195</v>
      </c>
      <c r="P71">
        <v>0.97809675345543101</v>
      </c>
      <c r="Q71">
        <v>1.0214346577997899</v>
      </c>
      <c r="R71">
        <v>0.99212284045560495</v>
      </c>
      <c r="S71">
        <v>43.680000305175703</v>
      </c>
      <c r="T71" s="27">
        <f>IF(C71,P71,R71)</f>
        <v>0.97809675345543101</v>
      </c>
      <c r="U71" s="27">
        <f>IF(D71 = 0,O71,Q71)</f>
        <v>1.0214346577997899</v>
      </c>
      <c r="V71" s="39">
        <f>S71*T71^(1-N71)</f>
        <v>42.723266489424589</v>
      </c>
      <c r="W71" s="38">
        <f>S71*U71^(N71+1)</f>
        <v>44.616266164411861</v>
      </c>
      <c r="X71" s="44">
        <f>0.5 * (D71-MAX($D$3:$D$127))/(MIN($D$3:$D$127)-MAX($D$3:$D$127)) + 0.75</f>
        <v>1.1595918367346942</v>
      </c>
      <c r="Y71" s="44">
        <f>AVERAGE(D71, F71, G71, H71, I71, J71, K71)</f>
        <v>0.20869525057290761</v>
      </c>
      <c r="Z71" s="22">
        <f>AI71^N71</f>
        <v>1</v>
      </c>
      <c r="AA71" s="22">
        <f>(Z71+AB71)/2</f>
        <v>1</v>
      </c>
      <c r="AB71" s="22">
        <f>AM71^N71</f>
        <v>1</v>
      </c>
      <c r="AC71" s="22">
        <v>1</v>
      </c>
      <c r="AD71" s="22">
        <v>1</v>
      </c>
      <c r="AE71" s="22">
        <v>1</v>
      </c>
      <c r="AF71" s="22">
        <f>PERCENTILE($L$2:$L$127, 0.05)</f>
        <v>-7.0738934788639324E-2</v>
      </c>
      <c r="AG71" s="22">
        <f>PERCENTILE($L$2:$L$127, 0.95)</f>
        <v>0.99971493111423171</v>
      </c>
      <c r="AH71" s="22">
        <f>MIN(MAX(L71,AF71), AG71)</f>
        <v>0.50787110786547196</v>
      </c>
      <c r="AI71" s="22">
        <f>AH71-$AH$128+1</f>
        <v>1.5786100426541112</v>
      </c>
      <c r="AJ71" s="22">
        <f>PERCENTILE($M$2:$M$127, 0.02)</f>
        <v>-2.5491164753882352</v>
      </c>
      <c r="AK71" s="22">
        <f>PERCENTILE($M$2:$M$127, 0.98)</f>
        <v>1.3143569426364499</v>
      </c>
      <c r="AL71" s="22">
        <f>MIN(MAX(M71,AJ71), AK71)</f>
        <v>-2.2594414731463899</v>
      </c>
      <c r="AM71" s="22">
        <f>AL71-$AL$128 + 1</f>
        <v>1.2896750022418453</v>
      </c>
      <c r="AN71" s="46">
        <v>1</v>
      </c>
      <c r="AO71" s="46">
        <v>1</v>
      </c>
      <c r="AP71" s="51">
        <v>1</v>
      </c>
      <c r="AQ71" s="21">
        <v>1</v>
      </c>
      <c r="AR71" s="17">
        <f>(AI71^4)*AB71*AE71*AN71</f>
        <v>6.2101121792672247</v>
      </c>
      <c r="AS71" s="17">
        <f>(AI71^4) *Z71*AC71*AO71</f>
        <v>6.2101121792672247</v>
      </c>
      <c r="AT71" s="17">
        <f>(AM71^4)*AA71*AP71*AQ71</f>
        <v>2.7664391879818857</v>
      </c>
      <c r="AU71" s="17">
        <f>MIN(AR71, 0.05*AR$128)</f>
        <v>6.2101121792672247</v>
      </c>
      <c r="AV71" s="17">
        <f>MIN(AS71, 0.05*AS$128)</f>
        <v>6.2101121792672247</v>
      </c>
      <c r="AW71" s="17">
        <f>MIN(AT71, 0.05*AT$128)</f>
        <v>2.7664391879818857</v>
      </c>
      <c r="AX71" s="14">
        <f>AU71/$AU$128</f>
        <v>9.7435258901010392E-3</v>
      </c>
      <c r="AY71" s="14">
        <f>AV71/$AV$128</f>
        <v>1.2835757930291266E-2</v>
      </c>
      <c r="AZ71" s="67">
        <f>AW71/$AW$128</f>
        <v>2.6155980455524645E-4</v>
      </c>
      <c r="BA71" s="21">
        <f>N71</f>
        <v>0</v>
      </c>
      <c r="BB71" s="66">
        <v>1835</v>
      </c>
      <c r="BC71" s="15">
        <f>$D$134*AX71</f>
        <v>1234.0272975071866</v>
      </c>
      <c r="BD71" s="19">
        <f>BC71-BB71</f>
        <v>-600.97270249281337</v>
      </c>
      <c r="BE71" s="53">
        <f>BD71*IF($BD$128 &gt; 0, (BD71&gt;0), (BD71&lt;0))</f>
        <v>0</v>
      </c>
      <c r="BF71" s="61">
        <f>BE71/$BE$128</f>
        <v>0</v>
      </c>
      <c r="BG71" s="62">
        <f>BF71*$BD$128</f>
        <v>0</v>
      </c>
      <c r="BH71" s="63">
        <f>(IF(BG71 &gt; 0, V71, W71))</f>
        <v>44.616266164411861</v>
      </c>
      <c r="BI71" s="46">
        <f>BG71/BH71</f>
        <v>0</v>
      </c>
      <c r="BJ71" s="64">
        <f>BB71/BC71</f>
        <v>1.4870011414713566</v>
      </c>
      <c r="BK71" s="66">
        <v>830</v>
      </c>
      <c r="BL71" s="66">
        <v>1572</v>
      </c>
      <c r="BM71" s="66">
        <v>0</v>
      </c>
      <c r="BN71" s="10">
        <f>SUM(BK71:BM71)</f>
        <v>2402</v>
      </c>
      <c r="BO71" s="15">
        <f>AY71*$D$133</f>
        <v>2413.0454763471762</v>
      </c>
      <c r="BP71" s="9">
        <f>BO71-BN71</f>
        <v>11.045476347176191</v>
      </c>
      <c r="BQ71" s="53">
        <f>BP71*IF($BP$128 &gt; 0, (BP71&gt;0), (BP71&lt;0))</f>
        <v>11.045476347176191</v>
      </c>
      <c r="BR71" s="7">
        <f>BQ71/$BQ$128</f>
        <v>7.2385498627075052E-4</v>
      </c>
      <c r="BS71" s="62">
        <f>BR71*$BP$128</f>
        <v>1.9486176230408851</v>
      </c>
      <c r="BT71" s="48">
        <f>IF(BS71&gt;0,V71,W71)</f>
        <v>42.723266489424589</v>
      </c>
      <c r="BU71" s="46">
        <f>BS71/BT71</f>
        <v>4.5610220920800429E-2</v>
      </c>
      <c r="BV71" s="64">
        <f>BN71/BO71</f>
        <v>0.99542259917790832</v>
      </c>
      <c r="BW71" s="16">
        <f>BB71+BN71+BY71</f>
        <v>4237</v>
      </c>
      <c r="BX71" s="69">
        <f>BC71+BO71+BZ71</f>
        <v>3649.0742294788197</v>
      </c>
      <c r="BY71" s="66">
        <v>0</v>
      </c>
      <c r="BZ71" s="15">
        <f>AZ71*$D$136</f>
        <v>2.0014556244567459</v>
      </c>
      <c r="CA71" s="37">
        <f>BZ71-BY71</f>
        <v>2.0014556244567459</v>
      </c>
      <c r="CB71" s="54">
        <f>CA71*(CA71&lt;&gt;0)</f>
        <v>2.0014556244567459</v>
      </c>
      <c r="CC71" s="26">
        <f>CB71/$CB$128</f>
        <v>5.035108489199365E-4</v>
      </c>
      <c r="CD71" s="47">
        <f>CC71 * $CA$128</f>
        <v>2.0014556244567459</v>
      </c>
      <c r="CE71" s="48">
        <f>IF(CD71&gt;0, V71, W71)</f>
        <v>42.723266489424589</v>
      </c>
      <c r="CF71" s="65">
        <f>CD71/CE71</f>
        <v>4.684697095790117E-2</v>
      </c>
      <c r="CG71" t="s">
        <v>224</v>
      </c>
      <c r="CH71" s="66">
        <v>0</v>
      </c>
      <c r="CI71" s="15">
        <f>AZ71*$CH$131</f>
        <v>2.1889940043228577</v>
      </c>
      <c r="CJ71" s="37">
        <f>CI71-CH71</f>
        <v>2.1889940043228577</v>
      </c>
      <c r="CK71" s="54">
        <f>CJ71*(CJ71&lt;&gt;0)</f>
        <v>2.1889940043228577</v>
      </c>
      <c r="CL71" s="26">
        <f>CK71/$CK$128</f>
        <v>3.2219517284705031E-4</v>
      </c>
      <c r="CM71" s="47">
        <f>CL71 * $CJ$128</f>
        <v>2.1889940043228577</v>
      </c>
      <c r="CN71" s="48">
        <f>IF(CD71&gt;0,V71,W71)</f>
        <v>42.723266489424589</v>
      </c>
      <c r="CO71" s="65">
        <f>CM71/CN71</f>
        <v>5.1236578665273771E-2</v>
      </c>
      <c r="CP71" s="70">
        <f>N71</f>
        <v>0</v>
      </c>
      <c r="CQ71" s="1">
        <f>BW71+BY71</f>
        <v>4237</v>
      </c>
    </row>
    <row r="72" spans="1:95" x14ac:dyDescent="0.2">
      <c r="A72" s="29" t="s">
        <v>266</v>
      </c>
      <c r="B72">
        <v>0</v>
      </c>
      <c r="C72">
        <v>0</v>
      </c>
      <c r="D72">
        <v>8.7095485417498994E-2</v>
      </c>
      <c r="E72">
        <v>0.91290451458250099</v>
      </c>
      <c r="F72">
        <v>0.96265395311879198</v>
      </c>
      <c r="G72">
        <v>0.96265395311879198</v>
      </c>
      <c r="H72">
        <v>4.7638946928541502E-2</v>
      </c>
      <c r="I72">
        <v>7.0204763894692795E-2</v>
      </c>
      <c r="J72">
        <v>5.7831488147116403E-2</v>
      </c>
      <c r="K72">
        <v>0.23594853396358301</v>
      </c>
      <c r="L72">
        <v>0.11503004839690401</v>
      </c>
      <c r="M72">
        <v>-0.643591351460437</v>
      </c>
      <c r="N72" s="21">
        <v>0</v>
      </c>
      <c r="O72">
        <v>1</v>
      </c>
      <c r="P72">
        <v>0.99867663054578104</v>
      </c>
      <c r="Q72">
        <v>1.0020872105543399</v>
      </c>
      <c r="R72">
        <v>0.99502244654710303</v>
      </c>
      <c r="S72">
        <v>9.4899997711181605</v>
      </c>
      <c r="T72" s="27">
        <f>IF(C72,P72,R72)</f>
        <v>0.99502244654710303</v>
      </c>
      <c r="U72" s="27">
        <f>IF(D72 = 0,O72,Q72)</f>
        <v>1.0020872105543399</v>
      </c>
      <c r="V72" s="39">
        <f>S72*T72^(1-N72)</f>
        <v>9.4427627899894393</v>
      </c>
      <c r="W72" s="38">
        <f>S72*U72^(N72+1)</f>
        <v>9.5098073988011222</v>
      </c>
      <c r="X72" s="44">
        <f>0.5 * (D72-MAX($D$3:$D$127))/(MIN($D$3:$D$127)-MAX($D$3:$D$127)) + 0.75</f>
        <v>1.2059183673469387</v>
      </c>
      <c r="Y72" s="44">
        <f>AVERAGE(D72, F72, G72, H72, I72, J72, K72)</f>
        <v>0.34628958922700237</v>
      </c>
      <c r="Z72" s="22">
        <f>AI72^N72</f>
        <v>1</v>
      </c>
      <c r="AA72" s="22">
        <f>(Z72+AB72)/2</f>
        <v>1</v>
      </c>
      <c r="AB72" s="22">
        <f>AM72^N72</f>
        <v>1</v>
      </c>
      <c r="AC72" s="22">
        <v>1</v>
      </c>
      <c r="AD72" s="22">
        <v>1</v>
      </c>
      <c r="AE72" s="22">
        <v>1</v>
      </c>
      <c r="AF72" s="22">
        <f>PERCENTILE($L$2:$L$127, 0.05)</f>
        <v>-7.0738934788639324E-2</v>
      </c>
      <c r="AG72" s="22">
        <f>PERCENTILE($L$2:$L$127, 0.95)</f>
        <v>0.99971493111423171</v>
      </c>
      <c r="AH72" s="22">
        <f>MIN(MAX(L72,AF72), AG72)</f>
        <v>0.11503004839690401</v>
      </c>
      <c r="AI72" s="22">
        <f>AH72-$AH$128+1</f>
        <v>1.1857689831855434</v>
      </c>
      <c r="AJ72" s="22">
        <f>PERCENTILE($M$2:$M$127, 0.02)</f>
        <v>-2.5491164753882352</v>
      </c>
      <c r="AK72" s="22">
        <f>PERCENTILE($M$2:$M$127, 0.98)</f>
        <v>1.3143569426364499</v>
      </c>
      <c r="AL72" s="22">
        <f>MIN(MAX(M72,AJ72), AK72)</f>
        <v>-0.643591351460437</v>
      </c>
      <c r="AM72" s="22">
        <f>AL72-$AL$128 + 1</f>
        <v>2.9055251239277982</v>
      </c>
      <c r="AN72" s="46">
        <v>0</v>
      </c>
      <c r="AO72" s="49">
        <v>0</v>
      </c>
      <c r="AP72" s="51">
        <v>0.5</v>
      </c>
      <c r="AQ72" s="50">
        <v>1</v>
      </c>
      <c r="AR72" s="17">
        <f>(AI72^4)*AB72*AE72*AN72</f>
        <v>0</v>
      </c>
      <c r="AS72" s="17">
        <f>(AI72^4) *Z72*AC72*AO72</f>
        <v>0</v>
      </c>
      <c r="AT72" s="17">
        <f>(AM72^4)*AA72*AP72*AQ72</f>
        <v>35.634325669744719</v>
      </c>
      <c r="AU72" s="17">
        <f>MIN(AR72, 0.05*AR$128)</f>
        <v>0</v>
      </c>
      <c r="AV72" s="17">
        <f>MIN(AS72, 0.05*AS$128)</f>
        <v>0</v>
      </c>
      <c r="AW72" s="17">
        <f>MIN(AT72, 0.05*AT$128)</f>
        <v>35.634325669744719</v>
      </c>
      <c r="AX72" s="14">
        <f>AU72/$AU$128</f>
        <v>0</v>
      </c>
      <c r="AY72" s="14">
        <f>AV72/$AV$128</f>
        <v>0</v>
      </c>
      <c r="AZ72" s="67">
        <f>AW72/$AW$128</f>
        <v>3.369135059294663E-3</v>
      </c>
      <c r="BA72" s="21">
        <f>N72</f>
        <v>0</v>
      </c>
      <c r="BB72" s="66">
        <v>0</v>
      </c>
      <c r="BC72" s="15">
        <f>$D$134*AX72</f>
        <v>0</v>
      </c>
      <c r="BD72" s="19">
        <f>BC72-BB72</f>
        <v>0</v>
      </c>
      <c r="BE72" s="53">
        <f>BD72*IF($BD$128 &gt; 0, (BD72&gt;0), (BD72&lt;0))</f>
        <v>0</v>
      </c>
      <c r="BF72" s="61">
        <f>BE72/$BE$128</f>
        <v>0</v>
      </c>
      <c r="BG72" s="62">
        <f>BF72*$BD$128</f>
        <v>0</v>
      </c>
      <c r="BH72" s="63">
        <f>(IF(BG72 &gt; 0, V72, W72))</f>
        <v>9.5098073988011222</v>
      </c>
      <c r="BI72" s="46">
        <f>BG72/BH72</f>
        <v>0</v>
      </c>
      <c r="BJ72" s="64" t="e">
        <f>BB72/BC72</f>
        <v>#DIV/0!</v>
      </c>
      <c r="BK72" s="66">
        <v>0</v>
      </c>
      <c r="BL72" s="66">
        <v>0</v>
      </c>
      <c r="BM72" s="66">
        <v>0</v>
      </c>
      <c r="BN72" s="10">
        <f>SUM(BK72:BM72)</f>
        <v>0</v>
      </c>
      <c r="BO72" s="15">
        <f>AY72*$D$133</f>
        <v>0</v>
      </c>
      <c r="BP72" s="9">
        <f>BO72-BN72</f>
        <v>0</v>
      </c>
      <c r="BQ72" s="53">
        <f>BP72*IF($BP$128 &gt; 0, (BP72&gt;0), (BP72&lt;0))</f>
        <v>0</v>
      </c>
      <c r="BR72" s="7">
        <f>BQ72/$BQ$128</f>
        <v>0</v>
      </c>
      <c r="BS72" s="62">
        <f>BR72*$BP$128</f>
        <v>0</v>
      </c>
      <c r="BT72" s="48">
        <f>IF(BS72&gt;0,V72,W72)</f>
        <v>9.5098073988011222</v>
      </c>
      <c r="BU72" s="46">
        <f>BS72/BT72</f>
        <v>0</v>
      </c>
      <c r="BV72" s="64" t="e">
        <f>BN72/BO72</f>
        <v>#DIV/0!</v>
      </c>
      <c r="BW72" s="16">
        <f>BB72+BN72+BY72</f>
        <v>0</v>
      </c>
      <c r="BX72" s="69">
        <f>BC72+BO72+BZ72</f>
        <v>25.780621473722761</v>
      </c>
      <c r="BY72" s="66">
        <v>0</v>
      </c>
      <c r="BZ72" s="15">
        <f>AZ72*$D$136</f>
        <v>25.780621473722761</v>
      </c>
      <c r="CA72" s="37">
        <f>BZ72-BY72</f>
        <v>25.780621473722761</v>
      </c>
      <c r="CB72" s="54">
        <f>CA72*(CA72&lt;&gt;0)</f>
        <v>25.780621473722761</v>
      </c>
      <c r="CC72" s="26">
        <f>CB72/$CB$128</f>
        <v>6.4856909367856062E-3</v>
      </c>
      <c r="CD72" s="47">
        <f>CC72 * $CA$128</f>
        <v>25.780621473722761</v>
      </c>
      <c r="CE72" s="48">
        <f>IF(CD72&gt;0, V72, W72)</f>
        <v>9.4427627899894393</v>
      </c>
      <c r="CF72" s="65">
        <f>CD72/CE72</f>
        <v>2.7301989944143874</v>
      </c>
      <c r="CG72" t="s">
        <v>224</v>
      </c>
      <c r="CH72" s="66">
        <v>0</v>
      </c>
      <c r="CI72" s="15">
        <f>AZ72*$CH$131</f>
        <v>28.196291311237037</v>
      </c>
      <c r="CJ72" s="37">
        <f>CI72-CH72</f>
        <v>28.196291311237037</v>
      </c>
      <c r="CK72" s="54">
        <f>CJ72*(CJ72&lt;&gt;0)</f>
        <v>28.196291311237037</v>
      </c>
      <c r="CL72" s="26">
        <f>CK72/$CK$128</f>
        <v>4.1501753475474039E-3</v>
      </c>
      <c r="CM72" s="47">
        <f>CL72 * $CJ$128</f>
        <v>28.196291311237037</v>
      </c>
      <c r="CN72" s="48">
        <f>IF(CD72&gt;0,V72,W72)</f>
        <v>9.4427627899894393</v>
      </c>
      <c r="CO72" s="65">
        <f>CM72/CN72</f>
        <v>2.9860213518366452</v>
      </c>
      <c r="CP72" s="70">
        <f>N72</f>
        <v>0</v>
      </c>
      <c r="CQ72" s="1">
        <f>BW72+BY72</f>
        <v>0</v>
      </c>
    </row>
    <row r="73" spans="1:95" x14ac:dyDescent="0.2">
      <c r="A73" s="29" t="s">
        <v>256</v>
      </c>
      <c r="B73">
        <v>0</v>
      </c>
      <c r="C73">
        <v>0</v>
      </c>
      <c r="D73">
        <v>5.19376747902516E-3</v>
      </c>
      <c r="E73">
        <v>0.994806232520974</v>
      </c>
      <c r="F73">
        <v>0.96344854986094497</v>
      </c>
      <c r="G73">
        <v>0.96344854986094497</v>
      </c>
      <c r="H73">
        <v>2.46552444630171E-2</v>
      </c>
      <c r="I73">
        <v>8.5248641872126996E-2</v>
      </c>
      <c r="J73">
        <v>4.58456770644462E-2</v>
      </c>
      <c r="K73">
        <v>0.210166484209861</v>
      </c>
      <c r="L73">
        <v>7.37199179280036E-2</v>
      </c>
      <c r="M73">
        <v>-0.472793510008649</v>
      </c>
      <c r="N73" s="21">
        <v>1</v>
      </c>
      <c r="O73">
        <v>0.99829596708325197</v>
      </c>
      <c r="P73">
        <v>1.00099752512392</v>
      </c>
      <c r="Q73">
        <v>0.99902980537344799</v>
      </c>
      <c r="R73">
        <v>0.99785612151487402</v>
      </c>
      <c r="S73">
        <v>9.7449998855590803</v>
      </c>
      <c r="T73" s="27">
        <f>IF(C73,P73,R73)</f>
        <v>0.99785612151487402</v>
      </c>
      <c r="U73" s="27">
        <f>IF(D73 = 0,O73,Q73)</f>
        <v>0.99902980537344799</v>
      </c>
      <c r="V73" s="39">
        <f>S73*T73^(1-N73)</f>
        <v>9.7449998855590803</v>
      </c>
      <c r="W73" s="38">
        <f>S73*U73^(N73+1)</f>
        <v>9.726099965259877</v>
      </c>
      <c r="X73" s="44">
        <f>0.5 * (D73-MAX($D$3:$D$127))/(MIN($D$3:$D$127)-MAX($D$3:$D$127)) + 0.75</f>
        <v>1.2477551020408164</v>
      </c>
      <c r="Y73" s="44">
        <f>AVERAGE(D73, F73, G73, H73, I73, J73, K73)</f>
        <v>0.32828670211576666</v>
      </c>
      <c r="Z73" s="22">
        <f>AI73^N73</f>
        <v>1.1444588527166428</v>
      </c>
      <c r="AA73" s="22">
        <f>(Z73+AB73)/2</f>
        <v>2.1103909090481148</v>
      </c>
      <c r="AB73" s="22">
        <f>AM73^N73</f>
        <v>3.0763229653795863</v>
      </c>
      <c r="AC73" s="22">
        <v>1</v>
      </c>
      <c r="AD73" s="22">
        <v>1</v>
      </c>
      <c r="AE73" s="22">
        <v>1</v>
      </c>
      <c r="AF73" s="22">
        <f>PERCENTILE($L$2:$L$127, 0.05)</f>
        <v>-7.0738934788639324E-2</v>
      </c>
      <c r="AG73" s="22">
        <f>PERCENTILE($L$2:$L$127, 0.95)</f>
        <v>0.99971493111423171</v>
      </c>
      <c r="AH73" s="22">
        <f>MIN(MAX(L73,AF73), AG73)</f>
        <v>7.37199179280036E-2</v>
      </c>
      <c r="AI73" s="22">
        <f>AH73-$AH$128+1</f>
        <v>1.1444588527166428</v>
      </c>
      <c r="AJ73" s="22">
        <f>PERCENTILE($M$2:$M$127, 0.02)</f>
        <v>-2.5491164753882352</v>
      </c>
      <c r="AK73" s="22">
        <f>PERCENTILE($M$2:$M$127, 0.98)</f>
        <v>1.3143569426364499</v>
      </c>
      <c r="AL73" s="22">
        <f>MIN(MAX(M73,AJ73), AK73)</f>
        <v>-0.472793510008649</v>
      </c>
      <c r="AM73" s="22">
        <f>AL73-$AL$128 + 1</f>
        <v>3.0763229653795863</v>
      </c>
      <c r="AN73" s="46">
        <v>0</v>
      </c>
      <c r="AO73" s="49">
        <v>0</v>
      </c>
      <c r="AP73" s="51">
        <v>0.5</v>
      </c>
      <c r="AQ73" s="50">
        <v>1</v>
      </c>
      <c r="AR73" s="17">
        <f>(AI73^4)*AB73*AE73*AN73</f>
        <v>0</v>
      </c>
      <c r="AS73" s="17">
        <f>(AI73^4) *Z73*AC73*AO73</f>
        <v>0</v>
      </c>
      <c r="AT73" s="17">
        <f>(AM73^4)*AA73*AP73*AQ73</f>
        <v>94.506269879992558</v>
      </c>
      <c r="AU73" s="17">
        <f>MIN(AR73, 0.05*AR$128)</f>
        <v>0</v>
      </c>
      <c r="AV73" s="17">
        <f>MIN(AS73, 0.05*AS$128)</f>
        <v>0</v>
      </c>
      <c r="AW73" s="17">
        <f>MIN(AT73, 0.05*AT$128)</f>
        <v>94.506269879992558</v>
      </c>
      <c r="AX73" s="14">
        <f>AU73/$AU$128</f>
        <v>0</v>
      </c>
      <c r="AY73" s="14">
        <f>AV73/$AV$128</f>
        <v>0</v>
      </c>
      <c r="AZ73" s="67">
        <f>AW73/$AW$128</f>
        <v>8.9353279791733794E-3</v>
      </c>
      <c r="BA73" s="21">
        <f>N73</f>
        <v>1</v>
      </c>
      <c r="BB73" s="66">
        <v>0</v>
      </c>
      <c r="BC73" s="15">
        <f>$D$134*AX73</f>
        <v>0</v>
      </c>
      <c r="BD73" s="19">
        <f>BC73-BB73</f>
        <v>0</v>
      </c>
      <c r="BE73" s="53">
        <f>BD73*IF($BD$128 &gt; 0, (BD73&gt;0), (BD73&lt;0))</f>
        <v>0</v>
      </c>
      <c r="BF73" s="61">
        <f>BE73/$BE$128</f>
        <v>0</v>
      </c>
      <c r="BG73" s="62">
        <f>BF73*$BD$128</f>
        <v>0</v>
      </c>
      <c r="BH73" s="63">
        <f>(IF(BG73 &gt; 0, V73, W73))</f>
        <v>9.726099965259877</v>
      </c>
      <c r="BI73" s="46">
        <f>BG73/BH73</f>
        <v>0</v>
      </c>
      <c r="BJ73" s="64" t="e">
        <f>BB73/BC73</f>
        <v>#DIV/0!</v>
      </c>
      <c r="BK73" s="66">
        <v>0</v>
      </c>
      <c r="BL73" s="66">
        <v>0</v>
      </c>
      <c r="BM73" s="66">
        <v>0</v>
      </c>
      <c r="BN73" s="10">
        <f>SUM(BK73:BM73)</f>
        <v>0</v>
      </c>
      <c r="BO73" s="15">
        <f>AY73*$D$133</f>
        <v>0</v>
      </c>
      <c r="BP73" s="9">
        <f>BO73-BN73</f>
        <v>0</v>
      </c>
      <c r="BQ73" s="53">
        <f>BP73*IF($BP$128 &gt; 0, (BP73&gt;0), (BP73&lt;0))</f>
        <v>0</v>
      </c>
      <c r="BR73" s="7">
        <f>BQ73/$BQ$128</f>
        <v>0</v>
      </c>
      <c r="BS73" s="62">
        <f>BR73*$BP$128</f>
        <v>0</v>
      </c>
      <c r="BT73" s="48">
        <f>IF(BS73&gt;0,V73,W73)</f>
        <v>9.726099965259877</v>
      </c>
      <c r="BU73" s="46">
        <f>BS73/BT73</f>
        <v>0</v>
      </c>
      <c r="BV73" s="64" t="e">
        <f>BN73/BO73</f>
        <v>#DIV/0!</v>
      </c>
      <c r="BW73" s="16">
        <f>BB73+BN73+BY73</f>
        <v>39</v>
      </c>
      <c r="BX73" s="69">
        <f>BC73+BO73+BZ73</f>
        <v>68.373129696634706</v>
      </c>
      <c r="BY73" s="66">
        <v>39</v>
      </c>
      <c r="BZ73" s="15">
        <f>AZ73*$D$136</f>
        <v>68.373129696634706</v>
      </c>
      <c r="CA73" s="37">
        <f>BZ73-BY73</f>
        <v>29.373129696634706</v>
      </c>
      <c r="CB73" s="54">
        <f>CA73*(CA73&lt;&gt;0)</f>
        <v>29.373129696634706</v>
      </c>
      <c r="CC73" s="26">
        <f>CB73/$CB$128</f>
        <v>7.3894665903483604E-3</v>
      </c>
      <c r="CD73" s="47">
        <f>CC73 * $CA$128</f>
        <v>29.373129696634706</v>
      </c>
      <c r="CE73" s="48">
        <f>IF(CD73&gt;0, V73, W73)</f>
        <v>9.7449998855590803</v>
      </c>
      <c r="CF73" s="65">
        <f>CD73/CE73</f>
        <v>3.0141744527018575</v>
      </c>
      <c r="CG73" t="s">
        <v>224</v>
      </c>
      <c r="CH73" s="66">
        <v>0</v>
      </c>
      <c r="CI73" s="15">
        <f>AZ73*$CH$131</f>
        <v>74.779759857702018</v>
      </c>
      <c r="CJ73" s="37">
        <f>CI73-CH73</f>
        <v>74.779759857702018</v>
      </c>
      <c r="CK73" s="54">
        <f>CJ73*(CJ73&lt;&gt;0)</f>
        <v>74.779759857702018</v>
      </c>
      <c r="CL73" s="26">
        <f>CK73/$CK$128</f>
        <v>1.1006735333780113E-2</v>
      </c>
      <c r="CM73" s="47">
        <f>CL73 * $CJ$128</f>
        <v>74.779759857702018</v>
      </c>
      <c r="CN73" s="48">
        <f>IF(CD73&gt;0,V73,W73)</f>
        <v>9.7449998855590803</v>
      </c>
      <c r="CO73" s="65">
        <f>CM73/CN73</f>
        <v>7.6736542571454152</v>
      </c>
      <c r="CP73" s="70">
        <f>N73</f>
        <v>1</v>
      </c>
      <c r="CQ73" s="1">
        <f>BW73+BY73</f>
        <v>78</v>
      </c>
    </row>
    <row r="74" spans="1:95" x14ac:dyDescent="0.2">
      <c r="A74" s="29" t="s">
        <v>267</v>
      </c>
      <c r="B74">
        <v>1</v>
      </c>
      <c r="C74">
        <v>0</v>
      </c>
      <c r="D74">
        <v>0.26687974430683098</v>
      </c>
      <c r="E74">
        <v>0.73312025569316797</v>
      </c>
      <c r="F74">
        <v>0.88915375446960598</v>
      </c>
      <c r="G74">
        <v>0.88915375446960598</v>
      </c>
      <c r="H74">
        <v>0.17801922273297099</v>
      </c>
      <c r="I74">
        <v>0.44839114082741299</v>
      </c>
      <c r="J74">
        <v>0.28252830366256398</v>
      </c>
      <c r="K74">
        <v>0.50120963871966595</v>
      </c>
      <c r="L74">
        <v>0.14407662429478399</v>
      </c>
      <c r="M74">
        <v>-4.8890941267770598E-2</v>
      </c>
      <c r="N74" s="21">
        <v>0</v>
      </c>
      <c r="O74">
        <v>1.0068735612705</v>
      </c>
      <c r="P74">
        <v>0.96553556341512603</v>
      </c>
      <c r="Q74">
        <v>1.00826388543237</v>
      </c>
      <c r="R74">
        <v>0.97286530001573701</v>
      </c>
      <c r="S74">
        <v>11.569999694824199</v>
      </c>
      <c r="T74" s="27">
        <f>IF(C74,P74,R74)</f>
        <v>0.97286530001573701</v>
      </c>
      <c r="U74" s="27">
        <f>IF(D74 = 0,O74,Q74)</f>
        <v>1.00826388543237</v>
      </c>
      <c r="V74" s="39">
        <f>S74*T74^(1-N74)</f>
        <v>11.25605122428713</v>
      </c>
      <c r="W74" s="38">
        <f>S74*U74^(N74+1)</f>
        <v>11.665612846754783</v>
      </c>
      <c r="X74" s="44">
        <f>0.5 * (D74-MAX($D$3:$D$127))/(MIN($D$3:$D$127)-MAX($D$3:$D$127)) + 0.75</f>
        <v>1.1140816326530616</v>
      </c>
      <c r="Y74" s="44">
        <f>AVERAGE(D74, F74, G74, H74, I74, J74, K74)</f>
        <v>0.49361936559837954</v>
      </c>
      <c r="Z74" s="22">
        <f>AI74^N74</f>
        <v>1</v>
      </c>
      <c r="AA74" s="22">
        <f>(Z74+AB74)/2</f>
        <v>1</v>
      </c>
      <c r="AB74" s="22">
        <f>AM74^N74</f>
        <v>1</v>
      </c>
      <c r="AC74" s="22">
        <v>1</v>
      </c>
      <c r="AD74" s="22">
        <v>1</v>
      </c>
      <c r="AE74" s="22">
        <v>1</v>
      </c>
      <c r="AF74" s="22">
        <f>PERCENTILE($L$2:$L$127, 0.05)</f>
        <v>-7.0738934788639324E-2</v>
      </c>
      <c r="AG74" s="22">
        <f>PERCENTILE($L$2:$L$127, 0.95)</f>
        <v>0.99971493111423171</v>
      </c>
      <c r="AH74" s="22">
        <f>MIN(MAX(L74,AF74), AG74)</f>
        <v>0.14407662429478399</v>
      </c>
      <c r="AI74" s="22">
        <f>AH74-$AH$128+1</f>
        <v>1.2148155590834233</v>
      </c>
      <c r="AJ74" s="22">
        <f>PERCENTILE($M$2:$M$127, 0.02)</f>
        <v>-2.5491164753882352</v>
      </c>
      <c r="AK74" s="22">
        <f>PERCENTILE($M$2:$M$127, 0.98)</f>
        <v>1.3143569426364499</v>
      </c>
      <c r="AL74" s="22">
        <f>MIN(MAX(M74,AJ74), AK74)</f>
        <v>-4.8890941267770598E-2</v>
      </c>
      <c r="AM74" s="22">
        <f>AL74-$AL$128 + 1</f>
        <v>3.5002255341204647</v>
      </c>
      <c r="AN74" s="46">
        <v>0</v>
      </c>
      <c r="AO74" s="49">
        <v>0</v>
      </c>
      <c r="AP74" s="51">
        <v>0.5</v>
      </c>
      <c r="AQ74" s="50">
        <v>1</v>
      </c>
      <c r="AR74" s="17">
        <f>(AI74^4)*AB74*AE74*AN74</f>
        <v>0</v>
      </c>
      <c r="AS74" s="17">
        <f>(AI74^4) *Z74*AC74*AO74</f>
        <v>0</v>
      </c>
      <c r="AT74" s="17">
        <f>(AM74^4)*AA74*AP74*AQ74</f>
        <v>75.050591420222403</v>
      </c>
      <c r="AU74" s="17">
        <f>MIN(AR74, 0.05*AR$128)</f>
        <v>0</v>
      </c>
      <c r="AV74" s="17">
        <f>MIN(AS74, 0.05*AS$128)</f>
        <v>0</v>
      </c>
      <c r="AW74" s="17">
        <f>MIN(AT74, 0.05*AT$128)</f>
        <v>75.050591420222403</v>
      </c>
      <c r="AX74" s="14">
        <f>AU74/$AU$128</f>
        <v>0</v>
      </c>
      <c r="AY74" s="14">
        <f>AV74/$AV$128</f>
        <v>0</v>
      </c>
      <c r="AZ74" s="67">
        <f>AW74/$AW$128</f>
        <v>7.095842955416363E-3</v>
      </c>
      <c r="BA74" s="21">
        <f>N74</f>
        <v>0</v>
      </c>
      <c r="BB74" s="66">
        <v>0</v>
      </c>
      <c r="BC74" s="15">
        <f>$D$134*AX74</f>
        <v>0</v>
      </c>
      <c r="BD74" s="19">
        <f>BC74-BB74</f>
        <v>0</v>
      </c>
      <c r="BE74" s="53">
        <f>BD74*IF($BD$128 &gt; 0, (BD74&gt;0), (BD74&lt;0))</f>
        <v>0</v>
      </c>
      <c r="BF74" s="61">
        <f>BE74/$BE$128</f>
        <v>0</v>
      </c>
      <c r="BG74" s="62">
        <f>BF74*$BD$128</f>
        <v>0</v>
      </c>
      <c r="BH74" s="63">
        <f>(IF(BG74 &gt; 0, V74, W74))</f>
        <v>11.665612846754783</v>
      </c>
      <c r="BI74" s="46">
        <f>BG74/BH74</f>
        <v>0</v>
      </c>
      <c r="BJ74" s="64" t="e">
        <f>BB74/BC74</f>
        <v>#DIV/0!</v>
      </c>
      <c r="BK74" s="66">
        <v>0</v>
      </c>
      <c r="BL74" s="66">
        <v>0</v>
      </c>
      <c r="BM74" s="66">
        <v>0</v>
      </c>
      <c r="BN74" s="10">
        <f>SUM(BK74:BM74)</f>
        <v>0</v>
      </c>
      <c r="BO74" s="15">
        <f>AY74*$D$133</f>
        <v>0</v>
      </c>
      <c r="BP74" s="9">
        <f>BO74-BN74</f>
        <v>0</v>
      </c>
      <c r="BQ74" s="53">
        <f>BP74*IF($BP$128 &gt; 0, (BP74&gt;0), (BP74&lt;0))</f>
        <v>0</v>
      </c>
      <c r="BR74" s="7">
        <f>BQ74/$BQ$128</f>
        <v>0</v>
      </c>
      <c r="BS74" s="62">
        <f>BR74*$BP$128</f>
        <v>0</v>
      </c>
      <c r="BT74" s="48">
        <f>IF(BS74&gt;0,V74,W74)</f>
        <v>11.665612846754783</v>
      </c>
      <c r="BU74" s="46">
        <f>BS74/BT74</f>
        <v>0</v>
      </c>
      <c r="BV74" s="64" t="e">
        <f>BN74/BO74</f>
        <v>#DIV/0!</v>
      </c>
      <c r="BW74" s="16">
        <f>BB74+BN74+BY74</f>
        <v>0</v>
      </c>
      <c r="BX74" s="69">
        <f>BC74+BO74+BZ74</f>
        <v>54.297390294846011</v>
      </c>
      <c r="BY74" s="66">
        <v>0</v>
      </c>
      <c r="BZ74" s="15">
        <f>AZ74*$D$136</f>
        <v>54.297390294846011</v>
      </c>
      <c r="CA74" s="37">
        <f>BZ74-BY74</f>
        <v>54.297390294846011</v>
      </c>
      <c r="CB74" s="54">
        <f>CA74*(CA74&lt;&gt;0)</f>
        <v>54.297390294846011</v>
      </c>
      <c r="CC74" s="26">
        <f>CB74/$CB$128</f>
        <v>1.3659720828892091E-2</v>
      </c>
      <c r="CD74" s="47">
        <f>CC74 * $CA$128</f>
        <v>54.297390294846011</v>
      </c>
      <c r="CE74" s="48">
        <f>IF(CD74&gt;0, V74, W74)</f>
        <v>11.25605122428713</v>
      </c>
      <c r="CF74" s="65">
        <f>CD74/CE74</f>
        <v>4.8238400139552295</v>
      </c>
      <c r="CG74" t="s">
        <v>224</v>
      </c>
      <c r="CH74" s="66">
        <v>0</v>
      </c>
      <c r="CI74" s="15">
        <f>AZ74*$CH$131</f>
        <v>59.385109693879542</v>
      </c>
      <c r="CJ74" s="37">
        <f>CI74-CH74</f>
        <v>59.385109693879542</v>
      </c>
      <c r="CK74" s="54">
        <f>CJ74*(CJ74&lt;&gt;0)</f>
        <v>59.385109693879542</v>
      </c>
      <c r="CL74" s="26">
        <f>CK74/$CK$128</f>
        <v>8.7408168522048277E-3</v>
      </c>
      <c r="CM74" s="47">
        <f>CL74 * $CJ$128</f>
        <v>59.385109693879542</v>
      </c>
      <c r="CN74" s="48">
        <f>IF(CD74&gt;0,V74,W74)</f>
        <v>11.25605122428713</v>
      </c>
      <c r="CO74" s="65">
        <f>CM74/CN74</f>
        <v>5.275838614321918</v>
      </c>
      <c r="CP74" s="70">
        <f>N74</f>
        <v>0</v>
      </c>
      <c r="CQ74" s="1">
        <f>BW74+BY74</f>
        <v>0</v>
      </c>
    </row>
    <row r="75" spans="1:95" x14ac:dyDescent="0.2">
      <c r="A75" s="29" t="s">
        <v>119</v>
      </c>
      <c r="B75">
        <v>0</v>
      </c>
      <c r="C75">
        <v>0</v>
      </c>
      <c r="D75">
        <v>0.27247032221594097</v>
      </c>
      <c r="E75">
        <v>0.72752967778405797</v>
      </c>
      <c r="F75">
        <v>0.356341189674523</v>
      </c>
      <c r="G75">
        <v>0.356341189674523</v>
      </c>
      <c r="H75">
        <v>0.417721518987341</v>
      </c>
      <c r="I75">
        <v>0.30801687763712998</v>
      </c>
      <c r="J75">
        <v>0.358699425703917</v>
      </c>
      <c r="K75">
        <v>0.35751836329187597</v>
      </c>
      <c r="L75">
        <v>0.57210596683220005</v>
      </c>
      <c r="M75">
        <v>-2.3591164048048601</v>
      </c>
      <c r="N75" s="21">
        <v>0</v>
      </c>
      <c r="O75">
        <v>1.00416373009598</v>
      </c>
      <c r="P75">
        <v>0.98767709264121095</v>
      </c>
      <c r="Q75">
        <v>1.01859261753969</v>
      </c>
      <c r="R75">
        <v>0.99165935148794404</v>
      </c>
      <c r="S75">
        <v>70.059997558593693</v>
      </c>
      <c r="T75" s="27">
        <f>IF(C75,P75,R75)</f>
        <v>0.99165935148794404</v>
      </c>
      <c r="U75" s="27">
        <f>IF(D75 = 0,O75,Q75)</f>
        <v>1.01859261753969</v>
      </c>
      <c r="V75" s="39">
        <f>S75*T75^(1-N75)</f>
        <v>69.475651744201969</v>
      </c>
      <c r="W75" s="38">
        <f>S75*U75^(N75+1)</f>
        <v>71.362596298032244</v>
      </c>
      <c r="X75" s="44">
        <f>0.5 * (D75-MAX($D$3:$D$127))/(MIN($D$3:$D$127)-MAX($D$3:$D$127)) + 0.75</f>
        <v>1.1112258741823469</v>
      </c>
      <c r="Y75" s="44">
        <f>AVERAGE(D75, F75, G75, H75, I75, J75, K75)</f>
        <v>0.34672984102646442</v>
      </c>
      <c r="Z75" s="22">
        <f>AI75^N75</f>
        <v>1</v>
      </c>
      <c r="AA75" s="22">
        <f>(Z75+AB75)/2</f>
        <v>1</v>
      </c>
      <c r="AB75" s="22">
        <f>AM75^N75</f>
        <v>1</v>
      </c>
      <c r="AC75" s="22">
        <v>1</v>
      </c>
      <c r="AD75" s="22">
        <v>1</v>
      </c>
      <c r="AE75" s="22">
        <v>1</v>
      </c>
      <c r="AF75" s="22">
        <f>PERCENTILE($L$2:$L$127, 0.05)</f>
        <v>-7.0738934788639324E-2</v>
      </c>
      <c r="AG75" s="22">
        <f>PERCENTILE($L$2:$L$127, 0.95)</f>
        <v>0.99971493111423171</v>
      </c>
      <c r="AH75" s="22">
        <f>MIN(MAX(L75,AF75), AG75)</f>
        <v>0.57210596683220005</v>
      </c>
      <c r="AI75" s="22">
        <f>AH75-$AH$128+1</f>
        <v>1.6428449016208395</v>
      </c>
      <c r="AJ75" s="22">
        <f>PERCENTILE($M$2:$M$127, 0.02)</f>
        <v>-2.5491164753882352</v>
      </c>
      <c r="AK75" s="22">
        <f>PERCENTILE($M$2:$M$127, 0.98)</f>
        <v>1.3143569426364499</v>
      </c>
      <c r="AL75" s="22">
        <f>MIN(MAX(M75,AJ75), AK75)</f>
        <v>-2.3591164048048601</v>
      </c>
      <c r="AM75" s="22">
        <f>AL75-$AL$128 + 1</f>
        <v>1.1900000705833751</v>
      </c>
      <c r="AN75" s="46">
        <v>1</v>
      </c>
      <c r="AO75" s="46">
        <v>1</v>
      </c>
      <c r="AP75" s="51">
        <v>1</v>
      </c>
      <c r="AQ75" s="21">
        <v>1</v>
      </c>
      <c r="AR75" s="17">
        <f>(AI75^4)*AB75*AE75*AN75</f>
        <v>7.2842737271549041</v>
      </c>
      <c r="AS75" s="17">
        <f>(AI75^4) *Z75*AC75*AO75</f>
        <v>7.2842737271549041</v>
      </c>
      <c r="AT75" s="17">
        <f>(AM75^4)*AA75*AP75*AQ75</f>
        <v>2.0053396857768817</v>
      </c>
      <c r="AU75" s="17">
        <f>MIN(AR75, 0.05*AR$128)</f>
        <v>7.2842737271549041</v>
      </c>
      <c r="AV75" s="17">
        <f>MIN(AS75, 0.05*AS$128)</f>
        <v>7.2842737271549041</v>
      </c>
      <c r="AW75" s="17">
        <f>MIN(AT75, 0.05*AT$128)</f>
        <v>2.0053396857768817</v>
      </c>
      <c r="AX75" s="14">
        <f>AU75/$AU$128</f>
        <v>1.1428861122359208E-2</v>
      </c>
      <c r="AY75" s="14">
        <f>AV75/$AV$128</f>
        <v>1.505595576387374E-2</v>
      </c>
      <c r="AZ75" s="67">
        <f>AW75/$AW$128</f>
        <v>1.8959977813982402E-4</v>
      </c>
      <c r="BA75" s="21">
        <f>N75</f>
        <v>0</v>
      </c>
      <c r="BB75" s="66">
        <v>1401</v>
      </c>
      <c r="BC75" s="15">
        <f>$D$134*AX75</f>
        <v>1447.476690007916</v>
      </c>
      <c r="BD75" s="19">
        <f>BC75-BB75</f>
        <v>46.476690007915977</v>
      </c>
      <c r="BE75" s="53">
        <f>BD75*IF($BD$128 &gt; 0, (BD75&gt;0), (BD75&lt;0))</f>
        <v>46.476690007915977</v>
      </c>
      <c r="BF75" s="61">
        <f>BE75/$BE$128</f>
        <v>1.695434557742627E-3</v>
      </c>
      <c r="BG75" s="62">
        <f>BF75*$BD$128</f>
        <v>21.055601772605723</v>
      </c>
      <c r="BH75" s="63">
        <f>(IF(BG75 &gt; 0, V75, W75))</f>
        <v>69.475651744201969</v>
      </c>
      <c r="BI75" s="46">
        <f>BG75/BH75</f>
        <v>0.30306447286207572</v>
      </c>
      <c r="BJ75" s="64">
        <f>BB75/BC75</f>
        <v>0.96789123422245793</v>
      </c>
      <c r="BK75" s="66">
        <v>1752</v>
      </c>
      <c r="BL75" s="66">
        <v>631</v>
      </c>
      <c r="BM75" s="66">
        <v>0</v>
      </c>
      <c r="BN75" s="10">
        <f>SUM(BK75:BM75)</f>
        <v>2383</v>
      </c>
      <c r="BO75" s="15">
        <f>AY75*$D$133</f>
        <v>2830.4293478736799</v>
      </c>
      <c r="BP75" s="9">
        <f>BO75-BN75</f>
        <v>447.42934787367994</v>
      </c>
      <c r="BQ75" s="53">
        <f>BP75*IF($BP$128 &gt; 0, (BP75&gt;0), (BP75&lt;0))</f>
        <v>447.42934787367994</v>
      </c>
      <c r="BR75" s="7">
        <f>BQ75/$BQ$128</f>
        <v>2.9321864832478031E-2</v>
      </c>
      <c r="BS75" s="62">
        <f>BR75*$BP$128</f>
        <v>78.934460129031862</v>
      </c>
      <c r="BT75" s="48">
        <f>IF(BS75&gt;0,V75,W75)</f>
        <v>69.475651744201969</v>
      </c>
      <c r="BU75" s="46">
        <f>BS75/BT75</f>
        <v>1.1361456589087597</v>
      </c>
      <c r="BV75" s="64">
        <f>BN75/BO75</f>
        <v>0.84192173946690985</v>
      </c>
      <c r="BW75" s="16">
        <f>BB75+BN75+BY75</f>
        <v>3784</v>
      </c>
      <c r="BX75" s="69">
        <f>BC75+BO75+BZ75</f>
        <v>4279.3568553839214</v>
      </c>
      <c r="BY75" s="66">
        <v>0</v>
      </c>
      <c r="BZ75" s="15">
        <f>AZ75*$D$136</f>
        <v>1.4508175023259333</v>
      </c>
      <c r="CA75" s="37">
        <f>BZ75-BY75</f>
        <v>1.4508175023259333</v>
      </c>
      <c r="CB75" s="54">
        <f>CA75*(CA75&lt;&gt;0)</f>
        <v>1.4508175023259333</v>
      </c>
      <c r="CC75" s="26">
        <f>CB75/$CB$128</f>
        <v>3.6498553517633577E-4</v>
      </c>
      <c r="CD75" s="47">
        <f>CC75 * $CA$128</f>
        <v>1.4508175023259333</v>
      </c>
      <c r="CE75" s="48">
        <f>IF(CD75&gt;0, V75, W75)</f>
        <v>69.475651744201969</v>
      </c>
      <c r="CF75" s="65">
        <f>CD75/CE75</f>
        <v>2.0882387799219315E-2</v>
      </c>
      <c r="CG75" t="s">
        <v>224</v>
      </c>
      <c r="CH75" s="66">
        <v>0</v>
      </c>
      <c r="CI75" s="15">
        <f>AZ75*$CH$131</f>
        <v>1.5867605432521872</v>
      </c>
      <c r="CJ75" s="37">
        <f>CI75-CH75</f>
        <v>1.5867605432521872</v>
      </c>
      <c r="CK75" s="54">
        <f>CJ75*(CJ75&lt;&gt;0)</f>
        <v>1.5867605432521872</v>
      </c>
      <c r="CL75" s="26">
        <f>CK75/$CK$128</f>
        <v>2.3355321507980404E-4</v>
      </c>
      <c r="CM75" s="47">
        <f>CL75 * $CJ$128</f>
        <v>1.5867605432521872</v>
      </c>
      <c r="CN75" s="48">
        <f>IF(CD75&gt;0,V75,W75)</f>
        <v>69.475651744201969</v>
      </c>
      <c r="CO75" s="65">
        <f>CM75/CN75</f>
        <v>2.2839088276485422E-2</v>
      </c>
      <c r="CP75" s="70">
        <f>N75</f>
        <v>0</v>
      </c>
      <c r="CQ75" s="1">
        <f>BW75+BY75</f>
        <v>3784</v>
      </c>
    </row>
    <row r="76" spans="1:95" x14ac:dyDescent="0.2">
      <c r="A76" s="29" t="s">
        <v>162</v>
      </c>
      <c r="B76">
        <v>1</v>
      </c>
      <c r="C76">
        <v>1</v>
      </c>
      <c r="D76">
        <v>0.65241709948062299</v>
      </c>
      <c r="E76">
        <v>0.34758290051937601</v>
      </c>
      <c r="F76">
        <v>0.97497020262216905</v>
      </c>
      <c r="G76">
        <v>0.97497020262216905</v>
      </c>
      <c r="H76">
        <v>0.104053489343919</v>
      </c>
      <c r="I76">
        <v>0.32678646050982002</v>
      </c>
      <c r="J76">
        <v>0.18439975999549399</v>
      </c>
      <c r="K76">
        <v>0.42400975385748602</v>
      </c>
      <c r="L76">
        <v>1.1160242305394099</v>
      </c>
      <c r="M76">
        <v>-2.23524916375393</v>
      </c>
      <c r="N76" s="21">
        <v>0</v>
      </c>
      <c r="O76">
        <v>1.00763227552778</v>
      </c>
      <c r="P76">
        <v>0.98221169985893597</v>
      </c>
      <c r="Q76">
        <v>1.0133298968565301</v>
      </c>
      <c r="R76">
        <v>0.96150598666315901</v>
      </c>
      <c r="S76">
        <v>138.33999633789</v>
      </c>
      <c r="T76" s="27">
        <f>IF(C76,P76,R76)</f>
        <v>0.98221169985893597</v>
      </c>
      <c r="U76" s="27">
        <f>IF(D76 = 0,O76,Q76)</f>
        <v>1.0133298968565301</v>
      </c>
      <c r="V76" s="39">
        <f>S76*T76^(1-N76)</f>
        <v>135.87916296151792</v>
      </c>
      <c r="W76" s="38">
        <f>S76*U76^(N76+1)</f>
        <v>140.18405422020683</v>
      </c>
      <c r="X76" s="44">
        <f>0.5 * (D76-MAX($D$3:$D$127))/(MIN($D$3:$D$127)-MAX($D$3:$D$127)) + 0.75</f>
        <v>0.91714285714285726</v>
      </c>
      <c r="Y76" s="44">
        <f>AVERAGE(D76, F76, G76, H76, I76, J76, K76)</f>
        <v>0.52022956691881139</v>
      </c>
      <c r="Z76" s="22">
        <f>AI76^N76</f>
        <v>1</v>
      </c>
      <c r="AA76" s="22">
        <f>(Z76+AB76)/2</f>
        <v>1</v>
      </c>
      <c r="AB76" s="22">
        <f>AM76^N76</f>
        <v>1</v>
      </c>
      <c r="AC76" s="22">
        <v>1</v>
      </c>
      <c r="AD76" s="22">
        <v>1</v>
      </c>
      <c r="AE76" s="22">
        <v>1</v>
      </c>
      <c r="AF76" s="22">
        <f>PERCENTILE($L$2:$L$127, 0.05)</f>
        <v>-7.0738934788639324E-2</v>
      </c>
      <c r="AG76" s="22">
        <f>PERCENTILE($L$2:$L$127, 0.95)</f>
        <v>0.99971493111423171</v>
      </c>
      <c r="AH76" s="22">
        <f>MIN(MAX(L76,AF76), AG76)</f>
        <v>0.99971493111423171</v>
      </c>
      <c r="AI76" s="22">
        <f>AH76-$AH$128+1</f>
        <v>2.0704538659028708</v>
      </c>
      <c r="AJ76" s="22">
        <f>PERCENTILE($M$2:$M$127, 0.02)</f>
        <v>-2.5491164753882352</v>
      </c>
      <c r="AK76" s="22">
        <f>PERCENTILE($M$2:$M$127, 0.98)</f>
        <v>1.3143569426364499</v>
      </c>
      <c r="AL76" s="22">
        <f>MIN(MAX(M76,AJ76), AK76)</f>
        <v>-2.23524916375393</v>
      </c>
      <c r="AM76" s="22">
        <f>AL76-$AL$128 + 1</f>
        <v>1.3138673116343051</v>
      </c>
      <c r="AN76" s="46">
        <v>1</v>
      </c>
      <c r="AO76" s="46">
        <v>1</v>
      </c>
      <c r="AP76" s="51">
        <v>1</v>
      </c>
      <c r="AQ76" s="21">
        <v>1</v>
      </c>
      <c r="AR76" s="17">
        <f>(AI76^4)*AB76*AE76*AN76</f>
        <v>18.376476002422649</v>
      </c>
      <c r="AS76" s="17">
        <f>(AI76^4) *Z76*AC76*AO76</f>
        <v>18.376476002422649</v>
      </c>
      <c r="AT76" s="17">
        <f>(AM76^4)*AA76*AP76*AQ76</f>
        <v>2.9799297841936645</v>
      </c>
      <c r="AU76" s="17">
        <f>MIN(AR76, 0.05*AR$128)</f>
        <v>18.376476002422649</v>
      </c>
      <c r="AV76" s="17">
        <f>MIN(AS76, 0.05*AS$128)</f>
        <v>18.376476002422649</v>
      </c>
      <c r="AW76" s="17">
        <f>MIN(AT76, 0.05*AT$128)</f>
        <v>2.9799297841936645</v>
      </c>
      <c r="AX76" s="14">
        <f>AU76/$AU$128</f>
        <v>2.8832276218165372E-2</v>
      </c>
      <c r="AY76" s="14">
        <f>AV76/$AV$128</f>
        <v>3.7982566299911244E-2</v>
      </c>
      <c r="AZ76" s="67">
        <f>AW76/$AW$128</f>
        <v>2.8174479863070682E-4</v>
      </c>
      <c r="BA76" s="21">
        <f>N76</f>
        <v>0</v>
      </c>
      <c r="BB76" s="66">
        <v>5395</v>
      </c>
      <c r="BC76" s="15">
        <f>$D$134*AX76</f>
        <v>3651.6366153068625</v>
      </c>
      <c r="BD76" s="19">
        <f>BC76-BB76</f>
        <v>-1743.3633846931375</v>
      </c>
      <c r="BE76" s="53">
        <f>BD76*IF($BD$128 &gt; 0, (BD76&gt;0), (BD76&lt;0))</f>
        <v>0</v>
      </c>
      <c r="BF76" s="61">
        <f>BE76/$BE$128</f>
        <v>0</v>
      </c>
      <c r="BG76" s="62">
        <f>BF76*$BD$128</f>
        <v>0</v>
      </c>
      <c r="BH76" s="63">
        <f>(IF(BG76 &gt; 0, V76, W76))</f>
        <v>140.18405422020683</v>
      </c>
      <c r="BI76" s="46">
        <f>BG76/BH76</f>
        <v>0</v>
      </c>
      <c r="BJ76" s="64">
        <f>BB76/BC76</f>
        <v>1.477419734862264</v>
      </c>
      <c r="BK76" s="66">
        <v>1245</v>
      </c>
      <c r="BL76" s="66">
        <v>6087</v>
      </c>
      <c r="BM76" s="66">
        <v>0</v>
      </c>
      <c r="BN76" s="10">
        <f>SUM(BK76:BM76)</f>
        <v>7332</v>
      </c>
      <c r="BO76" s="15">
        <f>AY76*$D$133</f>
        <v>7140.494568985514</v>
      </c>
      <c r="BP76" s="9">
        <f>BO76-BN76</f>
        <v>-191.50543101448602</v>
      </c>
      <c r="BQ76" s="53">
        <f>BP76*IF($BP$128 &gt; 0, (BP76&gt;0), (BP76&lt;0))</f>
        <v>0</v>
      </c>
      <c r="BR76" s="7">
        <f>BQ76/$BQ$128</f>
        <v>0</v>
      </c>
      <c r="BS76" s="62">
        <f>BR76*$BP$128</f>
        <v>0</v>
      </c>
      <c r="BT76" s="48">
        <f>IF(BS76&gt;0,V76,W76)</f>
        <v>140.18405422020683</v>
      </c>
      <c r="BU76" s="46">
        <f>BS76/BT76</f>
        <v>0</v>
      </c>
      <c r="BV76" s="64">
        <f>BN76/BO76</f>
        <v>1.0268196312124209</v>
      </c>
      <c r="BW76" s="16">
        <f>BB76+BN76+BY76</f>
        <v>12727</v>
      </c>
      <c r="BX76" s="69">
        <f>BC76+BO76+BZ76</f>
        <v>10794.2870954915</v>
      </c>
      <c r="BY76" s="66">
        <v>0</v>
      </c>
      <c r="BZ76" s="15">
        <f>AZ76*$D$136</f>
        <v>2.1559111991221687</v>
      </c>
      <c r="CA76" s="37">
        <f>BZ76-BY76</f>
        <v>2.1559111991221687</v>
      </c>
      <c r="CB76" s="54">
        <f>CA76*(CA76&lt;&gt;0)</f>
        <v>2.1559111991221687</v>
      </c>
      <c r="CC76" s="26">
        <f>CB76/$CB$128</f>
        <v>5.4236759726343921E-4</v>
      </c>
      <c r="CD76" s="47">
        <f>CC76 * $CA$128</f>
        <v>2.1559111991221687</v>
      </c>
      <c r="CE76" s="48">
        <f>IF(CD76&gt;0, V76, W76)</f>
        <v>135.87916296151792</v>
      </c>
      <c r="CF76" s="65">
        <f>CD76/CE76</f>
        <v>1.5866385633629052E-2</v>
      </c>
      <c r="CG76" t="s">
        <v>224</v>
      </c>
      <c r="CH76" s="66">
        <v>0</v>
      </c>
      <c r="CI76" s="15">
        <f>AZ76*$CH$131</f>
        <v>2.3579222197403853</v>
      </c>
      <c r="CJ76" s="37">
        <f>CI76-CH76</f>
        <v>2.3579222197403853</v>
      </c>
      <c r="CK76" s="54">
        <f>CJ76*(CJ76&lt;&gt;0)</f>
        <v>2.3579222197403853</v>
      </c>
      <c r="CL76" s="26">
        <f>CK76/$CK$128</f>
        <v>3.4705949657644797E-4</v>
      </c>
      <c r="CM76" s="47">
        <f>CL76 * $CJ$128</f>
        <v>2.3579222197403853</v>
      </c>
      <c r="CN76" s="48">
        <f>IF(CD76&gt;0,V76,W76)</f>
        <v>135.87916296151792</v>
      </c>
      <c r="CO76" s="65">
        <f>CM76/CN76</f>
        <v>1.7353081726063972E-2</v>
      </c>
      <c r="CP76" s="70">
        <f>N76</f>
        <v>0</v>
      </c>
      <c r="CQ76" s="1">
        <f>BW76+BY76</f>
        <v>12727</v>
      </c>
    </row>
    <row r="77" spans="1:95" x14ac:dyDescent="0.2">
      <c r="A77" s="29" t="s">
        <v>268</v>
      </c>
      <c r="B77">
        <v>0</v>
      </c>
      <c r="C77">
        <v>1</v>
      </c>
      <c r="D77">
        <v>0.39832201358369901</v>
      </c>
      <c r="E77">
        <v>0.60167798641629999</v>
      </c>
      <c r="F77">
        <v>0.98887564560985297</v>
      </c>
      <c r="G77">
        <v>0.98887564560985297</v>
      </c>
      <c r="H77">
        <v>0.216046803175929</v>
      </c>
      <c r="I77">
        <v>0.339740910990388</v>
      </c>
      <c r="J77">
        <v>0.27092422875695599</v>
      </c>
      <c r="K77">
        <v>0.51760059082596299</v>
      </c>
      <c r="L77">
        <v>0.14279478236614099</v>
      </c>
      <c r="M77">
        <v>-1.1681588346762599E-2</v>
      </c>
      <c r="N77" s="21">
        <v>0</v>
      </c>
      <c r="O77">
        <v>1.00754973327867</v>
      </c>
      <c r="P77">
        <v>0.99194091745573498</v>
      </c>
      <c r="Q77">
        <v>1.00732448797534</v>
      </c>
      <c r="R77">
        <v>0.99653785668084305</v>
      </c>
      <c r="S77">
        <v>11.2100000381469</v>
      </c>
      <c r="T77" s="27">
        <f>IF(C77,P77,R77)</f>
        <v>0.99194091745573498</v>
      </c>
      <c r="U77" s="27">
        <f>IF(D77 = 0,O77,Q77)</f>
        <v>1.00732448797534</v>
      </c>
      <c r="V77" s="39">
        <f>S77*T77^(1-N77)</f>
        <v>11.11965772251826</v>
      </c>
      <c r="W77" s="38">
        <f>S77*U77^(N77+1)</f>
        <v>11.292107548629868</v>
      </c>
      <c r="X77" s="44">
        <f>0.5 * (D77-MAX($D$3:$D$127))/(MIN($D$3:$D$127)-MAX($D$3:$D$127)) + 0.75</f>
        <v>1.0469387755102044</v>
      </c>
      <c r="Y77" s="44">
        <f>AVERAGE(D77, F77, G77, H77, I77, J77, K77)</f>
        <v>0.53148369122180583</v>
      </c>
      <c r="Z77" s="22">
        <f>AI77^N77</f>
        <v>1</v>
      </c>
      <c r="AA77" s="22">
        <f>(Z77+AB77)/2</f>
        <v>1</v>
      </c>
      <c r="AB77" s="22">
        <f>AM77^N77</f>
        <v>1</v>
      </c>
      <c r="AC77" s="22">
        <v>1</v>
      </c>
      <c r="AD77" s="22">
        <v>1</v>
      </c>
      <c r="AE77" s="22">
        <v>1</v>
      </c>
      <c r="AF77" s="22">
        <f>PERCENTILE($L$2:$L$127, 0.05)</f>
        <v>-7.0738934788639324E-2</v>
      </c>
      <c r="AG77" s="22">
        <f>PERCENTILE($L$2:$L$127, 0.95)</f>
        <v>0.99971493111423171</v>
      </c>
      <c r="AH77" s="22">
        <f>MIN(MAX(L77,AF77), AG77)</f>
        <v>0.14279478236614099</v>
      </c>
      <c r="AI77" s="22">
        <f>AH77-$AH$128+1</f>
        <v>1.2135337171547804</v>
      </c>
      <c r="AJ77" s="22">
        <f>PERCENTILE($M$2:$M$127, 0.02)</f>
        <v>-2.5491164753882352</v>
      </c>
      <c r="AK77" s="22">
        <f>PERCENTILE($M$2:$M$127, 0.98)</f>
        <v>1.3143569426364499</v>
      </c>
      <c r="AL77" s="22">
        <f>MIN(MAX(M77,AJ77), AK77)</f>
        <v>-1.1681588346762599E-2</v>
      </c>
      <c r="AM77" s="22">
        <f>AL77-$AL$128 + 1</f>
        <v>3.5374348870414725</v>
      </c>
      <c r="AN77" s="46">
        <v>0</v>
      </c>
      <c r="AO77" s="49">
        <v>0</v>
      </c>
      <c r="AP77" s="51">
        <v>0.5</v>
      </c>
      <c r="AQ77" s="50">
        <v>1</v>
      </c>
      <c r="AR77" s="17">
        <f>(AI77^4)*AB77*AE77*AN77</f>
        <v>0</v>
      </c>
      <c r="AS77" s="17">
        <f>(AI77^4) *Z77*AC77*AO77</f>
        <v>0</v>
      </c>
      <c r="AT77" s="17">
        <f>(AM77^4)*AA77*AP77*AQ77</f>
        <v>78.293160142537985</v>
      </c>
      <c r="AU77" s="17">
        <f>MIN(AR77, 0.05*AR$128)</f>
        <v>0</v>
      </c>
      <c r="AV77" s="17">
        <f>MIN(AS77, 0.05*AS$128)</f>
        <v>0</v>
      </c>
      <c r="AW77" s="17">
        <f>MIN(AT77, 0.05*AT$128)</f>
        <v>78.293160142537985</v>
      </c>
      <c r="AX77" s="14">
        <f>AU77/$AU$128</f>
        <v>0</v>
      </c>
      <c r="AY77" s="14">
        <f>AV77/$AV$128</f>
        <v>0</v>
      </c>
      <c r="AZ77" s="67">
        <f>AW77/$AW$128</f>
        <v>7.402419599121488E-3</v>
      </c>
      <c r="BA77" s="21">
        <f>N77</f>
        <v>0</v>
      </c>
      <c r="BB77" s="66">
        <v>0</v>
      </c>
      <c r="BC77" s="15">
        <f>$D$134*AX77</f>
        <v>0</v>
      </c>
      <c r="BD77" s="19">
        <f>BC77-BB77</f>
        <v>0</v>
      </c>
      <c r="BE77" s="53">
        <f>BD77*IF($BD$128 &gt; 0, (BD77&gt;0), (BD77&lt;0))</f>
        <v>0</v>
      </c>
      <c r="BF77" s="61">
        <f>BE77/$BE$128</f>
        <v>0</v>
      </c>
      <c r="BG77" s="62">
        <f>BF77*$BD$128</f>
        <v>0</v>
      </c>
      <c r="BH77" s="63">
        <f>(IF(BG77 &gt; 0, V77, W77))</f>
        <v>11.292107548629868</v>
      </c>
      <c r="BI77" s="46">
        <f>BG77/BH77</f>
        <v>0</v>
      </c>
      <c r="BJ77" s="64" t="e">
        <f>BB77/BC77</f>
        <v>#DIV/0!</v>
      </c>
      <c r="BK77" s="66">
        <v>0</v>
      </c>
      <c r="BL77" s="66">
        <v>0</v>
      </c>
      <c r="BM77" s="66">
        <v>0</v>
      </c>
      <c r="BN77" s="10">
        <f>SUM(BK77:BM77)</f>
        <v>0</v>
      </c>
      <c r="BO77" s="15">
        <f>AY77*$D$133</f>
        <v>0</v>
      </c>
      <c r="BP77" s="9">
        <f>BO77-BN77</f>
        <v>0</v>
      </c>
      <c r="BQ77" s="53">
        <f>BP77*IF($BP$128 &gt; 0, (BP77&gt;0), (BP77&lt;0))</f>
        <v>0</v>
      </c>
      <c r="BR77" s="7">
        <f>BQ77/$BQ$128</f>
        <v>0</v>
      </c>
      <c r="BS77" s="62">
        <f>BR77*$BP$128</f>
        <v>0</v>
      </c>
      <c r="BT77" s="48">
        <f>IF(BS77&gt;0,V77,W77)</f>
        <v>11.292107548629868</v>
      </c>
      <c r="BU77" s="46">
        <f>BS77/BT77</f>
        <v>0</v>
      </c>
      <c r="BV77" s="64" t="e">
        <f>BN77/BO77</f>
        <v>#DIV/0!</v>
      </c>
      <c r="BW77" s="16">
        <f>BB77+BN77+BY77</f>
        <v>0</v>
      </c>
      <c r="BX77" s="69">
        <f>BC77+BO77+BZ77</f>
        <v>56.643314772477623</v>
      </c>
      <c r="BY77" s="66">
        <v>0</v>
      </c>
      <c r="BZ77" s="15">
        <f>AZ77*$D$136</f>
        <v>56.643314772477623</v>
      </c>
      <c r="CA77" s="37">
        <f>BZ77-BY77</f>
        <v>56.643314772477623</v>
      </c>
      <c r="CB77" s="54">
        <f>CA77*(CA77&lt;&gt;0)</f>
        <v>56.643314772477623</v>
      </c>
      <c r="CC77" s="26">
        <f>CB77/$CB$128</f>
        <v>1.4249890508799415E-2</v>
      </c>
      <c r="CD77" s="47">
        <f>CC77 * $CA$128</f>
        <v>56.643314772477623</v>
      </c>
      <c r="CE77" s="48">
        <f>IF(CD77&gt;0, V77, W77)</f>
        <v>11.11965772251826</v>
      </c>
      <c r="CF77" s="65">
        <f>CD77/CE77</f>
        <v>5.0939800653908662</v>
      </c>
      <c r="CG77" t="s">
        <v>224</v>
      </c>
      <c r="CH77" s="66">
        <v>0</v>
      </c>
      <c r="CI77" s="15">
        <f>AZ77*$CH$131</f>
        <v>61.950849625047731</v>
      </c>
      <c r="CJ77" s="37">
        <f>CI77-CH77</f>
        <v>61.950849625047731</v>
      </c>
      <c r="CK77" s="54">
        <f>CJ77*(CJ77&lt;&gt;0)</f>
        <v>61.950849625047731</v>
      </c>
      <c r="CL77" s="26">
        <f>CK77/$CK$128</f>
        <v>9.1184647667129515E-3</v>
      </c>
      <c r="CM77" s="47">
        <f>CL77 * $CJ$128</f>
        <v>61.950849625047738</v>
      </c>
      <c r="CN77" s="48">
        <f>IF(CD77&gt;0,V77,W77)</f>
        <v>11.11965772251826</v>
      </c>
      <c r="CO77" s="65">
        <f>CM77/CN77</f>
        <v>5.5712910568813605</v>
      </c>
      <c r="CP77" s="70">
        <f>N77</f>
        <v>0</v>
      </c>
      <c r="CQ77" s="1">
        <f>BW77+BY77</f>
        <v>0</v>
      </c>
    </row>
    <row r="78" spans="1:95" x14ac:dyDescent="0.2">
      <c r="A78" s="29" t="s">
        <v>269</v>
      </c>
      <c r="B78">
        <v>0</v>
      </c>
      <c r="C78">
        <v>1</v>
      </c>
      <c r="D78">
        <v>0.37714742309228899</v>
      </c>
      <c r="E78">
        <v>0.62285257690771001</v>
      </c>
      <c r="F78">
        <v>0.987286452125546</v>
      </c>
      <c r="G78">
        <v>0.987286452125546</v>
      </c>
      <c r="H78">
        <v>0.210196406184705</v>
      </c>
      <c r="I78">
        <v>0.18428750522356799</v>
      </c>
      <c r="J78">
        <v>0.196816084969545</v>
      </c>
      <c r="K78">
        <v>0.44081045161250698</v>
      </c>
      <c r="L78">
        <v>0.219541522031245</v>
      </c>
      <c r="M78">
        <v>-4.7871485518810499E-4</v>
      </c>
      <c r="N78" s="21">
        <v>0</v>
      </c>
      <c r="O78">
        <v>1.0003006908329499</v>
      </c>
      <c r="P78">
        <v>0.99999792122487496</v>
      </c>
      <c r="Q78">
        <v>1.0014450508575701</v>
      </c>
      <c r="R78">
        <v>0.99923311127982395</v>
      </c>
      <c r="S78">
        <v>13.140000343322701</v>
      </c>
      <c r="T78" s="27">
        <f>IF(C78,P78,R78)</f>
        <v>0.99999792122487496</v>
      </c>
      <c r="U78" s="27">
        <f>IF(D78 = 0,O78,Q78)</f>
        <v>1.0014450508575701</v>
      </c>
      <c r="V78" s="39">
        <f>S78*T78^(1-N78)</f>
        <v>13.139973028216843</v>
      </c>
      <c r="W78" s="38">
        <f>S78*U78^(N78+1)</f>
        <v>13.15898831208729</v>
      </c>
      <c r="X78" s="44">
        <f>0.5 * (D78-MAX($D$3:$D$127))/(MIN($D$3:$D$127)-MAX($D$3:$D$127)) + 0.75</f>
        <v>1.0577551020408165</v>
      </c>
      <c r="Y78" s="44">
        <f>AVERAGE(D78, F78, G78, H78, I78, J78, K78)</f>
        <v>0.48340439647624367</v>
      </c>
      <c r="Z78" s="22">
        <f>AI78^N78</f>
        <v>1</v>
      </c>
      <c r="AA78" s="22">
        <f>(Z78+AB78)/2</f>
        <v>1</v>
      </c>
      <c r="AB78" s="22">
        <f>AM78^N78</f>
        <v>1</v>
      </c>
      <c r="AC78" s="22">
        <v>1</v>
      </c>
      <c r="AD78" s="22">
        <v>1</v>
      </c>
      <c r="AE78" s="22">
        <v>1</v>
      </c>
      <c r="AF78" s="22">
        <f>PERCENTILE($L$2:$L$127, 0.05)</f>
        <v>-7.0738934788639324E-2</v>
      </c>
      <c r="AG78" s="22">
        <f>PERCENTILE($L$2:$L$127, 0.95)</f>
        <v>0.99971493111423171</v>
      </c>
      <c r="AH78" s="22">
        <f>MIN(MAX(L78,AF78), AG78)</f>
        <v>0.219541522031245</v>
      </c>
      <c r="AI78" s="22">
        <f>AH78-$AH$128+1</f>
        <v>1.2902804568198842</v>
      </c>
      <c r="AJ78" s="22">
        <f>PERCENTILE($M$2:$M$127, 0.02)</f>
        <v>-2.5491164753882352</v>
      </c>
      <c r="AK78" s="22">
        <f>PERCENTILE($M$2:$M$127, 0.98)</f>
        <v>1.3143569426364499</v>
      </c>
      <c r="AL78" s="22">
        <f>MIN(MAX(M78,AJ78), AK78)</f>
        <v>-4.7871485518810499E-4</v>
      </c>
      <c r="AM78" s="22">
        <f>AL78-$AL$128 + 1</f>
        <v>3.548637760533047</v>
      </c>
      <c r="AN78" s="46">
        <v>0</v>
      </c>
      <c r="AO78" s="49">
        <v>0</v>
      </c>
      <c r="AP78" s="51">
        <v>0.5</v>
      </c>
      <c r="AQ78" s="50">
        <v>1</v>
      </c>
      <c r="AR78" s="17">
        <f>(AI78^4)*AB78*AE78*AN78</f>
        <v>0</v>
      </c>
      <c r="AS78" s="17">
        <f>(AI78^4) *Z78*AC78*AO78</f>
        <v>0</v>
      </c>
      <c r="AT78" s="17">
        <f>(AM78^4)*AA78*AP78*AQ78</f>
        <v>79.289683143829791</v>
      </c>
      <c r="AU78" s="17">
        <f>MIN(AR78, 0.05*AR$128)</f>
        <v>0</v>
      </c>
      <c r="AV78" s="17">
        <f>MIN(AS78, 0.05*AS$128)</f>
        <v>0</v>
      </c>
      <c r="AW78" s="17">
        <f>MIN(AT78, 0.05*AT$128)</f>
        <v>79.289683143829791</v>
      </c>
      <c r="AX78" s="14">
        <f>AU78/$AU$128</f>
        <v>0</v>
      </c>
      <c r="AY78" s="14">
        <f>AV78/$AV$128</f>
        <v>0</v>
      </c>
      <c r="AZ78" s="67">
        <f>AW78/$AW$128</f>
        <v>7.4966383199178907E-3</v>
      </c>
      <c r="BA78" s="21">
        <f>N78</f>
        <v>0</v>
      </c>
      <c r="BB78" s="66">
        <v>0</v>
      </c>
      <c r="BC78" s="15">
        <f>$D$134*AX78</f>
        <v>0</v>
      </c>
      <c r="BD78" s="19">
        <f>BC78-BB78</f>
        <v>0</v>
      </c>
      <c r="BE78" s="53">
        <f>BD78*IF($BD$128 &gt; 0, (BD78&gt;0), (BD78&lt;0))</f>
        <v>0</v>
      </c>
      <c r="BF78" s="61">
        <f>BE78/$BE$128</f>
        <v>0</v>
      </c>
      <c r="BG78" s="62">
        <f>BF78*$BD$128</f>
        <v>0</v>
      </c>
      <c r="BH78" s="63">
        <f>(IF(BG78 &gt; 0, V78, W78))</f>
        <v>13.15898831208729</v>
      </c>
      <c r="BI78" s="46">
        <f>BG78/BH78</f>
        <v>0</v>
      </c>
      <c r="BJ78" s="64" t="e">
        <f>BB78/BC78</f>
        <v>#DIV/0!</v>
      </c>
      <c r="BK78" s="66">
        <v>0</v>
      </c>
      <c r="BL78" s="66">
        <v>0</v>
      </c>
      <c r="BM78" s="66">
        <v>0</v>
      </c>
      <c r="BN78" s="10">
        <f>SUM(BK78:BM78)</f>
        <v>0</v>
      </c>
      <c r="BO78" s="15">
        <f>AY78*$D$133</f>
        <v>0</v>
      </c>
      <c r="BP78" s="9">
        <f>BO78-BN78</f>
        <v>0</v>
      </c>
      <c r="BQ78" s="53">
        <f>BP78*IF($BP$128 &gt; 0, (BP78&gt;0), (BP78&lt;0))</f>
        <v>0</v>
      </c>
      <c r="BR78" s="7">
        <f>BQ78/$BQ$128</f>
        <v>0</v>
      </c>
      <c r="BS78" s="62">
        <f>BR78*$BP$128</f>
        <v>0</v>
      </c>
      <c r="BT78" s="48">
        <f>IF(BS78&gt;0,V78,W78)</f>
        <v>13.15898831208729</v>
      </c>
      <c r="BU78" s="46">
        <f>BS78/BT78</f>
        <v>0</v>
      </c>
      <c r="BV78" s="64" t="e">
        <f>BN78/BO78</f>
        <v>#DIV/0!</v>
      </c>
      <c r="BW78" s="16">
        <f>BB78+BN78+BY78</f>
        <v>0</v>
      </c>
      <c r="BX78" s="69">
        <f>BC78+BO78+BZ78</f>
        <v>57.364276424011699</v>
      </c>
      <c r="BY78" s="66">
        <v>0</v>
      </c>
      <c r="BZ78" s="15">
        <f>AZ78*$D$136</f>
        <v>57.364276424011699</v>
      </c>
      <c r="CA78" s="37">
        <f>BZ78-BY78</f>
        <v>57.364276424011699</v>
      </c>
      <c r="CB78" s="54">
        <f>CA78*(CA78&lt;&gt;0)</f>
        <v>57.364276424011699</v>
      </c>
      <c r="CC78" s="26">
        <f>CB78/$CB$128</f>
        <v>1.4431264509185346E-2</v>
      </c>
      <c r="CD78" s="47">
        <f>CC78 * $CA$128</f>
        <v>57.364276424011699</v>
      </c>
      <c r="CE78" s="48">
        <f>IF(CD78&gt;0, V78, W78)</f>
        <v>13.139973028216843</v>
      </c>
      <c r="CF78" s="65">
        <f>CD78/CE78</f>
        <v>4.3656312155913382</v>
      </c>
      <c r="CG78" t="s">
        <v>224</v>
      </c>
      <c r="CH78" s="66">
        <v>0</v>
      </c>
      <c r="CI78" s="15">
        <f>AZ78*$CH$131</f>
        <v>62.739366099392825</v>
      </c>
      <c r="CJ78" s="37">
        <f>CI78-CH78</f>
        <v>62.739366099392825</v>
      </c>
      <c r="CK78" s="54">
        <f>CJ78*(CJ78&lt;&gt;0)</f>
        <v>62.739366099392825</v>
      </c>
      <c r="CL78" s="26">
        <f>CK78/$CK$128</f>
        <v>9.2345254782739018E-3</v>
      </c>
      <c r="CM78" s="47">
        <f>CL78 * $CJ$128</f>
        <v>62.739366099392832</v>
      </c>
      <c r="CN78" s="48">
        <f>IF(CD78&gt;0,V78,W78)</f>
        <v>13.139973028216843</v>
      </c>
      <c r="CO78" s="65">
        <f>CM78/CN78</f>
        <v>4.7746951964563404</v>
      </c>
      <c r="CP78" s="70">
        <f>N78</f>
        <v>0</v>
      </c>
      <c r="CQ78" s="1">
        <f>BW78+BY78</f>
        <v>0</v>
      </c>
    </row>
    <row r="79" spans="1:95" x14ac:dyDescent="0.2">
      <c r="A79" s="29" t="s">
        <v>227</v>
      </c>
      <c r="B79">
        <v>0</v>
      </c>
      <c r="C79">
        <v>1</v>
      </c>
      <c r="D79">
        <v>0.423491809828206</v>
      </c>
      <c r="E79">
        <v>0.576508190171793</v>
      </c>
      <c r="F79">
        <v>0.65077473182359902</v>
      </c>
      <c r="G79">
        <v>0.65077473182359902</v>
      </c>
      <c r="H79">
        <v>0.17634768073547799</v>
      </c>
      <c r="I79">
        <v>0.24905975762641</v>
      </c>
      <c r="J79">
        <v>0.20957364009330401</v>
      </c>
      <c r="K79">
        <v>0.369303708929406</v>
      </c>
      <c r="L79">
        <v>1.03077303638206</v>
      </c>
      <c r="M79">
        <v>-1.2210721370241799</v>
      </c>
      <c r="N79" s="21">
        <v>0</v>
      </c>
      <c r="O79">
        <v>1.01456302470827</v>
      </c>
      <c r="P79">
        <v>0.988194616764559</v>
      </c>
      <c r="Q79">
        <v>1.0074253805577</v>
      </c>
      <c r="R79">
        <v>0.99225200011729997</v>
      </c>
      <c r="S79">
        <v>270.600006103515</v>
      </c>
      <c r="T79" s="27">
        <f>IF(C79,P79,R79)</f>
        <v>0.988194616764559</v>
      </c>
      <c r="U79" s="27">
        <f>IF(D79 = 0,O79,Q79)</f>
        <v>1.0074253805577</v>
      </c>
      <c r="V79" s="39">
        <f>S79*T79^(1-N79)</f>
        <v>267.40546932795036</v>
      </c>
      <c r="W79" s="38">
        <f>S79*U79^(N79+1)</f>
        <v>272.60931412774954</v>
      </c>
      <c r="X79" s="44">
        <f>0.5 * (D79-MAX($D$3:$D$127))/(MIN($D$3:$D$127)-MAX($D$3:$D$127)) + 0.75</f>
        <v>1.0340816326530613</v>
      </c>
      <c r="Y79" s="44">
        <f>AVERAGE(D79, F79, G79, H79, I79, J79, K79)</f>
        <v>0.38990372298000026</v>
      </c>
      <c r="Z79" s="22">
        <f>AI79^N79</f>
        <v>1</v>
      </c>
      <c r="AA79" s="22">
        <f>(Z79+AB79)/2</f>
        <v>1</v>
      </c>
      <c r="AB79" s="22">
        <f>AM79^N79</f>
        <v>1</v>
      </c>
      <c r="AC79" s="22">
        <v>1</v>
      </c>
      <c r="AD79" s="22">
        <v>1</v>
      </c>
      <c r="AE79" s="22">
        <v>1</v>
      </c>
      <c r="AF79" s="22">
        <f>PERCENTILE($L$2:$L$127, 0.05)</f>
        <v>-7.0738934788639324E-2</v>
      </c>
      <c r="AG79" s="22">
        <f>PERCENTILE($L$2:$L$127, 0.95)</f>
        <v>0.99971493111423171</v>
      </c>
      <c r="AH79" s="22">
        <f>MIN(MAX(L79,AF79), AG79)</f>
        <v>0.99971493111423171</v>
      </c>
      <c r="AI79" s="22">
        <f>AH79-$AH$128+1</f>
        <v>2.0704538659028708</v>
      </c>
      <c r="AJ79" s="22">
        <f>PERCENTILE($M$2:$M$127, 0.02)</f>
        <v>-2.5491164753882352</v>
      </c>
      <c r="AK79" s="22">
        <f>PERCENTILE($M$2:$M$127, 0.98)</f>
        <v>1.3143569426364499</v>
      </c>
      <c r="AL79" s="22">
        <f>MIN(MAX(M79,AJ79), AK79)</f>
        <v>-1.2210721370241799</v>
      </c>
      <c r="AM79" s="22">
        <f>AL79-$AL$128 + 1</f>
        <v>2.3280443383640552</v>
      </c>
      <c r="AN79" s="46">
        <v>1</v>
      </c>
      <c r="AO79" s="46">
        <v>0</v>
      </c>
      <c r="AP79" s="51">
        <v>1</v>
      </c>
      <c r="AQ79" s="21">
        <v>1</v>
      </c>
      <c r="AR79" s="17">
        <f>(AI79^4)*AB79*AE79*AN79</f>
        <v>18.376476002422649</v>
      </c>
      <c r="AS79" s="17">
        <f>(AI79^4) *Z79*AC79*AO79</f>
        <v>0</v>
      </c>
      <c r="AT79" s="17">
        <f>(AM79^4)*AA79*AP79*AQ79</f>
        <v>29.374128428570828</v>
      </c>
      <c r="AU79" s="17">
        <f>MIN(AR79, 0.05*AR$128)</f>
        <v>18.376476002422649</v>
      </c>
      <c r="AV79" s="17">
        <f>MIN(AS79, 0.05*AS$128)</f>
        <v>0</v>
      </c>
      <c r="AW79" s="17">
        <f>MIN(AT79, 0.05*AT$128)</f>
        <v>29.374128428570828</v>
      </c>
      <c r="AX79" s="14">
        <f>AU79/$AU$128</f>
        <v>2.8832276218165372E-2</v>
      </c>
      <c r="AY79" s="14">
        <f>AV79/$AV$128</f>
        <v>0</v>
      </c>
      <c r="AZ79" s="67">
        <f>AW79/$AW$128</f>
        <v>2.7772492972681245E-3</v>
      </c>
      <c r="BA79" s="21">
        <f>N79</f>
        <v>0</v>
      </c>
      <c r="BB79" s="66">
        <v>2435</v>
      </c>
      <c r="BC79" s="15">
        <f>$D$134*AX79</f>
        <v>3651.6366153068625</v>
      </c>
      <c r="BD79" s="19">
        <f>BC79-BB79</f>
        <v>1216.6366153068625</v>
      </c>
      <c r="BE79" s="53">
        <f>BD79*IF($BD$128 &gt; 0, (BD79&gt;0), (BD79&lt;0))</f>
        <v>1216.6366153068625</v>
      </c>
      <c r="BF79" s="61">
        <f>BE79/$BE$128</f>
        <v>4.4381985065092854E-2</v>
      </c>
      <c r="BG79" s="62">
        <f>BF79*$BD$128</f>
        <v>551.17987252338912</v>
      </c>
      <c r="BH79" s="63">
        <f>(IF(BG79 &gt; 0, V79, W79))</f>
        <v>267.40546932795036</v>
      </c>
      <c r="BI79" s="46">
        <f>BG79/BH79</f>
        <v>2.0612139082593455</v>
      </c>
      <c r="BJ79" s="64">
        <f>BB79/BC79</f>
        <v>0.66682429182383929</v>
      </c>
      <c r="BK79" s="66">
        <v>0</v>
      </c>
      <c r="BL79" s="66">
        <v>0</v>
      </c>
      <c r="BM79" s="66">
        <v>0</v>
      </c>
      <c r="BN79" s="10">
        <f>SUM(BK79:BM79)</f>
        <v>0</v>
      </c>
      <c r="BO79" s="15">
        <f>AY79*$D$133</f>
        <v>0</v>
      </c>
      <c r="BP79" s="9">
        <f>BO79-BN79</f>
        <v>0</v>
      </c>
      <c r="BQ79" s="53">
        <f>BP79*IF($BP$128 &gt; 0, (BP79&gt;0), (BP79&lt;0))</f>
        <v>0</v>
      </c>
      <c r="BR79" s="7">
        <f>BQ79/$BQ$128</f>
        <v>0</v>
      </c>
      <c r="BS79" s="62">
        <f>BR79*$BP$128</f>
        <v>0</v>
      </c>
      <c r="BT79" s="48">
        <f>IF(BS79&gt;0,V79,W79)</f>
        <v>272.60931412774954</v>
      </c>
      <c r="BU79" s="46">
        <f>BS79/BT79</f>
        <v>0</v>
      </c>
      <c r="BV79" s="64" t="e">
        <f>BN79/BO79</f>
        <v>#DIV/0!</v>
      </c>
      <c r="BW79" s="16">
        <f>BB79+BN79+BY79</f>
        <v>2435</v>
      </c>
      <c r="BX79" s="69">
        <f>BC79+BO79+BZ79</f>
        <v>3672.888126929558</v>
      </c>
      <c r="BY79" s="66">
        <v>0</v>
      </c>
      <c r="BZ79" s="15">
        <f>AZ79*$D$136</f>
        <v>21.251511622695688</v>
      </c>
      <c r="CA79" s="37">
        <f>BZ79-BY79</f>
        <v>21.251511622695688</v>
      </c>
      <c r="CB79" s="54">
        <f>CA79*(CA79&lt;&gt;0)</f>
        <v>21.251511622695688</v>
      </c>
      <c r="CC79" s="26">
        <f>CB79/$CB$128</f>
        <v>5.3462922321247065E-3</v>
      </c>
      <c r="CD79" s="47">
        <f>CC79 * $CA$128</f>
        <v>21.251511622695688</v>
      </c>
      <c r="CE79" s="48">
        <f>IF(CD79&gt;0, V79, W79)</f>
        <v>267.40546932795036</v>
      </c>
      <c r="CF79" s="65">
        <f>CD79/CE79</f>
        <v>7.9472987879064261E-2</v>
      </c>
      <c r="CG79" t="s">
        <v>224</v>
      </c>
      <c r="CH79" s="66">
        <v>0</v>
      </c>
      <c r="CI79" s="15">
        <f>AZ79*$CH$131</f>
        <v>23.242799368836934</v>
      </c>
      <c r="CJ79" s="37">
        <f>CI79-CH79</f>
        <v>23.242799368836934</v>
      </c>
      <c r="CK79" s="54">
        <f>CJ79*(CJ79&lt;&gt;0)</f>
        <v>23.242799368836934</v>
      </c>
      <c r="CL79" s="26">
        <f>CK79/$CK$128</f>
        <v>3.4210773283539823E-3</v>
      </c>
      <c r="CM79" s="47">
        <f>CL79 * $CJ$128</f>
        <v>23.242799368836934</v>
      </c>
      <c r="CN79" s="48">
        <f>IF(CD79&gt;0,V79,W79)</f>
        <v>267.40546932795036</v>
      </c>
      <c r="CO79" s="65">
        <f>CM79/CN79</f>
        <v>8.6919685776253114E-2</v>
      </c>
      <c r="CP79" s="70">
        <f>N79</f>
        <v>0</v>
      </c>
      <c r="CQ79" s="1">
        <f>BW79+BY79</f>
        <v>2435</v>
      </c>
    </row>
    <row r="80" spans="1:95" x14ac:dyDescent="0.2">
      <c r="A80" s="29" t="s">
        <v>165</v>
      </c>
      <c r="B80">
        <v>1</v>
      </c>
      <c r="C80">
        <v>1</v>
      </c>
      <c r="D80">
        <v>0.379956741167988</v>
      </c>
      <c r="E80">
        <v>0.62004325883201095</v>
      </c>
      <c r="F80">
        <v>0.58029978586723696</v>
      </c>
      <c r="G80">
        <v>0.58029978586723696</v>
      </c>
      <c r="H80">
        <v>7.4393108848864506E-2</v>
      </c>
      <c r="I80">
        <v>0.24510571652310101</v>
      </c>
      <c r="J80">
        <v>0.13503398182969301</v>
      </c>
      <c r="K80">
        <v>0.27992890301033801</v>
      </c>
      <c r="L80">
        <v>0.57243950792925902</v>
      </c>
      <c r="M80">
        <v>-1.7564151134495001</v>
      </c>
      <c r="N80" s="21">
        <v>0</v>
      </c>
      <c r="O80">
        <v>1.0235207130521</v>
      </c>
      <c r="P80">
        <v>0.98604382051363404</v>
      </c>
      <c r="Q80">
        <v>1.0057771687649799</v>
      </c>
      <c r="R80">
        <v>0.97233056141618701</v>
      </c>
      <c r="S80">
        <v>57.290000915527301</v>
      </c>
      <c r="T80" s="27">
        <f>IF(C80,P80,R80)</f>
        <v>0.98604382051363404</v>
      </c>
      <c r="U80" s="27">
        <f>IF(D80 = 0,O80,Q80)</f>
        <v>1.0057771687649799</v>
      </c>
      <c r="V80" s="39">
        <f>S80*T80^(1-N80)</f>
        <v>56.490451379976129</v>
      </c>
      <c r="W80" s="38">
        <f>S80*U80^(N80+1)</f>
        <v>57.620974919362155</v>
      </c>
      <c r="X80" s="44">
        <f>0.5 * (D80-MAX($D$3:$D$127))/(MIN($D$3:$D$127)-MAX($D$3:$D$127)) + 0.75</f>
        <v>1.056320056501332</v>
      </c>
      <c r="Y80" s="44">
        <f>AVERAGE(D80, F80, G80, H80, I80, J80, K80)</f>
        <v>0.32500257473063693</v>
      </c>
      <c r="Z80" s="22">
        <f>AI80^N80</f>
        <v>1</v>
      </c>
      <c r="AA80" s="22">
        <f>(Z80+AB80)/2</f>
        <v>1</v>
      </c>
      <c r="AB80" s="22">
        <f>AM80^N80</f>
        <v>1</v>
      </c>
      <c r="AC80" s="22">
        <v>1</v>
      </c>
      <c r="AD80" s="22">
        <v>1</v>
      </c>
      <c r="AE80" s="22">
        <v>1</v>
      </c>
      <c r="AF80" s="22">
        <f>PERCENTILE($L$2:$L$127, 0.05)</f>
        <v>-7.0738934788639324E-2</v>
      </c>
      <c r="AG80" s="22">
        <f>PERCENTILE($L$2:$L$127, 0.95)</f>
        <v>0.99971493111423171</v>
      </c>
      <c r="AH80" s="22">
        <f>MIN(MAX(L80,AF80), AG80)</f>
        <v>0.57243950792925902</v>
      </c>
      <c r="AI80" s="22">
        <f>AH80-$AH$128+1</f>
        <v>1.6431784427178984</v>
      </c>
      <c r="AJ80" s="22">
        <f>PERCENTILE($M$2:$M$127, 0.02)</f>
        <v>-2.5491164753882352</v>
      </c>
      <c r="AK80" s="22">
        <f>PERCENTILE($M$2:$M$127, 0.98)</f>
        <v>1.3143569426364499</v>
      </c>
      <c r="AL80" s="22">
        <f>MIN(MAX(M80,AJ80), AK80)</f>
        <v>-1.7564151134495001</v>
      </c>
      <c r="AM80" s="22">
        <f>AL80-$AL$128 + 1</f>
        <v>1.7927013619387351</v>
      </c>
      <c r="AN80" s="46">
        <v>1</v>
      </c>
      <c r="AO80" s="46">
        <v>1</v>
      </c>
      <c r="AP80" s="51">
        <v>1</v>
      </c>
      <c r="AQ80" s="21">
        <v>1</v>
      </c>
      <c r="AR80" s="17">
        <f>(AI80^4)*AB80*AE80*AN80</f>
        <v>7.2901911321619943</v>
      </c>
      <c r="AS80" s="17">
        <f>(AI80^4) *Z80*AC80*AO80</f>
        <v>7.2901911321619943</v>
      </c>
      <c r="AT80" s="17">
        <f>(AM80^4)*AA80*AP80*AQ80</f>
        <v>10.328370145874661</v>
      </c>
      <c r="AU80" s="17">
        <f>MIN(AR80, 0.05*AR$128)</f>
        <v>7.2901911321619943</v>
      </c>
      <c r="AV80" s="17">
        <f>MIN(AS80, 0.05*AS$128)</f>
        <v>7.2901911321619943</v>
      </c>
      <c r="AW80" s="17">
        <f>MIN(AT80, 0.05*AT$128)</f>
        <v>10.328370145874661</v>
      </c>
      <c r="AX80" s="14">
        <f>AU80/$AU$128</f>
        <v>1.1438145397300535E-2</v>
      </c>
      <c r="AY80" s="14">
        <f>AV80/$AV$128</f>
        <v>1.5068186521717387E-2</v>
      </c>
      <c r="AZ80" s="67">
        <f>AW80/$AW$128</f>
        <v>9.7652118595816656E-4</v>
      </c>
      <c r="BA80" s="21">
        <f>N80</f>
        <v>0</v>
      </c>
      <c r="BB80" s="66">
        <v>1776</v>
      </c>
      <c r="BC80" s="15">
        <f>$D$134*AX80</f>
        <v>1448.65255271351</v>
      </c>
      <c r="BD80" s="19">
        <f>BC80-BB80</f>
        <v>-327.34744728649002</v>
      </c>
      <c r="BE80" s="53">
        <f>BD80*IF($BD$128 &gt; 0, (BD80&gt;0), (BD80&lt;0))</f>
        <v>0</v>
      </c>
      <c r="BF80" s="61">
        <f>BE80/$BE$128</f>
        <v>0</v>
      </c>
      <c r="BG80" s="62">
        <f>BF80*$BD$128</f>
        <v>0</v>
      </c>
      <c r="BH80" s="63">
        <f>(IF(BG80 &gt; 0, V80, W80))</f>
        <v>57.620974919362155</v>
      </c>
      <c r="BI80" s="46">
        <f>BG80/BH80</f>
        <v>0</v>
      </c>
      <c r="BJ80" s="64">
        <f>BB80/BC80</f>
        <v>1.2259668453096824</v>
      </c>
      <c r="BK80" s="66">
        <v>458</v>
      </c>
      <c r="BL80" s="66">
        <v>2979</v>
      </c>
      <c r="BM80" s="66">
        <v>0</v>
      </c>
      <c r="BN80" s="10">
        <f>SUM(BK80:BM80)</f>
        <v>3437</v>
      </c>
      <c r="BO80" s="15">
        <f>AY80*$D$133</f>
        <v>2832.7286569637386</v>
      </c>
      <c r="BP80" s="9">
        <f>BO80-BN80</f>
        <v>-604.27134303626144</v>
      </c>
      <c r="BQ80" s="53">
        <f>BP80*IF($BP$128 &gt; 0, (BP80&gt;0), (BP80&lt;0))</f>
        <v>0</v>
      </c>
      <c r="BR80" s="7">
        <f>BQ80/$BQ$128</f>
        <v>0</v>
      </c>
      <c r="BS80" s="62">
        <f>BR80*$BP$128</f>
        <v>0</v>
      </c>
      <c r="BT80" s="48">
        <f>IF(BS80&gt;0,V80,W80)</f>
        <v>57.620974919362155</v>
      </c>
      <c r="BU80" s="46">
        <f>BS80/BT80</f>
        <v>0</v>
      </c>
      <c r="BV80" s="64">
        <f>BN80/BO80</f>
        <v>1.2133177639696524</v>
      </c>
      <c r="BW80" s="16">
        <f>BB80+BN80+BY80</f>
        <v>5213</v>
      </c>
      <c r="BX80" s="69">
        <f>BC80+BO80+BZ80</f>
        <v>4288.8535497922012</v>
      </c>
      <c r="BY80" s="66">
        <v>0</v>
      </c>
      <c r="BZ80" s="15">
        <f>AZ80*$D$136</f>
        <v>7.4723401149518907</v>
      </c>
      <c r="CA80" s="37">
        <f>BZ80-BY80</f>
        <v>7.4723401149518907</v>
      </c>
      <c r="CB80" s="54">
        <f>CA80*(CA80&lt;&gt;0)</f>
        <v>7.4723401149518907</v>
      </c>
      <c r="CC80" s="26">
        <f>CB80/$CB$128</f>
        <v>1.8798339911828674E-3</v>
      </c>
      <c r="CD80" s="47">
        <f>CC80 * $CA$128</f>
        <v>7.4723401149518907</v>
      </c>
      <c r="CE80" s="48">
        <f>IF(CD80&gt;0, V80, W80)</f>
        <v>56.490451379976129</v>
      </c>
      <c r="CF80" s="65">
        <f>CD80/CE80</f>
        <v>0.1322761622967058</v>
      </c>
      <c r="CG80" t="s">
        <v>224</v>
      </c>
      <c r="CH80" s="66">
        <v>116</v>
      </c>
      <c r="CI80" s="15">
        <f>AZ80*$CH$131</f>
        <v>8.1725058052838957</v>
      </c>
      <c r="CJ80" s="37">
        <f>CI80-CH80</f>
        <v>-107.82749419471611</v>
      </c>
      <c r="CK80" s="54">
        <f>CJ80*(CJ80&lt;&gt;0)</f>
        <v>-107.82749419471611</v>
      </c>
      <c r="CL80" s="26">
        <f>CK80/$CK$128</f>
        <v>-1.5870988253564353E-2</v>
      </c>
      <c r="CM80" s="47">
        <f>CL80 * $CJ$128</f>
        <v>-107.82749419471611</v>
      </c>
      <c r="CN80" s="48">
        <f>IF(CD80&gt;0,V80,W80)</f>
        <v>56.490451379976129</v>
      </c>
      <c r="CO80" s="65">
        <f>CM80/CN80</f>
        <v>-1.9087738115142261</v>
      </c>
      <c r="CP80" s="70">
        <f>N80</f>
        <v>0</v>
      </c>
      <c r="CQ80" s="1">
        <f>BW80+BY80</f>
        <v>5213</v>
      </c>
    </row>
    <row r="81" spans="1:95" x14ac:dyDescent="0.2">
      <c r="A81" s="29" t="s">
        <v>209</v>
      </c>
      <c r="B81">
        <v>1</v>
      </c>
      <c r="C81">
        <v>0</v>
      </c>
      <c r="D81">
        <v>0.38234119057131399</v>
      </c>
      <c r="E81">
        <v>0.61765880942868501</v>
      </c>
      <c r="F81">
        <v>0.43402225755166901</v>
      </c>
      <c r="G81">
        <v>0.43402225755166901</v>
      </c>
      <c r="H81">
        <v>0.51608859172586696</v>
      </c>
      <c r="I81">
        <v>0.214375261178437</v>
      </c>
      <c r="J81">
        <v>0.332620845171261</v>
      </c>
      <c r="K81">
        <v>0.37995374735614201</v>
      </c>
      <c r="L81">
        <v>0.58349398931945395</v>
      </c>
      <c r="M81">
        <v>1.32225932039185</v>
      </c>
      <c r="N81" s="21">
        <v>0</v>
      </c>
      <c r="O81">
        <v>1.0065872547714001</v>
      </c>
      <c r="P81">
        <v>0.98016829328479804</v>
      </c>
      <c r="Q81">
        <v>1.00675675022593</v>
      </c>
      <c r="R81">
        <v>0.97701938322336401</v>
      </c>
      <c r="S81">
        <v>5.9899997711181596</v>
      </c>
      <c r="T81" s="27">
        <f>IF(C81,P81,R81)</f>
        <v>0.97701938322336401</v>
      </c>
      <c r="U81" s="27">
        <f>IF(D81 = 0,O81,Q81)</f>
        <v>1.00675675022593</v>
      </c>
      <c r="V81" s="39">
        <f>S81*T81^(1-N81)</f>
        <v>5.8523458818859559</v>
      </c>
      <c r="W81" s="38">
        <f>S81*U81^(N81+1)</f>
        <v>6.0304727034249828</v>
      </c>
      <c r="X81" s="44">
        <f>0.5 * (D81-MAX($D$3:$D$127))/(MIN($D$3:$D$127)-MAX($D$3:$D$127)) + 0.75</f>
        <v>1.0551020408163267</v>
      </c>
      <c r="Y81" s="44">
        <f>AVERAGE(D81, F81, G81, H81, I81, J81, K81)</f>
        <v>0.38477487872947985</v>
      </c>
      <c r="Z81" s="22">
        <f>AI81^N81</f>
        <v>1</v>
      </c>
      <c r="AA81" s="22">
        <f>(Z81+AB81)/2</f>
        <v>1</v>
      </c>
      <c r="AB81" s="22">
        <f>AM81^N81</f>
        <v>1</v>
      </c>
      <c r="AC81" s="22">
        <v>1</v>
      </c>
      <c r="AD81" s="22">
        <v>1</v>
      </c>
      <c r="AE81" s="22">
        <v>1</v>
      </c>
      <c r="AF81" s="22">
        <f>PERCENTILE($L$2:$L$127, 0.05)</f>
        <v>-7.0738934788639324E-2</v>
      </c>
      <c r="AG81" s="22">
        <f>PERCENTILE($L$2:$L$127, 0.95)</f>
        <v>0.99971493111423171</v>
      </c>
      <c r="AH81" s="22">
        <f>MIN(MAX(L81,AF81), AG81)</f>
        <v>0.58349398931945395</v>
      </c>
      <c r="AI81" s="22">
        <f>AH81-$AH$128+1</f>
        <v>1.6542329241080933</v>
      </c>
      <c r="AJ81" s="22">
        <f>PERCENTILE($M$2:$M$127, 0.02)</f>
        <v>-2.5491164753882352</v>
      </c>
      <c r="AK81" s="22">
        <f>PERCENTILE($M$2:$M$127, 0.98)</f>
        <v>1.3143569426364499</v>
      </c>
      <c r="AL81" s="22">
        <f>MIN(MAX(M81,AJ81), AK81)</f>
        <v>1.3143569426364499</v>
      </c>
      <c r="AM81" s="22">
        <f>AL81-$AL$128 + 1</f>
        <v>4.863473418024685</v>
      </c>
      <c r="AN81" s="46">
        <v>0</v>
      </c>
      <c r="AO81" s="49">
        <v>0</v>
      </c>
      <c r="AP81" s="51">
        <v>0.5</v>
      </c>
      <c r="AQ81" s="50">
        <v>1</v>
      </c>
      <c r="AR81" s="17">
        <f>(AI81^4)*AB81*AE81*AN81</f>
        <v>0</v>
      </c>
      <c r="AS81" s="17">
        <f>(AI81^4) *Z81*AC81*AO81</f>
        <v>0</v>
      </c>
      <c r="AT81" s="17">
        <f>(AM81^4)*AA81*AP81*AQ81</f>
        <v>279.74104340812841</v>
      </c>
      <c r="AU81" s="17">
        <f>MIN(AR81, 0.05*AR$128)</f>
        <v>0</v>
      </c>
      <c r="AV81" s="17">
        <f>MIN(AS81, 0.05*AS$128)</f>
        <v>0</v>
      </c>
      <c r="AW81" s="17">
        <f>MIN(AT81, 0.05*AT$128)</f>
        <v>279.74104340812841</v>
      </c>
      <c r="AX81" s="14">
        <f>AU81/$AU$128</f>
        <v>0</v>
      </c>
      <c r="AY81" s="14">
        <f>AV81/$AV$128</f>
        <v>0</v>
      </c>
      <c r="AZ81" s="67">
        <f>AW81/$AW$128</f>
        <v>2.644880572751266E-2</v>
      </c>
      <c r="BA81" s="21">
        <f>N81</f>
        <v>0</v>
      </c>
      <c r="BB81" s="66">
        <v>0</v>
      </c>
      <c r="BC81" s="15">
        <f>$D$134*AX81</f>
        <v>0</v>
      </c>
      <c r="BD81" s="19">
        <f>BC81-BB81</f>
        <v>0</v>
      </c>
      <c r="BE81" s="53">
        <f>BD81*IF($BD$128 &gt; 0, (BD81&gt;0), (BD81&lt;0))</f>
        <v>0</v>
      </c>
      <c r="BF81" s="61">
        <f>BE81/$BE$128</f>
        <v>0</v>
      </c>
      <c r="BG81" s="62">
        <f>BF81*$BD$128</f>
        <v>0</v>
      </c>
      <c r="BH81" s="63">
        <f>(IF(BG81 &gt; 0, V81, W81))</f>
        <v>6.0304727034249828</v>
      </c>
      <c r="BI81" s="46">
        <f>BG81/BH81</f>
        <v>0</v>
      </c>
      <c r="BJ81" s="64" t="e">
        <f>BB81/BC81</f>
        <v>#DIV/0!</v>
      </c>
      <c r="BK81" s="66">
        <v>0</v>
      </c>
      <c r="BL81" s="66">
        <v>0</v>
      </c>
      <c r="BM81" s="66">
        <v>0</v>
      </c>
      <c r="BN81" s="10">
        <f>SUM(BK81:BM81)</f>
        <v>0</v>
      </c>
      <c r="BO81" s="15">
        <f>AY81*$D$133</f>
        <v>0</v>
      </c>
      <c r="BP81" s="9">
        <f>BO81-BN81</f>
        <v>0</v>
      </c>
      <c r="BQ81" s="53">
        <f>BP81*IF($BP$128 &gt; 0, (BP81&gt;0), (BP81&lt;0))</f>
        <v>0</v>
      </c>
      <c r="BR81" s="7">
        <f>BQ81/$BQ$128</f>
        <v>0</v>
      </c>
      <c r="BS81" s="62">
        <f>BR81*$BP$128</f>
        <v>0</v>
      </c>
      <c r="BT81" s="48">
        <f>IF(BS81&gt;0,V81,W81)</f>
        <v>6.0304727034249828</v>
      </c>
      <c r="BU81" s="46">
        <f>BS81/BT81</f>
        <v>0</v>
      </c>
      <c r="BV81" s="64" t="e">
        <f>BN81/BO81</f>
        <v>#DIV/0!</v>
      </c>
      <c r="BW81" s="16">
        <f>BB81+BN81+BY81</f>
        <v>120</v>
      </c>
      <c r="BX81" s="69">
        <f>BC81+BO81+BZ81</f>
        <v>202.38626142692686</v>
      </c>
      <c r="BY81" s="66">
        <v>120</v>
      </c>
      <c r="BZ81" s="15">
        <f>AZ81*$D$136</f>
        <v>202.38626142692686</v>
      </c>
      <c r="CA81" s="37">
        <f>BZ81-BY81</f>
        <v>82.386261426926865</v>
      </c>
      <c r="CB81" s="54">
        <f>CA81*(CA81&lt;&gt;0)</f>
        <v>82.386261426926865</v>
      </c>
      <c r="CC81" s="26">
        <f>CB81/$CB$128</f>
        <v>2.0726103503629419E-2</v>
      </c>
      <c r="CD81" s="47">
        <f>CC81 * $CA$128</f>
        <v>82.386261426926865</v>
      </c>
      <c r="CE81" s="48">
        <f>IF(CD81&gt;0, V81, W81)</f>
        <v>5.8523458818859559</v>
      </c>
      <c r="CF81" s="65">
        <f>CD81/CE81</f>
        <v>14.077476466646802</v>
      </c>
      <c r="CG81" t="s">
        <v>224</v>
      </c>
      <c r="CH81" s="66">
        <v>0</v>
      </c>
      <c r="CI81" s="15">
        <f>AZ81*$CH$131</f>
        <v>221.35005513355344</v>
      </c>
      <c r="CJ81" s="37">
        <f>CI81-CH81</f>
        <v>221.35005513355344</v>
      </c>
      <c r="CK81" s="54">
        <f>CJ81*(CJ81&lt;&gt;0)</f>
        <v>221.35005513355344</v>
      </c>
      <c r="CL81" s="26">
        <f>CK81/$CK$128</f>
        <v>3.2580225954305805E-2</v>
      </c>
      <c r="CM81" s="47">
        <f>CL81 * $CJ$128</f>
        <v>221.35005513355344</v>
      </c>
      <c r="CN81" s="48">
        <f>IF(CD81&gt;0,V81,W81)</f>
        <v>5.8523458818859559</v>
      </c>
      <c r="CO81" s="65">
        <f>CM81/CN81</f>
        <v>37.822449253840404</v>
      </c>
      <c r="CP81" s="70">
        <f>N81</f>
        <v>0</v>
      </c>
      <c r="CQ81" s="1">
        <f>BW81+BY81</f>
        <v>240</v>
      </c>
    </row>
    <row r="82" spans="1:95" x14ac:dyDescent="0.2">
      <c r="A82" s="30" t="s">
        <v>166</v>
      </c>
      <c r="B82">
        <v>1</v>
      </c>
      <c r="C82">
        <v>1</v>
      </c>
      <c r="D82">
        <v>0.38765008576329302</v>
      </c>
      <c r="E82">
        <v>0.61234991423670604</v>
      </c>
      <c r="F82">
        <v>0.49748743718592903</v>
      </c>
      <c r="G82">
        <v>0.49748743718592903</v>
      </c>
      <c r="H82">
        <v>0.141649048625792</v>
      </c>
      <c r="I82">
        <v>0.42706131078224102</v>
      </c>
      <c r="J82">
        <v>0.24595289869645401</v>
      </c>
      <c r="K82">
        <v>0.34979776620348701</v>
      </c>
      <c r="L82">
        <v>-0.16271029176625099</v>
      </c>
      <c r="M82">
        <v>-2.1432779121325298</v>
      </c>
      <c r="N82" s="21">
        <v>0</v>
      </c>
      <c r="O82">
        <v>0.99100433743007499</v>
      </c>
      <c r="P82">
        <v>0.97225172409801197</v>
      </c>
      <c r="Q82">
        <v>1.0179185139498801</v>
      </c>
      <c r="R82">
        <v>0.97468749490759599</v>
      </c>
      <c r="S82">
        <v>2.6900000572204501</v>
      </c>
      <c r="T82" s="27">
        <f>IF(C82,P82,R82)</f>
        <v>0.97225172409801197</v>
      </c>
      <c r="U82" s="27">
        <f>IF(D82 = 0,O82,Q82)</f>
        <v>1.0179185139498801</v>
      </c>
      <c r="V82" s="39">
        <f>S82*T82^(1-N82)</f>
        <v>2.6153571934563336</v>
      </c>
      <c r="W82" s="38">
        <f>S82*U82^(N82+1)</f>
        <v>2.7382008607709332</v>
      </c>
      <c r="X82" s="44">
        <f>0.5 * (D82-MAX($D$3:$D$127))/(MIN($D$3:$D$127)-MAX($D$3:$D$127)) + 0.75</f>
        <v>1.052390170476424</v>
      </c>
      <c r="Y82" s="44">
        <f>AVERAGE(D82, F82, G82, H82, I82, J82, K82)</f>
        <v>0.36386942634901781</v>
      </c>
      <c r="Z82" s="22">
        <f>AI82^N82</f>
        <v>1</v>
      </c>
      <c r="AA82" s="22">
        <f>(Z82+AB82)/2</f>
        <v>1</v>
      </c>
      <c r="AB82" s="22">
        <f>AM82^N82</f>
        <v>1</v>
      </c>
      <c r="AC82" s="22">
        <v>1</v>
      </c>
      <c r="AD82" s="22">
        <v>1</v>
      </c>
      <c r="AE82" s="22">
        <v>1</v>
      </c>
      <c r="AF82" s="22">
        <f>PERCENTILE($L$2:$L$127, 0.05)</f>
        <v>-7.0738934788639324E-2</v>
      </c>
      <c r="AG82" s="22">
        <f>PERCENTILE($L$2:$L$127, 0.95)</f>
        <v>0.99971493111423171</v>
      </c>
      <c r="AH82" s="22">
        <f>MIN(MAX(L82,AF82), AG82)</f>
        <v>-7.0738934788639324E-2</v>
      </c>
      <c r="AI82" s="22">
        <f>AH82-$AH$128+1</f>
        <v>1</v>
      </c>
      <c r="AJ82" s="22">
        <f>PERCENTILE($M$2:$M$127, 0.02)</f>
        <v>-2.5491164753882352</v>
      </c>
      <c r="AK82" s="22">
        <f>PERCENTILE($M$2:$M$127, 0.98)</f>
        <v>1.3143569426364499</v>
      </c>
      <c r="AL82" s="22">
        <f>MIN(MAX(M82,AJ82), AK82)</f>
        <v>-2.1432779121325298</v>
      </c>
      <c r="AM82" s="22">
        <f>AL82-$AL$128 + 1</f>
        <v>1.4058385632557053</v>
      </c>
      <c r="AN82" s="46">
        <v>1</v>
      </c>
      <c r="AO82" s="46">
        <v>1</v>
      </c>
      <c r="AP82" s="51">
        <v>1</v>
      </c>
      <c r="AQ82" s="21">
        <v>1</v>
      </c>
      <c r="AR82" s="17">
        <f>(AI82^4)*AB82*AE82*AN82</f>
        <v>1</v>
      </c>
      <c r="AS82" s="17">
        <f>(AI82^4) *Z82*AC82*AO82</f>
        <v>1</v>
      </c>
      <c r="AT82" s="17">
        <f>(AM82^4)*AA82*AP82*AQ82</f>
        <v>3.9060860705568738</v>
      </c>
      <c r="AU82" s="17">
        <f>MIN(AR82, 0.05*AR$128)</f>
        <v>1</v>
      </c>
      <c r="AV82" s="17">
        <f>MIN(AS82, 0.05*AS$128)</f>
        <v>1</v>
      </c>
      <c r="AW82" s="17">
        <f>MIN(AT82, 0.05*AT$128)</f>
        <v>3.9060860705568738</v>
      </c>
      <c r="AX82" s="14">
        <f>AU82/$AU$128</f>
        <v>1.568977436934279E-3</v>
      </c>
      <c r="AY82" s="14">
        <f>AV82/$AV$128</f>
        <v>2.0669124099149281E-3</v>
      </c>
      <c r="AZ82" s="67">
        <f>AW82/$AW$128</f>
        <v>3.6931052510723626E-4</v>
      </c>
      <c r="BA82" s="21">
        <f>N82</f>
        <v>0</v>
      </c>
      <c r="BB82" s="66">
        <v>167</v>
      </c>
      <c r="BC82" s="15">
        <f>$D$134*AX82</f>
        <v>198.71256136516337</v>
      </c>
      <c r="BD82" s="19">
        <f>BC82-BB82</f>
        <v>31.712561365163367</v>
      </c>
      <c r="BE82" s="53">
        <f>BD82*IF($BD$128 &gt; 0, (BD82&gt;0), (BD82&lt;0))</f>
        <v>31.712561365163367</v>
      </c>
      <c r="BF82" s="61">
        <f>BE82/$BE$128</f>
        <v>1.1568502929936292E-3</v>
      </c>
      <c r="BG82" s="62">
        <f>BF82*$BD$128</f>
        <v>14.366923788687906</v>
      </c>
      <c r="BH82" s="63">
        <f>(IF(BG82 &gt; 0, V82, W82))</f>
        <v>2.6153571934563336</v>
      </c>
      <c r="BI82" s="46">
        <f>BG82/BH82</f>
        <v>5.4932931626449282</v>
      </c>
      <c r="BJ82" s="64">
        <f>BB82/BC82</f>
        <v>0.84040988074786627</v>
      </c>
      <c r="BK82" s="66">
        <v>167</v>
      </c>
      <c r="BL82" s="66">
        <v>202</v>
      </c>
      <c r="BM82" s="66">
        <v>0</v>
      </c>
      <c r="BN82" s="10">
        <f>SUM(BK82:BM82)</f>
        <v>369</v>
      </c>
      <c r="BO82" s="15">
        <f>AY82*$D$133</f>
        <v>388.56713158954699</v>
      </c>
      <c r="BP82" s="9">
        <f>BO82-BN82</f>
        <v>19.567131589546989</v>
      </c>
      <c r="BQ82" s="53">
        <f>BP82*IF($BP$128 &gt; 0, (BP82&gt;0), (BP82&lt;0))</f>
        <v>19.567131589546989</v>
      </c>
      <c r="BR82" s="7">
        <f>BQ82/$BQ$128</f>
        <v>1.28231371132586E-3</v>
      </c>
      <c r="BS82" s="62">
        <f>BR82*$BP$128</f>
        <v>3.451988510889259</v>
      </c>
      <c r="BT82" s="48">
        <f>IF(BS82&gt;0,V82,W82)</f>
        <v>2.6153571934563336</v>
      </c>
      <c r="BU82" s="46">
        <f>BS82/BT82</f>
        <v>1.3198917989199297</v>
      </c>
      <c r="BV82" s="64">
        <f>BN82/BO82</f>
        <v>0.94964285448050656</v>
      </c>
      <c r="BW82" s="16">
        <f>BB82+BN82+BY82</f>
        <v>536</v>
      </c>
      <c r="BX82" s="69">
        <f>BC82+BO82+BZ82</f>
        <v>590.10565709283082</v>
      </c>
      <c r="BY82" s="66">
        <v>0</v>
      </c>
      <c r="BZ82" s="15">
        <f>AZ82*$D$136</f>
        <v>2.8259641381205718</v>
      </c>
      <c r="CA82" s="37">
        <f>BZ82-BY82</f>
        <v>2.8259641381205718</v>
      </c>
      <c r="CB82" s="54">
        <f>CA82*(CA82&lt;&gt;0)</f>
        <v>2.8259641381205718</v>
      </c>
      <c r="CC82" s="26">
        <f>CB82/$CB$128</f>
        <v>7.1093437436995581E-4</v>
      </c>
      <c r="CD82" s="47">
        <f>CC82 * $CA$128</f>
        <v>2.8259641381205718</v>
      </c>
      <c r="CE82" s="48">
        <f>IF(CD82&gt;0, V82, W82)</f>
        <v>2.6153571934563336</v>
      </c>
      <c r="CF82" s="65">
        <f>CD82/CE82</f>
        <v>1.0805270290387792</v>
      </c>
      <c r="CG82" t="s">
        <v>224</v>
      </c>
      <c r="CH82" s="66">
        <v>0</v>
      </c>
      <c r="CI82" s="15">
        <f>AZ82*$CH$131</f>
        <v>3.0907597846224601</v>
      </c>
      <c r="CJ82" s="37">
        <f>CI82-CH82</f>
        <v>3.0907597846224601</v>
      </c>
      <c r="CK82" s="54">
        <f>CJ82*(CJ82&lt;&gt;0)</f>
        <v>3.0907597846224601</v>
      </c>
      <c r="CL82" s="26">
        <f>CK82/$CK$128</f>
        <v>4.5492490206394806E-4</v>
      </c>
      <c r="CM82" s="47">
        <f>CL82 * $CJ$128</f>
        <v>3.0907597846224601</v>
      </c>
      <c r="CN82" s="48">
        <f>IF(CD82&gt;0,V82,W82)</f>
        <v>2.6153571934563336</v>
      </c>
      <c r="CO82" s="65">
        <f>CM82/CN82</f>
        <v>1.1817734848439025</v>
      </c>
      <c r="CP82" s="70">
        <f>N82</f>
        <v>0</v>
      </c>
      <c r="CQ82" s="1">
        <f>BW82+BY82</f>
        <v>536</v>
      </c>
    </row>
    <row r="83" spans="1:95" x14ac:dyDescent="0.2">
      <c r="A83" s="30" t="s">
        <v>190</v>
      </c>
      <c r="B83">
        <v>1</v>
      </c>
      <c r="C83">
        <v>1</v>
      </c>
      <c r="D83">
        <v>0.77786656012784605</v>
      </c>
      <c r="E83">
        <v>0.222133439872153</v>
      </c>
      <c r="F83">
        <v>0.98569725864123903</v>
      </c>
      <c r="G83">
        <v>0.98569725864123903</v>
      </c>
      <c r="H83">
        <v>0.87463435018804803</v>
      </c>
      <c r="I83">
        <v>0.41078144588382698</v>
      </c>
      <c r="J83">
        <v>0.59940267182413198</v>
      </c>
      <c r="K83">
        <v>0.768654389462053</v>
      </c>
      <c r="L83">
        <v>0.62379357718962603</v>
      </c>
      <c r="M83">
        <v>-0.81077208273013002</v>
      </c>
      <c r="N83" s="21">
        <v>0</v>
      </c>
      <c r="O83">
        <v>1.0066019601043801</v>
      </c>
      <c r="P83">
        <v>0.992522090263392</v>
      </c>
      <c r="Q83">
        <v>1.0100878320394799</v>
      </c>
      <c r="R83">
        <v>0.99285669409414001</v>
      </c>
      <c r="S83">
        <v>151.38999938964801</v>
      </c>
      <c r="T83" s="27">
        <f>IF(C83,P83,R83)</f>
        <v>0.992522090263392</v>
      </c>
      <c r="U83" s="27">
        <f>IF(D83 = 0,O83,Q83)</f>
        <v>1.0100878320394799</v>
      </c>
      <c r="V83" s="39">
        <f>S83*T83^(1-N83)</f>
        <v>150.2579186391871</v>
      </c>
      <c r="W83" s="38">
        <f>S83*U83^(N83+1)</f>
        <v>152.91719627594776</v>
      </c>
      <c r="X83" s="44">
        <f>0.5 * (D83-MAX($D$3:$D$127))/(MIN($D$3:$D$127)-MAX($D$3:$D$127)) + 0.75</f>
        <v>0.85306122448979615</v>
      </c>
      <c r="Y83" s="44">
        <f>AVERAGE(D83, F83, G83, H83, I83, J83, K83)</f>
        <v>0.77181913353834042</v>
      </c>
      <c r="Z83" s="22">
        <f>AI83^N83</f>
        <v>1</v>
      </c>
      <c r="AA83" s="22">
        <f>(Z83+AB83)/2</f>
        <v>1</v>
      </c>
      <c r="AB83" s="22">
        <f>AM83^N83</f>
        <v>1</v>
      </c>
      <c r="AC83" s="22">
        <v>1</v>
      </c>
      <c r="AD83" s="22">
        <v>1</v>
      </c>
      <c r="AE83" s="22">
        <v>1</v>
      </c>
      <c r="AF83" s="22">
        <f>PERCENTILE($L$2:$L$127, 0.05)</f>
        <v>-7.0738934788639324E-2</v>
      </c>
      <c r="AG83" s="22">
        <f>PERCENTILE($L$2:$L$127, 0.95)</f>
        <v>0.99971493111423171</v>
      </c>
      <c r="AH83" s="22">
        <f>MIN(MAX(L83,AF83), AG83)</f>
        <v>0.62379357718962603</v>
      </c>
      <c r="AI83" s="22">
        <f>AH83-$AH$128+1</f>
        <v>1.6945325119782653</v>
      </c>
      <c r="AJ83" s="22">
        <f>PERCENTILE($M$2:$M$127, 0.02)</f>
        <v>-2.5491164753882352</v>
      </c>
      <c r="AK83" s="22">
        <f>PERCENTILE($M$2:$M$127, 0.98)</f>
        <v>1.3143569426364499</v>
      </c>
      <c r="AL83" s="22">
        <f>MIN(MAX(M83,AJ83), AK83)</f>
        <v>-0.81077208273013002</v>
      </c>
      <c r="AM83" s="22">
        <f>AL83-$AL$128 + 1</f>
        <v>2.7383443926581053</v>
      </c>
      <c r="AN83" s="46">
        <v>1</v>
      </c>
      <c r="AO83" s="46">
        <v>0</v>
      </c>
      <c r="AP83" s="51">
        <v>1</v>
      </c>
      <c r="AQ83" s="21">
        <v>1</v>
      </c>
      <c r="AR83" s="17">
        <f>(AI83^4)*AB83*AE83*AN83</f>
        <v>8.2451701668794062</v>
      </c>
      <c r="AS83" s="17">
        <f>(AI83^4) *Z83*AC83*AO83</f>
        <v>0</v>
      </c>
      <c r="AT83" s="17">
        <f>(AM83^4)*AA83*AP83*AQ83</f>
        <v>56.227952352893666</v>
      </c>
      <c r="AU83" s="17">
        <f>MIN(AR83, 0.05*AR$128)</f>
        <v>8.2451701668794062</v>
      </c>
      <c r="AV83" s="17">
        <f>MIN(AS83, 0.05*AS$128)</f>
        <v>0</v>
      </c>
      <c r="AW83" s="17">
        <f>MIN(AT83, 0.05*AT$128)</f>
        <v>56.227952352893666</v>
      </c>
      <c r="AX83" s="14">
        <f>AU83/$AU$128</f>
        <v>1.2936485955517432E-2</v>
      </c>
      <c r="AY83" s="14">
        <f>AV83/$AV$128</f>
        <v>0</v>
      </c>
      <c r="AZ83" s="67">
        <f>AW83/$AW$128</f>
        <v>5.3162101996875252E-3</v>
      </c>
      <c r="BA83" s="21">
        <f>N83</f>
        <v>0</v>
      </c>
      <c r="BB83" s="66">
        <v>1060</v>
      </c>
      <c r="BC83" s="15">
        <f>$D$134*AX83</f>
        <v>1638.4188827522382</v>
      </c>
      <c r="BD83" s="19">
        <f>BC83-BB83</f>
        <v>578.41888275223823</v>
      </c>
      <c r="BE83" s="53">
        <f>BD83*IF($BD$128 &gt; 0, (BD83&gt;0), (BD83&lt;0))</f>
        <v>578.41888275223823</v>
      </c>
      <c r="BF83" s="61">
        <f>BE83/$BE$128</f>
        <v>2.1100284088690396E-2</v>
      </c>
      <c r="BG83" s="62">
        <f>BF83*$BD$128</f>
        <v>262.04442809744648</v>
      </c>
      <c r="BH83" s="63">
        <f>(IF(BG83 &gt; 0, V83, W83))</f>
        <v>150.2579186391871</v>
      </c>
      <c r="BI83" s="46">
        <f>BG83/BH83</f>
        <v>1.7439641815263744</v>
      </c>
      <c r="BJ83" s="64">
        <f>BB83/BC83</f>
        <v>0.64696519990016088</v>
      </c>
      <c r="BK83" s="66">
        <v>0</v>
      </c>
      <c r="BL83" s="66">
        <v>0</v>
      </c>
      <c r="BM83" s="66">
        <v>0</v>
      </c>
      <c r="BN83" s="10">
        <f>SUM(BK83:BM83)</f>
        <v>0</v>
      </c>
      <c r="BO83" s="15">
        <f>AY83*$D$133</f>
        <v>0</v>
      </c>
      <c r="BP83" s="9">
        <f>BO83-BN83</f>
        <v>0</v>
      </c>
      <c r="BQ83" s="53">
        <f>BP83*IF($BP$128 &gt; 0, (BP83&gt;0), (BP83&lt;0))</f>
        <v>0</v>
      </c>
      <c r="BR83" s="7">
        <f>BQ83/$BQ$128</f>
        <v>0</v>
      </c>
      <c r="BS83" s="62">
        <f>BR83*$BP$128</f>
        <v>0</v>
      </c>
      <c r="BT83" s="48">
        <f>IF(BS83&gt;0,V83,W83)</f>
        <v>152.91719627594776</v>
      </c>
      <c r="BU83" s="46">
        <f>BS83/BT83</f>
        <v>0</v>
      </c>
      <c r="BV83" s="64" t="e">
        <f>BN83/BO83</f>
        <v>#DIV/0!</v>
      </c>
      <c r="BW83" s="16">
        <f>BB83+BN83+BY83</f>
        <v>1060</v>
      </c>
      <c r="BX83" s="69">
        <f>BC83+BO83+BZ83</f>
        <v>1679.0985232002472</v>
      </c>
      <c r="BY83" s="66">
        <v>0</v>
      </c>
      <c r="BZ83" s="15">
        <f>AZ83*$D$136</f>
        <v>40.679640448008946</v>
      </c>
      <c r="CA83" s="37">
        <f>BZ83-BY83</f>
        <v>40.679640448008946</v>
      </c>
      <c r="CB83" s="54">
        <f>CA83*(CA83&lt;&gt;0)</f>
        <v>40.679640448008946</v>
      </c>
      <c r="CC83" s="26">
        <f>CB83/$CB$128</f>
        <v>1.023387181081987E-2</v>
      </c>
      <c r="CD83" s="47">
        <f>CC83 * $CA$128</f>
        <v>40.679640448008946</v>
      </c>
      <c r="CE83" s="48">
        <f>IF(CD83&gt;0, V83, W83)</f>
        <v>150.2579186391871</v>
      </c>
      <c r="CF83" s="65">
        <f>CD83/CE83</f>
        <v>0.27073209063738318</v>
      </c>
      <c r="CG83" t="s">
        <v>224</v>
      </c>
      <c r="CH83" s="66">
        <v>0</v>
      </c>
      <c r="CI83" s="15">
        <f>AZ83*$CH$131</f>
        <v>44.4913631611849</v>
      </c>
      <c r="CJ83" s="37">
        <f>CI83-CH83</f>
        <v>44.4913631611849</v>
      </c>
      <c r="CK83" s="54">
        <f>CJ83*(CJ83&lt;&gt;0)</f>
        <v>44.4913631611849</v>
      </c>
      <c r="CL83" s="26">
        <f>CK83/$CK$128</f>
        <v>6.548625722870907E-3</v>
      </c>
      <c r="CM83" s="47">
        <f>CL83 * $CJ$128</f>
        <v>44.4913631611849</v>
      </c>
      <c r="CN83" s="48">
        <f>IF(CD83&gt;0,V83,W83)</f>
        <v>150.2579186391871</v>
      </c>
      <c r="CO83" s="65">
        <f>CM83/CN83</f>
        <v>0.29609995642240716</v>
      </c>
      <c r="CP83" s="70">
        <f>N83</f>
        <v>0</v>
      </c>
      <c r="CQ83" s="1">
        <f>BW83+BY83</f>
        <v>1060</v>
      </c>
    </row>
    <row r="84" spans="1:95" x14ac:dyDescent="0.2">
      <c r="A84" s="30" t="s">
        <v>170</v>
      </c>
      <c r="B84">
        <v>1</v>
      </c>
      <c r="C84">
        <v>1</v>
      </c>
      <c r="D84">
        <v>0.55932880543347896</v>
      </c>
      <c r="E84">
        <v>0.44067119456651999</v>
      </c>
      <c r="F84">
        <v>0.76162097735399203</v>
      </c>
      <c r="G84">
        <v>0.76162097735399203</v>
      </c>
      <c r="H84">
        <v>0.43752611784370998</v>
      </c>
      <c r="I84">
        <v>0.28834099456748802</v>
      </c>
      <c r="J84">
        <v>0.35518546700042097</v>
      </c>
      <c r="K84">
        <v>0.52011220185532603</v>
      </c>
      <c r="L84">
        <v>0.776339517962923</v>
      </c>
      <c r="M84">
        <v>-2.54676080034826</v>
      </c>
      <c r="N84" s="21">
        <v>0</v>
      </c>
      <c r="O84">
        <v>1.00820082744002</v>
      </c>
      <c r="P84">
        <v>0.99065787608109401</v>
      </c>
      <c r="Q84">
        <v>1.0225116561551499</v>
      </c>
      <c r="R84">
        <v>0.992918147501201</v>
      </c>
      <c r="S84">
        <v>171.08000183105401</v>
      </c>
      <c r="T84" s="27">
        <f>IF(C84,P84,R84)</f>
        <v>0.99065787608109401</v>
      </c>
      <c r="U84" s="27">
        <f>IF(D84 = 0,O84,Q84)</f>
        <v>1.0225116561551499</v>
      </c>
      <c r="V84" s="39">
        <f>S84*T84^(1-N84)</f>
        <v>169.48175125390165</v>
      </c>
      <c r="W84" s="38">
        <f>S84*U84^(N84+1)</f>
        <v>174.93129600729711</v>
      </c>
      <c r="X84" s="44">
        <f>0.5 * (D84-MAX($D$3:$D$127))/(MIN($D$3:$D$127)-MAX($D$3:$D$127)) + 0.75</f>
        <v>0.96469387755102087</v>
      </c>
      <c r="Y84" s="44">
        <f>AVERAGE(D84, F84, G84, H84, I84, J84, K84)</f>
        <v>0.52624793448691543</v>
      </c>
      <c r="Z84" s="22">
        <f>AI84^N84</f>
        <v>1</v>
      </c>
      <c r="AA84" s="22">
        <f>(Z84+AB84)/2</f>
        <v>1</v>
      </c>
      <c r="AB84" s="22">
        <f>AM84^N84</f>
        <v>1</v>
      </c>
      <c r="AC84" s="22">
        <v>1</v>
      </c>
      <c r="AD84" s="22">
        <v>1</v>
      </c>
      <c r="AE84" s="22">
        <v>1</v>
      </c>
      <c r="AF84" s="22">
        <f>PERCENTILE($L$2:$L$127, 0.05)</f>
        <v>-7.0738934788639324E-2</v>
      </c>
      <c r="AG84" s="22">
        <f>PERCENTILE($L$2:$L$127, 0.95)</f>
        <v>0.99971493111423171</v>
      </c>
      <c r="AH84" s="22">
        <f>MIN(MAX(L84,AF84), AG84)</f>
        <v>0.776339517962923</v>
      </c>
      <c r="AI84" s="22">
        <f>AH84-$AH$128+1</f>
        <v>1.8470784527515622</v>
      </c>
      <c r="AJ84" s="22">
        <f>PERCENTILE($M$2:$M$127, 0.02)</f>
        <v>-2.5491164753882352</v>
      </c>
      <c r="AK84" s="22">
        <f>PERCENTILE($M$2:$M$127, 0.98)</f>
        <v>1.3143569426364499</v>
      </c>
      <c r="AL84" s="22">
        <f>MIN(MAX(M84,AJ84), AK84)</f>
        <v>-2.54676080034826</v>
      </c>
      <c r="AM84" s="22">
        <f>AL84-$AL$128 + 1</f>
        <v>1.0023556750399751</v>
      </c>
      <c r="AN84" s="46">
        <v>1</v>
      </c>
      <c r="AO84" s="46">
        <v>1</v>
      </c>
      <c r="AP84" s="51">
        <v>1</v>
      </c>
      <c r="AQ84" s="21">
        <v>1</v>
      </c>
      <c r="AR84" s="17">
        <f>(AI84^4)*AB84*AE84*AN84</f>
        <v>11.639688774379817</v>
      </c>
      <c r="AS84" s="17">
        <f>(AI84^4) *Z84*AC84*AO84</f>
        <v>11.639688774379817</v>
      </c>
      <c r="AT84" s="17">
        <f>(AM84^4)*AA84*AP84*AQ84</f>
        <v>1.0094560477085519</v>
      </c>
      <c r="AU84" s="17">
        <f>MIN(AR84, 0.05*AR$128)</f>
        <v>11.639688774379817</v>
      </c>
      <c r="AV84" s="17">
        <f>MIN(AS84, 0.05*AS$128)</f>
        <v>11.639688774379817</v>
      </c>
      <c r="AW84" s="17">
        <f>MIN(AT84, 0.05*AT$128)</f>
        <v>1.0094560477085519</v>
      </c>
      <c r="AX84" s="14">
        <f>AU84/$AU$128</f>
        <v>1.8262409059939144E-2</v>
      </c>
      <c r="AY84" s="14">
        <f>AV84/$AV$128</f>
        <v>2.4058217175313125E-2</v>
      </c>
      <c r="AZ84" s="67">
        <f>AW84/$AW$128</f>
        <v>9.5441507513625197E-5</v>
      </c>
      <c r="BA84" s="21">
        <f>N84</f>
        <v>0</v>
      </c>
      <c r="BB84" s="66">
        <v>2053</v>
      </c>
      <c r="BC84" s="15">
        <f>$D$134*AX84</f>
        <v>2312.9523698503526</v>
      </c>
      <c r="BD84" s="19">
        <f>BC84-BB84</f>
        <v>259.95236985035262</v>
      </c>
      <c r="BE84" s="53">
        <f>BD84*IF($BD$128 &gt; 0, (BD84&gt;0), (BD84&lt;0))</f>
        <v>259.95236985035262</v>
      </c>
      <c r="BF84" s="61">
        <f>BE84/$BE$128</f>
        <v>9.4828661665947861E-3</v>
      </c>
      <c r="BG84" s="62">
        <f>BF84*$BD$128</f>
        <v>117.76771492294085</v>
      </c>
      <c r="BH84" s="63">
        <f>(IF(BG84 &gt; 0, V84, W84))</f>
        <v>169.48175125390165</v>
      </c>
      <c r="BI84" s="46">
        <f>BG84/BH84</f>
        <v>0.69486958950826705</v>
      </c>
      <c r="BJ84" s="64">
        <f>BB84/BC84</f>
        <v>0.88761015002346488</v>
      </c>
      <c r="BK84" s="66">
        <v>513</v>
      </c>
      <c r="BL84" s="66">
        <v>4619</v>
      </c>
      <c r="BM84" s="66">
        <v>0</v>
      </c>
      <c r="BN84" s="10">
        <f>SUM(BK84:BM84)</f>
        <v>5132</v>
      </c>
      <c r="BO84" s="15">
        <f>AY84*$D$133</f>
        <v>4522.8004796558153</v>
      </c>
      <c r="BP84" s="9">
        <f>BO84-BN84</f>
        <v>-609.19952034418475</v>
      </c>
      <c r="BQ84" s="53">
        <f>BP84*IF($BP$128 &gt; 0, (BP84&gt;0), (BP84&lt;0))</f>
        <v>0</v>
      </c>
      <c r="BR84" s="7">
        <f>BQ84/$BQ$128</f>
        <v>0</v>
      </c>
      <c r="BS84" s="62">
        <f>BR84*$BP$128</f>
        <v>0</v>
      </c>
      <c r="BT84" s="48">
        <f>IF(BS84&gt;0,V84,W84)</f>
        <v>174.93129600729711</v>
      </c>
      <c r="BU84" s="46">
        <f>BS84/BT84</f>
        <v>0</v>
      </c>
      <c r="BV84" s="64">
        <f>BN84/BO84</f>
        <v>1.1346952011446114</v>
      </c>
      <c r="BW84" s="16">
        <f>BB84+BN84+BY84</f>
        <v>7185</v>
      </c>
      <c r="BX84" s="69">
        <f>BC84+BO84+BZ84</f>
        <v>6836.4831679216622</v>
      </c>
      <c r="BY84" s="66">
        <v>0</v>
      </c>
      <c r="BZ84" s="15">
        <f>AZ84*$D$136</f>
        <v>0.73031841549426002</v>
      </c>
      <c r="CA84" s="37">
        <f>BZ84-BY84</f>
        <v>0.73031841549426002</v>
      </c>
      <c r="CB84" s="54">
        <f>CA84*(CA84&lt;&gt;0)</f>
        <v>0.73031841549426002</v>
      </c>
      <c r="CC84" s="26">
        <f>CB84/$CB$128</f>
        <v>1.8372790326899639E-4</v>
      </c>
      <c r="CD84" s="47">
        <f>CC84 * $CA$128</f>
        <v>0.73031841549426002</v>
      </c>
      <c r="CE84" s="48">
        <f>IF(CD84&gt;0, V84, W84)</f>
        <v>169.48175125390165</v>
      </c>
      <c r="CF84" s="65">
        <f>CD84/CE84</f>
        <v>4.3091271484454133E-3</v>
      </c>
      <c r="CG84" t="s">
        <v>224</v>
      </c>
      <c r="CH84" s="66">
        <v>0</v>
      </c>
      <c r="CI84" s="15">
        <f>AZ84*$CH$131</f>
        <v>0.79874997638152923</v>
      </c>
      <c r="CJ84" s="37">
        <f>CI84-CH84</f>
        <v>0.79874997638152923</v>
      </c>
      <c r="CK84" s="54">
        <f>CJ84*(CJ84&lt;&gt;0)</f>
        <v>0.79874997638152923</v>
      </c>
      <c r="CL84" s="26">
        <f>CK84/$CK$128</f>
        <v>1.1756696738026641E-4</v>
      </c>
      <c r="CM84" s="47">
        <f>CL84 * $CJ$128</f>
        <v>0.79874997638152923</v>
      </c>
      <c r="CN84" s="48">
        <f>IF(CD84&gt;0,V84,W84)</f>
        <v>169.48175125390165</v>
      </c>
      <c r="CO84" s="65">
        <f>CM84/CN84</f>
        <v>4.7128966420987529E-3</v>
      </c>
      <c r="CP84" s="70">
        <f>N84</f>
        <v>0</v>
      </c>
      <c r="CQ84" s="1">
        <f>BW84+BY84</f>
        <v>7185</v>
      </c>
    </row>
    <row r="85" spans="1:95" x14ac:dyDescent="0.2">
      <c r="A85" s="30" t="s">
        <v>168</v>
      </c>
      <c r="B85">
        <v>0</v>
      </c>
      <c r="C85">
        <v>1</v>
      </c>
      <c r="D85">
        <v>0.499064546304957</v>
      </c>
      <c r="E85">
        <v>0.500935453695042</v>
      </c>
      <c r="F85">
        <v>0.68633828996282498</v>
      </c>
      <c r="G85">
        <v>0.68633828996282498</v>
      </c>
      <c r="H85">
        <v>0.31558185404339201</v>
      </c>
      <c r="I85">
        <v>0.34023668639053201</v>
      </c>
      <c r="J85">
        <v>0.327677469937596</v>
      </c>
      <c r="K85">
        <v>0.47423369173469199</v>
      </c>
      <c r="L85">
        <v>1.0144631669583299</v>
      </c>
      <c r="M85">
        <v>-1.5378923874753201</v>
      </c>
      <c r="N85" s="21">
        <v>0</v>
      </c>
      <c r="O85">
        <v>1.0044479912305699</v>
      </c>
      <c r="P85">
        <v>0.98215752747408602</v>
      </c>
      <c r="Q85">
        <v>1.0197047492508999</v>
      </c>
      <c r="R85">
        <v>0.99328892571610305</v>
      </c>
      <c r="S85">
        <v>341.61999511718699</v>
      </c>
      <c r="T85" s="27">
        <f>IF(C85,P85,R85)</f>
        <v>0.98215752747408602</v>
      </c>
      <c r="U85" s="27">
        <f>IF(D85 = 0,O85,Q85)</f>
        <v>1.0197047492508999</v>
      </c>
      <c r="V85" s="39">
        <f>S85*T85^(1-N85)</f>
        <v>335.52464974000571</v>
      </c>
      <c r="W85" s="38">
        <f>S85*U85^(N85+1)</f>
        <v>348.35153146006479</v>
      </c>
      <c r="X85" s="44">
        <f>0.5 * (D85-MAX($D$3:$D$127))/(MIN($D$3:$D$127)-MAX($D$3:$D$127)) + 0.75</f>
        <v>0.99547784502014136</v>
      </c>
      <c r="Y85" s="44">
        <f>AVERAGE(D85, F85, G85, H85, I85, J85, K85)</f>
        <v>0.4756386897624027</v>
      </c>
      <c r="Z85" s="22">
        <f>AI85^N85</f>
        <v>1</v>
      </c>
      <c r="AA85" s="22">
        <f>(Z85+AB85)/2</f>
        <v>1</v>
      </c>
      <c r="AB85" s="22">
        <f>AM85^N85</f>
        <v>1</v>
      </c>
      <c r="AC85" s="22">
        <v>1</v>
      </c>
      <c r="AD85" s="22">
        <v>1</v>
      </c>
      <c r="AE85" s="22">
        <v>1</v>
      </c>
      <c r="AF85" s="22">
        <f>PERCENTILE($L$2:$L$127, 0.05)</f>
        <v>-7.0738934788639324E-2</v>
      </c>
      <c r="AG85" s="22">
        <f>PERCENTILE($L$2:$L$127, 0.95)</f>
        <v>0.99971493111423171</v>
      </c>
      <c r="AH85" s="22">
        <f>MIN(MAX(L85,AF85), AG85)</f>
        <v>0.99971493111423171</v>
      </c>
      <c r="AI85" s="22">
        <f>AH85-$AH$128+1</f>
        <v>2.0704538659028708</v>
      </c>
      <c r="AJ85" s="22">
        <f>PERCENTILE($M$2:$M$127, 0.02)</f>
        <v>-2.5491164753882352</v>
      </c>
      <c r="AK85" s="22">
        <f>PERCENTILE($M$2:$M$127, 0.98)</f>
        <v>1.3143569426364499</v>
      </c>
      <c r="AL85" s="22">
        <f>MIN(MAX(M85,AJ85), AK85)</f>
        <v>-1.5378923874753201</v>
      </c>
      <c r="AM85" s="22">
        <f>AL85-$AL$128 + 1</f>
        <v>2.0112240879129151</v>
      </c>
      <c r="AN85" s="46">
        <v>1</v>
      </c>
      <c r="AO85" s="46">
        <v>0</v>
      </c>
      <c r="AP85" s="51">
        <v>1</v>
      </c>
      <c r="AQ85" s="21">
        <v>1</v>
      </c>
      <c r="AR85" s="17">
        <f>(AI85^4)*AB85*AE85*AN85</f>
        <v>18.376476002422649</v>
      </c>
      <c r="AS85" s="17">
        <f>(AI85^4) *Z85*AC85*AO85</f>
        <v>0</v>
      </c>
      <c r="AT85" s="17">
        <f>(AM85^4)*AA85*AP85*AQ85</f>
        <v>16.36220566476991</v>
      </c>
      <c r="AU85" s="17">
        <f>MIN(AR85, 0.05*AR$128)</f>
        <v>18.376476002422649</v>
      </c>
      <c r="AV85" s="17">
        <f>MIN(AS85, 0.05*AS$128)</f>
        <v>0</v>
      </c>
      <c r="AW85" s="17">
        <f>MIN(AT85, 0.05*AT$128)</f>
        <v>16.36220566476991</v>
      </c>
      <c r="AX85" s="14">
        <f>AU85/$AU$128</f>
        <v>2.8832276218165372E-2</v>
      </c>
      <c r="AY85" s="14">
        <f>AV85/$AV$128</f>
        <v>0</v>
      </c>
      <c r="AZ85" s="67">
        <f>AW85/$AW$128</f>
        <v>1.5470050216039618E-3</v>
      </c>
      <c r="BA85" s="21">
        <f>N85</f>
        <v>0</v>
      </c>
      <c r="BB85" s="66">
        <v>2050</v>
      </c>
      <c r="BC85" s="15">
        <f>$D$134*AX85</f>
        <v>3651.6366153068625</v>
      </c>
      <c r="BD85" s="19">
        <f>BC85-BB85</f>
        <v>1601.6366153068625</v>
      </c>
      <c r="BE85" s="53">
        <f>BD85*IF($BD$128 &gt; 0, (BD85&gt;0), (BD85&lt;0))</f>
        <v>1601.6366153068625</v>
      </c>
      <c r="BF85" s="61">
        <f>BE85/$BE$128</f>
        <v>5.842649435824035E-2</v>
      </c>
      <c r="BG85" s="62">
        <f>BF85*$BD$128</f>
        <v>725.59863343498819</v>
      </c>
      <c r="BH85" s="63">
        <f>(IF(BG85 &gt; 0, V85, W85))</f>
        <v>335.52464974000571</v>
      </c>
      <c r="BI85" s="46">
        <f>BG85/BH85</f>
        <v>2.1625792143654614</v>
      </c>
      <c r="BJ85" s="64">
        <f>BB85/BC85</f>
        <v>0.56139211426647662</v>
      </c>
      <c r="BK85" s="66">
        <v>0</v>
      </c>
      <c r="BL85" s="66">
        <v>0</v>
      </c>
      <c r="BM85" s="66">
        <v>0</v>
      </c>
      <c r="BN85" s="10">
        <f>SUM(BK85:BM85)</f>
        <v>0</v>
      </c>
      <c r="BO85" s="15">
        <f>AY85*$D$133</f>
        <v>0</v>
      </c>
      <c r="BP85" s="9">
        <f>BO85-BN85</f>
        <v>0</v>
      </c>
      <c r="BQ85" s="53">
        <f>BP85*IF($BP$128 &gt; 0, (BP85&gt;0), (BP85&lt;0))</f>
        <v>0</v>
      </c>
      <c r="BR85" s="7">
        <f>BQ85/$BQ$128</f>
        <v>0</v>
      </c>
      <c r="BS85" s="62">
        <f>BR85*$BP$128</f>
        <v>0</v>
      </c>
      <c r="BT85" s="48">
        <f>IF(BS85&gt;0,V85,W85)</f>
        <v>348.35153146006479</v>
      </c>
      <c r="BU85" s="46">
        <f>BS85/BT85</f>
        <v>0</v>
      </c>
      <c r="BV85" s="64" t="e">
        <f>BN85/BO85</f>
        <v>#DIV/0!</v>
      </c>
      <c r="BW85" s="16">
        <f>BB85+BN85+BY85</f>
        <v>2050</v>
      </c>
      <c r="BX85" s="69">
        <f>BC85+BO85+BZ85</f>
        <v>3663.4742977321762</v>
      </c>
      <c r="BY85" s="66">
        <v>0</v>
      </c>
      <c r="BZ85" s="15">
        <f>AZ85*$D$136</f>
        <v>11.837682425313517</v>
      </c>
      <c r="CA85" s="37">
        <f>BZ85-BY85</f>
        <v>11.837682425313517</v>
      </c>
      <c r="CB85" s="54">
        <f>CA85*(CA85&lt;&gt;0)</f>
        <v>11.837682425313517</v>
      </c>
      <c r="CC85" s="26">
        <f>CB85/$CB$128</f>
        <v>2.9780333145442836E-3</v>
      </c>
      <c r="CD85" s="47">
        <f>CC85 * $CA$128</f>
        <v>11.837682425313517</v>
      </c>
      <c r="CE85" s="48">
        <f>IF(CD85&gt;0, V85, W85)</f>
        <v>335.52464974000571</v>
      </c>
      <c r="CF85" s="65">
        <f>CD85/CE85</f>
        <v>3.5281111043514696E-2</v>
      </c>
      <c r="CG85" t="s">
        <v>224</v>
      </c>
      <c r="CH85" s="66">
        <v>0</v>
      </c>
      <c r="CI85" s="15">
        <f>AZ85*$CH$131</f>
        <v>12.946885025803557</v>
      </c>
      <c r="CJ85" s="37">
        <f>CI85-CH85</f>
        <v>12.946885025803557</v>
      </c>
      <c r="CK85" s="54">
        <f>CJ85*(CJ85&lt;&gt;0)</f>
        <v>12.946885025803557</v>
      </c>
      <c r="CL85" s="26">
        <f>CK85/$CK$128</f>
        <v>1.9056351230208374E-3</v>
      </c>
      <c r="CM85" s="47">
        <f>CL85 * $CJ$128</f>
        <v>12.946885025803557</v>
      </c>
      <c r="CN85" s="48">
        <f>IF(CD85&gt;0,V85,W85)</f>
        <v>335.52464974000571</v>
      </c>
      <c r="CO85" s="65">
        <f>CM85/CN85</f>
        <v>3.8586986189646434E-2</v>
      </c>
      <c r="CP85" s="70">
        <f>N85</f>
        <v>0</v>
      </c>
      <c r="CQ85" s="1">
        <f>BW85+BY85</f>
        <v>2050</v>
      </c>
    </row>
    <row r="86" spans="1:95" x14ac:dyDescent="0.2">
      <c r="A86" s="30" t="s">
        <v>222</v>
      </c>
      <c r="B86">
        <v>1</v>
      </c>
      <c r="C86">
        <v>1</v>
      </c>
      <c r="D86">
        <v>0.85966633954857696</v>
      </c>
      <c r="E86">
        <v>0.14033366045142201</v>
      </c>
      <c r="F86">
        <v>0.65789473684210498</v>
      </c>
      <c r="G86">
        <v>0.65789473684210498</v>
      </c>
      <c r="H86">
        <v>0.93049792531120301</v>
      </c>
      <c r="I86">
        <v>0.60580912863070502</v>
      </c>
      <c r="J86">
        <v>0.750802329062356</v>
      </c>
      <c r="K86">
        <v>0.70281498326296299</v>
      </c>
      <c r="L86">
        <v>0.74736065986417199</v>
      </c>
      <c r="M86">
        <v>0.78599612609810698</v>
      </c>
      <c r="N86" s="21">
        <v>0</v>
      </c>
      <c r="O86">
        <v>0.99989247065938902</v>
      </c>
      <c r="P86">
        <v>0.99115556399027505</v>
      </c>
      <c r="Q86">
        <v>1.0325149051560401</v>
      </c>
      <c r="R86">
        <v>0.998425198328591</v>
      </c>
      <c r="S86">
        <v>2.6605999469757</v>
      </c>
      <c r="T86" s="27">
        <f>IF(C86,P86,R86)</f>
        <v>0.99115556399027505</v>
      </c>
      <c r="U86" s="27">
        <f>IF(D86 = 0,O86,Q86)</f>
        <v>1.0325149051560401</v>
      </c>
      <c r="V86" s="39">
        <f>S86*T86^(1-N86)</f>
        <v>2.6370684409971958</v>
      </c>
      <c r="W86" s="38">
        <f>S86*U86^(N86+1)</f>
        <v>2.7471091019097802</v>
      </c>
      <c r="X86" s="44">
        <f>0.5 * (D86-MAX($D$3:$D$127))/(MIN($D$3:$D$127)-MAX($D$3:$D$127)) + 0.75</f>
        <v>0.81127656165508411</v>
      </c>
      <c r="Y86" s="44">
        <f>AVERAGE(D86, F86, G86, H86, I86, J86, K86)</f>
        <v>0.73791145421428772</v>
      </c>
      <c r="Z86" s="22">
        <f>AI86^N86</f>
        <v>1</v>
      </c>
      <c r="AA86" s="22">
        <f>(Z86+AB86)/2</f>
        <v>1</v>
      </c>
      <c r="AB86" s="22">
        <f>AM86^N86</f>
        <v>1</v>
      </c>
      <c r="AC86" s="22">
        <v>1</v>
      </c>
      <c r="AD86" s="22">
        <v>1</v>
      </c>
      <c r="AE86" s="22">
        <v>1</v>
      </c>
      <c r="AF86" s="22">
        <f>PERCENTILE($L$2:$L$127, 0.05)</f>
        <v>-7.0738934788639324E-2</v>
      </c>
      <c r="AG86" s="22">
        <f>PERCENTILE($L$2:$L$127, 0.95)</f>
        <v>0.99971493111423171</v>
      </c>
      <c r="AH86" s="22">
        <f>MIN(MAX(L86,AF86), AG86)</f>
        <v>0.74736065986417199</v>
      </c>
      <c r="AI86" s="22">
        <f>AH86-$AH$128+1</f>
        <v>1.8180995946528113</v>
      </c>
      <c r="AJ86" s="22">
        <f>PERCENTILE($M$2:$M$127, 0.02)</f>
        <v>-2.5491164753882352</v>
      </c>
      <c r="AK86" s="22">
        <f>PERCENTILE($M$2:$M$127, 0.98)</f>
        <v>1.3143569426364499</v>
      </c>
      <c r="AL86" s="22">
        <f>MIN(MAX(M86,AJ86), AK86)</f>
        <v>0.78599612609810698</v>
      </c>
      <c r="AM86" s="22">
        <f>AL86-$AL$128 + 1</f>
        <v>4.3351126014863421</v>
      </c>
      <c r="AN86" s="46">
        <v>0</v>
      </c>
      <c r="AO86" s="49">
        <v>0</v>
      </c>
      <c r="AP86" s="51">
        <v>0.5</v>
      </c>
      <c r="AQ86" s="50">
        <v>1</v>
      </c>
      <c r="AR86" s="17">
        <f>(AI86^4)*AB86*AE86*AN86</f>
        <v>0</v>
      </c>
      <c r="AS86" s="17">
        <f>(AI86^4) *Z86*AC86*AO86</f>
        <v>0</v>
      </c>
      <c r="AT86" s="17">
        <f>(AM86^4)*AA86*AP86*AQ86</f>
        <v>176.59220694161615</v>
      </c>
      <c r="AU86" s="17">
        <f>MIN(AR86, 0.05*AR$128)</f>
        <v>0</v>
      </c>
      <c r="AV86" s="17">
        <f>MIN(AS86, 0.05*AS$128)</f>
        <v>0</v>
      </c>
      <c r="AW86" s="17">
        <f>MIN(AT86, 0.05*AT$128)</f>
        <v>176.59220694161615</v>
      </c>
      <c r="AX86" s="14">
        <f>AU86/$AU$128</f>
        <v>0</v>
      </c>
      <c r="AY86" s="14">
        <f>AV86/$AV$128</f>
        <v>0</v>
      </c>
      <c r="AZ86" s="67">
        <f>AW86/$AW$128</f>
        <v>1.6696345010686422E-2</v>
      </c>
      <c r="BA86" s="21">
        <f>N86</f>
        <v>0</v>
      </c>
      <c r="BB86" s="66">
        <v>0</v>
      </c>
      <c r="BC86" s="15">
        <f>$D$134*AX86</f>
        <v>0</v>
      </c>
      <c r="BD86" s="19">
        <f>BC86-BB86</f>
        <v>0</v>
      </c>
      <c r="BE86" s="53">
        <f>BD86*IF($BD$128 &gt; 0, (BD86&gt;0), (BD86&lt;0))</f>
        <v>0</v>
      </c>
      <c r="BF86" s="61">
        <f>BE86/$BE$128</f>
        <v>0</v>
      </c>
      <c r="BG86" s="62">
        <f>BF86*$BD$128</f>
        <v>0</v>
      </c>
      <c r="BH86" s="63">
        <f>(IF(BG86 &gt; 0, V86, W86))</f>
        <v>2.7471091019097802</v>
      </c>
      <c r="BI86" s="46">
        <f>BG86/BH86</f>
        <v>0</v>
      </c>
      <c r="BJ86" s="64" t="e">
        <f>BB86/BC86</f>
        <v>#DIV/0!</v>
      </c>
      <c r="BK86" s="66">
        <v>0</v>
      </c>
      <c r="BL86" s="66">
        <v>0</v>
      </c>
      <c r="BM86" s="66">
        <v>0</v>
      </c>
      <c r="BN86" s="10">
        <f>SUM(BK86:BM86)</f>
        <v>0</v>
      </c>
      <c r="BO86" s="15">
        <f>AY86*$D$133</f>
        <v>0</v>
      </c>
      <c r="BP86" s="9">
        <f>BO86-BN86</f>
        <v>0</v>
      </c>
      <c r="BQ86" s="53">
        <f>BP86*IF($BP$128 &gt; 0, (BP86&gt;0), (BP86&lt;0))</f>
        <v>0</v>
      </c>
      <c r="BR86" s="7">
        <f>BQ86/$BQ$128</f>
        <v>0</v>
      </c>
      <c r="BS86" s="62">
        <f>BR86*$BP$128</f>
        <v>0</v>
      </c>
      <c r="BT86" s="48">
        <f>IF(BS86&gt;0,V86,W86)</f>
        <v>2.7471091019097802</v>
      </c>
      <c r="BU86" s="46">
        <f>BS86/BT86</f>
        <v>0</v>
      </c>
      <c r="BV86" s="64" t="e">
        <f>BN86/BO86</f>
        <v>#DIV/0!</v>
      </c>
      <c r="BW86" s="16">
        <f>BB86+BN86+BY86</f>
        <v>40</v>
      </c>
      <c r="BX86" s="69">
        <f>BC86+BO86+BZ86</f>
        <v>127.7604320217725</v>
      </c>
      <c r="BY86" s="66">
        <v>40</v>
      </c>
      <c r="BZ86" s="15">
        <f>AZ86*$D$136</f>
        <v>127.7604320217725</v>
      </c>
      <c r="CA86" s="37">
        <f>BZ86-BY86</f>
        <v>87.760432021772502</v>
      </c>
      <c r="CB86" s="54">
        <f>CA86*(CA86&lt;&gt;0)</f>
        <v>87.760432021772502</v>
      </c>
      <c r="CC86" s="26">
        <f>CB86/$CB$128</f>
        <v>2.207809610610631E-2</v>
      </c>
      <c r="CD86" s="47">
        <f>CC86 * $CA$128</f>
        <v>87.760432021772502</v>
      </c>
      <c r="CE86" s="48">
        <f>IF(CD86&gt;0, V86, W86)</f>
        <v>2.6370684409971958</v>
      </c>
      <c r="CF86" s="65">
        <f>CD86/CE86</f>
        <v>33.279542789790575</v>
      </c>
      <c r="CG86" t="s">
        <v>224</v>
      </c>
      <c r="CH86" s="66">
        <v>0</v>
      </c>
      <c r="CI86" s="15">
        <f>AZ86*$CH$131</f>
        <v>139.73171139443465</v>
      </c>
      <c r="CJ86" s="37">
        <f>CI86-CH86</f>
        <v>139.73171139443465</v>
      </c>
      <c r="CK86" s="54">
        <f>CJ86*(CJ86&lt;&gt;0)</f>
        <v>139.73171139443465</v>
      </c>
      <c r="CL86" s="26">
        <f>CK86/$CK$128</f>
        <v>2.0566928377161436E-2</v>
      </c>
      <c r="CM86" s="47">
        <f>CL86 * $CJ$128</f>
        <v>139.73171139443465</v>
      </c>
      <c r="CN86" s="48">
        <f>IF(CD86&gt;0,V86,W86)</f>
        <v>2.6370684409971958</v>
      </c>
      <c r="CO86" s="65">
        <f>CM86/CN86</f>
        <v>52.987517965819542</v>
      </c>
      <c r="CP86" s="70">
        <f>N86</f>
        <v>0</v>
      </c>
      <c r="CQ86" s="1">
        <f>BW86+BY86</f>
        <v>80</v>
      </c>
    </row>
    <row r="87" spans="1:95" x14ac:dyDescent="0.2">
      <c r="A87" s="30" t="s">
        <v>169</v>
      </c>
      <c r="B87">
        <v>0</v>
      </c>
      <c r="C87">
        <v>1</v>
      </c>
      <c r="D87">
        <v>0.72063854047890497</v>
      </c>
      <c r="E87">
        <v>0.27936145952109398</v>
      </c>
      <c r="F87">
        <v>0.86307519640852903</v>
      </c>
      <c r="G87">
        <v>0.86307519640852903</v>
      </c>
      <c r="H87">
        <v>0.86962190352020796</v>
      </c>
      <c r="I87">
        <v>0.64471968709256799</v>
      </c>
      <c r="J87">
        <v>0.74877390547907896</v>
      </c>
      <c r="K87">
        <v>0.80389563099754302</v>
      </c>
      <c r="L87">
        <v>0.36388881945959101</v>
      </c>
      <c r="M87">
        <v>-0.35569975429517198</v>
      </c>
      <c r="N87" s="21">
        <v>0</v>
      </c>
      <c r="O87">
        <v>1.01576425133953</v>
      </c>
      <c r="P87">
        <v>0.98531964239516501</v>
      </c>
      <c r="Q87">
        <v>1.03297035429047</v>
      </c>
      <c r="R87">
        <v>0.98483507931237402</v>
      </c>
      <c r="S87">
        <v>24.899999618530199</v>
      </c>
      <c r="T87" s="27">
        <f>IF(C87,P87,R87)</f>
        <v>0.98531964239516501</v>
      </c>
      <c r="U87" s="27">
        <f>IF(D87 = 0,O87,Q87)</f>
        <v>1.03297035429047</v>
      </c>
      <c r="V87" s="39">
        <f>S87*T87^(1-N87)</f>
        <v>24.534458719769919</v>
      </c>
      <c r="W87" s="38">
        <f>S87*U87^(N87+1)</f>
        <v>25.720961427785706</v>
      </c>
      <c r="X87" s="44">
        <f>0.5 * (D87-MAX($D$3:$D$127))/(MIN($D$3:$D$127)-MAX($D$3:$D$127)) + 0.75</f>
        <v>0.88229423126148998</v>
      </c>
      <c r="Y87" s="44">
        <f>AVERAGE(D87, F87, G87, H87, I87, J87, K87)</f>
        <v>0.78768572291219441</v>
      </c>
      <c r="Z87" s="22">
        <f>AI87^N87</f>
        <v>1</v>
      </c>
      <c r="AA87" s="22">
        <f>(Z87+AB87)/2</f>
        <v>1</v>
      </c>
      <c r="AB87" s="22">
        <f>AM87^N87</f>
        <v>1</v>
      </c>
      <c r="AC87" s="22">
        <v>1</v>
      </c>
      <c r="AD87" s="22">
        <v>1</v>
      </c>
      <c r="AE87" s="22">
        <v>1</v>
      </c>
      <c r="AF87" s="22">
        <f>PERCENTILE($L$2:$L$127, 0.05)</f>
        <v>-7.0738934788639324E-2</v>
      </c>
      <c r="AG87" s="22">
        <f>PERCENTILE($L$2:$L$127, 0.95)</f>
        <v>0.99971493111423171</v>
      </c>
      <c r="AH87" s="22">
        <f>MIN(MAX(L87,AF87), AG87)</f>
        <v>0.36388881945959101</v>
      </c>
      <c r="AI87" s="22">
        <f>AH87-$AH$128+1</f>
        <v>1.4346277542482304</v>
      </c>
      <c r="AJ87" s="22">
        <f>PERCENTILE($M$2:$M$127, 0.02)</f>
        <v>-2.5491164753882352</v>
      </c>
      <c r="AK87" s="22">
        <f>PERCENTILE($M$2:$M$127, 0.98)</f>
        <v>1.3143569426364499</v>
      </c>
      <c r="AL87" s="22">
        <f>MIN(MAX(M87,AJ87), AK87)</f>
        <v>-0.35569975429517198</v>
      </c>
      <c r="AM87" s="22">
        <f>AL87-$AL$128 + 1</f>
        <v>3.1934167210930631</v>
      </c>
      <c r="AN87" s="46">
        <v>1</v>
      </c>
      <c r="AO87" s="46">
        <v>1</v>
      </c>
      <c r="AP87" s="51">
        <v>1</v>
      </c>
      <c r="AQ87" s="21">
        <v>1</v>
      </c>
      <c r="AR87" s="17">
        <f>(AI87^4)*AB87*AE87*AN87</f>
        <v>4.236009385639492</v>
      </c>
      <c r="AS87" s="17">
        <f>(AI87^4) *Z87*AC87*AO87</f>
        <v>4.236009385639492</v>
      </c>
      <c r="AT87" s="17">
        <f>(AM87^4)*AA87*AP87*AQ87</f>
        <v>103.99737559957619</v>
      </c>
      <c r="AU87" s="17">
        <f>MIN(AR87, 0.05*AR$128)</f>
        <v>4.236009385639492</v>
      </c>
      <c r="AV87" s="17">
        <f>MIN(AS87, 0.05*AS$128)</f>
        <v>4.236009385639492</v>
      </c>
      <c r="AW87" s="17">
        <f>MIN(AT87, 0.05*AT$128)</f>
        <v>103.99737559957619</v>
      </c>
      <c r="AX87" s="14">
        <f>AU87/$AU$128</f>
        <v>6.6462031487101994E-3</v>
      </c>
      <c r="AY87" s="14">
        <f>AV87/$AV$128</f>
        <v>8.7554603676943763E-3</v>
      </c>
      <c r="AZ87" s="67">
        <f>AW87/$AW$128</f>
        <v>9.8326879384351071E-3</v>
      </c>
      <c r="BA87" s="21">
        <f>N87</f>
        <v>0</v>
      </c>
      <c r="BB87" s="66">
        <v>1046</v>
      </c>
      <c r="BC87" s="15">
        <f>$D$134*AX87</f>
        <v>841.74827498729542</v>
      </c>
      <c r="BD87" s="19">
        <f>BC87-BB87</f>
        <v>-204.25172501270458</v>
      </c>
      <c r="BE87" s="53">
        <f>BD87*IF($BD$128 &gt; 0, (BD87&gt;0), (BD87&lt;0))</f>
        <v>0</v>
      </c>
      <c r="BF87" s="61">
        <f>BE87/$BE$128</f>
        <v>0</v>
      </c>
      <c r="BG87" s="62">
        <f>BF87*$BD$128</f>
        <v>0</v>
      </c>
      <c r="BH87" s="63">
        <f>(IF(BG87 &gt; 0, V87, W87))</f>
        <v>25.720961427785706</v>
      </c>
      <c r="BI87" s="46">
        <f>BG87/BH87</f>
        <v>0</v>
      </c>
      <c r="BJ87" s="64">
        <f>BB87/BC87</f>
        <v>1.2426517892368563</v>
      </c>
      <c r="BK87" s="66">
        <v>722</v>
      </c>
      <c r="BL87" s="66">
        <v>1195</v>
      </c>
      <c r="BM87" s="66">
        <v>0</v>
      </c>
      <c r="BN87" s="10">
        <f>SUM(BK87:BM87)</f>
        <v>1917</v>
      </c>
      <c r="BO87" s="15">
        <f>AY87*$D$133</f>
        <v>1645.9740163643366</v>
      </c>
      <c r="BP87" s="9">
        <f>BO87-BN87</f>
        <v>-271.02598363566335</v>
      </c>
      <c r="BQ87" s="53">
        <f>BP87*IF($BP$128 &gt; 0, (BP87&gt;0), (BP87&lt;0))</f>
        <v>0</v>
      </c>
      <c r="BR87" s="7">
        <f>BQ87/$BQ$128</f>
        <v>0</v>
      </c>
      <c r="BS87" s="62">
        <f>BR87*$BP$128</f>
        <v>0</v>
      </c>
      <c r="BT87" s="48">
        <f>IF(BS87&gt;0,V87,W87)</f>
        <v>25.720961427785706</v>
      </c>
      <c r="BU87" s="46">
        <f>BS87/BT87</f>
        <v>0</v>
      </c>
      <c r="BV87" s="64">
        <f>BN87/BO87</f>
        <v>1.1646599405222151</v>
      </c>
      <c r="BW87" s="16">
        <f>BB87+BN87+BY87</f>
        <v>3013</v>
      </c>
      <c r="BX87" s="69">
        <f>BC87+BO87+BZ87</f>
        <v>2562.9620194565373</v>
      </c>
      <c r="BY87" s="66">
        <v>50</v>
      </c>
      <c r="BZ87" s="15">
        <f>AZ87*$D$136</f>
        <v>75.239728104905438</v>
      </c>
      <c r="CA87" s="37">
        <f>BZ87-BY87</f>
        <v>25.239728104905438</v>
      </c>
      <c r="CB87" s="54">
        <f>CA87*(CA87&lt;&gt;0)</f>
        <v>25.239728104905438</v>
      </c>
      <c r="CC87" s="26">
        <f>CB87/$CB$128</f>
        <v>6.3496171333095501E-3</v>
      </c>
      <c r="CD87" s="47">
        <f>CC87 * $CA$128</f>
        <v>25.239728104905438</v>
      </c>
      <c r="CE87" s="48">
        <f>IF(CD87&gt;0, V87, W87)</f>
        <v>24.534458719769919</v>
      </c>
      <c r="CF87" s="65">
        <f>CD87/CE87</f>
        <v>1.0287460747836761</v>
      </c>
      <c r="CG87" t="s">
        <v>224</v>
      </c>
      <c r="CH87" s="66">
        <v>0</v>
      </c>
      <c r="CI87" s="15">
        <f>AZ87*$CH$131</f>
        <v>82.289765356763411</v>
      </c>
      <c r="CJ87" s="37">
        <f>CI87-CH87</f>
        <v>82.289765356763411</v>
      </c>
      <c r="CK87" s="54">
        <f>CJ87*(CJ87&lt;&gt;0)</f>
        <v>82.289765356763411</v>
      </c>
      <c r="CL87" s="26">
        <f>CK87/$CK$128</f>
        <v>1.2112123249450027E-2</v>
      </c>
      <c r="CM87" s="47">
        <f>CL87 * $CJ$128</f>
        <v>82.289765356763411</v>
      </c>
      <c r="CN87" s="48">
        <f>IF(CD87&gt;0,V87,W87)</f>
        <v>24.534458719769919</v>
      </c>
      <c r="CO87" s="65">
        <f>CM87/CN87</f>
        <v>3.3540485362513475</v>
      </c>
      <c r="CP87" s="70">
        <f>N87</f>
        <v>0</v>
      </c>
      <c r="CQ87" s="1">
        <f>BW87+BY87</f>
        <v>3063</v>
      </c>
    </row>
    <row r="88" spans="1:95" x14ac:dyDescent="0.2">
      <c r="A88" s="30" t="s">
        <v>210</v>
      </c>
      <c r="B88">
        <v>1</v>
      </c>
      <c r="C88">
        <v>1</v>
      </c>
      <c r="D88">
        <v>0.50104968509447101</v>
      </c>
      <c r="E88">
        <v>0.49895031490552799</v>
      </c>
      <c r="F88">
        <v>0.54677754677754598</v>
      </c>
      <c r="G88">
        <v>0.54677754677754598</v>
      </c>
      <c r="H88">
        <v>0.15959059893858901</v>
      </c>
      <c r="I88">
        <v>0.241470811220621</v>
      </c>
      <c r="J88">
        <v>0.196307084408296</v>
      </c>
      <c r="K88">
        <v>0.32762220014495502</v>
      </c>
      <c r="L88">
        <v>0.50376647622332704</v>
      </c>
      <c r="M88">
        <v>0.87539873540401503</v>
      </c>
      <c r="N88" s="21">
        <v>0</v>
      </c>
      <c r="O88">
        <v>1</v>
      </c>
      <c r="P88">
        <v>0.99363050360607996</v>
      </c>
      <c r="Q88">
        <v>1.00165289093355</v>
      </c>
      <c r="R88">
        <v>0.98132740048907796</v>
      </c>
      <c r="S88">
        <v>3.20000004768371</v>
      </c>
      <c r="T88" s="27">
        <f>IF(C88,P88,R88)</f>
        <v>0.99363050360607996</v>
      </c>
      <c r="U88" s="27">
        <f>IF(D88 = 0,O88,Q88)</f>
        <v>1.00165289093355</v>
      </c>
      <c r="V88" s="39">
        <f>S88*T88^(1-N88)</f>
        <v>3.1796176589194447</v>
      </c>
      <c r="W88" s="38">
        <f>S88*U88^(N88+1)</f>
        <v>3.2052892987498862</v>
      </c>
      <c r="X88" s="44">
        <f>0.5 * (D88-MAX($D$3:$D$127))/(MIN($D$3:$D$127)-MAX($D$3:$D$127)) + 0.75</f>
        <v>0.99446380371602838</v>
      </c>
      <c r="Y88" s="44">
        <f>AVERAGE(D88, F88, G88, H88, I88, J88, K88)</f>
        <v>0.35994221048028913</v>
      </c>
      <c r="Z88" s="22">
        <f>AI88^N88</f>
        <v>1</v>
      </c>
      <c r="AA88" s="22">
        <f>(Z88+AB88)/2</f>
        <v>1</v>
      </c>
      <c r="AB88" s="22">
        <f>AM88^N88</f>
        <v>1</v>
      </c>
      <c r="AC88" s="22">
        <v>1</v>
      </c>
      <c r="AD88" s="22">
        <v>1</v>
      </c>
      <c r="AE88" s="22">
        <v>1</v>
      </c>
      <c r="AF88" s="22">
        <f>PERCENTILE($L$2:$L$127, 0.05)</f>
        <v>-7.0738934788639324E-2</v>
      </c>
      <c r="AG88" s="22">
        <f>PERCENTILE($L$2:$L$127, 0.95)</f>
        <v>0.99971493111423171</v>
      </c>
      <c r="AH88" s="22">
        <f>MIN(MAX(L88,AF88), AG88)</f>
        <v>0.50376647622332704</v>
      </c>
      <c r="AI88" s="22">
        <f>AH88-$AH$128+1</f>
        <v>1.5745054110119665</v>
      </c>
      <c r="AJ88" s="22">
        <f>PERCENTILE($M$2:$M$127, 0.02)</f>
        <v>-2.5491164753882352</v>
      </c>
      <c r="AK88" s="22">
        <f>PERCENTILE($M$2:$M$127, 0.98)</f>
        <v>1.3143569426364499</v>
      </c>
      <c r="AL88" s="22">
        <f>MIN(MAX(M88,AJ88), AK88)</f>
        <v>0.87539873540401503</v>
      </c>
      <c r="AM88" s="22">
        <f>AL88-$AL$128 + 1</f>
        <v>4.4245152107922507</v>
      </c>
      <c r="AN88" s="46">
        <v>0</v>
      </c>
      <c r="AO88" s="49">
        <v>0</v>
      </c>
      <c r="AP88" s="51">
        <v>0.5</v>
      </c>
      <c r="AQ88" s="50">
        <v>1</v>
      </c>
      <c r="AR88" s="17">
        <f>(AI88^4)*AB88*AE88*AN88</f>
        <v>0</v>
      </c>
      <c r="AS88" s="17">
        <f>(AI88^4) *Z88*AC88*AO88</f>
        <v>0</v>
      </c>
      <c r="AT88" s="17">
        <f>(AM88^4)*AA88*AP88*AQ88</f>
        <v>191.61644309007679</v>
      </c>
      <c r="AU88" s="17">
        <f>MIN(AR88, 0.05*AR$128)</f>
        <v>0</v>
      </c>
      <c r="AV88" s="17">
        <f>MIN(AS88, 0.05*AS$128)</f>
        <v>0</v>
      </c>
      <c r="AW88" s="17">
        <f>MIN(AT88, 0.05*AT$128)</f>
        <v>191.61644309007679</v>
      </c>
      <c r="AX88" s="14">
        <f>AU88/$AU$128</f>
        <v>0</v>
      </c>
      <c r="AY88" s="14">
        <f>AV88/$AV$128</f>
        <v>0</v>
      </c>
      <c r="AZ88" s="67">
        <f>AW88/$AW$128</f>
        <v>1.8116848410021931E-2</v>
      </c>
      <c r="BA88" s="21">
        <f>N88</f>
        <v>0</v>
      </c>
      <c r="BB88" s="66">
        <v>0</v>
      </c>
      <c r="BC88" s="15">
        <f>$D$134*AX88</f>
        <v>0</v>
      </c>
      <c r="BD88" s="19">
        <f>BC88-BB88</f>
        <v>0</v>
      </c>
      <c r="BE88" s="53">
        <f>BD88*IF($BD$128 &gt; 0, (BD88&gt;0), (BD88&lt;0))</f>
        <v>0</v>
      </c>
      <c r="BF88" s="61">
        <f>BE88/$BE$128</f>
        <v>0</v>
      </c>
      <c r="BG88" s="62">
        <f>BF88*$BD$128</f>
        <v>0</v>
      </c>
      <c r="BH88" s="63">
        <f>(IF(BG88 &gt; 0, V88, W88))</f>
        <v>3.2052892987498862</v>
      </c>
      <c r="BI88" s="46">
        <f>BG88/BH88</f>
        <v>0</v>
      </c>
      <c r="BJ88" s="64" t="e">
        <f>BB88/BC88</f>
        <v>#DIV/0!</v>
      </c>
      <c r="BK88" s="66">
        <v>0</v>
      </c>
      <c r="BL88" s="66">
        <v>0</v>
      </c>
      <c r="BM88" s="66">
        <v>0</v>
      </c>
      <c r="BN88" s="10">
        <f>SUM(BK88:BM88)</f>
        <v>0</v>
      </c>
      <c r="BO88" s="15">
        <f>AY88*$D$133</f>
        <v>0</v>
      </c>
      <c r="BP88" s="9">
        <f>BO88-BN88</f>
        <v>0</v>
      </c>
      <c r="BQ88" s="53">
        <f>BP88*IF($BP$128 &gt; 0, (BP88&gt;0), (BP88&lt;0))</f>
        <v>0</v>
      </c>
      <c r="BR88" s="7">
        <f>BQ88/$BQ$128</f>
        <v>0</v>
      </c>
      <c r="BS88" s="62">
        <f>BR88*$BP$128</f>
        <v>0</v>
      </c>
      <c r="BT88" s="48">
        <f>IF(BS88&gt;0,V88,W88)</f>
        <v>3.2052892987498862</v>
      </c>
      <c r="BU88" s="46">
        <f>BS88/BT88</f>
        <v>0</v>
      </c>
      <c r="BV88" s="64" t="e">
        <f>BN88/BO88</f>
        <v>#DIV/0!</v>
      </c>
      <c r="BW88" s="16">
        <f>BB88+BN88+BY88</f>
        <v>90</v>
      </c>
      <c r="BX88" s="69">
        <f>BC88+BO88+BZ88</f>
        <v>138.63012403348782</v>
      </c>
      <c r="BY88" s="66">
        <v>90</v>
      </c>
      <c r="BZ88" s="15">
        <f>AZ88*$D$136</f>
        <v>138.63012403348782</v>
      </c>
      <c r="CA88" s="37">
        <f>BZ88-BY88</f>
        <v>48.630124033487817</v>
      </c>
      <c r="CB88" s="54">
        <f>CA88*(CA88&lt;&gt;0)</f>
        <v>48.630124033487817</v>
      </c>
      <c r="CC88" s="26">
        <f>CB88/$CB$128</f>
        <v>1.2233993467544117E-2</v>
      </c>
      <c r="CD88" s="47">
        <f>CC88 * $CA$128</f>
        <v>48.630124033487817</v>
      </c>
      <c r="CE88" s="48">
        <f>IF(CD88&gt;0, V88, W88)</f>
        <v>3.1796176589194447</v>
      </c>
      <c r="CF88" s="65">
        <f>CD88/CE88</f>
        <v>15.294330718371398</v>
      </c>
      <c r="CG88" t="s">
        <v>224</v>
      </c>
      <c r="CH88" s="66">
        <v>0</v>
      </c>
      <c r="CI88" s="15">
        <f>AZ88*$CH$131</f>
        <v>151.61990434347354</v>
      </c>
      <c r="CJ88" s="37">
        <f>CI88-CH88</f>
        <v>151.61990434347354</v>
      </c>
      <c r="CK88" s="54">
        <f>CJ88*(CJ88&lt;&gt;0)</f>
        <v>151.61990434347354</v>
      </c>
      <c r="CL88" s="26">
        <f>CK88/$CK$128</f>
        <v>2.2316735994034984E-2</v>
      </c>
      <c r="CM88" s="47">
        <f>CL88 * $CJ$128</f>
        <v>151.61990434347354</v>
      </c>
      <c r="CN88" s="48">
        <f>IF(CD88&gt;0,V88,W88)</f>
        <v>3.1796176589194447</v>
      </c>
      <c r="CO88" s="65">
        <f>CM88/CN88</f>
        <v>47.684948508871898</v>
      </c>
      <c r="CP88" s="70">
        <f>N88</f>
        <v>0</v>
      </c>
      <c r="CQ88" s="1">
        <f>BW88+BY88</f>
        <v>180</v>
      </c>
    </row>
    <row r="89" spans="1:95" x14ac:dyDescent="0.2">
      <c r="A89" s="30" t="s">
        <v>215</v>
      </c>
      <c r="B89">
        <v>0</v>
      </c>
      <c r="C89">
        <v>1</v>
      </c>
      <c r="D89">
        <v>0.72512984418697501</v>
      </c>
      <c r="E89">
        <v>0.27487015581302399</v>
      </c>
      <c r="F89">
        <v>0.97735399284862901</v>
      </c>
      <c r="G89">
        <v>0.97735399284862901</v>
      </c>
      <c r="H89">
        <v>0.34830756372753802</v>
      </c>
      <c r="I89">
        <v>0.89594651065608</v>
      </c>
      <c r="J89">
        <v>0.55862773504079399</v>
      </c>
      <c r="K89">
        <v>0.738902596664883</v>
      </c>
      <c r="L89">
        <v>0.71052065572601997</v>
      </c>
      <c r="M89">
        <v>0.67192738742828395</v>
      </c>
      <c r="N89" s="21">
        <v>0</v>
      </c>
      <c r="O89">
        <v>1.00503380125326</v>
      </c>
      <c r="P89">
        <v>0.99349116639658097</v>
      </c>
      <c r="Q89">
        <v>1.01561154382605</v>
      </c>
      <c r="R89">
        <v>0.99769197823094202</v>
      </c>
      <c r="S89">
        <v>11.390000343322701</v>
      </c>
      <c r="T89" s="27">
        <f>IF(C89,P89,R89)</f>
        <v>0.99349116639658097</v>
      </c>
      <c r="U89" s="27">
        <f>IF(D89 = 0,O89,Q89)</f>
        <v>1.01561154382605</v>
      </c>
      <c r="V89" s="39">
        <f>S89*T89^(1-N89)</f>
        <v>11.315864726345128</v>
      </c>
      <c r="W89" s="38">
        <f>S89*U89^(N89+1)</f>
        <v>11.567815832861207</v>
      </c>
      <c r="X89" s="44">
        <f>0.5 * (D89-MAX($D$3:$D$127))/(MIN($D$3:$D$127)-MAX($D$3:$D$127)) + 0.75</f>
        <v>0.88000000000000034</v>
      </c>
      <c r="Y89" s="44">
        <f>AVERAGE(D89, F89, G89, H89, I89, J89, K89)</f>
        <v>0.74594603371050394</v>
      </c>
      <c r="Z89" s="22">
        <f>AI89^N89</f>
        <v>1</v>
      </c>
      <c r="AA89" s="22">
        <f>(Z89+AB89)/2</f>
        <v>1</v>
      </c>
      <c r="AB89" s="22">
        <f>AM89^N89</f>
        <v>1</v>
      </c>
      <c r="AC89" s="22">
        <v>1</v>
      </c>
      <c r="AD89" s="22">
        <v>1</v>
      </c>
      <c r="AE89" s="22">
        <v>1</v>
      </c>
      <c r="AF89" s="22">
        <f>PERCENTILE($L$2:$L$127, 0.05)</f>
        <v>-7.0738934788639324E-2</v>
      </c>
      <c r="AG89" s="22">
        <f>PERCENTILE($L$2:$L$127, 0.95)</f>
        <v>0.99971493111423171</v>
      </c>
      <c r="AH89" s="22">
        <f>MIN(MAX(L89,AF89), AG89)</f>
        <v>0.71052065572601997</v>
      </c>
      <c r="AI89" s="22">
        <f>AH89-$AH$128+1</f>
        <v>1.7812595905146593</v>
      </c>
      <c r="AJ89" s="22">
        <f>PERCENTILE($M$2:$M$127, 0.02)</f>
        <v>-2.5491164753882352</v>
      </c>
      <c r="AK89" s="22">
        <f>PERCENTILE($M$2:$M$127, 0.98)</f>
        <v>1.3143569426364499</v>
      </c>
      <c r="AL89" s="22">
        <f>MIN(MAX(M89,AJ89), AK89)</f>
        <v>0.67192738742828395</v>
      </c>
      <c r="AM89" s="22">
        <f>AL89-$AL$128 + 1</f>
        <v>4.2210438628165186</v>
      </c>
      <c r="AN89" s="46">
        <v>0</v>
      </c>
      <c r="AO89" s="49">
        <v>0</v>
      </c>
      <c r="AP89" s="51">
        <v>0.5</v>
      </c>
      <c r="AQ89" s="50">
        <v>1</v>
      </c>
      <c r="AR89" s="17">
        <f>(AI89^4)*AB89*AE89*AN89</f>
        <v>0</v>
      </c>
      <c r="AS89" s="17">
        <f>(AI89^4) *Z89*AC89*AO89</f>
        <v>0</v>
      </c>
      <c r="AT89" s="17">
        <f>(AM89^4)*AA89*AP89*AQ89</f>
        <v>158.7265091086968</v>
      </c>
      <c r="AU89" s="17">
        <f>MIN(AR89, 0.05*AR$128)</f>
        <v>0</v>
      </c>
      <c r="AV89" s="17">
        <f>MIN(AS89, 0.05*AS$128)</f>
        <v>0</v>
      </c>
      <c r="AW89" s="17">
        <f>MIN(AT89, 0.05*AT$128)</f>
        <v>158.7265091086968</v>
      </c>
      <c r="AX89" s="14">
        <f>AU89/$AU$128</f>
        <v>0</v>
      </c>
      <c r="AY89" s="14">
        <f>AV89/$AV$128</f>
        <v>0</v>
      </c>
      <c r="AZ89" s="67">
        <f>AW89/$AW$128</f>
        <v>1.5007188620145849E-2</v>
      </c>
      <c r="BA89" s="21">
        <f>N89</f>
        <v>0</v>
      </c>
      <c r="BB89" s="66">
        <v>0</v>
      </c>
      <c r="BC89" s="15">
        <f>$D$134*AX89</f>
        <v>0</v>
      </c>
      <c r="BD89" s="19">
        <f>BC89-BB89</f>
        <v>0</v>
      </c>
      <c r="BE89" s="53">
        <f>BD89*IF($BD$128 &gt; 0, (BD89&gt;0), (BD89&lt;0))</f>
        <v>0</v>
      </c>
      <c r="BF89" s="61">
        <f>BE89/$BE$128</f>
        <v>0</v>
      </c>
      <c r="BG89" s="62">
        <f>BF89*$BD$128</f>
        <v>0</v>
      </c>
      <c r="BH89" s="63">
        <f>(IF(BG89 &gt; 0, V89, W89))</f>
        <v>11.567815832861207</v>
      </c>
      <c r="BI89" s="46">
        <f>BG89/BH89</f>
        <v>0</v>
      </c>
      <c r="BJ89" s="64" t="e">
        <f>BB89/BC89</f>
        <v>#DIV/0!</v>
      </c>
      <c r="BK89" s="66">
        <v>0</v>
      </c>
      <c r="BL89" s="66">
        <v>0</v>
      </c>
      <c r="BM89" s="66">
        <v>0</v>
      </c>
      <c r="BN89" s="10">
        <f>SUM(BK89:BM89)</f>
        <v>0</v>
      </c>
      <c r="BO89" s="15">
        <f>AY89*$D$133</f>
        <v>0</v>
      </c>
      <c r="BP89" s="9">
        <f>BO89-BN89</f>
        <v>0</v>
      </c>
      <c r="BQ89" s="53">
        <f>BP89*IF($BP$128 &gt; 0, (BP89&gt;0), (BP89&lt;0))</f>
        <v>0</v>
      </c>
      <c r="BR89" s="7">
        <f>BQ89/$BQ$128</f>
        <v>0</v>
      </c>
      <c r="BS89" s="62">
        <f>BR89*$BP$128</f>
        <v>0</v>
      </c>
      <c r="BT89" s="48">
        <f>IF(BS89&gt;0,V89,W89)</f>
        <v>11.567815832861207</v>
      </c>
      <c r="BU89" s="46">
        <f>BS89/BT89</f>
        <v>0</v>
      </c>
      <c r="BV89" s="64" t="e">
        <f>BN89/BO89</f>
        <v>#DIV/0!</v>
      </c>
      <c r="BW89" s="16">
        <f>BB89+BN89+BY89</f>
        <v>46</v>
      </c>
      <c r="BX89" s="69">
        <f>BC89+BO89+BZ89</f>
        <v>114.83500732135603</v>
      </c>
      <c r="BY89" s="66">
        <v>46</v>
      </c>
      <c r="BZ89" s="15">
        <f>AZ89*$D$136</f>
        <v>114.83500732135603</v>
      </c>
      <c r="CA89" s="37">
        <f>BZ89-BY89</f>
        <v>68.835007321356031</v>
      </c>
      <c r="CB89" s="54">
        <f>CA89*(CA89&lt;&gt;0)</f>
        <v>68.835007321356031</v>
      </c>
      <c r="CC89" s="26">
        <f>CB89/$CB$128</f>
        <v>1.7316982973926063E-2</v>
      </c>
      <c r="CD89" s="47">
        <f>CC89 * $CA$128</f>
        <v>68.835007321356031</v>
      </c>
      <c r="CE89" s="48">
        <f>IF(CD89&gt;0, V89, W89)</f>
        <v>11.315864726345128</v>
      </c>
      <c r="CF89" s="65">
        <f>CD89/CE89</f>
        <v>6.0830532165250455</v>
      </c>
      <c r="CG89" t="s">
        <v>224</v>
      </c>
      <c r="CH89" s="66">
        <v>0</v>
      </c>
      <c r="CI89" s="15">
        <f>AZ89*$CH$131</f>
        <v>125.59516156200061</v>
      </c>
      <c r="CJ89" s="37">
        <f>CI89-CH89</f>
        <v>125.59516156200061</v>
      </c>
      <c r="CK89" s="54">
        <f>CJ89*(CJ89&lt;&gt;0)</f>
        <v>125.59516156200061</v>
      </c>
      <c r="CL89" s="26">
        <f>CK89/$CK$128</f>
        <v>1.8486188042684829E-2</v>
      </c>
      <c r="CM89" s="47">
        <f>CL89 * $CJ$128</f>
        <v>125.59516156200061</v>
      </c>
      <c r="CN89" s="48">
        <f>IF(CD89&gt;0,V89,W89)</f>
        <v>11.315864726345128</v>
      </c>
      <c r="CO89" s="65">
        <f>CM89/CN89</f>
        <v>11.099033489645308</v>
      </c>
      <c r="CP89" s="70">
        <f>N89</f>
        <v>0</v>
      </c>
      <c r="CQ89" s="1">
        <f>BW89+BY89</f>
        <v>92</v>
      </c>
    </row>
    <row r="90" spans="1:95" x14ac:dyDescent="0.2">
      <c r="A90" s="30" t="s">
        <v>247</v>
      </c>
      <c r="B90">
        <v>0</v>
      </c>
      <c r="C90">
        <v>0</v>
      </c>
      <c r="D90">
        <v>0.5</v>
      </c>
      <c r="E90">
        <v>0.5</v>
      </c>
      <c r="F90">
        <v>0.54487179487179405</v>
      </c>
      <c r="G90">
        <v>0.54487179487179405</v>
      </c>
      <c r="H90">
        <v>0.37195121951219501</v>
      </c>
      <c r="I90">
        <v>0.333841463414634</v>
      </c>
      <c r="J90">
        <v>0.35238152539656298</v>
      </c>
      <c r="K90">
        <v>0.43818118880491203</v>
      </c>
      <c r="L90">
        <v>-5.7071335766334403E-3</v>
      </c>
      <c r="M90">
        <v>-0.41565983271158702</v>
      </c>
      <c r="N90" s="21">
        <v>0</v>
      </c>
      <c r="O90">
        <v>0.99288616432021903</v>
      </c>
      <c r="P90">
        <v>0.94240735583038904</v>
      </c>
      <c r="Q90">
        <v>1.02698190031419</v>
      </c>
      <c r="R90">
        <v>0.99223469508548001</v>
      </c>
      <c r="S90">
        <v>8.0100002288818306</v>
      </c>
      <c r="T90" s="27">
        <f>IF(C90,P90,R90)</f>
        <v>0.99223469508548001</v>
      </c>
      <c r="U90" s="27">
        <f>IF(D90 = 0,O90,Q90)</f>
        <v>1.02698190031419</v>
      </c>
      <c r="V90" s="39">
        <f>S90*T90^(1-N90)</f>
        <v>7.9478001347391887</v>
      </c>
      <c r="W90" s="38">
        <f>S90*U90^(N90+1)</f>
        <v>8.2261252565741589</v>
      </c>
      <c r="X90" s="44">
        <f>0.5 * (D90-MAX($D$3:$D$127))/(MIN($D$3:$D$127)-MAX($D$3:$D$127)) + 0.75</f>
        <v>0.995</v>
      </c>
      <c r="Y90" s="44">
        <f>AVERAGE(D90, F90, G90, H90, I90, J90, K90)</f>
        <v>0.44087128383884172</v>
      </c>
      <c r="Z90" s="22">
        <f>AI90^N90</f>
        <v>1</v>
      </c>
      <c r="AA90" s="22">
        <f>(Z90+AB90)/2</f>
        <v>1</v>
      </c>
      <c r="AB90" s="22">
        <f>AM90^N90</f>
        <v>1</v>
      </c>
      <c r="AC90" s="22">
        <v>1</v>
      </c>
      <c r="AD90" s="22">
        <v>1</v>
      </c>
      <c r="AE90" s="22">
        <v>1</v>
      </c>
      <c r="AF90" s="22">
        <f>PERCENTILE($L$2:$L$127, 0.05)</f>
        <v>-7.0738934788639324E-2</v>
      </c>
      <c r="AG90" s="22">
        <f>PERCENTILE($L$2:$L$127, 0.95)</f>
        <v>0.99971493111423171</v>
      </c>
      <c r="AH90" s="22">
        <f>MIN(MAX(L90,AF90), AG90)</f>
        <v>-5.7071335766334403E-3</v>
      </c>
      <c r="AI90" s="22">
        <f>AH90-$AH$128+1</f>
        <v>1.0650318012120059</v>
      </c>
      <c r="AJ90" s="22">
        <f>PERCENTILE($M$2:$M$127, 0.02)</f>
        <v>-2.5491164753882352</v>
      </c>
      <c r="AK90" s="22">
        <f>PERCENTILE($M$2:$M$127, 0.98)</f>
        <v>1.3143569426364499</v>
      </c>
      <c r="AL90" s="22">
        <f>MIN(MAX(M90,AJ90), AK90)</f>
        <v>-0.41565983271158702</v>
      </c>
      <c r="AM90" s="22">
        <f>AL90-$AL$128 + 1</f>
        <v>3.1334566426766481</v>
      </c>
      <c r="AN90" s="46">
        <v>0</v>
      </c>
      <c r="AO90" s="49">
        <v>0</v>
      </c>
      <c r="AP90" s="51">
        <v>0</v>
      </c>
      <c r="AQ90" s="50">
        <v>1</v>
      </c>
      <c r="AR90" s="17">
        <f>(AI90^4)*AB90*AE90*AN90</f>
        <v>0</v>
      </c>
      <c r="AS90" s="17">
        <f>(AI90^4) *Z90*AC90*AO90</f>
        <v>0</v>
      </c>
      <c r="AT90" s="17">
        <f>(AM90^4)*AA90*AP90*AQ90</f>
        <v>0</v>
      </c>
      <c r="AU90" s="17">
        <f>MIN(AR90, 0.05*AR$128)</f>
        <v>0</v>
      </c>
      <c r="AV90" s="17">
        <f>MIN(AS90, 0.05*AS$128)</f>
        <v>0</v>
      </c>
      <c r="AW90" s="17">
        <f>MIN(AT90, 0.05*AT$128)</f>
        <v>0</v>
      </c>
      <c r="AX90" s="14">
        <f>AU90/$AU$128</f>
        <v>0</v>
      </c>
      <c r="AY90" s="14">
        <f>AV90/$AV$128</f>
        <v>0</v>
      </c>
      <c r="AZ90" s="67">
        <f>AW90/$AW$128</f>
        <v>0</v>
      </c>
      <c r="BA90" s="21">
        <f>N90</f>
        <v>0</v>
      </c>
      <c r="BB90" s="66">
        <v>0</v>
      </c>
      <c r="BC90" s="15">
        <f>$D$134*AX90</f>
        <v>0</v>
      </c>
      <c r="BD90" s="19">
        <f>BC90-BB90</f>
        <v>0</v>
      </c>
      <c r="BE90" s="53">
        <f>BD90*IF($BD$128 &gt; 0, (BD90&gt;0), (BD90&lt;0))</f>
        <v>0</v>
      </c>
      <c r="BF90" s="61">
        <f>BE90/$BE$128</f>
        <v>0</v>
      </c>
      <c r="BG90" s="62">
        <f>BF90*$BD$128</f>
        <v>0</v>
      </c>
      <c r="BH90" s="63">
        <f>(IF(BG90 &gt; 0, V90, W90))</f>
        <v>8.2261252565741589</v>
      </c>
      <c r="BI90" s="46">
        <f>BG90/BH90</f>
        <v>0</v>
      </c>
      <c r="BJ90" s="64" t="e">
        <f>BB90/BC90</f>
        <v>#DIV/0!</v>
      </c>
      <c r="BK90" s="66">
        <v>0</v>
      </c>
      <c r="BL90" s="66">
        <v>0</v>
      </c>
      <c r="BM90" s="66">
        <v>0</v>
      </c>
      <c r="BN90" s="10">
        <f>SUM(BK90:BM90)</f>
        <v>0</v>
      </c>
      <c r="BO90" s="15">
        <f>AY90*$D$133</f>
        <v>0</v>
      </c>
      <c r="BP90" s="9">
        <f>BO90-BN90</f>
        <v>0</v>
      </c>
      <c r="BQ90" s="53">
        <f>BP90*IF($BP$128 &gt; 0, (BP90&gt;0), (BP90&lt;0))</f>
        <v>0</v>
      </c>
      <c r="BR90" s="7">
        <f>BQ90/$BQ$128</f>
        <v>0</v>
      </c>
      <c r="BS90" s="62">
        <f>BR90*$BP$128</f>
        <v>0</v>
      </c>
      <c r="BT90" s="48">
        <f>IF(BS90&gt;0,V90,W90)</f>
        <v>8.2261252565741589</v>
      </c>
      <c r="BU90" s="46">
        <f>BS90/BT90</f>
        <v>0</v>
      </c>
      <c r="BV90" s="64" t="e">
        <f>BN90/BO90</f>
        <v>#DIV/0!</v>
      </c>
      <c r="BW90" s="16">
        <f>BB90+BN90+BY90</f>
        <v>0</v>
      </c>
      <c r="BX90" s="69">
        <f>BC90+BO90+BZ90</f>
        <v>0</v>
      </c>
      <c r="BY90" s="66">
        <v>0</v>
      </c>
      <c r="BZ90" s="15">
        <f>AZ90*$D$136</f>
        <v>0</v>
      </c>
      <c r="CA90" s="37">
        <f>BZ90-BY90</f>
        <v>0</v>
      </c>
      <c r="CB90" s="54">
        <f>CA90*(CA90&lt;&gt;0)</f>
        <v>0</v>
      </c>
      <c r="CC90" s="26">
        <f>CB90/$CB$128</f>
        <v>0</v>
      </c>
      <c r="CD90" s="47">
        <f>CC90 * $CA$128</f>
        <v>0</v>
      </c>
      <c r="CE90" s="48">
        <f>IF(CD90&gt;0, V90, W90)</f>
        <v>8.2261252565741589</v>
      </c>
      <c r="CF90" s="65">
        <f>CD90/CE90</f>
        <v>0</v>
      </c>
      <c r="CG90" t="s">
        <v>224</v>
      </c>
      <c r="CH90" s="66">
        <v>90</v>
      </c>
      <c r="CI90" s="15">
        <f>AZ90*$CH$131</f>
        <v>0</v>
      </c>
      <c r="CJ90" s="37">
        <f>CI90-CH90</f>
        <v>-90</v>
      </c>
      <c r="CK90" s="54">
        <f>CJ90*(CJ90&lt;&gt;0)</f>
        <v>-90</v>
      </c>
      <c r="CL90" s="26">
        <f>CK90/$CK$128</f>
        <v>-1.3246982631733895E-2</v>
      </c>
      <c r="CM90" s="47">
        <f>CL90 * $CJ$128</f>
        <v>-90</v>
      </c>
      <c r="CN90" s="48">
        <f>IF(CD90&gt;0,V90,W90)</f>
        <v>8.2261252565741589</v>
      </c>
      <c r="CO90" s="65">
        <f>CM90/CN90</f>
        <v>-10.940752443329714</v>
      </c>
      <c r="CP90" s="70">
        <f>N90</f>
        <v>0</v>
      </c>
      <c r="CQ90" s="1">
        <f>BW90+BY90</f>
        <v>0</v>
      </c>
    </row>
    <row r="91" spans="1:95" x14ac:dyDescent="0.2">
      <c r="A91" s="30" t="s">
        <v>120</v>
      </c>
      <c r="B91">
        <v>0</v>
      </c>
      <c r="C91">
        <v>0</v>
      </c>
      <c r="D91">
        <v>0.32768978700163798</v>
      </c>
      <c r="E91">
        <v>0.67231021299836102</v>
      </c>
      <c r="F91">
        <v>0.37506775067750597</v>
      </c>
      <c r="G91">
        <v>0.37506775067750597</v>
      </c>
      <c r="H91">
        <v>0.216734456711214</v>
      </c>
      <c r="I91">
        <v>0.52120859965136501</v>
      </c>
      <c r="J91">
        <v>0.33610097095761499</v>
      </c>
      <c r="K91">
        <v>0.35505018684349199</v>
      </c>
      <c r="L91">
        <v>0.49705323522405198</v>
      </c>
      <c r="M91">
        <v>-1.4652659319513801</v>
      </c>
      <c r="N91" s="21">
        <v>0</v>
      </c>
      <c r="O91">
        <v>1.00657474567817</v>
      </c>
      <c r="P91">
        <v>0.98486325870003399</v>
      </c>
      <c r="Q91">
        <v>1.0266346692930099</v>
      </c>
      <c r="R91">
        <v>0.98660991748605498</v>
      </c>
      <c r="S91">
        <v>86.25</v>
      </c>
      <c r="T91" s="27">
        <f>IF(C91,P91,R91)</f>
        <v>0.98660991748605498</v>
      </c>
      <c r="U91" s="27">
        <f>IF(D91 = 0,O91,Q91)</f>
        <v>1.0266346692930099</v>
      </c>
      <c r="V91" s="39">
        <f>S91*T91^(1-N91)</f>
        <v>85.095105383172239</v>
      </c>
      <c r="W91" s="38">
        <f>S91*U91^(N91+1)</f>
        <v>88.547240226522106</v>
      </c>
      <c r="X91" s="44">
        <f>0.5 * (D91-MAX($D$3:$D$127))/(MIN($D$3:$D$127)-MAX($D$3:$D$127)) + 0.75</f>
        <v>1.0830188700275307</v>
      </c>
      <c r="Y91" s="44">
        <f>AVERAGE(D91, F91, G91, H91, I91, J91, K91)</f>
        <v>0.35813135750290515</v>
      </c>
      <c r="Z91" s="22">
        <f>AI91^N91</f>
        <v>1</v>
      </c>
      <c r="AA91" s="22">
        <f>(Z91+AB91)/2</f>
        <v>1</v>
      </c>
      <c r="AB91" s="22">
        <f>AM91^N91</f>
        <v>1</v>
      </c>
      <c r="AC91" s="22">
        <v>1</v>
      </c>
      <c r="AD91" s="22">
        <v>1</v>
      </c>
      <c r="AE91" s="22">
        <v>1</v>
      </c>
      <c r="AF91" s="22">
        <f>PERCENTILE($L$2:$L$127, 0.05)</f>
        <v>-7.0738934788639324E-2</v>
      </c>
      <c r="AG91" s="22">
        <f>PERCENTILE($L$2:$L$127, 0.95)</f>
        <v>0.99971493111423171</v>
      </c>
      <c r="AH91" s="22">
        <f>MIN(MAX(L91,AF91), AG91)</f>
        <v>0.49705323522405198</v>
      </c>
      <c r="AI91" s="22">
        <f>AH91-$AH$128+1</f>
        <v>1.5677921700126913</v>
      </c>
      <c r="AJ91" s="22">
        <f>PERCENTILE($M$2:$M$127, 0.02)</f>
        <v>-2.5491164753882352</v>
      </c>
      <c r="AK91" s="22">
        <f>PERCENTILE($M$2:$M$127, 0.98)</f>
        <v>1.3143569426364499</v>
      </c>
      <c r="AL91" s="22">
        <f>MIN(MAX(M91,AJ91), AK91)</f>
        <v>-1.4652659319513801</v>
      </c>
      <c r="AM91" s="22">
        <f>AL91-$AL$128 + 1</f>
        <v>2.0838505434368551</v>
      </c>
      <c r="AN91" s="46">
        <v>1</v>
      </c>
      <c r="AO91" s="46">
        <v>0</v>
      </c>
      <c r="AP91" s="51">
        <v>1</v>
      </c>
      <c r="AQ91" s="21">
        <v>1</v>
      </c>
      <c r="AR91" s="17">
        <f>(AI91^4)*AB91*AE91*AN91</f>
        <v>6.0416277703117922</v>
      </c>
      <c r="AS91" s="17">
        <f>(AI91^4) *Z91*AC91*AO91</f>
        <v>0</v>
      </c>
      <c r="AT91" s="17">
        <f>(AM91^4)*AA91*AP91*AQ91</f>
        <v>18.856725118390631</v>
      </c>
      <c r="AU91" s="17">
        <f>MIN(AR91, 0.05*AR$128)</f>
        <v>6.0416277703117922</v>
      </c>
      <c r="AV91" s="17">
        <f>MIN(AS91, 0.05*AS$128)</f>
        <v>0</v>
      </c>
      <c r="AW91" s="17">
        <f>MIN(AT91, 0.05*AT$128)</f>
        <v>18.856725118390631</v>
      </c>
      <c r="AX91" s="14">
        <f>AU91/$AU$128</f>
        <v>9.4791776539747581E-3</v>
      </c>
      <c r="AY91" s="14">
        <f>AV91/$AV$128</f>
        <v>0</v>
      </c>
      <c r="AZ91" s="67">
        <f>AW91/$AW$128</f>
        <v>1.7828555053531706E-3</v>
      </c>
      <c r="BA91" s="21">
        <f>N91</f>
        <v>0</v>
      </c>
      <c r="BB91" s="66">
        <v>518</v>
      </c>
      <c r="BC91" s="15">
        <f>$D$134*AX91</f>
        <v>1200.5473290535572</v>
      </c>
      <c r="BD91" s="19">
        <f>BC91-BB91</f>
        <v>682.54732905355718</v>
      </c>
      <c r="BE91" s="53">
        <f>BD91*IF($BD$128 &gt; 0, (BD91&gt;0), (BD91&lt;0))</f>
        <v>682.54732905355718</v>
      </c>
      <c r="BF91" s="61">
        <f>BE91/$BE$128</f>
        <v>2.4898811184170616E-2</v>
      </c>
      <c r="BG91" s="62">
        <f>BF91*$BD$128</f>
        <v>309.21833609621541</v>
      </c>
      <c r="BH91" s="63">
        <f>(IF(BG91 &gt; 0, V91, W91))</f>
        <v>85.095105383172239</v>
      </c>
      <c r="BI91" s="46">
        <f>BG91/BH91</f>
        <v>3.6337969699178969</v>
      </c>
      <c r="BJ91" s="64">
        <f>BB91/BC91</f>
        <v>0.43146987000367704</v>
      </c>
      <c r="BK91" s="66">
        <v>0</v>
      </c>
      <c r="BL91" s="66">
        <v>0</v>
      </c>
      <c r="BM91" s="66">
        <v>0</v>
      </c>
      <c r="BN91" s="10">
        <f>SUM(BK91:BM91)</f>
        <v>0</v>
      </c>
      <c r="BO91" s="15">
        <f>AY91*$D$133</f>
        <v>0</v>
      </c>
      <c r="BP91" s="9">
        <f>BO91-BN91</f>
        <v>0</v>
      </c>
      <c r="BQ91" s="53">
        <f>BP91*IF($BP$128 &gt; 0, (BP91&gt;0), (BP91&lt;0))</f>
        <v>0</v>
      </c>
      <c r="BR91" s="7">
        <f>BQ91/$BQ$128</f>
        <v>0</v>
      </c>
      <c r="BS91" s="62">
        <f>BR91*$BP$128</f>
        <v>0</v>
      </c>
      <c r="BT91" s="48">
        <f>IF(BS91&gt;0,V91,W91)</f>
        <v>88.547240226522106</v>
      </c>
      <c r="BU91" s="46">
        <f>BS91/BT91</f>
        <v>0</v>
      </c>
      <c r="BV91" s="64" t="e">
        <f>BN91/BO91</f>
        <v>#DIV/0!</v>
      </c>
      <c r="BW91" s="16">
        <f>BB91+BN91+BY91</f>
        <v>518</v>
      </c>
      <c r="BX91" s="69">
        <f>BC91+BO91+BZ91</f>
        <v>1214.1897393805195</v>
      </c>
      <c r="BY91" s="66">
        <v>0</v>
      </c>
      <c r="BZ91" s="15">
        <f>AZ91*$D$136</f>
        <v>13.642410326962462</v>
      </c>
      <c r="CA91" s="37">
        <f>BZ91-BY91</f>
        <v>13.642410326962462</v>
      </c>
      <c r="CB91" s="54">
        <f>CA91*(CA91&lt;&gt;0)</f>
        <v>13.642410326962462</v>
      </c>
      <c r="CC91" s="26">
        <f>CB91/$CB$128</f>
        <v>3.43205291244339E-3</v>
      </c>
      <c r="CD91" s="47">
        <f>CC91 * $CA$128</f>
        <v>13.642410326962462</v>
      </c>
      <c r="CE91" s="48">
        <f>IF(CD91&gt;0, V91, W91)</f>
        <v>85.095105383172239</v>
      </c>
      <c r="CF91" s="65">
        <f>CD91/CE91</f>
        <v>0.16031956556763702</v>
      </c>
      <c r="CG91" t="s">
        <v>224</v>
      </c>
      <c r="CH91" s="66">
        <v>0</v>
      </c>
      <c r="CI91" s="15">
        <f>AZ91*$CH$131</f>
        <v>14.920717724300685</v>
      </c>
      <c r="CJ91" s="37">
        <f>CI91-CH91</f>
        <v>14.920717724300685</v>
      </c>
      <c r="CK91" s="54">
        <f>CJ91*(CJ91&lt;&gt;0)</f>
        <v>14.920717724300685</v>
      </c>
      <c r="CL91" s="26">
        <f>CK91/$CK$128</f>
        <v>2.196160983853503E-3</v>
      </c>
      <c r="CM91" s="47">
        <f>CL91 * $CJ$128</f>
        <v>14.920717724300685</v>
      </c>
      <c r="CN91" s="48">
        <f>IF(CD91&gt;0,V91,W91)</f>
        <v>85.095105383172239</v>
      </c>
      <c r="CO91" s="65">
        <f>CM91/CN91</f>
        <v>0.17534166809142107</v>
      </c>
      <c r="CP91" s="70">
        <f>N91</f>
        <v>0</v>
      </c>
      <c r="CQ91" s="1">
        <f>BW91+BY91</f>
        <v>518</v>
      </c>
    </row>
    <row r="92" spans="1:95" x14ac:dyDescent="0.2">
      <c r="A92" s="30" t="s">
        <v>171</v>
      </c>
      <c r="B92">
        <v>1</v>
      </c>
      <c r="C92">
        <v>1</v>
      </c>
      <c r="D92">
        <v>0.92089492608869306</v>
      </c>
      <c r="E92">
        <v>7.9105073911306306E-2</v>
      </c>
      <c r="F92">
        <v>0.97536750099324498</v>
      </c>
      <c r="G92">
        <v>0.97536750099324498</v>
      </c>
      <c r="H92">
        <v>0.390305056414542</v>
      </c>
      <c r="I92">
        <v>0.58838278311742498</v>
      </c>
      <c r="J92">
        <v>0.47921683542838101</v>
      </c>
      <c r="K92">
        <v>0.68367574712408197</v>
      </c>
      <c r="L92">
        <v>0.57660058340106501</v>
      </c>
      <c r="M92">
        <v>-0.36434055992264403</v>
      </c>
      <c r="N92" s="21">
        <v>0</v>
      </c>
      <c r="O92">
        <v>1.01008953093416</v>
      </c>
      <c r="P92">
        <v>0.99409749627376398</v>
      </c>
      <c r="Q92">
        <v>1.0061214556627001</v>
      </c>
      <c r="R92">
        <v>0.99038562788995899</v>
      </c>
      <c r="S92">
        <v>88.769996643066406</v>
      </c>
      <c r="T92" s="27">
        <f>IF(C92,P92,R92)</f>
        <v>0.99409749627376398</v>
      </c>
      <c r="U92" s="27">
        <f>IF(D92 = 0,O92,Q92)</f>
        <v>1.0061214556627001</v>
      </c>
      <c r="V92" s="39">
        <f>S92*T92^(1-N92)</f>
        <v>88.246031407102748</v>
      </c>
      <c r="W92" s="38">
        <f>S92*U92^(N92+1)</f>
        <v>89.313398241694969</v>
      </c>
      <c r="X92" s="44">
        <f>0.5 * (D92-MAX($D$3:$D$127))/(MIN($D$3:$D$127)-MAX($D$3:$D$127)) + 0.75</f>
        <v>0.78000000000000025</v>
      </c>
      <c r="Y92" s="44">
        <f>AVERAGE(D92, F92, G92, H92, I92, J92, K92)</f>
        <v>0.71617290716565896</v>
      </c>
      <c r="Z92" s="22">
        <f>AI92^N92</f>
        <v>1</v>
      </c>
      <c r="AA92" s="22">
        <f>(Z92+AB92)/2</f>
        <v>1</v>
      </c>
      <c r="AB92" s="22">
        <f>AM92^N92</f>
        <v>1</v>
      </c>
      <c r="AC92" s="22">
        <v>1</v>
      </c>
      <c r="AD92" s="22">
        <v>1</v>
      </c>
      <c r="AE92" s="22">
        <v>1</v>
      </c>
      <c r="AF92" s="22">
        <f>PERCENTILE($L$2:$L$127, 0.05)</f>
        <v>-7.0738934788639324E-2</v>
      </c>
      <c r="AG92" s="22">
        <f>PERCENTILE($L$2:$L$127, 0.95)</f>
        <v>0.99971493111423171</v>
      </c>
      <c r="AH92" s="22">
        <f>MIN(MAX(L92,AF92), AG92)</f>
        <v>0.57660058340106501</v>
      </c>
      <c r="AI92" s="22">
        <f>AH92-$AH$128+1</f>
        <v>1.6473395181897044</v>
      </c>
      <c r="AJ92" s="22">
        <f>PERCENTILE($M$2:$M$127, 0.02)</f>
        <v>-2.5491164753882352</v>
      </c>
      <c r="AK92" s="22">
        <f>PERCENTILE($M$2:$M$127, 0.98)</f>
        <v>1.3143569426364499</v>
      </c>
      <c r="AL92" s="22">
        <f>MIN(MAX(M92,AJ92), AK92)</f>
        <v>-0.36434055992264403</v>
      </c>
      <c r="AM92" s="22">
        <f>AL92-$AL$128 + 1</f>
        <v>3.184775915465591</v>
      </c>
      <c r="AN92" s="46">
        <v>1</v>
      </c>
      <c r="AO92" s="46">
        <v>1</v>
      </c>
      <c r="AP92" s="51">
        <v>1</v>
      </c>
      <c r="AQ92" s="21">
        <v>1</v>
      </c>
      <c r="AR92" s="17">
        <f>(AI92^4)*AB92*AE92*AN92</f>
        <v>7.3643168801552248</v>
      </c>
      <c r="AS92" s="17">
        <f>(AI92^4) *Z92*AC92*AO92</f>
        <v>7.3643168801552248</v>
      </c>
      <c r="AT92" s="17">
        <f>(AM92^4)*AA92*AP92*AQ92</f>
        <v>102.8763437982215</v>
      </c>
      <c r="AU92" s="17">
        <f>MIN(AR92, 0.05*AR$128)</f>
        <v>7.3643168801552248</v>
      </c>
      <c r="AV92" s="17">
        <f>MIN(AS92, 0.05*AS$128)</f>
        <v>7.3643168801552248</v>
      </c>
      <c r="AW92" s="17">
        <f>MIN(AT92, 0.05*AT$128)</f>
        <v>102.8763437982215</v>
      </c>
      <c r="AX92" s="14">
        <f>AU92/$AU$128</f>
        <v>1.155444702339779E-2</v>
      </c>
      <c r="AY92" s="14">
        <f>AV92/$AV$128</f>
        <v>1.5221397950138821E-2</v>
      </c>
      <c r="AZ92" s="67">
        <f>AW92/$AW$128</f>
        <v>9.7266972265711502E-3</v>
      </c>
      <c r="BA92" s="21">
        <f>N92</f>
        <v>0</v>
      </c>
      <c r="BB92" s="66">
        <v>1065</v>
      </c>
      <c r="BC92" s="15">
        <f>$D$134*AX92</f>
        <v>1463.3822699603534</v>
      </c>
      <c r="BD92" s="19">
        <f>BC92-BB92</f>
        <v>398.38226996035337</v>
      </c>
      <c r="BE92" s="53">
        <f>BD92*IF($BD$128 &gt; 0, (BD92&gt;0), (BD92&lt;0))</f>
        <v>398.38226996035337</v>
      </c>
      <c r="BF92" s="61">
        <f>BE92/$BE$128</f>
        <v>1.4532684396580203E-2</v>
      </c>
      <c r="BG92" s="62">
        <f>BF92*$BD$128</f>
        <v>180.48140752112985</v>
      </c>
      <c r="BH92" s="63">
        <f>(IF(BG92 &gt; 0, V92, W92))</f>
        <v>88.246031407102748</v>
      </c>
      <c r="BI92" s="46">
        <f>BG92/BH92</f>
        <v>2.0452070721290618</v>
      </c>
      <c r="BJ92" s="64">
        <f>BB92/BC92</f>
        <v>0.72776609493078903</v>
      </c>
      <c r="BK92" s="66">
        <v>533</v>
      </c>
      <c r="BL92" s="66">
        <v>2752</v>
      </c>
      <c r="BM92" s="66">
        <v>266</v>
      </c>
      <c r="BN92" s="10">
        <f>SUM(BK92:BM92)</f>
        <v>3551</v>
      </c>
      <c r="BO92" s="15">
        <f>AY92*$D$133</f>
        <v>2861.5314862383975</v>
      </c>
      <c r="BP92" s="9">
        <f>BO92-BN92</f>
        <v>-689.46851376160248</v>
      </c>
      <c r="BQ92" s="53">
        <f>BP92*IF($BP$128 &gt; 0, (BP92&gt;0), (BP92&lt;0))</f>
        <v>0</v>
      </c>
      <c r="BR92" s="7">
        <f>BQ92/$BQ$128</f>
        <v>0</v>
      </c>
      <c r="BS92" s="62">
        <f>BR92*$BP$128</f>
        <v>0</v>
      </c>
      <c r="BT92" s="48">
        <f>IF(BS92&gt;0,V92,W92)</f>
        <v>89.313398241694969</v>
      </c>
      <c r="BU92" s="46">
        <f>BS92/BT92</f>
        <v>0</v>
      </c>
      <c r="BV92" s="64">
        <f>BN92/BO92</f>
        <v>1.2409438851459005</v>
      </c>
      <c r="BW92" s="16">
        <f>BB92+BN92+BY92</f>
        <v>4616</v>
      </c>
      <c r="BX92" s="69">
        <f>BC92+BO92+BZ92</f>
        <v>4399.3424433764731</v>
      </c>
      <c r="BY92" s="66">
        <v>0</v>
      </c>
      <c r="BZ92" s="15">
        <f>AZ92*$D$136</f>
        <v>74.428687177722438</v>
      </c>
      <c r="CA92" s="37">
        <f>BZ92-BY92</f>
        <v>74.428687177722438</v>
      </c>
      <c r="CB92" s="54">
        <f>CA92*(CA92&lt;&gt;0)</f>
        <v>74.428687177722438</v>
      </c>
      <c r="CC92" s="26">
        <f>CB92/$CB$128</f>
        <v>1.8724198032131448E-2</v>
      </c>
      <c r="CD92" s="47">
        <f>CC92 * $CA$128</f>
        <v>74.428687177722438</v>
      </c>
      <c r="CE92" s="48">
        <f>IF(CD92&gt;0, V92, W92)</f>
        <v>88.246031407102748</v>
      </c>
      <c r="CF92" s="65">
        <f>CD92/CE92</f>
        <v>0.84342248587205948</v>
      </c>
      <c r="CG92" t="s">
        <v>224</v>
      </c>
      <c r="CH92" s="66">
        <v>0</v>
      </c>
      <c r="CI92" s="15">
        <f>AZ92*$CH$131</f>
        <v>81.40272908917396</v>
      </c>
      <c r="CJ92" s="37">
        <f>CI92-CH92</f>
        <v>81.40272908917396</v>
      </c>
      <c r="CK92" s="54">
        <f>CJ92*(CJ92&lt;&gt;0)</f>
        <v>81.40272908917396</v>
      </c>
      <c r="CL92" s="26">
        <f>CK92/$CK$128</f>
        <v>1.1981561538000301E-2</v>
      </c>
      <c r="CM92" s="47">
        <f>CL92 * $CJ$128</f>
        <v>81.40272908917396</v>
      </c>
      <c r="CN92" s="48">
        <f>IF(CD92&gt;0,V92,W92)</f>
        <v>88.246031407102748</v>
      </c>
      <c r="CO92" s="65">
        <f>CM92/CN92</f>
        <v>0.92245201048918801</v>
      </c>
      <c r="CP92" s="70">
        <f>N92</f>
        <v>0</v>
      </c>
      <c r="CQ92" s="1">
        <f>BW92+BY92</f>
        <v>4616</v>
      </c>
    </row>
    <row r="93" spans="1:95" x14ac:dyDescent="0.2">
      <c r="A93" s="30" t="s">
        <v>172</v>
      </c>
      <c r="B93">
        <v>1</v>
      </c>
      <c r="C93">
        <v>1</v>
      </c>
      <c r="D93">
        <v>0.88778054862842803</v>
      </c>
      <c r="E93">
        <v>0.11221945137157099</v>
      </c>
      <c r="F93">
        <v>0.90843373493975899</v>
      </c>
      <c r="G93">
        <v>0.90843373493975899</v>
      </c>
      <c r="H93">
        <v>0.94845360824742198</v>
      </c>
      <c r="I93">
        <v>0.95532646048109904</v>
      </c>
      <c r="J93">
        <v>0.95188383140882105</v>
      </c>
      <c r="K93">
        <v>0.92990504041836597</v>
      </c>
      <c r="L93">
        <v>0.164766940447093</v>
      </c>
      <c r="M93">
        <v>-0.140545660704645</v>
      </c>
      <c r="N93" s="21">
        <v>0</v>
      </c>
      <c r="O93">
        <v>1.03115845651562</v>
      </c>
      <c r="P93">
        <v>0.97093280946080296</v>
      </c>
      <c r="Q93">
        <v>1.0125923568124799</v>
      </c>
      <c r="R93">
        <v>0.98860560740459402</v>
      </c>
      <c r="S93">
        <v>45.779998779296797</v>
      </c>
      <c r="T93" s="27">
        <f>IF(C93,P93,R93)</f>
        <v>0.97093280946080296</v>
      </c>
      <c r="U93" s="27">
        <f>IF(D93 = 0,O93,Q93)</f>
        <v>1.0125923568124799</v>
      </c>
      <c r="V93" s="39">
        <f>S93*T93^(1-N93)</f>
        <v>44.449302831894769</v>
      </c>
      <c r="W93" s="38">
        <f>S93*U93^(N93+1)</f>
        <v>46.356476858800598</v>
      </c>
      <c r="X93" s="44">
        <f>0.5 * (D93-MAX($D$3:$D$127))/(MIN($D$3:$D$127)-MAX($D$3:$D$127)) + 0.75</f>
        <v>0.796915364649601</v>
      </c>
      <c r="Y93" s="44">
        <f>AVERAGE(D93, F93, G93, H93, I93, J93, K93)</f>
        <v>0.92717385129480778</v>
      </c>
      <c r="Z93" s="22">
        <f>AI93^N93</f>
        <v>1</v>
      </c>
      <c r="AA93" s="22">
        <f>(Z93+AB93)/2</f>
        <v>1</v>
      </c>
      <c r="AB93" s="22">
        <f>AM93^N93</f>
        <v>1</v>
      </c>
      <c r="AC93" s="22">
        <v>1</v>
      </c>
      <c r="AD93" s="22">
        <v>1</v>
      </c>
      <c r="AE93" s="22">
        <v>1</v>
      </c>
      <c r="AF93" s="22">
        <f>PERCENTILE($L$2:$L$127, 0.05)</f>
        <v>-7.0738934788639324E-2</v>
      </c>
      <c r="AG93" s="22">
        <f>PERCENTILE($L$2:$L$127, 0.95)</f>
        <v>0.99971493111423171</v>
      </c>
      <c r="AH93" s="22">
        <f>MIN(MAX(L93,AF93), AG93)</f>
        <v>0.164766940447093</v>
      </c>
      <c r="AI93" s="22">
        <f>AH93-$AH$128+1</f>
        <v>1.2355058752357324</v>
      </c>
      <c r="AJ93" s="22">
        <f>PERCENTILE($M$2:$M$127, 0.02)</f>
        <v>-2.5491164753882352</v>
      </c>
      <c r="AK93" s="22">
        <f>PERCENTILE($M$2:$M$127, 0.98)</f>
        <v>1.3143569426364499</v>
      </c>
      <c r="AL93" s="22">
        <f>MIN(MAX(M93,AJ93), AK93)</f>
        <v>-0.140545660704645</v>
      </c>
      <c r="AM93" s="22">
        <f>AL93-$AL$128 + 1</f>
        <v>3.40857081468359</v>
      </c>
      <c r="AN93" s="46">
        <v>1</v>
      </c>
      <c r="AO93" s="46">
        <v>1</v>
      </c>
      <c r="AP93" s="51">
        <v>1</v>
      </c>
      <c r="AQ93" s="21">
        <v>1</v>
      </c>
      <c r="AR93" s="17">
        <f>(AI93^4)*AB93*AE93*AN93</f>
        <v>2.3301252165530331</v>
      </c>
      <c r="AS93" s="17">
        <f>(AI93^4) *Z93*AC93*AO93</f>
        <v>2.3301252165530331</v>
      </c>
      <c r="AT93" s="17">
        <f>(AM93^4)*AA93*AP93*AQ93</f>
        <v>134.98617287611361</v>
      </c>
      <c r="AU93" s="17">
        <f>MIN(AR93, 0.05*AR$128)</f>
        <v>2.3301252165530331</v>
      </c>
      <c r="AV93" s="17">
        <f>MIN(AS93, 0.05*AS$128)</f>
        <v>2.3301252165530331</v>
      </c>
      <c r="AW93" s="17">
        <f>MIN(AT93, 0.05*AT$128)</f>
        <v>134.98617287611361</v>
      </c>
      <c r="AX93" s="14">
        <f>AU93/$AU$128</f>
        <v>3.6559138900033091E-3</v>
      </c>
      <c r="AY93" s="14">
        <f>AV93/$AV$128</f>
        <v>4.8161647267491734E-3</v>
      </c>
      <c r="AZ93" s="67">
        <f>AW93/$AW$128</f>
        <v>1.2762600077572414E-2</v>
      </c>
      <c r="BA93" s="21">
        <f>N93</f>
        <v>0</v>
      </c>
      <c r="BB93" s="66">
        <v>275</v>
      </c>
      <c r="BC93" s="15">
        <f>$D$134*AX93</f>
        <v>463.02515008280909</v>
      </c>
      <c r="BD93" s="19">
        <f>BC93-BB93</f>
        <v>188.02515008280909</v>
      </c>
      <c r="BE93" s="53">
        <f>BD93*IF($BD$128 &gt; 0, (BD93&gt;0), (BD93&lt;0))</f>
        <v>188.02515008280909</v>
      </c>
      <c r="BF93" s="61">
        <f>BE93/$BE$128</f>
        <v>6.859015500476533E-3</v>
      </c>
      <c r="BG93" s="62">
        <f>BF93*$BD$128</f>
        <v>85.182113500418211</v>
      </c>
      <c r="BH93" s="63">
        <f>(IF(BG93 &gt; 0, V93, W93))</f>
        <v>44.449302831894769</v>
      </c>
      <c r="BI93" s="46">
        <f>BG93/BH93</f>
        <v>1.9163880662554611</v>
      </c>
      <c r="BJ93" s="64">
        <f>BB93/BC93</f>
        <v>0.59392022215384632</v>
      </c>
      <c r="BK93" s="66">
        <v>92</v>
      </c>
      <c r="BL93" s="66">
        <v>458</v>
      </c>
      <c r="BM93" s="66">
        <v>46</v>
      </c>
      <c r="BN93" s="10">
        <f>SUM(BK93:BM93)</f>
        <v>596</v>
      </c>
      <c r="BO93" s="15">
        <f>AY93*$D$133</f>
        <v>905.41007164048415</v>
      </c>
      <c r="BP93" s="9">
        <f>BO93-BN93</f>
        <v>309.41007164048415</v>
      </c>
      <c r="BQ93" s="53">
        <f>BP93*IF($BP$128 &gt; 0, (BP93&gt;0), (BP93&lt;0))</f>
        <v>309.41007164048415</v>
      </c>
      <c r="BR93" s="7">
        <f>BQ93/$BQ$128</f>
        <v>2.0276900345417216E-2</v>
      </c>
      <c r="BS93" s="62">
        <f>BR93*$BP$128</f>
        <v>54.58541572986384</v>
      </c>
      <c r="BT93" s="48">
        <f>IF(BS93&gt;0,V93,W93)</f>
        <v>44.449302831894769</v>
      </c>
      <c r="BU93" s="46">
        <f>BS93/BT93</f>
        <v>1.2280376125651147</v>
      </c>
      <c r="BV93" s="64">
        <f>BN93/BO93</f>
        <v>0.65826526418037989</v>
      </c>
      <c r="BW93" s="16">
        <f>BB93+BN93+BY93</f>
        <v>871</v>
      </c>
      <c r="BX93" s="69">
        <f>BC93+BO93+BZ93</f>
        <v>1466.0946375168774</v>
      </c>
      <c r="BY93" s="66">
        <v>0</v>
      </c>
      <c r="BZ93" s="15">
        <f>AZ93*$D$136</f>
        <v>97.659415793584117</v>
      </c>
      <c r="CA93" s="37">
        <f>BZ93-BY93</f>
        <v>97.659415793584117</v>
      </c>
      <c r="CB93" s="54">
        <f>CA93*(CA93&lt;&gt;0)</f>
        <v>97.659415793584117</v>
      </c>
      <c r="CC93" s="26">
        <f>CB93/$CB$128</f>
        <v>2.4568406488952001E-2</v>
      </c>
      <c r="CD93" s="47">
        <f>CC93 * $CA$128</f>
        <v>97.659415793584117</v>
      </c>
      <c r="CE93" s="48">
        <f>IF(CD93&gt;0, V93, W93)</f>
        <v>44.449302831894769</v>
      </c>
      <c r="CF93" s="65">
        <f>CD93/CE93</f>
        <v>2.1970966825492755</v>
      </c>
      <c r="CG93" t="s">
        <v>224</v>
      </c>
      <c r="CH93" s="66">
        <v>0</v>
      </c>
      <c r="CI93" s="15">
        <f>AZ93*$CH$131</f>
        <v>106.81020004920353</v>
      </c>
      <c r="CJ93" s="37">
        <f>CI93-CH93</f>
        <v>106.81020004920353</v>
      </c>
      <c r="CK93" s="54">
        <f>CJ93*(CJ93&lt;&gt;0)</f>
        <v>106.81020004920353</v>
      </c>
      <c r="CL93" s="26">
        <f>CK93/$CK$128</f>
        <v>1.5721254054931355E-2</v>
      </c>
      <c r="CM93" s="47">
        <f>CL93 * $CJ$128</f>
        <v>106.81020004920353</v>
      </c>
      <c r="CN93" s="48">
        <f>IF(CD93&gt;0,V93,W93)</f>
        <v>44.449302831894769</v>
      </c>
      <c r="CO93" s="65">
        <f>CM93/CN93</f>
        <v>2.4029668238702149</v>
      </c>
      <c r="CP93" s="70">
        <f>N93</f>
        <v>0</v>
      </c>
      <c r="CQ93" s="1">
        <f>BW93+BY93</f>
        <v>871</v>
      </c>
    </row>
    <row r="94" spans="1:95" x14ac:dyDescent="0.2">
      <c r="A94" s="30" t="s">
        <v>121</v>
      </c>
      <c r="B94">
        <v>0</v>
      </c>
      <c r="C94">
        <v>0</v>
      </c>
      <c r="D94">
        <v>0.217557251908396</v>
      </c>
      <c r="E94">
        <v>0.78244274809160297</v>
      </c>
      <c r="F94">
        <v>0.367069486404833</v>
      </c>
      <c r="G94">
        <v>0.367069486404833</v>
      </c>
      <c r="H94">
        <v>0.11</v>
      </c>
      <c r="I94">
        <v>0.41499999999999998</v>
      </c>
      <c r="J94">
        <v>0.213658606192214</v>
      </c>
      <c r="K94">
        <v>0.280049200750419</v>
      </c>
      <c r="L94">
        <v>-6.8038165465307304E-2</v>
      </c>
      <c r="M94">
        <v>-1.35610429357456</v>
      </c>
      <c r="N94" s="21">
        <v>0</v>
      </c>
      <c r="O94">
        <v>1.0273118402617201</v>
      </c>
      <c r="P94">
        <v>0.97782035181538596</v>
      </c>
      <c r="Q94">
        <v>1.0105285028550299</v>
      </c>
      <c r="R94">
        <v>0.97503155861844504</v>
      </c>
      <c r="S94">
        <v>4.5700001716613698</v>
      </c>
      <c r="T94" s="27">
        <f>IF(C94,P94,R94)</f>
        <v>0.97503155861844504</v>
      </c>
      <c r="U94" s="27">
        <f>IF(D94 = 0,O94,Q94)</f>
        <v>1.0105285028550299</v>
      </c>
      <c r="V94" s="39">
        <f>S94*T94^(1-N94)</f>
        <v>4.4558943902615464</v>
      </c>
      <c r="W94" s="38">
        <f>S94*U94^(N94+1)</f>
        <v>4.6181154315161939</v>
      </c>
      <c r="X94" s="44">
        <f>0.5 * (D94-MAX($D$3:$D$127))/(MIN($D$3:$D$127)-MAX($D$3:$D$127)) + 0.75</f>
        <v>1.1392763670353643</v>
      </c>
      <c r="Y94" s="44">
        <f>AVERAGE(D94, F94, G94, H94, I94, J94, K94)</f>
        <v>0.2814862902372422</v>
      </c>
      <c r="Z94" s="22">
        <f>AI94^N94</f>
        <v>1</v>
      </c>
      <c r="AA94" s="22">
        <f>(Z94+AB94)/2</f>
        <v>1</v>
      </c>
      <c r="AB94" s="22">
        <f>AM94^N94</f>
        <v>1</v>
      </c>
      <c r="AC94" s="22">
        <v>1</v>
      </c>
      <c r="AD94" s="22">
        <v>1</v>
      </c>
      <c r="AE94" s="22">
        <v>1</v>
      </c>
      <c r="AF94" s="22">
        <f>PERCENTILE($L$2:$L$127, 0.05)</f>
        <v>-7.0738934788639324E-2</v>
      </c>
      <c r="AG94" s="22">
        <f>PERCENTILE($L$2:$L$127, 0.95)</f>
        <v>0.99971493111423171</v>
      </c>
      <c r="AH94" s="22">
        <f>MIN(MAX(L94,AF94), AG94)</f>
        <v>-6.8038165465307304E-2</v>
      </c>
      <c r="AI94" s="22">
        <f>AH94-$AH$128+1</f>
        <v>1.0027007693233321</v>
      </c>
      <c r="AJ94" s="22">
        <f>PERCENTILE($M$2:$M$127, 0.02)</f>
        <v>-2.5491164753882352</v>
      </c>
      <c r="AK94" s="22">
        <f>PERCENTILE($M$2:$M$127, 0.98)</f>
        <v>1.3143569426364499</v>
      </c>
      <c r="AL94" s="22">
        <f>MIN(MAX(M94,AJ94), AK94)</f>
        <v>-1.35610429357456</v>
      </c>
      <c r="AM94" s="22">
        <f>AL94-$AL$128 + 1</f>
        <v>2.1930121818136752</v>
      </c>
      <c r="AN94" s="46">
        <v>1</v>
      </c>
      <c r="AO94" s="46">
        <v>1</v>
      </c>
      <c r="AP94" s="51">
        <v>1</v>
      </c>
      <c r="AQ94" s="21">
        <v>1</v>
      </c>
      <c r="AR94" s="17">
        <f>(AI94^4)*AB94*AE94*AN94</f>
        <v>1.0108469210754796</v>
      </c>
      <c r="AS94" s="17">
        <f>(AI94^4) *Z94*AC94*AO94</f>
        <v>1.0108469210754796</v>
      </c>
      <c r="AT94" s="17">
        <f>(AM94^4)*AA94*AP94*AQ94</f>
        <v>23.129389859194639</v>
      </c>
      <c r="AU94" s="17">
        <f>MIN(AR94, 0.05*AR$128)</f>
        <v>1.0108469210754796</v>
      </c>
      <c r="AV94" s="17">
        <f>MIN(AS94, 0.05*AS$128)</f>
        <v>1.0108469210754796</v>
      </c>
      <c r="AW94" s="17">
        <f>MIN(AT94, 0.05*AT$128)</f>
        <v>23.129389859194639</v>
      </c>
      <c r="AX94" s="14">
        <f>AU94/$AU$128</f>
        <v>1.5859960113619133E-3</v>
      </c>
      <c r="AY94" s="14">
        <f>AV94/$AV$128</f>
        <v>2.0893320456952047E-3</v>
      </c>
      <c r="AZ94" s="67">
        <f>AW94/$AW$128</f>
        <v>2.1868251134290473E-3</v>
      </c>
      <c r="BA94" s="21">
        <f>N94</f>
        <v>0</v>
      </c>
      <c r="BB94" s="66">
        <v>228</v>
      </c>
      <c r="BC94" s="15">
        <f>$D$134*AX94</f>
        <v>200.86798083499767</v>
      </c>
      <c r="BD94" s="19">
        <f>BC94-BB94</f>
        <v>-27.132019165002333</v>
      </c>
      <c r="BE94" s="53">
        <f>BD94*IF($BD$128 &gt; 0, (BD94&gt;0), (BD94&lt;0))</f>
        <v>0</v>
      </c>
      <c r="BF94" s="61">
        <f>BE94/$BE$128</f>
        <v>0</v>
      </c>
      <c r="BG94" s="62">
        <f>BF94*$BD$128</f>
        <v>0</v>
      </c>
      <c r="BH94" s="63">
        <f>(IF(BG94 &gt; 0, V94, W94))</f>
        <v>4.6181154315161939</v>
      </c>
      <c r="BI94" s="46">
        <f>BG94/BH94</f>
        <v>0</v>
      </c>
      <c r="BJ94" s="64">
        <f>BB94/BC94</f>
        <v>1.13507388809414</v>
      </c>
      <c r="BK94" s="66">
        <v>59</v>
      </c>
      <c r="BL94" s="66">
        <v>311</v>
      </c>
      <c r="BM94" s="66">
        <v>0</v>
      </c>
      <c r="BN94" s="10">
        <f>SUM(BK94:BM94)</f>
        <v>370</v>
      </c>
      <c r="BO94" s="15">
        <f>AY94*$D$133</f>
        <v>392.7818885984243</v>
      </c>
      <c r="BP94" s="9">
        <f>BO94-BN94</f>
        <v>22.781888598424302</v>
      </c>
      <c r="BQ94" s="53">
        <f>BP94*IF($BP$128 &gt; 0, (BP94&gt;0), (BP94&lt;0))</f>
        <v>22.781888598424302</v>
      </c>
      <c r="BR94" s="7">
        <f>BQ94/$BQ$128</f>
        <v>1.4929898123271169E-3</v>
      </c>
      <c r="BS94" s="62">
        <f>BR94*$BP$128</f>
        <v>4.0191285747846495</v>
      </c>
      <c r="BT94" s="48">
        <f>IF(BS94&gt;0,V94,W94)</f>
        <v>4.4558943902615464</v>
      </c>
      <c r="BU94" s="46">
        <f>BS94/BT94</f>
        <v>0.90198021379692972</v>
      </c>
      <c r="BV94" s="64">
        <f>BN94/BO94</f>
        <v>0.94199862758510167</v>
      </c>
      <c r="BW94" s="16">
        <f>BB94+BN94+BY94</f>
        <v>607</v>
      </c>
      <c r="BX94" s="69">
        <f>BC94+BO94+BZ94</f>
        <v>610.38345520138103</v>
      </c>
      <c r="BY94" s="66">
        <v>9</v>
      </c>
      <c r="BZ94" s="15">
        <f>AZ94*$D$136</f>
        <v>16.73358576795907</v>
      </c>
      <c r="CA94" s="37">
        <f>BZ94-BY94</f>
        <v>7.7335857679590703</v>
      </c>
      <c r="CB94" s="54">
        <f>CA94*(CA94&lt;&gt;0)</f>
        <v>7.7335857679590703</v>
      </c>
      <c r="CC94" s="26">
        <f>CB94/$CB$128</f>
        <v>1.9455561680400194E-3</v>
      </c>
      <c r="CD94" s="47">
        <f>CC94 * $CA$128</f>
        <v>7.7335857679590703</v>
      </c>
      <c r="CE94" s="48">
        <f>IF(CD94&gt;0, V94, W94)</f>
        <v>4.4558943902615464</v>
      </c>
      <c r="CF94" s="65">
        <f>CD94/CE94</f>
        <v>1.7355855167620196</v>
      </c>
      <c r="CG94" t="s">
        <v>224</v>
      </c>
      <c r="CH94" s="66">
        <v>76</v>
      </c>
      <c r="CI94" s="15">
        <f>AZ94*$CH$131</f>
        <v>18.301539374287696</v>
      </c>
      <c r="CJ94" s="37">
        <f>CI94-CH94</f>
        <v>-57.6984606257123</v>
      </c>
      <c r="CK94" s="54">
        <f>CJ94*(CJ94&lt;&gt;0)</f>
        <v>-57.6984606257123</v>
      </c>
      <c r="CL94" s="26">
        <f>CK94/$CK$128</f>
        <v>-8.4925611754065877E-3</v>
      </c>
      <c r="CM94" s="47">
        <f>CL94 * $CJ$128</f>
        <v>-57.6984606257123</v>
      </c>
      <c r="CN94" s="48">
        <f>IF(CD94&gt;0,V94,W94)</f>
        <v>4.4558943902615464</v>
      </c>
      <c r="CO94" s="65">
        <f>CM94/CN94</f>
        <v>-12.948794466900637</v>
      </c>
      <c r="CP94" s="70">
        <f>N94</f>
        <v>0</v>
      </c>
      <c r="CQ94" s="1">
        <f>BW94+BY94</f>
        <v>616</v>
      </c>
    </row>
    <row r="95" spans="1:95" x14ac:dyDescent="0.2">
      <c r="A95" s="30" t="s">
        <v>122</v>
      </c>
      <c r="B95">
        <v>0</v>
      </c>
      <c r="C95">
        <v>0</v>
      </c>
      <c r="D95">
        <v>0.18457850579304799</v>
      </c>
      <c r="E95">
        <v>0.81542149420695098</v>
      </c>
      <c r="F95">
        <v>0.217322208978943</v>
      </c>
      <c r="G95">
        <v>0.217322208978943</v>
      </c>
      <c r="H95">
        <v>0.103217718345173</v>
      </c>
      <c r="I95">
        <v>0.35812787296280801</v>
      </c>
      <c r="J95">
        <v>0.19226321000917199</v>
      </c>
      <c r="K95">
        <v>0.20440906414485499</v>
      </c>
      <c r="L95">
        <v>1.00574652000964</v>
      </c>
      <c r="M95">
        <v>-1.3957518750002</v>
      </c>
      <c r="N95" s="21">
        <v>0</v>
      </c>
      <c r="O95">
        <v>0.989455250748003</v>
      </c>
      <c r="P95">
        <v>0.96364220394711897</v>
      </c>
      <c r="Q95">
        <v>1.01305052879974</v>
      </c>
      <c r="R95">
        <v>0.99486128101242199</v>
      </c>
      <c r="S95">
        <v>181.99000549316401</v>
      </c>
      <c r="T95" s="27">
        <f>IF(C95,P95,R95)</f>
        <v>0.99486128101242199</v>
      </c>
      <c r="U95" s="27">
        <f>IF(D95 = 0,O95,Q95)</f>
        <v>1.01305052879974</v>
      </c>
      <c r="V95" s="39">
        <f>S95*T95^(1-N95)</f>
        <v>181.05480999638687</v>
      </c>
      <c r="W95" s="38">
        <f>S95*U95^(N95+1)</f>
        <v>184.36507130111738</v>
      </c>
      <c r="X95" s="44">
        <f>0.5 * (D95-MAX($D$3:$D$127))/(MIN($D$3:$D$127)-MAX($D$3:$D$127)) + 0.75</f>
        <v>1.156122448979592</v>
      </c>
      <c r="Y95" s="44">
        <f>AVERAGE(D95, F95, G95, H95, I95, J95, K95)</f>
        <v>0.21103439845899172</v>
      </c>
      <c r="Z95" s="22">
        <f>AI95^N95</f>
        <v>1</v>
      </c>
      <c r="AA95" s="22">
        <f>(Z95+AB95)/2</f>
        <v>1</v>
      </c>
      <c r="AB95" s="22">
        <f>AM95^N95</f>
        <v>1</v>
      </c>
      <c r="AC95" s="22">
        <v>1</v>
      </c>
      <c r="AD95" s="22">
        <v>1</v>
      </c>
      <c r="AE95" s="22">
        <v>1</v>
      </c>
      <c r="AF95" s="22">
        <f>PERCENTILE($L$2:$L$127, 0.05)</f>
        <v>-7.0738934788639324E-2</v>
      </c>
      <c r="AG95" s="22">
        <f>PERCENTILE($L$2:$L$127, 0.95)</f>
        <v>0.99971493111423171</v>
      </c>
      <c r="AH95" s="22">
        <f>MIN(MAX(L95,AF95), AG95)</f>
        <v>0.99971493111423171</v>
      </c>
      <c r="AI95" s="22">
        <f>AH95-$AH$128+1</f>
        <v>2.0704538659028708</v>
      </c>
      <c r="AJ95" s="22">
        <f>PERCENTILE($M$2:$M$127, 0.02)</f>
        <v>-2.5491164753882352</v>
      </c>
      <c r="AK95" s="22">
        <f>PERCENTILE($M$2:$M$127, 0.98)</f>
        <v>1.3143569426364499</v>
      </c>
      <c r="AL95" s="22">
        <f>MIN(MAX(M95,AJ95), AK95)</f>
        <v>-1.3957518750002</v>
      </c>
      <c r="AM95" s="22">
        <f>AL95-$AL$128 + 1</f>
        <v>2.1533646003880351</v>
      </c>
      <c r="AN95" s="46">
        <v>1</v>
      </c>
      <c r="AO95" s="46">
        <v>1</v>
      </c>
      <c r="AP95" s="51">
        <v>1</v>
      </c>
      <c r="AQ95" s="21">
        <v>1</v>
      </c>
      <c r="AR95" s="17">
        <f>(AI95^4)*AB95*AE95*AN95</f>
        <v>18.376476002422649</v>
      </c>
      <c r="AS95" s="17">
        <f>(AI95^4) *Z95*AC95*AO95</f>
        <v>18.376476002422649</v>
      </c>
      <c r="AT95" s="17">
        <f>(AM95^4)*AA95*AP95*AQ95</f>
        <v>21.501575194279607</v>
      </c>
      <c r="AU95" s="17">
        <f>MIN(AR95, 0.05*AR$128)</f>
        <v>18.376476002422649</v>
      </c>
      <c r="AV95" s="17">
        <f>MIN(AS95, 0.05*AS$128)</f>
        <v>18.376476002422649</v>
      </c>
      <c r="AW95" s="17">
        <f>MIN(AT95, 0.05*AT$128)</f>
        <v>21.501575194279607</v>
      </c>
      <c r="AX95" s="14">
        <f>AU95/$AU$128</f>
        <v>2.8832276218165372E-2</v>
      </c>
      <c r="AY95" s="14">
        <f>AV95/$AV$128</f>
        <v>3.7982566299911244E-2</v>
      </c>
      <c r="AZ95" s="67">
        <f>AW95/$AW$128</f>
        <v>2.03291936792884E-3</v>
      </c>
      <c r="BA95" s="21">
        <f>N95</f>
        <v>0</v>
      </c>
      <c r="BB95" s="66">
        <v>1820</v>
      </c>
      <c r="BC95" s="15">
        <f>$D$134*AX95</f>
        <v>3651.6366153068625</v>
      </c>
      <c r="BD95" s="19">
        <f>BC95-BB95</f>
        <v>1831.6366153068625</v>
      </c>
      <c r="BE95" s="53">
        <f>BD95*IF($BD$128 &gt; 0, (BD95&gt;0), (BD95&lt;0))</f>
        <v>1831.6366153068625</v>
      </c>
      <c r="BF95" s="61">
        <f>BE95/$BE$128</f>
        <v>6.6816720689211587E-2</v>
      </c>
      <c r="BG95" s="62">
        <f>BF95*$BD$128</f>
        <v>829.79685423932017</v>
      </c>
      <c r="BH95" s="63">
        <f>(IF(BG95 &gt; 0, V95, W95))</f>
        <v>181.05480999638687</v>
      </c>
      <c r="BI95" s="46">
        <f>BG95/BH95</f>
        <v>4.5831251556138142</v>
      </c>
      <c r="BJ95" s="64">
        <f>BB95/BC95</f>
        <v>0.49840665754389629</v>
      </c>
      <c r="BK95" s="66">
        <v>910</v>
      </c>
      <c r="BL95" s="66">
        <v>5278</v>
      </c>
      <c r="BM95" s="66">
        <v>182</v>
      </c>
      <c r="BN95" s="10">
        <f>SUM(BK95:BM95)</f>
        <v>6370</v>
      </c>
      <c r="BO95" s="15">
        <f>AY95*$D$133</f>
        <v>7140.494568985514</v>
      </c>
      <c r="BP95" s="9">
        <f>BO95-BN95</f>
        <v>770.49456898551398</v>
      </c>
      <c r="BQ95" s="53">
        <f>BP95*IF($BP$128 &gt; 0, (BP95&gt;0), (BP95&lt;0))</f>
        <v>770.49456898551398</v>
      </c>
      <c r="BR95" s="7">
        <f>BQ95/$BQ$128</f>
        <v>5.0493642657365473E-2</v>
      </c>
      <c r="BS95" s="62">
        <f>BR95*$BP$128</f>
        <v>135.92888603362957</v>
      </c>
      <c r="BT95" s="48">
        <f>IF(BS95&gt;0,V95,W95)</f>
        <v>181.05480999638687</v>
      </c>
      <c r="BU95" s="46">
        <f>BS95/BT95</f>
        <v>0.75076097694583299</v>
      </c>
      <c r="BV95" s="64">
        <f>BN95/BO95</f>
        <v>0.89209506967036567</v>
      </c>
      <c r="BW95" s="16">
        <f>BB95+BN95+BY95</f>
        <v>8190</v>
      </c>
      <c r="BX95" s="69">
        <f>BC95+BO95+BZ95</f>
        <v>10807.687083295768</v>
      </c>
      <c r="BY95" s="66">
        <v>0</v>
      </c>
      <c r="BZ95" s="15">
        <f>AZ95*$D$136</f>
        <v>15.555899003391483</v>
      </c>
      <c r="CA95" s="37">
        <f>BZ95-BY95</f>
        <v>15.555899003391483</v>
      </c>
      <c r="CB95" s="54">
        <f>CA95*(CA95&lt;&gt;0)</f>
        <v>15.555899003391483</v>
      </c>
      <c r="CC95" s="26">
        <f>CB95/$CB$128</f>
        <v>3.9134337115450304E-3</v>
      </c>
      <c r="CD95" s="47">
        <f>CC95 * $CA$128</f>
        <v>15.555899003391481</v>
      </c>
      <c r="CE95" s="48">
        <f>IF(CD95&gt;0, V95, W95)</f>
        <v>181.05480999638687</v>
      </c>
      <c r="CF95" s="65">
        <f>CD95/CE95</f>
        <v>8.5918175847976175E-2</v>
      </c>
      <c r="CG95" t="s">
        <v>224</v>
      </c>
      <c r="CH95" s="66">
        <v>0</v>
      </c>
      <c r="CI95" s="15">
        <f>AZ95*$CH$131</f>
        <v>17.013502190196462</v>
      </c>
      <c r="CJ95" s="37">
        <f>CI95-CH95</f>
        <v>17.013502190196462</v>
      </c>
      <c r="CK95" s="54">
        <f>CJ95*(CJ95&lt;&gt;0)</f>
        <v>17.013502190196462</v>
      </c>
      <c r="CL95" s="26">
        <f>CK95/$CK$128</f>
        <v>2.5041952002055456E-3</v>
      </c>
      <c r="CM95" s="47">
        <f>CL95 * $CJ$128</f>
        <v>17.013502190196462</v>
      </c>
      <c r="CN95" s="48">
        <f>IF(CD95&gt;0,V95,W95)</f>
        <v>181.05480999638687</v>
      </c>
      <c r="CO95" s="65">
        <f>CM95/CN95</f>
        <v>9.3968794259241081E-2</v>
      </c>
      <c r="CP95" s="70">
        <f>N95</f>
        <v>0</v>
      </c>
      <c r="CQ95" s="1">
        <f>BW95+BY95</f>
        <v>8190</v>
      </c>
    </row>
    <row r="96" spans="1:95" x14ac:dyDescent="0.2">
      <c r="A96" s="30" t="s">
        <v>173</v>
      </c>
      <c r="B96">
        <v>0</v>
      </c>
      <c r="C96">
        <v>0</v>
      </c>
      <c r="D96">
        <v>0.79565217391304299</v>
      </c>
      <c r="E96">
        <v>0.20434782608695601</v>
      </c>
      <c r="F96">
        <v>0.77049180327868805</v>
      </c>
      <c r="G96">
        <v>0.77049180327868805</v>
      </c>
      <c r="H96">
        <v>0.95934959349593496</v>
      </c>
      <c r="I96">
        <v>0.75609756097560898</v>
      </c>
      <c r="J96">
        <v>0.85168179959725498</v>
      </c>
      <c r="K96">
        <v>0.81007027200813098</v>
      </c>
      <c r="L96">
        <v>-0.66999922304529202</v>
      </c>
      <c r="M96">
        <v>-0.94319635046915296</v>
      </c>
      <c r="N96" s="21">
        <v>0</v>
      </c>
      <c r="O96">
        <v>1.0053262521172499</v>
      </c>
      <c r="P96">
        <v>0.99057567631932797</v>
      </c>
      <c r="Q96">
        <v>1.0265186572957701</v>
      </c>
      <c r="R96">
        <v>0.98707449076834697</v>
      </c>
      <c r="S96">
        <v>34.4799995422363</v>
      </c>
      <c r="T96" s="27">
        <f>IF(C96,P96,R96)</f>
        <v>0.98707449076834697</v>
      </c>
      <c r="U96" s="27">
        <f>IF(D96 = 0,O96,Q96)</f>
        <v>1.0265186572957701</v>
      </c>
      <c r="V96" s="39">
        <f>S96*T96^(1-N96)</f>
        <v>34.034327989845735</v>
      </c>
      <c r="W96" s="38">
        <f>S96*U96^(N96+1)</f>
        <v>35.394362833655173</v>
      </c>
      <c r="X96" s="44">
        <f>0.5 * (D96-MAX($D$3:$D$127))/(MIN($D$3:$D$127)-MAX($D$3:$D$127)) + 0.75</f>
        <v>0.84397604259094972</v>
      </c>
      <c r="Y96" s="44">
        <f>AVERAGE(D96, F96, G96, H96, I96, J96, K96)</f>
        <v>0.81626214379247852</v>
      </c>
      <c r="Z96" s="22">
        <f>AI96^N96</f>
        <v>1</v>
      </c>
      <c r="AA96" s="22">
        <f>(Z96+AB96)/2</f>
        <v>1</v>
      </c>
      <c r="AB96" s="22">
        <f>AM96^N96</f>
        <v>1</v>
      </c>
      <c r="AC96" s="22">
        <v>1</v>
      </c>
      <c r="AD96" s="22">
        <v>1</v>
      </c>
      <c r="AE96" s="22">
        <v>1</v>
      </c>
      <c r="AF96" s="22">
        <f>PERCENTILE($L$2:$L$127, 0.05)</f>
        <v>-7.0738934788639324E-2</v>
      </c>
      <c r="AG96" s="22">
        <f>PERCENTILE($L$2:$L$127, 0.95)</f>
        <v>0.99971493111423171</v>
      </c>
      <c r="AH96" s="22">
        <f>MIN(MAX(L96,AF96), AG96)</f>
        <v>-7.0738934788639324E-2</v>
      </c>
      <c r="AI96" s="22">
        <f>AH96-$AH$128+1</f>
        <v>1</v>
      </c>
      <c r="AJ96" s="22">
        <f>PERCENTILE($M$2:$M$127, 0.02)</f>
        <v>-2.5491164753882352</v>
      </c>
      <c r="AK96" s="22">
        <f>PERCENTILE($M$2:$M$127, 0.98)</f>
        <v>1.3143569426364499</v>
      </c>
      <c r="AL96" s="22">
        <f>MIN(MAX(M96,AJ96), AK96)</f>
        <v>-0.94319635046915296</v>
      </c>
      <c r="AM96" s="22">
        <f>AL96-$AL$128 + 1</f>
        <v>2.6059201249190824</v>
      </c>
      <c r="AN96" s="46">
        <v>1</v>
      </c>
      <c r="AO96" s="46">
        <v>1</v>
      </c>
      <c r="AP96" s="51">
        <v>1</v>
      </c>
      <c r="AQ96" s="21">
        <v>1</v>
      </c>
      <c r="AR96" s="17">
        <f>(AI96^4)*AB96*AE96*AN96</f>
        <v>1</v>
      </c>
      <c r="AS96" s="17">
        <f>(AI96^4) *Z96*AC96*AO96</f>
        <v>1</v>
      </c>
      <c r="AT96" s="17">
        <f>(AM96^4)*AA96*AP96*AQ96</f>
        <v>46.115232163387446</v>
      </c>
      <c r="AU96" s="17">
        <f>MIN(AR96, 0.05*AR$128)</f>
        <v>1</v>
      </c>
      <c r="AV96" s="17">
        <f>MIN(AS96, 0.05*AS$128)</f>
        <v>1</v>
      </c>
      <c r="AW96" s="17">
        <f>MIN(AT96, 0.05*AT$128)</f>
        <v>46.115232163387446</v>
      </c>
      <c r="AX96" s="14">
        <f>AU96/$AU$128</f>
        <v>1.568977436934279E-3</v>
      </c>
      <c r="AY96" s="14">
        <f>AV96/$AV$128</f>
        <v>2.0669124099149281E-3</v>
      </c>
      <c r="AZ96" s="67">
        <f>AW96/$AW$128</f>
        <v>4.3600781698276084E-3</v>
      </c>
      <c r="BA96" s="21">
        <f>N96</f>
        <v>0</v>
      </c>
      <c r="BB96" s="66">
        <v>138</v>
      </c>
      <c r="BC96" s="15">
        <f>$D$134*AX96</f>
        <v>198.71256136516337</v>
      </c>
      <c r="BD96" s="19">
        <f>BC96-BB96</f>
        <v>60.712561365163367</v>
      </c>
      <c r="BE96" s="53">
        <f>BD96*IF($BD$128 &gt; 0, (BD96&gt;0), (BD96&lt;0))</f>
        <v>60.712561365163367</v>
      </c>
      <c r="BF96" s="61">
        <f>BE96/$BE$128</f>
        <v>2.2147483955943497E-3</v>
      </c>
      <c r="BG96" s="62">
        <f>BF96*$BD$128</f>
        <v>27.504960324886277</v>
      </c>
      <c r="BH96" s="63">
        <f>(IF(BG96 &gt; 0, V96, W96))</f>
        <v>34.034327989845735</v>
      </c>
      <c r="BI96" s="46">
        <f>BG96/BH96</f>
        <v>0.80815347178567709</v>
      </c>
      <c r="BJ96" s="64">
        <f>BB96/BC96</f>
        <v>0.69447044037847627</v>
      </c>
      <c r="BK96" s="66">
        <v>34</v>
      </c>
      <c r="BL96" s="66">
        <v>345</v>
      </c>
      <c r="BM96" s="66">
        <v>0</v>
      </c>
      <c r="BN96" s="10">
        <f>SUM(BK96:BM96)</f>
        <v>379</v>
      </c>
      <c r="BO96" s="15">
        <f>AY96*$D$133</f>
        <v>388.56713158954699</v>
      </c>
      <c r="BP96" s="9">
        <f>BO96-BN96</f>
        <v>9.5671315895469888</v>
      </c>
      <c r="BQ96" s="53">
        <f>BP96*IF($BP$128 &gt; 0, (BP96&gt;0), (BP96&lt;0))</f>
        <v>9.5671315895469888</v>
      </c>
      <c r="BR96" s="7">
        <f>BQ96/$BQ$128</f>
        <v>6.269730419704761E-4</v>
      </c>
      <c r="BS96" s="62">
        <f>BR96*$BP$128</f>
        <v>1.6878114289845429</v>
      </c>
      <c r="BT96" s="48">
        <f>IF(BS96&gt;0,V96,W96)</f>
        <v>34.034327989845735</v>
      </c>
      <c r="BU96" s="46">
        <f>BS96/BT96</f>
        <v>4.9591442777659887E-2</v>
      </c>
      <c r="BV96" s="64">
        <f>BN96/BO96</f>
        <v>0.97537843319271533</v>
      </c>
      <c r="BW96" s="16">
        <f>BB96+BN96+BY96</f>
        <v>517</v>
      </c>
      <c r="BX96" s="69">
        <f>BC96+BO96+BZ96</f>
        <v>620.6430111102311</v>
      </c>
      <c r="BY96" s="66">
        <v>0</v>
      </c>
      <c r="BZ96" s="15">
        <f>AZ96*$D$136</f>
        <v>33.363318155520858</v>
      </c>
      <c r="CA96" s="37">
        <f>BZ96-BY96</f>
        <v>33.363318155520858</v>
      </c>
      <c r="CB96" s="54">
        <f>CA96*(CA96&lt;&gt;0)</f>
        <v>33.363318155520858</v>
      </c>
      <c r="CC96" s="26">
        <f>CB96/$CB$128</f>
        <v>8.3932875862945625E-3</v>
      </c>
      <c r="CD96" s="47">
        <f>CC96 * $CA$128</f>
        <v>33.363318155520858</v>
      </c>
      <c r="CE96" s="48">
        <f>IF(CD96&gt;0, V96, W96)</f>
        <v>34.034327989845735</v>
      </c>
      <c r="CF96" s="65">
        <f>CD96/CE96</f>
        <v>0.98028432250740849</v>
      </c>
      <c r="CG96" t="s">
        <v>224</v>
      </c>
      <c r="CH96" s="66">
        <v>0</v>
      </c>
      <c r="CI96" s="15">
        <f>AZ96*$CH$131</f>
        <v>36.489494203287258</v>
      </c>
      <c r="CJ96" s="37">
        <f>CI96-CH96</f>
        <v>36.489494203287258</v>
      </c>
      <c r="CK96" s="54">
        <f>CJ96*(CJ96&lt;&gt;0)</f>
        <v>36.489494203287258</v>
      </c>
      <c r="CL96" s="26">
        <f>CK96/$CK$128</f>
        <v>5.3708410661300107E-3</v>
      </c>
      <c r="CM96" s="47">
        <f>CL96 * $CJ$128</f>
        <v>36.489494203287258</v>
      </c>
      <c r="CN96" s="48">
        <f>IF(CD96&gt;0,V96,W96)</f>
        <v>34.034327989845735</v>
      </c>
      <c r="CO96" s="65">
        <f>CM96/CN96</f>
        <v>1.0721379371490465</v>
      </c>
      <c r="CP96" s="70">
        <f>N96</f>
        <v>0</v>
      </c>
      <c r="CQ96" s="1">
        <f>BW96+BY96</f>
        <v>517</v>
      </c>
    </row>
    <row r="97" spans="1:95" x14ac:dyDescent="0.2">
      <c r="A97" s="30" t="s">
        <v>257</v>
      </c>
      <c r="B97">
        <v>1</v>
      </c>
      <c r="C97">
        <v>0</v>
      </c>
      <c r="D97">
        <v>0.293248102277267</v>
      </c>
      <c r="E97">
        <v>0.70675189772273195</v>
      </c>
      <c r="F97">
        <v>0.66746126340881995</v>
      </c>
      <c r="G97">
        <v>0.66746126340881995</v>
      </c>
      <c r="H97">
        <v>0.33305474300041699</v>
      </c>
      <c r="I97">
        <v>0.31466778102799797</v>
      </c>
      <c r="J97">
        <v>0.32373074759866599</v>
      </c>
      <c r="K97">
        <v>0.46484162227202502</v>
      </c>
      <c r="L97">
        <v>0.782357258181409</v>
      </c>
      <c r="M97">
        <v>-1.1653534870145901</v>
      </c>
      <c r="N97" s="21">
        <v>0</v>
      </c>
      <c r="O97">
        <v>1.0006670790855501</v>
      </c>
      <c r="P97">
        <v>0.98671950299804201</v>
      </c>
      <c r="Q97">
        <v>1.00415083922703</v>
      </c>
      <c r="R97">
        <v>0.99441871549251704</v>
      </c>
      <c r="S97">
        <v>218.72999572753901</v>
      </c>
      <c r="T97" s="27">
        <f>IF(C97,P97,R97)</f>
        <v>0.99441871549251704</v>
      </c>
      <c r="U97" s="27">
        <f>IF(D97 = 0,O97,Q97)</f>
        <v>1.00415083922703</v>
      </c>
      <c r="V97" s="39">
        <f>S97*T97^(1-N97)</f>
        <v>217.50920139106307</v>
      </c>
      <c r="W97" s="38">
        <f>S97*U97^(N97+1)</f>
        <v>219.63790877393296</v>
      </c>
      <c r="X97" s="44">
        <f>0.5 * (D97-MAX($D$3:$D$127))/(MIN($D$3:$D$127)-MAX($D$3:$D$127)) + 0.75</f>
        <v>1.1006122448979594</v>
      </c>
      <c r="Y97" s="44">
        <f>AVERAGE(D97, F97, G97, H97, I97, J97, K97)</f>
        <v>0.43778078899914469</v>
      </c>
      <c r="Z97" s="22">
        <f>AI97^N97</f>
        <v>1</v>
      </c>
      <c r="AA97" s="22">
        <f>(Z97+AB97)/2</f>
        <v>1</v>
      </c>
      <c r="AB97" s="22">
        <f>AM97^N97</f>
        <v>1</v>
      </c>
      <c r="AC97" s="22">
        <v>1</v>
      </c>
      <c r="AD97" s="22">
        <v>1</v>
      </c>
      <c r="AE97" s="22">
        <v>1</v>
      </c>
      <c r="AF97" s="22">
        <f>PERCENTILE($L$2:$L$127, 0.05)</f>
        <v>-7.0738934788639324E-2</v>
      </c>
      <c r="AG97" s="22">
        <f>PERCENTILE($L$2:$L$127, 0.95)</f>
        <v>0.99971493111423171</v>
      </c>
      <c r="AH97" s="22">
        <f>MIN(MAX(L97,AF97), AG97)</f>
        <v>0.782357258181409</v>
      </c>
      <c r="AI97" s="22">
        <f>AH97-$AH$128+1</f>
        <v>1.8530961929700482</v>
      </c>
      <c r="AJ97" s="22">
        <f>PERCENTILE($M$2:$M$127, 0.02)</f>
        <v>-2.5491164753882352</v>
      </c>
      <c r="AK97" s="22">
        <f>PERCENTILE($M$2:$M$127, 0.98)</f>
        <v>1.3143569426364499</v>
      </c>
      <c r="AL97" s="22">
        <f>MIN(MAX(M97,AJ97), AK97)</f>
        <v>-1.1653534870145901</v>
      </c>
      <c r="AM97" s="22">
        <f>AL97-$AL$128 + 1</f>
        <v>2.3837629883736451</v>
      </c>
      <c r="AN97" s="46">
        <v>1</v>
      </c>
      <c r="AO97" s="46">
        <v>0</v>
      </c>
      <c r="AP97" s="51">
        <v>1</v>
      </c>
      <c r="AQ97" s="21">
        <v>2</v>
      </c>
      <c r="AR97" s="17">
        <f>(AI97^4)*AB97*AE97*AN97</f>
        <v>11.792119057938017</v>
      </c>
      <c r="AS97" s="17">
        <f>(AI97^4) *Z97*AC97*AO97</f>
        <v>0</v>
      </c>
      <c r="AT97" s="17">
        <f>(AM97^4)*AA97*AP97*AQ97</f>
        <v>64.577657193703985</v>
      </c>
      <c r="AU97" s="17">
        <f>MIN(AR97, 0.05*AR$128)</f>
        <v>11.792119057938017</v>
      </c>
      <c r="AV97" s="17">
        <f>MIN(AS97, 0.05*AS$128)</f>
        <v>0</v>
      </c>
      <c r="AW97" s="17">
        <f>MIN(AT97, 0.05*AT$128)</f>
        <v>64.577657193703985</v>
      </c>
      <c r="AX97" s="14">
        <f>AU97/$AU$128</f>
        <v>1.8501568735547452E-2</v>
      </c>
      <c r="AY97" s="14">
        <f>AV97/$AV$128</f>
        <v>0</v>
      </c>
      <c r="AZ97" s="67">
        <f>AW97/$AW$128</f>
        <v>6.1056536025080044E-3</v>
      </c>
      <c r="BA97" s="21">
        <f>N97</f>
        <v>0</v>
      </c>
      <c r="BB97" s="66">
        <v>875</v>
      </c>
      <c r="BC97" s="15">
        <f>$D$134*AX97</f>
        <v>2343.2421819258202</v>
      </c>
      <c r="BD97" s="19">
        <f>BC97-BB97</f>
        <v>1468.2421819258202</v>
      </c>
      <c r="BE97" s="53">
        <f>BD97*IF($BD$128 &gt; 0, (BD97&gt;0), (BD97&lt;0))</f>
        <v>1468.2421819258202</v>
      </c>
      <c r="BF97" s="61">
        <f>BE97/$BE$128</f>
        <v>5.3560366152333352E-2</v>
      </c>
      <c r="BG97" s="62">
        <f>BF97*$BD$128</f>
        <v>665.16618724582906</v>
      </c>
      <c r="BH97" s="63">
        <f>(IF(BG97 &gt; 0, V97, W97))</f>
        <v>217.50920139106307</v>
      </c>
      <c r="BI97" s="46">
        <f>BG97/BH97</f>
        <v>3.0581059697328241</v>
      </c>
      <c r="BJ97" s="64">
        <f>BB97/BC97</f>
        <v>0.37341424064023604</v>
      </c>
      <c r="BK97" s="66">
        <v>0</v>
      </c>
      <c r="BL97" s="66">
        <v>0</v>
      </c>
      <c r="BM97" s="66">
        <v>0</v>
      </c>
      <c r="BN97" s="10">
        <f>SUM(BK97:BM97)</f>
        <v>0</v>
      </c>
      <c r="BO97" s="15">
        <f>AY97*$D$133</f>
        <v>0</v>
      </c>
      <c r="BP97" s="9">
        <f>BO97-BN97</f>
        <v>0</v>
      </c>
      <c r="BQ97" s="53">
        <f>BP97*IF($BP$128 &gt; 0, (BP97&gt;0), (BP97&lt;0))</f>
        <v>0</v>
      </c>
      <c r="BR97" s="7">
        <f>BQ97/$BQ$128</f>
        <v>0</v>
      </c>
      <c r="BS97" s="62">
        <f>BR97*$BP$128</f>
        <v>0</v>
      </c>
      <c r="BT97" s="48">
        <f>IF(BS97&gt;0,V97,W97)</f>
        <v>219.63790877393296</v>
      </c>
      <c r="BU97" s="46">
        <f>BS97/BT97</f>
        <v>0</v>
      </c>
      <c r="BV97" s="64" t="e">
        <f>BN97/BO97</f>
        <v>#DIV/0!</v>
      </c>
      <c r="BW97" s="16">
        <f>BB97+BN97+BY97</f>
        <v>875</v>
      </c>
      <c r="BX97" s="69">
        <f>BC97+BO97+BZ97</f>
        <v>2389.9626432922114</v>
      </c>
      <c r="BY97" s="66">
        <v>0</v>
      </c>
      <c r="BZ97" s="15">
        <f>AZ97*$D$136</f>
        <v>46.720461366391248</v>
      </c>
      <c r="CA97" s="37">
        <f>BZ97-BY97</f>
        <v>46.720461366391248</v>
      </c>
      <c r="CB97" s="54">
        <f>CA97*(CA97&lt;&gt;0)</f>
        <v>46.720461366391248</v>
      </c>
      <c r="CC97" s="26">
        <f>CB97/$CB$128</f>
        <v>1.1753575186513533E-2</v>
      </c>
      <c r="CD97" s="47">
        <f>CC97 * $CA$128</f>
        <v>46.720461366391248</v>
      </c>
      <c r="CE97" s="48">
        <f>IF(CD97&gt;0, V97, W97)</f>
        <v>217.50920139106307</v>
      </c>
      <c r="CF97" s="65">
        <f>CD97/CE97</f>
        <v>0.2147976318592234</v>
      </c>
      <c r="CG97" t="s">
        <v>224</v>
      </c>
      <c r="CH97" s="66">
        <v>0</v>
      </c>
      <c r="CI97" s="15">
        <f>AZ97*$CH$131</f>
        <v>51.098214999389491</v>
      </c>
      <c r="CJ97" s="37">
        <f>CI97-CH97</f>
        <v>51.098214999389491</v>
      </c>
      <c r="CK97" s="54">
        <f>CJ97*(CJ97&lt;&gt;0)</f>
        <v>51.098214999389491</v>
      </c>
      <c r="CL97" s="26">
        <f>CK97/$CK$128</f>
        <v>7.5210796289946332E-3</v>
      </c>
      <c r="CM97" s="47">
        <f>CL97 * $CJ$128</f>
        <v>51.098214999389491</v>
      </c>
      <c r="CN97" s="48">
        <f>IF(CD97&gt;0,V97,W97)</f>
        <v>217.50920139106307</v>
      </c>
      <c r="CO97" s="65">
        <f>CM97/CN97</f>
        <v>0.2349243833023838</v>
      </c>
      <c r="CP97" s="70">
        <f>N97</f>
        <v>0</v>
      </c>
      <c r="CQ97" s="1">
        <f>BW97+BY97</f>
        <v>875</v>
      </c>
    </row>
    <row r="98" spans="1:95" x14ac:dyDescent="0.2">
      <c r="A98" s="30" t="s">
        <v>191</v>
      </c>
      <c r="B98">
        <v>0</v>
      </c>
      <c r="C98">
        <v>1</v>
      </c>
      <c r="D98">
        <v>0.41594317284924998</v>
      </c>
      <c r="E98">
        <v>0.58405682715074903</v>
      </c>
      <c r="F98">
        <v>0.51522248243559698</v>
      </c>
      <c r="G98">
        <v>0.51522248243559698</v>
      </c>
      <c r="H98">
        <v>0.199654278305963</v>
      </c>
      <c r="I98">
        <v>0.148660328435609</v>
      </c>
      <c r="J98">
        <v>0.17228078995215601</v>
      </c>
      <c r="K98">
        <v>0.29793109316604699</v>
      </c>
      <c r="L98">
        <v>0.59850425290528297</v>
      </c>
      <c r="M98">
        <v>-1.5372437792472999</v>
      </c>
      <c r="N98" s="21">
        <v>0</v>
      </c>
      <c r="O98">
        <v>0.98767998170890103</v>
      </c>
      <c r="P98">
        <v>0.96959728485521601</v>
      </c>
      <c r="Q98">
        <v>1.0111877448079201</v>
      </c>
      <c r="R98">
        <v>0.98334262284943597</v>
      </c>
      <c r="S98">
        <v>54.549999237060497</v>
      </c>
      <c r="T98" s="27">
        <f>IF(C98,P98,R98)</f>
        <v>0.96959728485521601</v>
      </c>
      <c r="U98" s="27">
        <f>IF(D98 = 0,O98,Q98)</f>
        <v>1.0111877448079201</v>
      </c>
      <c r="V98" s="39">
        <f>S98*T98^(1-N98)</f>
        <v>52.891531149107962</v>
      </c>
      <c r="W98" s="38">
        <f>S98*U98^(N98+1)</f>
        <v>55.160290707796968</v>
      </c>
      <c r="X98" s="44">
        <f>0.5 * (D98-MAX($D$3:$D$127))/(MIN($D$3:$D$127)-MAX($D$3:$D$127)) + 0.75</f>
        <v>1.0379375996649647</v>
      </c>
      <c r="Y98" s="44">
        <f>AVERAGE(D98, F98, G98, H98, I98, J98, K98)</f>
        <v>0.32355923251145985</v>
      </c>
      <c r="Z98" s="22">
        <f>AI98^N98</f>
        <v>1</v>
      </c>
      <c r="AA98" s="22">
        <f>(Z98+AB98)/2</f>
        <v>1</v>
      </c>
      <c r="AB98" s="22">
        <f>AM98^N98</f>
        <v>1</v>
      </c>
      <c r="AC98" s="22">
        <v>1</v>
      </c>
      <c r="AD98" s="22">
        <v>1</v>
      </c>
      <c r="AE98" s="22">
        <v>1</v>
      </c>
      <c r="AF98" s="22">
        <f>PERCENTILE($L$2:$L$127, 0.05)</f>
        <v>-7.0738934788639324E-2</v>
      </c>
      <c r="AG98" s="22">
        <f>PERCENTILE($L$2:$L$127, 0.95)</f>
        <v>0.99971493111423171</v>
      </c>
      <c r="AH98" s="22">
        <f>MIN(MAX(L98,AF98), AG98)</f>
        <v>0.59850425290528297</v>
      </c>
      <c r="AI98" s="22">
        <f>AH98-$AH$128+1</f>
        <v>1.6692431876939224</v>
      </c>
      <c r="AJ98" s="22">
        <f>PERCENTILE($M$2:$M$127, 0.02)</f>
        <v>-2.5491164753882352</v>
      </c>
      <c r="AK98" s="22">
        <f>PERCENTILE($M$2:$M$127, 0.98)</f>
        <v>1.3143569426364499</v>
      </c>
      <c r="AL98" s="22">
        <f>MIN(MAX(M98,AJ98), AK98)</f>
        <v>-1.5372437792472999</v>
      </c>
      <c r="AM98" s="22">
        <f>AL98-$AL$128 + 1</f>
        <v>2.0118726961409354</v>
      </c>
      <c r="AN98" s="46">
        <v>1</v>
      </c>
      <c r="AO98" s="46">
        <v>1</v>
      </c>
      <c r="AP98" s="51">
        <v>1</v>
      </c>
      <c r="AQ98" s="21">
        <v>1</v>
      </c>
      <c r="AR98" s="17">
        <f>(AI98^4)*AB98*AE98*AN98</f>
        <v>7.763873490154328</v>
      </c>
      <c r="AS98" s="17">
        <f>(AI98^4) *Z98*AC98*AO98</f>
        <v>7.763873490154328</v>
      </c>
      <c r="AT98" s="17">
        <f>(AM98^4)*AA98*AP98*AQ98</f>
        <v>16.383322746996402</v>
      </c>
      <c r="AU98" s="17">
        <f>MIN(AR98, 0.05*AR$128)</f>
        <v>7.763873490154328</v>
      </c>
      <c r="AV98" s="17">
        <f>MIN(AS98, 0.05*AS$128)</f>
        <v>7.763873490154328</v>
      </c>
      <c r="AW98" s="17">
        <f>MIN(AT98, 0.05*AT$128)</f>
        <v>16.383322746996402</v>
      </c>
      <c r="AX98" s="14">
        <f>AU98/$AU$128</f>
        <v>1.2181342329264332E-2</v>
      </c>
      <c r="AY98" s="14">
        <f>AV98/$AV$128</f>
        <v>1.6047246465809507E-2</v>
      </c>
      <c r="AZ98" s="67">
        <f>AW98/$AW$128</f>
        <v>1.5490015881375525E-3</v>
      </c>
      <c r="BA98" s="21">
        <f>N98</f>
        <v>0</v>
      </c>
      <c r="BB98" s="66">
        <v>1527</v>
      </c>
      <c r="BC98" s="15">
        <f>$D$134*AX98</f>
        <v>1542.779187343657</v>
      </c>
      <c r="BD98" s="19">
        <f>BC98-BB98</f>
        <v>15.779187343656986</v>
      </c>
      <c r="BE98" s="53">
        <f>BD98*IF($BD$128 &gt; 0, (BD98&gt;0), (BD98&lt;0))</f>
        <v>15.779187343656986</v>
      </c>
      <c r="BF98" s="61">
        <f>BE98/$BE$128</f>
        <v>5.7561283970469074E-4</v>
      </c>
      <c r="BG98" s="62">
        <f>BF98*$BD$128</f>
        <v>7.1485358562925665</v>
      </c>
      <c r="BH98" s="63">
        <f>(IF(BG98 &gt; 0, V98, W98))</f>
        <v>52.891531149107962</v>
      </c>
      <c r="BI98" s="46">
        <f>BG98/BH98</f>
        <v>0.13515464009048883</v>
      </c>
      <c r="BJ98" s="64">
        <f>BB98/BC98</f>
        <v>0.9897722321683472</v>
      </c>
      <c r="BK98" s="66">
        <v>164</v>
      </c>
      <c r="BL98" s="66">
        <v>2127</v>
      </c>
      <c r="BM98" s="66">
        <v>55</v>
      </c>
      <c r="BN98" s="10">
        <f>SUM(BK98:BM98)</f>
        <v>2346</v>
      </c>
      <c r="BO98" s="15">
        <f>AY98*$D$133</f>
        <v>3016.7860520933923</v>
      </c>
      <c r="BP98" s="9">
        <f>BO98-BN98</f>
        <v>670.7860520933923</v>
      </c>
      <c r="BQ98" s="53">
        <f>BP98*IF($BP$128 &gt; 0, (BP98&gt;0), (BP98&lt;0))</f>
        <v>670.7860520933923</v>
      </c>
      <c r="BR98" s="7">
        <f>BQ98/$BQ$128</f>
        <v>4.3959338037313909E-2</v>
      </c>
      <c r="BS98" s="62">
        <f>BR98*$BP$128</f>
        <v>118.33853799645054</v>
      </c>
      <c r="BT98" s="48">
        <f>IF(BS98&gt;0,V98,W98)</f>
        <v>52.891531149107962</v>
      </c>
      <c r="BU98" s="46">
        <f>BS98/BT98</f>
        <v>2.2373815887998996</v>
      </c>
      <c r="BV98" s="64">
        <f>BN98/BO98</f>
        <v>0.77764878234307533</v>
      </c>
      <c r="BW98" s="16">
        <f>BB98+BN98+BY98</f>
        <v>3873</v>
      </c>
      <c r="BX98" s="69">
        <f>BC98+BO98+BZ98</f>
        <v>4571.4181995894778</v>
      </c>
      <c r="BY98" s="66">
        <v>0</v>
      </c>
      <c r="BZ98" s="15">
        <f>AZ98*$D$136</f>
        <v>11.852960152428551</v>
      </c>
      <c r="CA98" s="37">
        <f>BZ98-BY98</f>
        <v>11.852960152428551</v>
      </c>
      <c r="CB98" s="54">
        <f>CA98*(CA98&lt;&gt;0)</f>
        <v>11.852960152428551</v>
      </c>
      <c r="CC98" s="26">
        <f>CB98/$CB$128</f>
        <v>2.9818767679065565E-3</v>
      </c>
      <c r="CD98" s="47">
        <f>CC98 * $CA$128</f>
        <v>11.852960152428551</v>
      </c>
      <c r="CE98" s="48">
        <f>IF(CD98&gt;0, V98, W98)</f>
        <v>52.891531149107962</v>
      </c>
      <c r="CF98" s="65">
        <f>CD98/CE98</f>
        <v>0.22409939540251816</v>
      </c>
      <c r="CG98" t="s">
        <v>224</v>
      </c>
      <c r="CH98" s="66">
        <v>0</v>
      </c>
      <c r="CI98" s="15">
        <f>AZ98*$CH$131</f>
        <v>12.963594291123178</v>
      </c>
      <c r="CJ98" s="37">
        <f>CI98-CH98</f>
        <v>12.963594291123178</v>
      </c>
      <c r="CK98" s="54">
        <f>CJ98*(CJ98&lt;&gt;0)</f>
        <v>12.963594291123178</v>
      </c>
      <c r="CL98" s="26">
        <f>CK98/$CK$128</f>
        <v>1.9080945379928156E-3</v>
      </c>
      <c r="CM98" s="47">
        <f>CL98 * $CJ$128</f>
        <v>12.963594291123178</v>
      </c>
      <c r="CN98" s="48">
        <f>IF(CD98&gt;0,V98,W98)</f>
        <v>52.891531149107962</v>
      </c>
      <c r="CO98" s="65">
        <f>CM98/CN98</f>
        <v>0.24509773132823767</v>
      </c>
      <c r="CP98" s="70">
        <f>N98</f>
        <v>0</v>
      </c>
      <c r="CQ98" s="1">
        <f>BW98+BY98</f>
        <v>3873</v>
      </c>
    </row>
    <row r="99" spans="1:95" x14ac:dyDescent="0.2">
      <c r="A99" s="30" t="s">
        <v>192</v>
      </c>
      <c r="B99">
        <v>1</v>
      </c>
      <c r="C99">
        <v>1</v>
      </c>
      <c r="D99">
        <v>0.73784104389086502</v>
      </c>
      <c r="E99">
        <v>0.26215895610913398</v>
      </c>
      <c r="F99">
        <v>0.75029171528588101</v>
      </c>
      <c r="G99">
        <v>0.75029171528588101</v>
      </c>
      <c r="H99">
        <v>0.330150068212824</v>
      </c>
      <c r="I99">
        <v>0.27285129604365599</v>
      </c>
      <c r="J99">
        <v>0.30013642564802101</v>
      </c>
      <c r="K99">
        <v>0.47454175118658098</v>
      </c>
      <c r="L99">
        <v>0.24877002478330701</v>
      </c>
      <c r="M99">
        <v>-0.89360053571283804</v>
      </c>
      <c r="N99" s="21">
        <v>0</v>
      </c>
      <c r="O99">
        <v>1.0136982614708001</v>
      </c>
      <c r="P99">
        <v>0.97642595428943002</v>
      </c>
      <c r="Q99">
        <v>1.0253862904258799</v>
      </c>
      <c r="R99">
        <v>0.98892801586148205</v>
      </c>
      <c r="S99">
        <v>24.600000381469702</v>
      </c>
      <c r="T99" s="27">
        <f>IF(C99,P99,R99)</f>
        <v>0.97642595428943002</v>
      </c>
      <c r="U99" s="27">
        <f>IF(D99 = 0,O99,Q99)</f>
        <v>1.0253862904258799</v>
      </c>
      <c r="V99" s="39">
        <f>S99*T99^(1-N99)</f>
        <v>24.020078847996896</v>
      </c>
      <c r="W99" s="38">
        <f>S99*U99^(N99+1)</f>
        <v>25.224503135630449</v>
      </c>
      <c r="X99" s="44">
        <f>0.5 * (D99-MAX($D$3:$D$127))/(MIN($D$3:$D$127)-MAX($D$3:$D$127)) + 0.75</f>
        <v>0.87350691166146222</v>
      </c>
      <c r="Y99" s="44">
        <f>AVERAGE(D99, F99, G99, H99, I99, J99, K99)</f>
        <v>0.51658628793624417</v>
      </c>
      <c r="Z99" s="22">
        <f>AI99^N99</f>
        <v>1</v>
      </c>
      <c r="AA99" s="22">
        <f>(Z99+AB99)/2</f>
        <v>1</v>
      </c>
      <c r="AB99" s="22">
        <f>AM99^N99</f>
        <v>1</v>
      </c>
      <c r="AC99" s="22">
        <v>1</v>
      </c>
      <c r="AD99" s="22">
        <v>1</v>
      </c>
      <c r="AE99" s="22">
        <v>1</v>
      </c>
      <c r="AF99" s="22">
        <f>PERCENTILE($L$2:$L$127, 0.05)</f>
        <v>-7.0738934788639324E-2</v>
      </c>
      <c r="AG99" s="22">
        <f>PERCENTILE($L$2:$L$127, 0.95)</f>
        <v>0.99971493111423171</v>
      </c>
      <c r="AH99" s="22">
        <f>MIN(MAX(L99,AF99), AG99)</f>
        <v>0.24877002478330701</v>
      </c>
      <c r="AI99" s="22">
        <f>AH99-$AH$128+1</f>
        <v>1.3195089595719462</v>
      </c>
      <c r="AJ99" s="22">
        <f>PERCENTILE($M$2:$M$127, 0.02)</f>
        <v>-2.5491164753882352</v>
      </c>
      <c r="AK99" s="22">
        <f>PERCENTILE($M$2:$M$127, 0.98)</f>
        <v>1.3143569426364499</v>
      </c>
      <c r="AL99" s="22">
        <f>MIN(MAX(M99,AJ99), AK99)</f>
        <v>-0.89360053571283804</v>
      </c>
      <c r="AM99" s="22">
        <f>AL99-$AL$128 + 1</f>
        <v>2.6555159396753973</v>
      </c>
      <c r="AN99" s="46">
        <v>1</v>
      </c>
      <c r="AO99" s="46">
        <v>1</v>
      </c>
      <c r="AP99" s="51">
        <v>1</v>
      </c>
      <c r="AQ99" s="21">
        <v>1</v>
      </c>
      <c r="AR99" s="17">
        <f>(AI99^4)*AB99*AE99*AN99</f>
        <v>3.0314427710622529</v>
      </c>
      <c r="AS99" s="17">
        <f>(AI99^4) *Z99*AC99*AO99</f>
        <v>3.0314427710622529</v>
      </c>
      <c r="AT99" s="17">
        <f>(AM99^4)*AA99*AP99*AQ99</f>
        <v>49.727388287661256</v>
      </c>
      <c r="AU99" s="17">
        <f>MIN(AR99, 0.05*AR$128)</f>
        <v>3.0314427710622529</v>
      </c>
      <c r="AV99" s="17">
        <f>MIN(AS99, 0.05*AS$128)</f>
        <v>3.0314427710622529</v>
      </c>
      <c r="AW99" s="17">
        <f>MIN(AT99, 0.05*AT$128)</f>
        <v>49.727388287661256</v>
      </c>
      <c r="AX99" s="14">
        <f>AU99/$AU$128</f>
        <v>4.7562653091542013E-3</v>
      </c>
      <c r="AY99" s="14">
        <f>AV99/$AV$128</f>
        <v>6.2657266834554694E-3</v>
      </c>
      <c r="AZ99" s="67">
        <f>AW99/$AW$128</f>
        <v>4.7015983644490998E-3</v>
      </c>
      <c r="BA99" s="21">
        <f>N99</f>
        <v>0</v>
      </c>
      <c r="BB99" s="66">
        <v>295</v>
      </c>
      <c r="BC99" s="15">
        <f>$D$134*AX99</f>
        <v>602.3857576696887</v>
      </c>
      <c r="BD99" s="19">
        <f>BC99-BB99</f>
        <v>307.3857576696887</v>
      </c>
      <c r="BE99" s="53">
        <f>BD99*IF($BD$128 &gt; 0, (BD99&gt;0), (BD99&lt;0))</f>
        <v>307.3857576696887</v>
      </c>
      <c r="BF99" s="61">
        <f>BE99/$BE$128</f>
        <v>1.1213200338112021E-2</v>
      </c>
      <c r="BG99" s="62">
        <f>BF99*$BD$128</f>
        <v>139.25673499901342</v>
      </c>
      <c r="BH99" s="63">
        <f>(IF(BG99 &gt; 0, V99, W99))</f>
        <v>24.020078847996896</v>
      </c>
      <c r="BI99" s="46">
        <f>BG99/BH99</f>
        <v>5.7975136501530029</v>
      </c>
      <c r="BJ99" s="64">
        <f>BB99/BC99</f>
        <v>0.48971941358839338</v>
      </c>
      <c r="BK99" s="66">
        <v>0</v>
      </c>
      <c r="BL99" s="66">
        <v>1230</v>
      </c>
      <c r="BM99" s="66">
        <v>0</v>
      </c>
      <c r="BN99" s="10">
        <f>SUM(BK99:BM99)</f>
        <v>1230</v>
      </c>
      <c r="BO99" s="15">
        <f>AY99*$D$133</f>
        <v>1177.9190221295275</v>
      </c>
      <c r="BP99" s="9">
        <f>BO99-BN99</f>
        <v>-52.080977870472452</v>
      </c>
      <c r="BQ99" s="53">
        <f>BP99*IF($BP$128 &gt; 0, (BP99&gt;0), (BP99&lt;0))</f>
        <v>0</v>
      </c>
      <c r="BR99" s="7">
        <f>BQ99/$BQ$128</f>
        <v>0</v>
      </c>
      <c r="BS99" s="62">
        <f>BR99*$BP$128</f>
        <v>0</v>
      </c>
      <c r="BT99" s="48">
        <f>IF(BS99&gt;0,V99,W99)</f>
        <v>25.224503135630449</v>
      </c>
      <c r="BU99" s="46">
        <f>BS99/BT99</f>
        <v>0</v>
      </c>
      <c r="BV99" s="64">
        <f>BN99/BO99</f>
        <v>1.0442143958048293</v>
      </c>
      <c r="BW99" s="16">
        <f>BB99+BN99+BY99</f>
        <v>1525</v>
      </c>
      <c r="BX99" s="69">
        <f>BC99+BO99+BZ99</f>
        <v>1816.2814104839808</v>
      </c>
      <c r="BY99" s="66">
        <v>0</v>
      </c>
      <c r="BZ99" s="15">
        <f>AZ99*$D$136</f>
        <v>35.976630684764508</v>
      </c>
      <c r="CA99" s="37">
        <f>BZ99-BY99</f>
        <v>35.976630684764508</v>
      </c>
      <c r="CB99" s="54">
        <f>CA99*(CA99&lt;&gt;0)</f>
        <v>35.976630684764508</v>
      </c>
      <c r="CC99" s="26">
        <f>CB99/$CB$128</f>
        <v>9.0507247005696956E-3</v>
      </c>
      <c r="CD99" s="47">
        <f>CC99 * $CA$128</f>
        <v>35.976630684764508</v>
      </c>
      <c r="CE99" s="48">
        <f>IF(CD99&gt;0, V99, W99)</f>
        <v>24.020078847996896</v>
      </c>
      <c r="CF99" s="65">
        <f>CD99/CE99</f>
        <v>1.4977732135031983</v>
      </c>
      <c r="CG99" t="s">
        <v>224</v>
      </c>
      <c r="CH99" s="66">
        <v>0</v>
      </c>
      <c r="CI99" s="15">
        <f>AZ99*$CH$131</f>
        <v>39.347676712074517</v>
      </c>
      <c r="CJ99" s="37">
        <f>CI99-CH99</f>
        <v>39.347676712074517</v>
      </c>
      <c r="CK99" s="54">
        <f>CJ99*(CJ99&lt;&gt;0)</f>
        <v>39.347676712074517</v>
      </c>
      <c r="CL99" s="26">
        <f>CK99/$CK$128</f>
        <v>5.7915332222659042E-3</v>
      </c>
      <c r="CM99" s="47">
        <f>CL99 * $CJ$128</f>
        <v>39.347676712074517</v>
      </c>
      <c r="CN99" s="48">
        <f>IF(CD99&gt;0,V99,W99)</f>
        <v>24.020078847996896</v>
      </c>
      <c r="CO99" s="65">
        <f>CM99/CN99</f>
        <v>1.6381160512033803</v>
      </c>
      <c r="CP99" s="70">
        <f>N99</f>
        <v>0</v>
      </c>
      <c r="CQ99" s="1">
        <f>BW99+BY99</f>
        <v>1525</v>
      </c>
    </row>
    <row r="100" spans="1:95" x14ac:dyDescent="0.2">
      <c r="A100" s="30" t="s">
        <v>211</v>
      </c>
      <c r="B100">
        <v>1</v>
      </c>
      <c r="C100">
        <v>1</v>
      </c>
      <c r="D100">
        <v>0.77147423092289202</v>
      </c>
      <c r="E100">
        <v>0.228525769077107</v>
      </c>
      <c r="F100">
        <v>0.856518282988871</v>
      </c>
      <c r="G100">
        <v>0.856518282988871</v>
      </c>
      <c r="H100">
        <v>0.16360217300459601</v>
      </c>
      <c r="I100">
        <v>0.52632678646050901</v>
      </c>
      <c r="J100">
        <v>0.29344199763405598</v>
      </c>
      <c r="K100">
        <v>0.50133664933889099</v>
      </c>
      <c r="L100">
        <v>0.49242680623041302</v>
      </c>
      <c r="M100">
        <v>0.78491552645216001</v>
      </c>
      <c r="N100" s="21">
        <v>0</v>
      </c>
      <c r="O100">
        <v>1.0089981889219299</v>
      </c>
      <c r="P100">
        <v>1.0092874404510901</v>
      </c>
      <c r="Q100">
        <v>1</v>
      </c>
      <c r="R100">
        <v>0.99439786144893105</v>
      </c>
      <c r="S100">
        <v>2.42000007629394</v>
      </c>
      <c r="T100" s="27">
        <f>IF(C100,P100,R100)</f>
        <v>1.0092874404510901</v>
      </c>
      <c r="U100" s="27">
        <f>IF(D100 = 0,O100,Q100)</f>
        <v>1</v>
      </c>
      <c r="V100" s="39">
        <f>S100*T100^(1-N100)</f>
        <v>2.4424756828941536</v>
      </c>
      <c r="W100" s="38">
        <f>S100*U100^(N100+1)</f>
        <v>2.42000007629394</v>
      </c>
      <c r="X100" s="44">
        <f>0.5 * (D100-MAX($D$3:$D$127))/(MIN($D$3:$D$127)-MAX($D$3:$D$127)) + 0.75</f>
        <v>0.85632653061224517</v>
      </c>
      <c r="Y100" s="44">
        <f>AVERAGE(D100, F100, G100, H100, I100, J100, K100)</f>
        <v>0.56703120047695521</v>
      </c>
      <c r="Z100" s="22">
        <f>AI100^N100</f>
        <v>1</v>
      </c>
      <c r="AA100" s="22">
        <f>(Z100+AB100)/2</f>
        <v>1</v>
      </c>
      <c r="AB100" s="22">
        <f>AM100^N100</f>
        <v>1</v>
      </c>
      <c r="AC100" s="22">
        <v>1</v>
      </c>
      <c r="AD100" s="22">
        <v>1</v>
      </c>
      <c r="AE100" s="22">
        <v>1</v>
      </c>
      <c r="AF100" s="22">
        <f>PERCENTILE($L$2:$L$127, 0.05)</f>
        <v>-7.0738934788639324E-2</v>
      </c>
      <c r="AG100" s="22">
        <f>PERCENTILE($L$2:$L$127, 0.95)</f>
        <v>0.99971493111423171</v>
      </c>
      <c r="AH100" s="22">
        <f>MIN(MAX(L100,AF100), AG100)</f>
        <v>0.49242680623041302</v>
      </c>
      <c r="AI100" s="22">
        <f>AH100-$AH$128+1</f>
        <v>1.5631657410190525</v>
      </c>
      <c r="AJ100" s="22">
        <f>PERCENTILE($M$2:$M$127, 0.02)</f>
        <v>-2.5491164753882352</v>
      </c>
      <c r="AK100" s="22">
        <f>PERCENTILE($M$2:$M$127, 0.98)</f>
        <v>1.3143569426364499</v>
      </c>
      <c r="AL100" s="22">
        <f>MIN(MAX(M100,AJ100), AK100)</f>
        <v>0.78491552645216001</v>
      </c>
      <c r="AM100" s="22">
        <f>AL100-$AL$128 + 1</f>
        <v>4.3340320018403951</v>
      </c>
      <c r="AN100" s="46">
        <v>0</v>
      </c>
      <c r="AO100" s="49">
        <v>0</v>
      </c>
      <c r="AP100" s="51">
        <v>0.5</v>
      </c>
      <c r="AQ100" s="50">
        <v>1</v>
      </c>
      <c r="AR100" s="17">
        <f>(AI100^4)*AB100*AE100*AN100</f>
        <v>0</v>
      </c>
      <c r="AS100" s="17">
        <f>(AI100^4) *Z100*AC100*AO100</f>
        <v>0</v>
      </c>
      <c r="AT100" s="17">
        <f>(AM100^4)*AA100*AP100*AQ100</f>
        <v>176.41619846755253</v>
      </c>
      <c r="AU100" s="17">
        <f>MIN(AR100, 0.05*AR$128)</f>
        <v>0</v>
      </c>
      <c r="AV100" s="17">
        <f>MIN(AS100, 0.05*AS$128)</f>
        <v>0</v>
      </c>
      <c r="AW100" s="17">
        <f>MIN(AT100, 0.05*AT$128)</f>
        <v>176.41619846755253</v>
      </c>
      <c r="AX100" s="14">
        <f>AU100/$AU$128</f>
        <v>0</v>
      </c>
      <c r="AY100" s="14">
        <f>AV100/$AV$128</f>
        <v>0</v>
      </c>
      <c r="AZ100" s="67">
        <f>AW100/$AW$128</f>
        <v>1.6679703856137953E-2</v>
      </c>
      <c r="BA100" s="21">
        <f>N100</f>
        <v>0</v>
      </c>
      <c r="BB100" s="66">
        <v>0</v>
      </c>
      <c r="BC100" s="15">
        <f>$D$134*AX100</f>
        <v>0</v>
      </c>
      <c r="BD100" s="19">
        <f>BC100-BB100</f>
        <v>0</v>
      </c>
      <c r="BE100" s="53">
        <f>BD100*IF($BD$128 &gt; 0, (BD100&gt;0), (BD100&lt;0))</f>
        <v>0</v>
      </c>
      <c r="BF100" s="61">
        <f>BE100/$BE$128</f>
        <v>0</v>
      </c>
      <c r="BG100" s="62">
        <f>BF100*$BD$128</f>
        <v>0</v>
      </c>
      <c r="BH100" s="63">
        <f>(IF(BG100 &gt; 0, V100, W100))</f>
        <v>2.42000007629394</v>
      </c>
      <c r="BI100" s="46">
        <f>BG100/BH100</f>
        <v>0</v>
      </c>
      <c r="BJ100" s="64" t="e">
        <f>BB100/BC100</f>
        <v>#DIV/0!</v>
      </c>
      <c r="BK100" s="66">
        <v>0</v>
      </c>
      <c r="BL100" s="66">
        <v>0</v>
      </c>
      <c r="BM100" s="66">
        <v>0</v>
      </c>
      <c r="BN100" s="10">
        <f>SUM(BK100:BM100)</f>
        <v>0</v>
      </c>
      <c r="BO100" s="15">
        <f>AY100*$D$133</f>
        <v>0</v>
      </c>
      <c r="BP100" s="9">
        <f>BO100-BN100</f>
        <v>0</v>
      </c>
      <c r="BQ100" s="53">
        <f>BP100*IF($BP$128 &gt; 0, (BP100&gt;0), (BP100&lt;0))</f>
        <v>0</v>
      </c>
      <c r="BR100" s="7">
        <f>BQ100/$BQ$128</f>
        <v>0</v>
      </c>
      <c r="BS100" s="62">
        <f>BR100*$BP$128</f>
        <v>0</v>
      </c>
      <c r="BT100" s="48">
        <f>IF(BS100&gt;0,V100,W100)</f>
        <v>2.42000007629394</v>
      </c>
      <c r="BU100" s="46">
        <f>BS100/BT100</f>
        <v>0</v>
      </c>
      <c r="BV100" s="64" t="e">
        <f>BN100/BO100</f>
        <v>#DIV/0!</v>
      </c>
      <c r="BW100" s="16">
        <f>BB100+BN100+BY100</f>
        <v>41</v>
      </c>
      <c r="BX100" s="69">
        <f>BC100+BO100+BZ100</f>
        <v>127.63309390716762</v>
      </c>
      <c r="BY100" s="66">
        <v>41</v>
      </c>
      <c r="BZ100" s="15">
        <f>AZ100*$D$136</f>
        <v>127.63309390716762</v>
      </c>
      <c r="CA100" s="37">
        <f>BZ100-BY100</f>
        <v>86.63309390716762</v>
      </c>
      <c r="CB100" s="54">
        <f>CA100*(CA100&lt;&gt;0)</f>
        <v>86.63309390716762</v>
      </c>
      <c r="CC100" s="26">
        <f>CB100/$CB$128</f>
        <v>2.1794489033249737E-2</v>
      </c>
      <c r="CD100" s="47">
        <f>CC100 * $CA$128</f>
        <v>86.63309390716762</v>
      </c>
      <c r="CE100" s="48">
        <f>IF(CD100&gt;0, V100, W100)</f>
        <v>2.4424756828941536</v>
      </c>
      <c r="CF100" s="65">
        <f>CD100/CE100</f>
        <v>35.469378268083219</v>
      </c>
      <c r="CG100" t="s">
        <v>224</v>
      </c>
      <c r="CH100" s="66">
        <v>0</v>
      </c>
      <c r="CI100" s="15">
        <f>AZ100*$CH$131</f>
        <v>139.59244157201852</v>
      </c>
      <c r="CJ100" s="37">
        <f>CI100-CH100</f>
        <v>139.59244157201852</v>
      </c>
      <c r="CK100" s="54">
        <f>CJ100*(CJ100&lt;&gt;0)</f>
        <v>139.59244157201852</v>
      </c>
      <c r="CL100" s="26">
        <f>CK100/$CK$128</f>
        <v>2.0546429433620644E-2</v>
      </c>
      <c r="CM100" s="47">
        <f>CL100 * $CJ$128</f>
        <v>139.59244157201852</v>
      </c>
      <c r="CN100" s="48">
        <f>IF(CD100&gt;0,V100,W100)</f>
        <v>2.4424756828941536</v>
      </c>
      <c r="CO100" s="65">
        <f>CM100/CN100</f>
        <v>57.152029209401078</v>
      </c>
      <c r="CP100" s="70">
        <f>N100</f>
        <v>0</v>
      </c>
      <c r="CQ100" s="1">
        <f>BW100+BY100</f>
        <v>82</v>
      </c>
    </row>
    <row r="101" spans="1:95" x14ac:dyDescent="0.2">
      <c r="A101" s="30" t="s">
        <v>270</v>
      </c>
      <c r="B101">
        <v>0</v>
      </c>
      <c r="C101">
        <v>0</v>
      </c>
      <c r="D101">
        <v>0.26144329896907198</v>
      </c>
      <c r="E101">
        <v>0.73855670103092697</v>
      </c>
      <c r="F101">
        <v>0.13403310456197001</v>
      </c>
      <c r="G101">
        <v>0.13403310456197001</v>
      </c>
      <c r="H101">
        <v>7.64730463852904E-2</v>
      </c>
      <c r="I101">
        <v>0.22064354366903399</v>
      </c>
      <c r="J101">
        <v>0.129897205318732</v>
      </c>
      <c r="K101">
        <v>0.131948951124263</v>
      </c>
      <c r="L101">
        <v>1.1989279797258201</v>
      </c>
      <c r="M101">
        <v>0.92765954335805301</v>
      </c>
      <c r="N101" s="21">
        <v>0</v>
      </c>
      <c r="O101">
        <v>1.04308333040027</v>
      </c>
      <c r="P101">
        <v>0.95911076425901498</v>
      </c>
      <c r="Q101">
        <v>1.0107265420874001</v>
      </c>
      <c r="R101">
        <v>0.99267242057038496</v>
      </c>
      <c r="S101">
        <v>0.91200000047683705</v>
      </c>
      <c r="T101" s="27">
        <f>IF(C101,P101,R101)</f>
        <v>0.99267242057038496</v>
      </c>
      <c r="U101" s="27">
        <f>IF(D101 = 0,O101,Q101)</f>
        <v>1.0107265420874001</v>
      </c>
      <c r="V101" s="39">
        <f>S101*T101^(1-N101)</f>
        <v>0.90531724803353408</v>
      </c>
      <c r="W101" s="38">
        <f>S101*U101^(N101+1)</f>
        <v>0.92178260686566071</v>
      </c>
      <c r="X101" s="44">
        <f>0.5 * (D101-MAX($D$3:$D$127))/(MIN($D$3:$D$127)-MAX($D$3:$D$127)) + 0.75</f>
        <v>1.1168586576898802</v>
      </c>
      <c r="Y101" s="44">
        <f>AVERAGE(D101, F101, G101, H101, I101, J101, K101)</f>
        <v>0.15549603637004733</v>
      </c>
      <c r="Z101" s="22">
        <f>AI101^N101</f>
        <v>1</v>
      </c>
      <c r="AA101" s="22">
        <f>(Z101+AB101)/2</f>
        <v>1</v>
      </c>
      <c r="AB101" s="22">
        <f>AM101^N101</f>
        <v>1</v>
      </c>
      <c r="AC101" s="22">
        <v>1</v>
      </c>
      <c r="AD101" s="22">
        <v>1</v>
      </c>
      <c r="AE101" s="22">
        <v>1</v>
      </c>
      <c r="AF101" s="22">
        <f>PERCENTILE($L$2:$L$127, 0.05)</f>
        <v>-7.0738934788639324E-2</v>
      </c>
      <c r="AG101" s="22">
        <f>PERCENTILE($L$2:$L$127, 0.95)</f>
        <v>0.99971493111423171</v>
      </c>
      <c r="AH101" s="22">
        <f>MIN(MAX(L101,AF101), AG101)</f>
        <v>0.99971493111423171</v>
      </c>
      <c r="AI101" s="22">
        <f>AH101-$AH$128+1</f>
        <v>2.0704538659028708</v>
      </c>
      <c r="AJ101" s="22">
        <f>PERCENTILE($M$2:$M$127, 0.02)</f>
        <v>-2.5491164753882352</v>
      </c>
      <c r="AK101" s="22">
        <f>PERCENTILE($M$2:$M$127, 0.98)</f>
        <v>1.3143569426364499</v>
      </c>
      <c r="AL101" s="22">
        <f>MIN(MAX(M101,AJ101), AK101)</f>
        <v>0.92765954335805301</v>
      </c>
      <c r="AM101" s="22">
        <f>AL101-$AL$128 + 1</f>
        <v>4.4767760187462882</v>
      </c>
      <c r="AN101" s="46">
        <v>0</v>
      </c>
      <c r="AO101" s="49">
        <v>0</v>
      </c>
      <c r="AP101" s="51">
        <v>0.5</v>
      </c>
      <c r="AQ101" s="50">
        <v>1</v>
      </c>
      <c r="AR101" s="17">
        <f>(AI101^4)*AB101*AE101*AN101</f>
        <v>0</v>
      </c>
      <c r="AS101" s="17">
        <f>(AI101^4) *Z101*AC101*AO101</f>
        <v>0</v>
      </c>
      <c r="AT101" s="17">
        <f>(AM101^4)*AA101*AP101*AQ101</f>
        <v>200.83133254187786</v>
      </c>
      <c r="AU101" s="17">
        <f>MIN(AR101, 0.05*AR$128)</f>
        <v>0</v>
      </c>
      <c r="AV101" s="17">
        <f>MIN(AS101, 0.05*AS$128)</f>
        <v>0</v>
      </c>
      <c r="AW101" s="17">
        <f>MIN(AT101, 0.05*AT$128)</f>
        <v>200.83133254187786</v>
      </c>
      <c r="AX101" s="14">
        <f>AU101/$AU$128</f>
        <v>0</v>
      </c>
      <c r="AY101" s="14">
        <f>AV101/$AV$128</f>
        <v>0</v>
      </c>
      <c r="AZ101" s="67">
        <f>AW101/$AW$128</f>
        <v>1.898809282214637E-2</v>
      </c>
      <c r="BA101" s="21">
        <f>N101</f>
        <v>0</v>
      </c>
      <c r="BB101" s="66">
        <v>0</v>
      </c>
      <c r="BC101" s="15">
        <f>$D$134*AX101</f>
        <v>0</v>
      </c>
      <c r="BD101" s="19">
        <f>BC101-BB101</f>
        <v>0</v>
      </c>
      <c r="BE101" s="53">
        <f>BD101*IF($BD$128 &gt; 0, (BD101&gt;0), (BD101&lt;0))</f>
        <v>0</v>
      </c>
      <c r="BF101" s="61">
        <f>BE101/$BE$128</f>
        <v>0</v>
      </c>
      <c r="BG101" s="62">
        <f>BF101*$BD$128</f>
        <v>0</v>
      </c>
      <c r="BH101" s="63">
        <f>(IF(BG101 &gt; 0, V101, W101))</f>
        <v>0.92178260686566071</v>
      </c>
      <c r="BI101" s="46">
        <f>BG101/BH101</f>
        <v>0</v>
      </c>
      <c r="BJ101" s="64" t="e">
        <f>BB101/BC101</f>
        <v>#DIV/0!</v>
      </c>
      <c r="BK101" s="66">
        <v>0</v>
      </c>
      <c r="BL101" s="66">
        <v>0</v>
      </c>
      <c r="BM101" s="66">
        <v>0</v>
      </c>
      <c r="BN101" s="10">
        <f>SUM(BK101:BM101)</f>
        <v>0</v>
      </c>
      <c r="BO101" s="15">
        <f>AY101*$D$133</f>
        <v>0</v>
      </c>
      <c r="BP101" s="9">
        <f>BO101-BN101</f>
        <v>0</v>
      </c>
      <c r="BQ101" s="53">
        <f>BP101*IF($BP$128 &gt; 0, (BP101&gt;0), (BP101&lt;0))</f>
        <v>0</v>
      </c>
      <c r="BR101" s="7">
        <f>BQ101/$BQ$128</f>
        <v>0</v>
      </c>
      <c r="BS101" s="62">
        <f>BR101*$BP$128</f>
        <v>0</v>
      </c>
      <c r="BT101" s="48">
        <f>IF(BS101&gt;0,V101,W101)</f>
        <v>0.92178260686566071</v>
      </c>
      <c r="BU101" s="46">
        <f>BS101/BT101</f>
        <v>0</v>
      </c>
      <c r="BV101" s="64" t="e">
        <f>BN101/BO101</f>
        <v>#DIV/0!</v>
      </c>
      <c r="BW101" s="16">
        <f>BB101+BN101+BY101</f>
        <v>87</v>
      </c>
      <c r="BX101" s="69">
        <f>BC101+BO101+BZ101</f>
        <v>145.29688627506403</v>
      </c>
      <c r="BY101" s="66">
        <v>87</v>
      </c>
      <c r="BZ101" s="15">
        <f>AZ101*$D$136</f>
        <v>145.29688627506403</v>
      </c>
      <c r="CA101" s="37">
        <f>BZ101-BY101</f>
        <v>58.296886275064026</v>
      </c>
      <c r="CB101" s="54">
        <f>CA101*(CA101&lt;&gt;0)</f>
        <v>58.296886275064026</v>
      </c>
      <c r="CC101" s="26">
        <f>CB101/$CB$128</f>
        <v>1.4665883339638763E-2</v>
      </c>
      <c r="CD101" s="47">
        <f>CC101 * $CA$128</f>
        <v>58.296886275064026</v>
      </c>
      <c r="CE101" s="48">
        <f>IF(CD101&gt;0, V101, W101)</f>
        <v>0.90531724803353408</v>
      </c>
      <c r="CF101" s="65">
        <f>CD101/CE101</f>
        <v>64.393875629446342</v>
      </c>
      <c r="CG101" t="s">
        <v>224</v>
      </c>
      <c r="CH101" s="66">
        <v>0</v>
      </c>
      <c r="CI101" s="15">
        <f>AZ101*$CH$131</f>
        <v>158.91134882854297</v>
      </c>
      <c r="CJ101" s="37">
        <f>CI101-CH101</f>
        <v>158.91134882854297</v>
      </c>
      <c r="CK101" s="54">
        <f>CJ101*(CJ101&lt;&gt;0)</f>
        <v>158.91134882854297</v>
      </c>
      <c r="CL101" s="26">
        <f>CK101/$CK$128</f>
        <v>2.3389954199079056E-2</v>
      </c>
      <c r="CM101" s="47">
        <f>CL101 * $CJ$128</f>
        <v>158.91134882854297</v>
      </c>
      <c r="CN101" s="48">
        <f>IF(CD101&gt;0,V101,W101)</f>
        <v>0.90531724803353408</v>
      </c>
      <c r="CO101" s="65">
        <f>CM101/CN101</f>
        <v>175.5311181508128</v>
      </c>
      <c r="CP101" s="70">
        <f>N101</f>
        <v>0</v>
      </c>
      <c r="CQ101" s="1">
        <f>BW101+BY101</f>
        <v>174</v>
      </c>
    </row>
    <row r="102" spans="1:95" x14ac:dyDescent="0.2">
      <c r="A102" s="24" t="s">
        <v>193</v>
      </c>
      <c r="B102">
        <v>0</v>
      </c>
      <c r="C102">
        <v>0</v>
      </c>
      <c r="D102">
        <v>0.157474020783373</v>
      </c>
      <c r="E102">
        <v>0.84252597921662598</v>
      </c>
      <c r="F102">
        <v>0.208695652173913</v>
      </c>
      <c r="G102">
        <v>0.208695652173913</v>
      </c>
      <c r="H102">
        <v>0.17528483786152499</v>
      </c>
      <c r="I102">
        <v>0.11744084136722099</v>
      </c>
      <c r="J102">
        <v>0.143476823345704</v>
      </c>
      <c r="K102">
        <v>0.17304042654817101</v>
      </c>
      <c r="L102">
        <v>0.66121854140709302</v>
      </c>
      <c r="M102">
        <v>-1.05828691201025</v>
      </c>
      <c r="N102" s="21">
        <v>0</v>
      </c>
      <c r="O102">
        <v>1.00891168713487</v>
      </c>
      <c r="P102">
        <v>0.96547140679059895</v>
      </c>
      <c r="Q102">
        <v>1.01542265395026</v>
      </c>
      <c r="R102">
        <v>0.97727812325218499</v>
      </c>
      <c r="S102">
        <v>49.540000915527301</v>
      </c>
      <c r="T102" s="27">
        <f>IF(C102,P102,R102)</f>
        <v>0.97727812325218499</v>
      </c>
      <c r="U102" s="27">
        <f>IF(D102 = 0,O102,Q102)</f>
        <v>1.01542265395026</v>
      </c>
      <c r="V102" s="39">
        <f>S102*T102^(1-N102)</f>
        <v>48.414359120638046</v>
      </c>
      <c r="W102" s="38">
        <f>S102*U102^(N102+1)</f>
        <v>50.304039206343042</v>
      </c>
      <c r="X102" s="44">
        <f>0.5 * (D102-MAX($D$3:$D$127))/(MIN($D$3:$D$127)-MAX($D$3:$D$127)) + 0.75</f>
        <v>1.1699678624447383</v>
      </c>
      <c r="Y102" s="44">
        <f>AVERAGE(D102, F102, G102, H102, I102, J102, K102)</f>
        <v>0.16915832203626002</v>
      </c>
      <c r="Z102" s="22">
        <f>AI102^N102</f>
        <v>1</v>
      </c>
      <c r="AA102" s="22">
        <f>(Z102+AB102)/2</f>
        <v>1</v>
      </c>
      <c r="AB102" s="22">
        <f>AM102^N102</f>
        <v>1</v>
      </c>
      <c r="AC102" s="22">
        <v>1</v>
      </c>
      <c r="AD102" s="22">
        <v>1</v>
      </c>
      <c r="AE102" s="22">
        <v>1</v>
      </c>
      <c r="AF102" s="22">
        <f>PERCENTILE($L$2:$L$127, 0.05)</f>
        <v>-7.0738934788639324E-2</v>
      </c>
      <c r="AG102" s="22">
        <f>PERCENTILE($L$2:$L$127, 0.95)</f>
        <v>0.99971493111423171</v>
      </c>
      <c r="AH102" s="22">
        <f>MIN(MAX(L102,AF102), AG102)</f>
        <v>0.66121854140709302</v>
      </c>
      <c r="AI102" s="22">
        <f>AH102-$AH$128+1</f>
        <v>1.7319574761957324</v>
      </c>
      <c r="AJ102" s="22">
        <f>PERCENTILE($M$2:$M$127, 0.02)</f>
        <v>-2.5491164753882352</v>
      </c>
      <c r="AK102" s="22">
        <f>PERCENTILE($M$2:$M$127, 0.98)</f>
        <v>1.3143569426364499</v>
      </c>
      <c r="AL102" s="22">
        <f>MIN(MAX(M102,AJ102), AK102)</f>
        <v>-1.05828691201025</v>
      </c>
      <c r="AM102" s="22">
        <f>AL102-$AL$128 + 1</f>
        <v>2.4908295633779849</v>
      </c>
      <c r="AN102" s="46">
        <v>1</v>
      </c>
      <c r="AO102" s="46">
        <v>1</v>
      </c>
      <c r="AP102" s="51">
        <v>1</v>
      </c>
      <c r="AQ102" s="21">
        <v>1</v>
      </c>
      <c r="AR102" s="17">
        <f>(AI102^4)*AB102*AE102*AN102</f>
        <v>8.9980603006250561</v>
      </c>
      <c r="AS102" s="17">
        <f>(AI102^4) *Z102*AC102*AO102</f>
        <v>8.9980603006250561</v>
      </c>
      <c r="AT102" s="17">
        <f>(AM102^4)*AA102*AP102*AQ102</f>
        <v>38.492493640186652</v>
      </c>
      <c r="AU102" s="17">
        <f>MIN(AR102, 0.05*AR$128)</f>
        <v>8.9980603006250561</v>
      </c>
      <c r="AV102" s="17">
        <f>MIN(AS102, 0.05*AS$128)</f>
        <v>8.9980603006250561</v>
      </c>
      <c r="AW102" s="17">
        <f>MIN(AT102, 0.05*AT$128)</f>
        <v>38.492493640186652</v>
      </c>
      <c r="AX102" s="14">
        <f>AU102/$AU$128</f>
        <v>1.4117753587854788E-2</v>
      </c>
      <c r="AY102" s="14">
        <f>AV102/$AV$128</f>
        <v>1.8598202500524779E-2</v>
      </c>
      <c r="AZ102" s="67">
        <f>AW102/$AW$128</f>
        <v>3.6393675874422334E-3</v>
      </c>
      <c r="BA102" s="21">
        <f>N102</f>
        <v>0</v>
      </c>
      <c r="BB102" s="66">
        <v>1437</v>
      </c>
      <c r="BC102" s="15">
        <f>$D$134*AX102</f>
        <v>1788.0276096553966</v>
      </c>
      <c r="BD102" s="19">
        <f>BC102-BB102</f>
        <v>351.02760965539665</v>
      </c>
      <c r="BE102" s="53">
        <f>BD102*IF($BD$128 &gt; 0, (BD102&gt;0), (BD102&lt;0))</f>
        <v>351.02760965539665</v>
      </c>
      <c r="BF102" s="61">
        <f>BE102/$BE$128</f>
        <v>1.2805222145341742E-2</v>
      </c>
      <c r="BG102" s="62">
        <f>BF102*$BD$128</f>
        <v>159.02805382299937</v>
      </c>
      <c r="BH102" s="63">
        <f>(IF(BG102 &gt; 0, V102, W102))</f>
        <v>48.414359120638046</v>
      </c>
      <c r="BI102" s="46">
        <f>BG102/BH102</f>
        <v>3.2847290909446114</v>
      </c>
      <c r="BJ102" s="64">
        <f>BB102/BC102</f>
        <v>0.80367886504669273</v>
      </c>
      <c r="BK102" s="66">
        <v>1189</v>
      </c>
      <c r="BL102" s="66">
        <v>2427</v>
      </c>
      <c r="BM102" s="66">
        <v>0</v>
      </c>
      <c r="BN102" s="10">
        <f>SUM(BK102:BM102)</f>
        <v>3616</v>
      </c>
      <c r="BO102" s="15">
        <f>AY102*$D$133</f>
        <v>3496.3504808836551</v>
      </c>
      <c r="BP102" s="9">
        <f>BO102-BN102</f>
        <v>-119.64951911634489</v>
      </c>
      <c r="BQ102" s="53">
        <f>BP102*IF($BP$128 &gt; 0, (BP102&gt;0), (BP102&lt;0))</f>
        <v>0</v>
      </c>
      <c r="BR102" s="7">
        <f>BQ102/$BQ$128</f>
        <v>0</v>
      </c>
      <c r="BS102" s="62">
        <f>BR102*$BP$128</f>
        <v>0</v>
      </c>
      <c r="BT102" s="48">
        <f>IF(BS102&gt;0,V102,W102)</f>
        <v>50.304039206343042</v>
      </c>
      <c r="BU102" s="46">
        <f>BS102/BT102</f>
        <v>0</v>
      </c>
      <c r="BV102" s="64">
        <f>BN102/BO102</f>
        <v>1.0342212600740488</v>
      </c>
      <c r="BW102" s="16">
        <f>BB102+BN102+BY102</f>
        <v>5053</v>
      </c>
      <c r="BX102" s="69">
        <f>BC102+BO102+BZ102</f>
        <v>5312.2265313181606</v>
      </c>
      <c r="BY102" s="66">
        <v>0</v>
      </c>
      <c r="BZ102" s="15">
        <f>AZ102*$D$136</f>
        <v>27.848440779107971</v>
      </c>
      <c r="CA102" s="37">
        <f>BZ102-BY102</f>
        <v>27.848440779107971</v>
      </c>
      <c r="CB102" s="54">
        <f>CA102*(CA102&lt;&gt;0)</f>
        <v>27.848440779107971</v>
      </c>
      <c r="CC102" s="26">
        <f>CB102/$CB$128</f>
        <v>7.0058970513479238E-3</v>
      </c>
      <c r="CD102" s="47">
        <f>CC102 * $CA$128</f>
        <v>27.848440779107971</v>
      </c>
      <c r="CE102" s="48">
        <f>IF(CD102&gt;0, V102, W102)</f>
        <v>48.414359120638046</v>
      </c>
      <c r="CF102" s="65">
        <f>CD102/CE102</f>
        <v>0.57521035669842735</v>
      </c>
      <c r="CG102" t="s">
        <v>224</v>
      </c>
      <c r="CH102" s="66">
        <v>0</v>
      </c>
      <c r="CI102" s="15">
        <f>AZ102*$CH$131</f>
        <v>30.457867339304052</v>
      </c>
      <c r="CJ102" s="37">
        <f>CI102-CH102</f>
        <v>30.457867339304052</v>
      </c>
      <c r="CK102" s="54">
        <f>CJ102*(CJ102&lt;&gt;0)</f>
        <v>30.457867339304052</v>
      </c>
      <c r="CL102" s="26">
        <f>CK102/$CK$128</f>
        <v>4.4830537738157318E-3</v>
      </c>
      <c r="CM102" s="47">
        <f>CL102 * $CJ$128</f>
        <v>30.457867339304055</v>
      </c>
      <c r="CN102" s="48">
        <f>IF(CD102&gt;0,V102,W102)</f>
        <v>48.414359120638046</v>
      </c>
      <c r="CO102" s="65">
        <f>CM102/CN102</f>
        <v>0.62910813842252211</v>
      </c>
      <c r="CP102" s="70">
        <f>N102</f>
        <v>0</v>
      </c>
      <c r="CQ102" s="1">
        <f>BW102+BY102</f>
        <v>5053</v>
      </c>
    </row>
    <row r="103" spans="1:95" x14ac:dyDescent="0.2">
      <c r="A103" s="24" t="s">
        <v>176</v>
      </c>
      <c r="B103">
        <v>1</v>
      </c>
      <c r="C103">
        <v>1</v>
      </c>
      <c r="D103">
        <v>0.74221267454350104</v>
      </c>
      <c r="E103">
        <v>0.25778732545649802</v>
      </c>
      <c r="F103">
        <v>0.97546666666666604</v>
      </c>
      <c r="G103">
        <v>0.97546666666666604</v>
      </c>
      <c r="H103">
        <v>0.17237442922374399</v>
      </c>
      <c r="I103">
        <v>0.36586757990867502</v>
      </c>
      <c r="J103">
        <v>0.25112987727116498</v>
      </c>
      <c r="K103">
        <v>0.494943253597938</v>
      </c>
      <c r="L103">
        <v>0.95220169462847004</v>
      </c>
      <c r="M103">
        <v>-1.71948768999443</v>
      </c>
      <c r="N103" s="21">
        <v>0</v>
      </c>
      <c r="O103">
        <v>1.0226723375962601</v>
      </c>
      <c r="P103">
        <v>0.96904160563608499</v>
      </c>
      <c r="Q103">
        <v>1.0337532534001299</v>
      </c>
      <c r="R103">
        <v>0.98496376698472499</v>
      </c>
      <c r="S103">
        <v>34.189998626708899</v>
      </c>
      <c r="T103" s="27">
        <f>IF(C103,P103,R103)</f>
        <v>0.96904160563608499</v>
      </c>
      <c r="U103" s="27">
        <f>IF(D103 = 0,O103,Q103)</f>
        <v>1.0337532534001299</v>
      </c>
      <c r="V103" s="39">
        <f>S103*T103^(1-N103)</f>
        <v>33.13153116592153</v>
      </c>
      <c r="W103" s="38">
        <f>S103*U103^(N103+1)</f>
        <v>35.344022314106297</v>
      </c>
      <c r="X103" s="44">
        <f>0.5 * (D103-MAX($D$3:$D$127))/(MIN($D$3:$D$127)-MAX($D$3:$D$127)) + 0.75</f>
        <v>0.87127381135053406</v>
      </c>
      <c r="Y103" s="44">
        <f>AVERAGE(D103, F103, G103, H103, I103, J103, K103)</f>
        <v>0.56820873541119366</v>
      </c>
      <c r="Z103" s="22">
        <f>AI103^N103</f>
        <v>1</v>
      </c>
      <c r="AA103" s="22">
        <f>(Z103+AB103)/2</f>
        <v>1</v>
      </c>
      <c r="AB103" s="22">
        <f>AM103^N103</f>
        <v>1</v>
      </c>
      <c r="AC103" s="22">
        <v>1</v>
      </c>
      <c r="AD103" s="22">
        <v>1</v>
      </c>
      <c r="AE103" s="22">
        <v>1</v>
      </c>
      <c r="AF103" s="22">
        <f>PERCENTILE($L$2:$L$127, 0.05)</f>
        <v>-7.0738934788639324E-2</v>
      </c>
      <c r="AG103" s="22">
        <f>PERCENTILE($L$2:$L$127, 0.95)</f>
        <v>0.99971493111423171</v>
      </c>
      <c r="AH103" s="22">
        <f>MIN(MAX(L103,AF103), AG103)</f>
        <v>0.95220169462847004</v>
      </c>
      <c r="AI103" s="22">
        <f>AH103-$AH$128+1</f>
        <v>2.0229406294171093</v>
      </c>
      <c r="AJ103" s="22">
        <f>PERCENTILE($M$2:$M$127, 0.02)</f>
        <v>-2.5491164753882352</v>
      </c>
      <c r="AK103" s="22">
        <f>PERCENTILE($M$2:$M$127, 0.98)</f>
        <v>1.3143569426364499</v>
      </c>
      <c r="AL103" s="22">
        <f>MIN(MAX(M103,AJ103), AK103)</f>
        <v>-1.71948768999443</v>
      </c>
      <c r="AM103" s="22">
        <f>AL103-$AL$128 + 1</f>
        <v>1.8296287853938051</v>
      </c>
      <c r="AN103" s="46">
        <v>1</v>
      </c>
      <c r="AO103" s="46">
        <v>1</v>
      </c>
      <c r="AP103" s="51">
        <v>1</v>
      </c>
      <c r="AQ103" s="21">
        <v>1</v>
      </c>
      <c r="AR103" s="17">
        <f>(AI103^4)*AB103*AE103*AN103</f>
        <v>16.746827541958627</v>
      </c>
      <c r="AS103" s="17">
        <f>(AI103^4) *Z103*AC103*AO103</f>
        <v>16.746827541958627</v>
      </c>
      <c r="AT103" s="17">
        <f>(AM103^4)*AA103*AP103*AQ103</f>
        <v>11.206034042948698</v>
      </c>
      <c r="AU103" s="17">
        <f>MIN(AR103, 0.05*AR$128)</f>
        <v>16.746827541958627</v>
      </c>
      <c r="AV103" s="17">
        <f>MIN(AS103, 0.05*AS$128)</f>
        <v>16.746827541958627</v>
      </c>
      <c r="AW103" s="17">
        <f>MIN(AT103, 0.05*AT$128)</f>
        <v>11.206034042948698</v>
      </c>
      <c r="AX103" s="14">
        <f>AU103/$AU$128</f>
        <v>2.6275394553562637E-2</v>
      </c>
      <c r="AY103" s="14">
        <f>AV103/$AV$128</f>
        <v>3.46142256731794E-2</v>
      </c>
      <c r="AZ103" s="67">
        <f>AW103/$AW$128</f>
        <v>1.059502080091374E-3</v>
      </c>
      <c r="BA103" s="21">
        <f>N103</f>
        <v>0</v>
      </c>
      <c r="BB103" s="66">
        <v>3077</v>
      </c>
      <c r="BC103" s="15">
        <f>$D$134*AX103</f>
        <v>3327.8049956032614</v>
      </c>
      <c r="BD103" s="19">
        <f>BC103-BB103</f>
        <v>250.80499560326143</v>
      </c>
      <c r="BE103" s="53">
        <f>BD103*IF($BD$128 &gt; 0, (BD103&gt;0), (BD103&lt;0))</f>
        <v>250.80499560326143</v>
      </c>
      <c r="BF103" s="61">
        <f>BE103/$BE$128</f>
        <v>9.1491768610852536E-3</v>
      </c>
      <c r="BG103" s="62">
        <f>BF103*$BD$128</f>
        <v>113.62362743781796</v>
      </c>
      <c r="BH103" s="63">
        <f>(IF(BG103 &gt; 0, V103, W103))</f>
        <v>33.13153116592153</v>
      </c>
      <c r="BI103" s="46">
        <f>BG103/BH103</f>
        <v>3.4294710639479615</v>
      </c>
      <c r="BJ103" s="64">
        <f>BB103/BC103</f>
        <v>0.92463350588912863</v>
      </c>
      <c r="BK103" s="66">
        <v>855</v>
      </c>
      <c r="BL103" s="66">
        <v>5128</v>
      </c>
      <c r="BM103" s="66">
        <v>34</v>
      </c>
      <c r="BN103" s="10">
        <f>SUM(BK103:BM103)</f>
        <v>6017</v>
      </c>
      <c r="BO103" s="15">
        <f>AY103*$D$133</f>
        <v>6507.2667412036881</v>
      </c>
      <c r="BP103" s="9">
        <f>BO103-BN103</f>
        <v>490.26674120368807</v>
      </c>
      <c r="BQ103" s="53">
        <f>BP103*IF($BP$128 &gt; 0, (BP103&gt;0), (BP103&lt;0))</f>
        <v>490.26674120368807</v>
      </c>
      <c r="BR103" s="7">
        <f>BQ103/$BQ$128</f>
        <v>3.2129173434310765E-2</v>
      </c>
      <c r="BS103" s="62">
        <f>BR103*$BP$128</f>
        <v>86.49173488516567</v>
      </c>
      <c r="BT103" s="48">
        <f>IF(BS103&gt;0,V103,W103)</f>
        <v>33.13153116592153</v>
      </c>
      <c r="BU103" s="46">
        <f>BS103/BT103</f>
        <v>2.6105565255049075</v>
      </c>
      <c r="BV103" s="64">
        <f>BN103/BO103</f>
        <v>0.92465857621920677</v>
      </c>
      <c r="BW103" s="16">
        <f>BB103+BN103+BY103</f>
        <v>9094</v>
      </c>
      <c r="BX103" s="69">
        <f>BC103+BO103+BZ103</f>
        <v>9843.1790467238079</v>
      </c>
      <c r="BY103" s="66">
        <v>0</v>
      </c>
      <c r="BZ103" s="15">
        <f>AZ103*$D$136</f>
        <v>8.1073099168591938</v>
      </c>
      <c r="CA103" s="37">
        <f>BZ103-BY103</f>
        <v>8.1073099168591938</v>
      </c>
      <c r="CB103" s="54">
        <f>CA103*(CA103&lt;&gt;0)</f>
        <v>8.1073099168591938</v>
      </c>
      <c r="CC103" s="26">
        <f>CB103/$CB$128</f>
        <v>2.0395748218513714E-3</v>
      </c>
      <c r="CD103" s="47">
        <f>CC103 * $CA$128</f>
        <v>8.1073099168591938</v>
      </c>
      <c r="CE103" s="48">
        <f>IF(CD103&gt;0, V103, W103)</f>
        <v>33.13153116592153</v>
      </c>
      <c r="CF103" s="65">
        <f>CD103/CE103</f>
        <v>0.24470073164617942</v>
      </c>
      <c r="CG103" t="s">
        <v>224</v>
      </c>
      <c r="CH103" s="66">
        <v>0</v>
      </c>
      <c r="CI103" s="15">
        <f>AZ103*$CH$131</f>
        <v>8.8669729082847084</v>
      </c>
      <c r="CJ103" s="37">
        <f>CI103-CH103</f>
        <v>8.8669729082847084</v>
      </c>
      <c r="CK103" s="54">
        <f>CJ103*(CJ103&lt;&gt;0)</f>
        <v>8.8669729082847084</v>
      </c>
      <c r="CL103" s="26">
        <f>CK103/$CK$128</f>
        <v>1.3051181790233613E-3</v>
      </c>
      <c r="CM103" s="47">
        <f>CL103 * $CJ$128</f>
        <v>8.8669729082847084</v>
      </c>
      <c r="CN103" s="48">
        <f>IF(CD103&gt;0,V103,W103)</f>
        <v>33.13153116592153</v>
      </c>
      <c r="CO103" s="65">
        <f>CM103/CN103</f>
        <v>0.26762943323926758</v>
      </c>
      <c r="CP103" s="70">
        <f>N103</f>
        <v>0</v>
      </c>
      <c r="CQ103" s="1">
        <f>BW103+BY103</f>
        <v>9094</v>
      </c>
    </row>
    <row r="104" spans="1:95" x14ac:dyDescent="0.2">
      <c r="A104" s="24" t="s">
        <v>174</v>
      </c>
      <c r="B104">
        <v>0</v>
      </c>
      <c r="C104">
        <v>0</v>
      </c>
      <c r="D104">
        <v>0.26487523992322398</v>
      </c>
      <c r="E104">
        <v>0.73512476007677496</v>
      </c>
      <c r="F104">
        <v>0.25420560747663501</v>
      </c>
      <c r="G104">
        <v>0.25420560747663501</v>
      </c>
      <c r="H104">
        <v>0.67153284671532798</v>
      </c>
      <c r="I104">
        <v>0.60097323600973196</v>
      </c>
      <c r="J104">
        <v>0.635274167566522</v>
      </c>
      <c r="K104">
        <v>0.40185850206317802</v>
      </c>
      <c r="L104">
        <v>2.5002173293165699E-2</v>
      </c>
      <c r="M104">
        <v>-1.67976626404158</v>
      </c>
      <c r="N104" s="21">
        <v>0</v>
      </c>
      <c r="O104">
        <v>1.0051030553437701</v>
      </c>
      <c r="P104">
        <v>0.97755499515165201</v>
      </c>
      <c r="Q104">
        <v>1.04207081355116</v>
      </c>
      <c r="R104">
        <v>0.99180236835711899</v>
      </c>
      <c r="S104">
        <v>159.69000244140599</v>
      </c>
      <c r="T104" s="27">
        <f>IF(C104,P104,R104)</f>
        <v>0.99180236835711899</v>
      </c>
      <c r="U104" s="27">
        <f>IF(D104 = 0,O104,Q104)</f>
        <v>1.04207081355116</v>
      </c>
      <c r="V104" s="39">
        <f>S104*T104^(1-N104)</f>
        <v>158.38092262434057</v>
      </c>
      <c r="W104" s="38">
        <f>S104*U104^(N104+1)</f>
        <v>166.40829076010269</v>
      </c>
      <c r="X104" s="44">
        <f>0.5 * (D104-MAX($D$3:$D$127))/(MIN($D$3:$D$127)-MAX($D$3:$D$127)) + 0.75</f>
        <v>1.1151055662188103</v>
      </c>
      <c r="Y104" s="44">
        <f>AVERAGE(D104, F104, G104, H104, I104, J104, K104)</f>
        <v>0.44041788674732196</v>
      </c>
      <c r="Z104" s="22">
        <f>AI104^N104</f>
        <v>1</v>
      </c>
      <c r="AA104" s="22">
        <f>(Z104+AB104)/2</f>
        <v>1</v>
      </c>
      <c r="AB104" s="22">
        <f>AM104^N104</f>
        <v>1</v>
      </c>
      <c r="AC104" s="22">
        <v>1</v>
      </c>
      <c r="AD104" s="22">
        <v>1</v>
      </c>
      <c r="AE104" s="22">
        <v>1</v>
      </c>
      <c r="AF104" s="22">
        <f>PERCENTILE($L$2:$L$127, 0.05)</f>
        <v>-7.0738934788639324E-2</v>
      </c>
      <c r="AG104" s="22">
        <f>PERCENTILE($L$2:$L$127, 0.95)</f>
        <v>0.99971493111423171</v>
      </c>
      <c r="AH104" s="22">
        <f>MIN(MAX(L104,AF104), AG104)</f>
        <v>2.5002173293165699E-2</v>
      </c>
      <c r="AI104" s="22">
        <f>AH104-$AH$128+1</f>
        <v>1.0957411080818051</v>
      </c>
      <c r="AJ104" s="22">
        <f>PERCENTILE($M$2:$M$127, 0.02)</f>
        <v>-2.5491164753882352</v>
      </c>
      <c r="AK104" s="22">
        <f>PERCENTILE($M$2:$M$127, 0.98)</f>
        <v>1.3143569426364499</v>
      </c>
      <c r="AL104" s="22">
        <f>MIN(MAX(M104,AJ104), AK104)</f>
        <v>-1.67976626404158</v>
      </c>
      <c r="AM104" s="22">
        <f>AL104-$AL$128 + 1</f>
        <v>1.8693502113466551</v>
      </c>
      <c r="AN104" s="46">
        <v>1</v>
      </c>
      <c r="AO104" s="46">
        <v>1</v>
      </c>
      <c r="AP104" s="51">
        <v>1</v>
      </c>
      <c r="AQ104" s="21">
        <v>2</v>
      </c>
      <c r="AR104" s="17">
        <f>(AI104^4)*AB104*AE104*AN104</f>
        <v>1.4415570029075717</v>
      </c>
      <c r="AS104" s="17">
        <f>(AI104^4) *Z104*AC104*AO104</f>
        <v>1.4415570029075717</v>
      </c>
      <c r="AT104" s="17">
        <f>(AM104^4)*AA104*AP104*AQ104</f>
        <v>24.422644134360993</v>
      </c>
      <c r="AU104" s="17">
        <f>MIN(AR104, 0.05*AR$128)</f>
        <v>1.4415570029075717</v>
      </c>
      <c r="AV104" s="17">
        <f>MIN(AS104, 0.05*AS$128)</f>
        <v>1.4415570029075717</v>
      </c>
      <c r="AW104" s="17">
        <f>MIN(AT104, 0.05*AT$128)</f>
        <v>24.422644134360993</v>
      </c>
      <c r="AX104" s="14">
        <f>AU104/$AU$128</f>
        <v>2.2617704116165826E-3</v>
      </c>
      <c r="AY104" s="14">
        <f>AV104/$AV$128</f>
        <v>2.9795720589094301E-3</v>
      </c>
      <c r="AZ104" s="67">
        <f>AW104/$AW$128</f>
        <v>2.3090990231257615E-3</v>
      </c>
      <c r="BA104" s="21">
        <f>N104</f>
        <v>0</v>
      </c>
      <c r="BB104" s="66">
        <v>319</v>
      </c>
      <c r="BC104" s="15">
        <f>$D$134*AX104</f>
        <v>286.4554844016518</v>
      </c>
      <c r="BD104" s="19">
        <f>BC104-BB104</f>
        <v>-32.544515598348198</v>
      </c>
      <c r="BE104" s="53">
        <f>BD104*IF($BD$128 &gt; 0, (BD104&gt;0), (BD104&lt;0))</f>
        <v>0</v>
      </c>
      <c r="BF104" s="61">
        <f>BE104/$BE$128</f>
        <v>0</v>
      </c>
      <c r="BG104" s="62">
        <f>BF104*$BD$128</f>
        <v>0</v>
      </c>
      <c r="BH104" s="63">
        <f>(IF(BG104 &gt; 0, V104, W104))</f>
        <v>166.40829076010269</v>
      </c>
      <c r="BI104" s="46">
        <f>BG104/BH104</f>
        <v>0</v>
      </c>
      <c r="BJ104" s="64">
        <f>BB104/BC104</f>
        <v>1.113611075264721</v>
      </c>
      <c r="BK104" s="66">
        <v>0</v>
      </c>
      <c r="BL104" s="66">
        <v>639</v>
      </c>
      <c r="BM104" s="66">
        <v>0</v>
      </c>
      <c r="BN104" s="10">
        <f>SUM(BK104:BM104)</f>
        <v>639</v>
      </c>
      <c r="BO104" s="15">
        <f>AY104*$D$133</f>
        <v>560.14166964261938</v>
      </c>
      <c r="BP104" s="9">
        <f>BO104-BN104</f>
        <v>-78.858330357380623</v>
      </c>
      <c r="BQ104" s="53">
        <f>BP104*IF($BP$128 &gt; 0, (BP104&gt;0), (BP104&lt;0))</f>
        <v>0</v>
      </c>
      <c r="BR104" s="7">
        <f>BQ104/$BQ$128</f>
        <v>0</v>
      </c>
      <c r="BS104" s="62">
        <f>BR104*$BP$128</f>
        <v>0</v>
      </c>
      <c r="BT104" s="48">
        <f>IF(BS104&gt;0,V104,W104)</f>
        <v>166.40829076010269</v>
      </c>
      <c r="BU104" s="46">
        <f>BS104/BT104</f>
        <v>0</v>
      </c>
      <c r="BV104" s="64">
        <f>BN104/BO104</f>
        <v>1.1407828316141766</v>
      </c>
      <c r="BW104" s="16">
        <f>BB104+BN104+BY104</f>
        <v>958</v>
      </c>
      <c r="BX104" s="69">
        <f>BC104+BO104+BZ104</f>
        <v>864.2663797692295</v>
      </c>
      <c r="BY104" s="66">
        <v>0</v>
      </c>
      <c r="BZ104" s="15">
        <f>AZ104*$D$136</f>
        <v>17.669225724958327</v>
      </c>
      <c r="CA104" s="37">
        <f>BZ104-BY104</f>
        <v>17.669225724958327</v>
      </c>
      <c r="CB104" s="54">
        <f>CA104*(CA104&lt;&gt;0)</f>
        <v>17.669225724958327</v>
      </c>
      <c r="CC104" s="26">
        <f>CB104/$CB$128</f>
        <v>4.445088232693923E-3</v>
      </c>
      <c r="CD104" s="47">
        <f>CC104 * $CA$128</f>
        <v>17.669225724958327</v>
      </c>
      <c r="CE104" s="48">
        <f>IF(CD104&gt;0, V104, W104)</f>
        <v>158.38092262434057</v>
      </c>
      <c r="CF104" s="65">
        <f>CD104/CE104</f>
        <v>0.11156157845391194</v>
      </c>
      <c r="CG104" t="s">
        <v>224</v>
      </c>
      <c r="CH104" s="66">
        <v>0</v>
      </c>
      <c r="CI104" s="15">
        <f>AZ104*$CH$131</f>
        <v>19.324849724539497</v>
      </c>
      <c r="CJ104" s="37">
        <f>CI104-CH104</f>
        <v>19.324849724539497</v>
      </c>
      <c r="CK104" s="54">
        <f>CJ104*(CJ104&lt;&gt;0)</f>
        <v>19.324849724539497</v>
      </c>
      <c r="CL104" s="26">
        <f>CK104/$CK$128</f>
        <v>2.8443994295760254E-3</v>
      </c>
      <c r="CM104" s="47">
        <f>CL104 * $CJ$128</f>
        <v>19.324849724539497</v>
      </c>
      <c r="CN104" s="48">
        <f>IF(CD104&gt;0,V104,W104)</f>
        <v>158.38092262434057</v>
      </c>
      <c r="CO104" s="65">
        <f>CM104/CN104</f>
        <v>0.12201500915849307</v>
      </c>
      <c r="CP104" s="70">
        <f>N104</f>
        <v>0</v>
      </c>
      <c r="CQ104" s="1">
        <f>BW104+BY104</f>
        <v>958</v>
      </c>
    </row>
    <row r="105" spans="1:95" x14ac:dyDescent="0.2">
      <c r="A105" s="24" t="s">
        <v>229</v>
      </c>
      <c r="B105">
        <v>1</v>
      </c>
      <c r="C105">
        <v>1</v>
      </c>
      <c r="D105">
        <v>0.77786656012784605</v>
      </c>
      <c r="E105">
        <v>0.222133439872153</v>
      </c>
      <c r="F105">
        <v>0.78011928429423405</v>
      </c>
      <c r="G105">
        <v>0.78011928429423405</v>
      </c>
      <c r="H105">
        <v>0.48767237776849098</v>
      </c>
      <c r="I105">
        <v>0.87463435018804803</v>
      </c>
      <c r="J105">
        <v>0.65309648080065796</v>
      </c>
      <c r="K105">
        <v>0.71378789509019602</v>
      </c>
      <c r="L105">
        <v>0.68520438252086902</v>
      </c>
      <c r="M105">
        <v>0.98354549512984502</v>
      </c>
      <c r="N105" s="21">
        <v>0</v>
      </c>
      <c r="O105">
        <v>1.05928354590447</v>
      </c>
      <c r="P105">
        <v>0.98505463750920597</v>
      </c>
      <c r="Q105">
        <v>1.01753395031224</v>
      </c>
      <c r="R105">
        <v>1</v>
      </c>
      <c r="S105">
        <v>3.3099999427795401</v>
      </c>
      <c r="T105" s="27">
        <f>IF(C105,P105,R105)</f>
        <v>0.98505463750920597</v>
      </c>
      <c r="U105" s="27">
        <f>IF(D105 = 0,O105,Q105)</f>
        <v>1.01753395031224</v>
      </c>
      <c r="V105" s="39">
        <f>S105*T105^(1-N105)</f>
        <v>3.2605307937901924</v>
      </c>
      <c r="W105" s="38">
        <f>S105*U105^(N105+1)</f>
        <v>3.3680373173097538</v>
      </c>
      <c r="X105" s="44">
        <f>0.5 * (D105-MAX($D$3:$D$127))/(MIN($D$3:$D$127)-MAX($D$3:$D$127)) + 0.75</f>
        <v>0.85306122448979615</v>
      </c>
      <c r="Y105" s="44">
        <f>AVERAGE(D105, F105, G105, H105, I105, J105, K105)</f>
        <v>0.72389946179481524</v>
      </c>
      <c r="Z105" s="22">
        <f>AI105^N105</f>
        <v>1</v>
      </c>
      <c r="AA105" s="22">
        <f>(Z105+AB105)/2</f>
        <v>1</v>
      </c>
      <c r="AB105" s="22">
        <f>AM105^N105</f>
        <v>1</v>
      </c>
      <c r="AC105" s="22">
        <v>1</v>
      </c>
      <c r="AD105" s="22">
        <v>1</v>
      </c>
      <c r="AE105" s="22">
        <v>1</v>
      </c>
      <c r="AF105" s="22">
        <f>PERCENTILE($L$2:$L$127, 0.05)</f>
        <v>-7.0738934788639324E-2</v>
      </c>
      <c r="AG105" s="22">
        <f>PERCENTILE($L$2:$L$127, 0.95)</f>
        <v>0.99971493111423171</v>
      </c>
      <c r="AH105" s="22">
        <f>MIN(MAX(L105,AF105), AG105)</f>
        <v>0.68520438252086902</v>
      </c>
      <c r="AI105" s="22">
        <f>AH105-$AH$128+1</f>
        <v>1.7559433173095083</v>
      </c>
      <c r="AJ105" s="22">
        <f>PERCENTILE($M$2:$M$127, 0.02)</f>
        <v>-2.5491164753882352</v>
      </c>
      <c r="AK105" s="22">
        <f>PERCENTILE($M$2:$M$127, 0.98)</f>
        <v>1.3143569426364499</v>
      </c>
      <c r="AL105" s="22">
        <f>MIN(MAX(M105,AJ105), AK105)</f>
        <v>0.98354549512984502</v>
      </c>
      <c r="AM105" s="22">
        <f>AL105-$AL$128 + 1</f>
        <v>4.5326619705180802</v>
      </c>
      <c r="AN105" s="46">
        <v>0</v>
      </c>
      <c r="AO105" s="49">
        <v>0</v>
      </c>
      <c r="AP105" s="51">
        <v>0.5</v>
      </c>
      <c r="AQ105" s="50">
        <v>1</v>
      </c>
      <c r="AR105" s="17">
        <f>(AI105^4)*AB105*AE105*AN105</f>
        <v>0</v>
      </c>
      <c r="AS105" s="17">
        <f>(AI105^4) *Z105*AC105*AO105</f>
        <v>0</v>
      </c>
      <c r="AT105" s="17">
        <f>(AM105^4)*AA105*AP105*AQ105</f>
        <v>211.04901665366259</v>
      </c>
      <c r="AU105" s="17">
        <f>MIN(AR105, 0.05*AR$128)</f>
        <v>0</v>
      </c>
      <c r="AV105" s="17">
        <f>MIN(AS105, 0.05*AS$128)</f>
        <v>0</v>
      </c>
      <c r="AW105" s="17">
        <f>MIN(AT105, 0.05*AT$128)</f>
        <v>211.04901665366259</v>
      </c>
      <c r="AX105" s="14">
        <f>AU105/$AU$128</f>
        <v>0</v>
      </c>
      <c r="AY105" s="14">
        <f>AV105/$AV$128</f>
        <v>0</v>
      </c>
      <c r="AZ105" s="67">
        <f>AW105/$AW$128</f>
        <v>1.9954148924480313E-2</v>
      </c>
      <c r="BA105" s="21">
        <f>N105</f>
        <v>0</v>
      </c>
      <c r="BB105" s="66">
        <v>0</v>
      </c>
      <c r="BC105" s="15">
        <f>$D$134*AX105</f>
        <v>0</v>
      </c>
      <c r="BD105" s="19">
        <f>BC105-BB105</f>
        <v>0</v>
      </c>
      <c r="BE105" s="53">
        <f>BD105*IF($BD$128 &gt; 0, (BD105&gt;0), (BD105&lt;0))</f>
        <v>0</v>
      </c>
      <c r="BF105" s="61">
        <f>BE105/$BE$128</f>
        <v>0</v>
      </c>
      <c r="BG105" s="62">
        <f>BF105*$BD$128</f>
        <v>0</v>
      </c>
      <c r="BH105" s="63">
        <f>(IF(BG105 &gt; 0, V105, W105))</f>
        <v>3.3680373173097538</v>
      </c>
      <c r="BI105" s="46">
        <f>BG105/BH105</f>
        <v>0</v>
      </c>
      <c r="BJ105" s="64" t="e">
        <f>BB105/BC105</f>
        <v>#DIV/0!</v>
      </c>
      <c r="BK105" s="66">
        <v>0</v>
      </c>
      <c r="BL105" s="66">
        <v>0</v>
      </c>
      <c r="BM105" s="66">
        <v>0</v>
      </c>
      <c r="BN105" s="10">
        <f>SUM(BK105:BM105)</f>
        <v>0</v>
      </c>
      <c r="BO105" s="15">
        <f>AY105*$D$133</f>
        <v>0</v>
      </c>
      <c r="BP105" s="9">
        <f>BO105-BN105</f>
        <v>0</v>
      </c>
      <c r="BQ105" s="53">
        <f>BP105*IF($BP$128 &gt; 0, (BP105&gt;0), (BP105&lt;0))</f>
        <v>0</v>
      </c>
      <c r="BR105" s="7">
        <f>BQ105/$BQ$128</f>
        <v>0</v>
      </c>
      <c r="BS105" s="62">
        <f>BR105*$BP$128</f>
        <v>0</v>
      </c>
      <c r="BT105" s="48">
        <f>IF(BS105&gt;0,V105,W105)</f>
        <v>3.3680373173097538</v>
      </c>
      <c r="BU105" s="46">
        <f>BS105/BT105</f>
        <v>0</v>
      </c>
      <c r="BV105" s="64" t="e">
        <f>BN105/BO105</f>
        <v>#DIV/0!</v>
      </c>
      <c r="BW105" s="16">
        <f>BB105+BN105+BY105</f>
        <v>74</v>
      </c>
      <c r="BX105" s="69">
        <f>BC105+BO105+BZ105</f>
        <v>152.68914757012337</v>
      </c>
      <c r="BY105" s="66">
        <v>74</v>
      </c>
      <c r="BZ105" s="15">
        <f>AZ105*$D$136</f>
        <v>152.68914757012337</v>
      </c>
      <c r="CA105" s="37">
        <f>BZ105-BY105</f>
        <v>78.689147570123367</v>
      </c>
      <c r="CB105" s="54">
        <f>CA105*(CA105&lt;&gt;0)</f>
        <v>78.689147570123367</v>
      </c>
      <c r="CC105" s="26">
        <f>CB105/$CB$128</f>
        <v>1.9796011967326652E-2</v>
      </c>
      <c r="CD105" s="47">
        <f>CC105 * $CA$128</f>
        <v>78.689147570123367</v>
      </c>
      <c r="CE105" s="48">
        <f>IF(CD105&gt;0, V105, W105)</f>
        <v>3.2605307937901924</v>
      </c>
      <c r="CF105" s="65">
        <f>CD105/CE105</f>
        <v>24.133845851108017</v>
      </c>
      <c r="CG105" t="s">
        <v>224</v>
      </c>
      <c r="CH105" s="66">
        <v>0</v>
      </c>
      <c r="CI105" s="15">
        <f>AZ105*$CH$131</f>
        <v>166.99627234897574</v>
      </c>
      <c r="CJ105" s="37">
        <f>CI105-CH105</f>
        <v>166.99627234897574</v>
      </c>
      <c r="CK105" s="54">
        <f>CJ105*(CJ105&lt;&gt;0)</f>
        <v>166.99627234897574</v>
      </c>
      <c r="CL105" s="26">
        <f>CK105/$CK$128</f>
        <v>2.4579963548568722E-2</v>
      </c>
      <c r="CM105" s="47">
        <f>CL105 * $CJ$128</f>
        <v>166.99627234897574</v>
      </c>
      <c r="CN105" s="48">
        <f>IF(CD105&gt;0,V105,W105)</f>
        <v>3.2605307937901924</v>
      </c>
      <c r="CO105" s="65">
        <f>CM105/CN105</f>
        <v>51.217511169355191</v>
      </c>
      <c r="CP105" s="70">
        <f>N105</f>
        <v>0</v>
      </c>
      <c r="CQ105" s="1">
        <f>BW105+BY105</f>
        <v>148</v>
      </c>
    </row>
    <row r="106" spans="1:95" x14ac:dyDescent="0.2">
      <c r="A106" s="24" t="s">
        <v>175</v>
      </c>
      <c r="B106">
        <v>1</v>
      </c>
      <c r="C106">
        <v>1</v>
      </c>
      <c r="D106">
        <v>0.91071428571428503</v>
      </c>
      <c r="E106">
        <v>8.9285714285714302E-2</v>
      </c>
      <c r="F106">
        <v>0.85142857142857098</v>
      </c>
      <c r="G106">
        <v>0.85142857142857098</v>
      </c>
      <c r="H106">
        <v>1</v>
      </c>
      <c r="I106">
        <v>0.86725663716814105</v>
      </c>
      <c r="J106">
        <v>0.93126614733283497</v>
      </c>
      <c r="K106">
        <v>0.89045303382232599</v>
      </c>
      <c r="L106">
        <v>0.117424921720522</v>
      </c>
      <c r="M106">
        <v>-1.2419668451680199</v>
      </c>
      <c r="N106" s="21">
        <v>0</v>
      </c>
      <c r="O106">
        <v>1.00401381578314</v>
      </c>
      <c r="P106">
        <v>0.98921950805776704</v>
      </c>
      <c r="Q106">
        <v>1.00562992740832</v>
      </c>
      <c r="R106">
        <v>0.99785064624994102</v>
      </c>
      <c r="S106">
        <v>20.9699993133544</v>
      </c>
      <c r="T106" s="27">
        <f>IF(C106,P106,R106)</f>
        <v>0.98921950805776704</v>
      </c>
      <c r="U106" s="27">
        <f>IF(D106 = 0,O106,Q106)</f>
        <v>1.00562992740832</v>
      </c>
      <c r="V106" s="39">
        <f>S106*T106^(1-N106)</f>
        <v>20.743932404728152</v>
      </c>
      <c r="W106" s="38">
        <f>S106*U106^(N106+1)</f>
        <v>21.088058887241107</v>
      </c>
      <c r="X106" s="44">
        <f>0.5 * (D106-MAX($D$3:$D$127))/(MIN($D$3:$D$127)-MAX($D$3:$D$127)) + 0.75</f>
        <v>0.78520043731778466</v>
      </c>
      <c r="Y106" s="44">
        <f>AVERAGE(D106, F106, G106, H106, I106, J106, K106)</f>
        <v>0.90036389241353276</v>
      </c>
      <c r="Z106" s="22">
        <f>AI106^N106</f>
        <v>1</v>
      </c>
      <c r="AA106" s="22">
        <f>(Z106+AB106)/2</f>
        <v>1</v>
      </c>
      <c r="AB106" s="22">
        <f>AM106^N106</f>
        <v>1</v>
      </c>
      <c r="AC106" s="22">
        <v>1</v>
      </c>
      <c r="AD106" s="22">
        <v>1</v>
      </c>
      <c r="AE106" s="22">
        <v>1</v>
      </c>
      <c r="AF106" s="22">
        <f>PERCENTILE($L$2:$L$127, 0.05)</f>
        <v>-7.0738934788639324E-2</v>
      </c>
      <c r="AG106" s="22">
        <f>PERCENTILE($L$2:$L$127, 0.95)</f>
        <v>0.99971493111423171</v>
      </c>
      <c r="AH106" s="22">
        <f>MIN(MAX(L106,AF106), AG106)</f>
        <v>0.117424921720522</v>
      </c>
      <c r="AI106" s="22">
        <f>AH106-$AH$128+1</f>
        <v>1.1881638565091612</v>
      </c>
      <c r="AJ106" s="22">
        <f>PERCENTILE($M$2:$M$127, 0.02)</f>
        <v>-2.5491164753882352</v>
      </c>
      <c r="AK106" s="22">
        <f>PERCENTILE($M$2:$M$127, 0.98)</f>
        <v>1.3143569426364499</v>
      </c>
      <c r="AL106" s="22">
        <f>MIN(MAX(M106,AJ106), AK106)</f>
        <v>-1.2419668451680199</v>
      </c>
      <c r="AM106" s="22">
        <f>AL106-$AL$128 + 1</f>
        <v>2.3071496302202155</v>
      </c>
      <c r="AN106" s="46">
        <v>1</v>
      </c>
      <c r="AO106" s="46">
        <v>1</v>
      </c>
      <c r="AP106" s="51">
        <v>1</v>
      </c>
      <c r="AQ106" s="21">
        <v>1</v>
      </c>
      <c r="AR106" s="17">
        <f>(AI106^4)*AB106*AE106*AN106</f>
        <v>1.9929910512614448</v>
      </c>
      <c r="AS106" s="17">
        <f>(AI106^4) *Z106*AC106*AO106</f>
        <v>1.9929910512614448</v>
      </c>
      <c r="AT106" s="17">
        <f>(AM106^4)*AA106*AP106*AQ106</f>
        <v>28.333684028804694</v>
      </c>
      <c r="AU106" s="17">
        <f>MIN(AR106, 0.05*AR$128)</f>
        <v>1.9929910512614448</v>
      </c>
      <c r="AV106" s="17">
        <f>MIN(AS106, 0.05*AS$128)</f>
        <v>1.9929910512614448</v>
      </c>
      <c r="AW106" s="17">
        <f>MIN(AT106, 0.05*AT$128)</f>
        <v>28.333684028804694</v>
      </c>
      <c r="AX106" s="14">
        <f>AU106/$AU$128</f>
        <v>3.1269579914411359E-3</v>
      </c>
      <c r="AY106" s="14">
        <f>AV106/$AV$128</f>
        <v>4.1193379367016787E-3</v>
      </c>
      <c r="AZ106" s="67">
        <f>AW106/$AW$128</f>
        <v>2.6788779197096844E-3</v>
      </c>
      <c r="BA106" s="21">
        <f>N106</f>
        <v>0</v>
      </c>
      <c r="BB106" s="66">
        <v>231</v>
      </c>
      <c r="BC106" s="15">
        <f>$D$134*AX106</f>
        <v>396.03235657401132</v>
      </c>
      <c r="BD106" s="19">
        <f>BC106-BB106</f>
        <v>165.03235657401132</v>
      </c>
      <c r="BE106" s="53">
        <f>BD106*IF($BD$128 &gt; 0, (BD106&gt;0), (BD106&lt;0))</f>
        <v>165.03235657401132</v>
      </c>
      <c r="BF106" s="61">
        <f>BE106/$BE$128</f>
        <v>6.0202557547369704E-3</v>
      </c>
      <c r="BG106" s="62">
        <f>BF106*$BD$128</f>
        <v>74.765556218078572</v>
      </c>
      <c r="BH106" s="63">
        <f>(IF(BG106 &gt; 0, V106, W106))</f>
        <v>20.743932404728152</v>
      </c>
      <c r="BI106" s="46">
        <f>BG106/BH106</f>
        <v>3.6042132590558049</v>
      </c>
      <c r="BJ106" s="64">
        <f>BB106/BC106</f>
        <v>0.58328567392404529</v>
      </c>
      <c r="BK106" s="66">
        <v>21</v>
      </c>
      <c r="BL106" s="66">
        <v>545</v>
      </c>
      <c r="BM106" s="66">
        <v>84</v>
      </c>
      <c r="BN106" s="10">
        <f>SUM(BK106:BM106)</f>
        <v>650</v>
      </c>
      <c r="BO106" s="15">
        <f>AY106*$D$133</f>
        <v>774.41081607229535</v>
      </c>
      <c r="BP106" s="9">
        <f>BO106-BN106</f>
        <v>124.41081607229535</v>
      </c>
      <c r="BQ106" s="53">
        <f>BP106*IF($BP$128 &gt; 0, (BP106&gt;0), (BP106&lt;0))</f>
        <v>124.41081607229535</v>
      </c>
      <c r="BR106" s="7">
        <f>BQ106/$BQ$128</f>
        <v>8.1531467479867576E-3</v>
      </c>
      <c r="BS106" s="62">
        <f>BR106*$BP$128</f>
        <v>21.948271045580629</v>
      </c>
      <c r="BT106" s="48">
        <f>IF(BS106&gt;0,V106,W106)</f>
        <v>20.743932404728152</v>
      </c>
      <c r="BU106" s="46">
        <f>BS106/BT106</f>
        <v>1.058057393234562</v>
      </c>
      <c r="BV106" s="64">
        <f>BN106/BO106</f>
        <v>0.83934778093197382</v>
      </c>
      <c r="BW106" s="16">
        <f>BB106+BN106+BY106</f>
        <v>881</v>
      </c>
      <c r="BX106" s="69">
        <f>BC106+BO106+BZ106</f>
        <v>1190.9419464879252</v>
      </c>
      <c r="BY106" s="66">
        <v>0</v>
      </c>
      <c r="BZ106" s="15">
        <f>AZ106*$D$136</f>
        <v>20.498773841618505</v>
      </c>
      <c r="CA106" s="37">
        <f>BZ106-BY106</f>
        <v>20.498773841618505</v>
      </c>
      <c r="CB106" s="54">
        <f>CA106*(CA106&lt;&gt;0)</f>
        <v>20.498773841618505</v>
      </c>
      <c r="CC106" s="26">
        <f>CB106/$CB$128</f>
        <v>5.1569242368851628E-3</v>
      </c>
      <c r="CD106" s="47">
        <f>CC106 * $CA$128</f>
        <v>20.498773841618505</v>
      </c>
      <c r="CE106" s="48">
        <f>IF(CD106&gt;0, V106, W106)</f>
        <v>20.743932404728152</v>
      </c>
      <c r="CF106" s="65">
        <f>CD106/CE106</f>
        <v>0.98818167364189013</v>
      </c>
      <c r="CG106" t="s">
        <v>224</v>
      </c>
      <c r="CH106" s="66">
        <v>0</v>
      </c>
      <c r="CI106" s="15">
        <f>AZ106*$CH$131</f>
        <v>22.419529310050347</v>
      </c>
      <c r="CJ106" s="37">
        <f>CI106-CH106</f>
        <v>22.419529310050347</v>
      </c>
      <c r="CK106" s="54">
        <f>CJ106*(CJ106&lt;&gt;0)</f>
        <v>22.419529310050347</v>
      </c>
      <c r="CL106" s="26">
        <f>CK106/$CK$128</f>
        <v>3.2999012820209548E-3</v>
      </c>
      <c r="CM106" s="47">
        <f>CL106 * $CJ$128</f>
        <v>22.419529310050347</v>
      </c>
      <c r="CN106" s="48">
        <f>IF(CD106&gt;0,V106,W106)</f>
        <v>20.743932404728152</v>
      </c>
      <c r="CO106" s="65">
        <f>CM106/CN106</f>
        <v>1.0807752779285125</v>
      </c>
      <c r="CP106" s="70">
        <f>N106</f>
        <v>0</v>
      </c>
      <c r="CQ106" s="1">
        <f>BW106+BY106</f>
        <v>881</v>
      </c>
    </row>
    <row r="107" spans="1:95" x14ac:dyDescent="0.2">
      <c r="A107" s="24" t="s">
        <v>177</v>
      </c>
      <c r="B107">
        <v>1</v>
      </c>
      <c r="C107">
        <v>1</v>
      </c>
      <c r="D107">
        <v>0.75899672846237698</v>
      </c>
      <c r="E107">
        <v>0.24100327153762199</v>
      </c>
      <c r="F107">
        <v>0.94098538170005397</v>
      </c>
      <c r="G107">
        <v>0.94098538170005397</v>
      </c>
      <c r="H107">
        <v>0.30800464037122899</v>
      </c>
      <c r="I107">
        <v>0.39153132250579997</v>
      </c>
      <c r="J107">
        <v>0.34726569681221098</v>
      </c>
      <c r="K107">
        <v>0.57163969794458303</v>
      </c>
      <c r="L107">
        <v>0.417996666024473</v>
      </c>
      <c r="M107">
        <v>-1.7387957667840801</v>
      </c>
      <c r="N107" s="21">
        <v>0</v>
      </c>
      <c r="O107">
        <v>1.02265161029813</v>
      </c>
      <c r="P107">
        <v>0.96747869424423205</v>
      </c>
      <c r="Q107">
        <v>1.02067308442426</v>
      </c>
      <c r="R107">
        <v>0.98063215776537904</v>
      </c>
      <c r="S107">
        <v>29.549999237060501</v>
      </c>
      <c r="T107" s="27">
        <f>IF(C107,P107,R107)</f>
        <v>0.96747869424423205</v>
      </c>
      <c r="U107" s="27">
        <f>IF(D107 = 0,O107,Q107)</f>
        <v>1.02067308442426</v>
      </c>
      <c r="V107" s="39">
        <f>S107*T107^(1-N107)</f>
        <v>28.588994676789348</v>
      </c>
      <c r="W107" s="38">
        <f>S107*U107^(N107+1)</f>
        <v>30.160888866025068</v>
      </c>
      <c r="X107" s="44">
        <f>0.5 * (D107-MAX($D$3:$D$127))/(MIN($D$3:$D$127)-MAX($D$3:$D$127)) + 0.75</f>
        <v>0.86270024258340217</v>
      </c>
      <c r="Y107" s="44">
        <f>AVERAGE(D107, F107, G107, H107, I107, J107, K107)</f>
        <v>0.60848697849947253</v>
      </c>
      <c r="Z107" s="22">
        <f>AI107^N107</f>
        <v>1</v>
      </c>
      <c r="AA107" s="22">
        <f>(Z107+AB107)/2</f>
        <v>1</v>
      </c>
      <c r="AB107" s="22">
        <f>AM107^N107</f>
        <v>1</v>
      </c>
      <c r="AC107" s="22">
        <v>1</v>
      </c>
      <c r="AD107" s="22">
        <v>1</v>
      </c>
      <c r="AE107" s="22">
        <v>1</v>
      </c>
      <c r="AF107" s="22">
        <f>PERCENTILE($L$2:$L$127, 0.05)</f>
        <v>-7.0738934788639324E-2</v>
      </c>
      <c r="AG107" s="22">
        <f>PERCENTILE($L$2:$L$127, 0.95)</f>
        <v>0.99971493111423171</v>
      </c>
      <c r="AH107" s="22">
        <f>MIN(MAX(L107,AF107), AG107)</f>
        <v>0.417996666024473</v>
      </c>
      <c r="AI107" s="22">
        <f>AH107-$AH$128+1</f>
        <v>1.4887356008131123</v>
      </c>
      <c r="AJ107" s="22">
        <f>PERCENTILE($M$2:$M$127, 0.02)</f>
        <v>-2.5491164753882352</v>
      </c>
      <c r="AK107" s="22">
        <f>PERCENTILE($M$2:$M$127, 0.98)</f>
        <v>1.3143569426364499</v>
      </c>
      <c r="AL107" s="22">
        <f>MIN(MAX(M107,AJ107), AK107)</f>
        <v>-1.7387957667840801</v>
      </c>
      <c r="AM107" s="22">
        <f>AL107-$AL$128 + 1</f>
        <v>1.8103207086041551</v>
      </c>
      <c r="AN107" s="46">
        <v>1</v>
      </c>
      <c r="AO107" s="46">
        <v>1</v>
      </c>
      <c r="AP107" s="51">
        <v>1</v>
      </c>
      <c r="AQ107" s="21">
        <v>1</v>
      </c>
      <c r="AR107" s="17">
        <f>(AI107^4)*AB107*AE107*AN107</f>
        <v>4.9121350215654074</v>
      </c>
      <c r="AS107" s="17">
        <f>(AI107^4) *Z107*AC107*AO107</f>
        <v>4.9121350215654074</v>
      </c>
      <c r="AT107" s="17">
        <f>(AM107^4)*AA107*AP107*AQ107</f>
        <v>10.740440107835383</v>
      </c>
      <c r="AU107" s="17">
        <f>MIN(AR107, 0.05*AR$128)</f>
        <v>4.9121350215654074</v>
      </c>
      <c r="AV107" s="17">
        <f>MIN(AS107, 0.05*AS$128)</f>
        <v>4.9121350215654074</v>
      </c>
      <c r="AW107" s="17">
        <f>MIN(AT107, 0.05*AT$128)</f>
        <v>10.740440107835383</v>
      </c>
      <c r="AX107" s="14">
        <f>AU107/$AU$128</f>
        <v>7.7070290160108018E-3</v>
      </c>
      <c r="AY107" s="14">
        <f>AV107/$AV$128</f>
        <v>1.0152952835251274E-2</v>
      </c>
      <c r="AZ107" s="67">
        <f>AW107/$AW$128</f>
        <v>1.015481355110542E-3</v>
      </c>
      <c r="BA107" s="21">
        <f>N107</f>
        <v>0</v>
      </c>
      <c r="BB107" s="66">
        <v>532</v>
      </c>
      <c r="BC107" s="15">
        <f>$D$134*AX107</f>
        <v>976.10293190678408</v>
      </c>
      <c r="BD107" s="19">
        <f>BC107-BB107</f>
        <v>444.10293190678408</v>
      </c>
      <c r="BE107" s="53">
        <f>BD107*IF($BD$128 &gt; 0, (BD107&gt;0), (BD107&lt;0))</f>
        <v>444.10293190678408</v>
      </c>
      <c r="BF107" s="61">
        <f>BE107/$BE$128</f>
        <v>1.6200539621503585E-2</v>
      </c>
      <c r="BG107" s="62">
        <f>BF107*$BD$128</f>
        <v>201.19450155945336</v>
      </c>
      <c r="BH107" s="63">
        <f>(IF(BG107 &gt; 0, V107, W107))</f>
        <v>28.588994676789348</v>
      </c>
      <c r="BI107" s="46">
        <f>BG107/BH107</f>
        <v>7.0374808150493617</v>
      </c>
      <c r="BJ107" s="64">
        <f>BB107/BC107</f>
        <v>0.54502448728512265</v>
      </c>
      <c r="BK107" s="66">
        <v>473</v>
      </c>
      <c r="BL107" s="66">
        <v>1241</v>
      </c>
      <c r="BM107" s="66">
        <v>30</v>
      </c>
      <c r="BN107" s="10">
        <f>SUM(BK107:BM107)</f>
        <v>1744</v>
      </c>
      <c r="BO107" s="15">
        <f>AY107*$D$133</f>
        <v>1908.6942153102279</v>
      </c>
      <c r="BP107" s="9">
        <f>BO107-BN107</f>
        <v>164.69421531022795</v>
      </c>
      <c r="BQ107" s="53">
        <f>BP107*IF($BP$128 &gt; 0, (BP107&gt;0), (BP107&lt;0))</f>
        <v>164.69421531022795</v>
      </c>
      <c r="BR107" s="7">
        <f>BQ107/$BQ$128</f>
        <v>1.0793081730036449E-2</v>
      </c>
      <c r="BS107" s="62">
        <f>BR107*$BP$128</f>
        <v>29.05497601725849</v>
      </c>
      <c r="BT107" s="48">
        <f>IF(BS107&gt;0,V107,W107)</f>
        <v>28.588994676789348</v>
      </c>
      <c r="BU107" s="46">
        <f>BS107/BT107</f>
        <v>1.0162993258677773</v>
      </c>
      <c r="BV107" s="64">
        <f>BN107/BO107</f>
        <v>0.91371367189717212</v>
      </c>
      <c r="BW107" s="16">
        <f>BB107+BN107+BY107</f>
        <v>2276</v>
      </c>
      <c r="BX107" s="69">
        <f>BC107+BO107+BZ107</f>
        <v>2892.5676105463181</v>
      </c>
      <c r="BY107" s="66">
        <v>0</v>
      </c>
      <c r="BZ107" s="15">
        <f>AZ107*$D$136</f>
        <v>7.7704633293058674</v>
      </c>
      <c r="CA107" s="37">
        <f>BZ107-BY107</f>
        <v>7.7704633293058674</v>
      </c>
      <c r="CB107" s="54">
        <f>CA107*(CA107&lt;&gt;0)</f>
        <v>7.7704633293058674</v>
      </c>
      <c r="CC107" s="26">
        <f>CB107/$CB$128</f>
        <v>1.9548335419637421E-3</v>
      </c>
      <c r="CD107" s="47">
        <f>CC107 * $CA$128</f>
        <v>7.7704633293058682</v>
      </c>
      <c r="CE107" s="48">
        <f>IF(CD107&gt;0, V107, W107)</f>
        <v>28.588994676789348</v>
      </c>
      <c r="CF107" s="65">
        <f>CD107/CE107</f>
        <v>0.27179911071215468</v>
      </c>
      <c r="CG107" t="s">
        <v>224</v>
      </c>
      <c r="CH107" s="66">
        <v>0</v>
      </c>
      <c r="CI107" s="15">
        <f>AZ107*$CH$131</f>
        <v>8.4985634609201259</v>
      </c>
      <c r="CJ107" s="37">
        <f>CI107-CH107</f>
        <v>8.4985634609201259</v>
      </c>
      <c r="CK107" s="54">
        <f>CJ107*(CJ107&lt;&gt;0)</f>
        <v>8.4985634609201259</v>
      </c>
      <c r="CL107" s="26">
        <f>CK107/$CK$128</f>
        <v>1.2508924729055246E-3</v>
      </c>
      <c r="CM107" s="47">
        <f>CL107 * $CJ$128</f>
        <v>8.4985634609201259</v>
      </c>
      <c r="CN107" s="48">
        <f>IF(CD107&gt;0,V107,W107)</f>
        <v>28.588994676789348</v>
      </c>
      <c r="CO107" s="65">
        <f>CM107/CN107</f>
        <v>0.29726695733795377</v>
      </c>
      <c r="CP107" s="70">
        <f>N107</f>
        <v>0</v>
      </c>
      <c r="CQ107" s="1">
        <f>BW107+BY107</f>
        <v>2276</v>
      </c>
    </row>
    <row r="108" spans="1:95" x14ac:dyDescent="0.2">
      <c r="A108" s="24" t="s">
        <v>194</v>
      </c>
      <c r="B108">
        <v>0</v>
      </c>
      <c r="C108">
        <v>0</v>
      </c>
      <c r="D108">
        <v>0.213829169087739</v>
      </c>
      <c r="E108">
        <v>0.78617083091226003</v>
      </c>
      <c r="F108">
        <v>0.26066897347174101</v>
      </c>
      <c r="G108">
        <v>0.26066897347174101</v>
      </c>
      <c r="H108">
        <v>9.1868404717566701E-2</v>
      </c>
      <c r="I108">
        <v>0.24332712600869</v>
      </c>
      <c r="J108">
        <v>0.14951279173010101</v>
      </c>
      <c r="K108">
        <v>0.19741668101044499</v>
      </c>
      <c r="L108">
        <v>0.905587557585669</v>
      </c>
      <c r="M108">
        <v>-1.5756977119333799</v>
      </c>
      <c r="N108" s="21">
        <v>0</v>
      </c>
      <c r="O108">
        <v>1.00628838248271</v>
      </c>
      <c r="P108">
        <v>0.97359174605477505</v>
      </c>
      <c r="Q108">
        <v>1.0206491348412301</v>
      </c>
      <c r="R108">
        <v>0.98252230644050897</v>
      </c>
      <c r="S108">
        <v>200.82000732421801</v>
      </c>
      <c r="T108" s="27">
        <f>IF(C108,P108,R108)</f>
        <v>0.98252230644050897</v>
      </c>
      <c r="U108" s="27">
        <f>IF(D108 = 0,O108,Q108)</f>
        <v>1.0206491348412301</v>
      </c>
      <c r="V108" s="39">
        <f>S108*T108^(1-N108)</f>
        <v>197.31013677559059</v>
      </c>
      <c r="W108" s="38">
        <f>S108*U108^(N108+1)</f>
        <v>204.9667667342726</v>
      </c>
      <c r="X108" s="44">
        <f>0.5 * (D108-MAX($D$3:$D$127))/(MIN($D$3:$D$127)-MAX($D$3:$D$127)) + 0.75</f>
        <v>1.1411807326068142</v>
      </c>
      <c r="Y108" s="44">
        <f>AVERAGE(D108, F108, G108, H108, I108, J108, K108)</f>
        <v>0.20247030278543196</v>
      </c>
      <c r="Z108" s="22">
        <f>AI108^N108</f>
        <v>1</v>
      </c>
      <c r="AA108" s="22">
        <f>(Z108+AB108)/2</f>
        <v>1</v>
      </c>
      <c r="AB108" s="22">
        <f>AM108^N108</f>
        <v>1</v>
      </c>
      <c r="AC108" s="22">
        <v>1</v>
      </c>
      <c r="AD108" s="22">
        <v>1</v>
      </c>
      <c r="AE108" s="22">
        <v>1</v>
      </c>
      <c r="AF108" s="22">
        <f>PERCENTILE($L$2:$L$127, 0.05)</f>
        <v>-7.0738934788639324E-2</v>
      </c>
      <c r="AG108" s="22">
        <f>PERCENTILE($L$2:$L$127, 0.95)</f>
        <v>0.99971493111423171</v>
      </c>
      <c r="AH108" s="22">
        <f>MIN(MAX(L108,AF108), AG108)</f>
        <v>0.905587557585669</v>
      </c>
      <c r="AI108" s="22">
        <f>AH108-$AH$128+1</f>
        <v>1.9763264923743082</v>
      </c>
      <c r="AJ108" s="22">
        <f>PERCENTILE($M$2:$M$127, 0.02)</f>
        <v>-2.5491164753882352</v>
      </c>
      <c r="AK108" s="22">
        <f>PERCENTILE($M$2:$M$127, 0.98)</f>
        <v>1.3143569426364499</v>
      </c>
      <c r="AL108" s="22">
        <f>MIN(MAX(M108,AJ108), AK108)</f>
        <v>-1.5756977119333799</v>
      </c>
      <c r="AM108" s="22">
        <f>AL108-$AL$128 + 1</f>
        <v>1.9734187634548552</v>
      </c>
      <c r="AN108" s="46">
        <v>1</v>
      </c>
      <c r="AO108" s="46">
        <v>1</v>
      </c>
      <c r="AP108" s="51">
        <v>1</v>
      </c>
      <c r="AQ108" s="21">
        <v>2</v>
      </c>
      <c r="AR108" s="17">
        <f>(AI108^4)*AB108*AE108*AN108</f>
        <v>15.255792369493481</v>
      </c>
      <c r="AS108" s="17">
        <f>(AI108^4) *Z108*AC108*AO108</f>
        <v>15.255792369493481</v>
      </c>
      <c r="AT108" s="17">
        <f>(AM108^4)*AA108*AP108*AQ108</f>
        <v>30.332416341387297</v>
      </c>
      <c r="AU108" s="17">
        <f>MIN(AR108, 0.05*AR$128)</f>
        <v>15.255792369493481</v>
      </c>
      <c r="AV108" s="17">
        <f>MIN(AS108, 0.05*AS$128)</f>
        <v>15.255792369493481</v>
      </c>
      <c r="AW108" s="17">
        <f>MIN(AT108, 0.05*AT$128)</f>
        <v>30.332416341387297</v>
      </c>
      <c r="AX108" s="14">
        <f>AU108/$AU$128</f>
        <v>2.393599401028941E-2</v>
      </c>
      <c r="AY108" s="14">
        <f>AV108/$AV$128</f>
        <v>3.1532386571591541E-2</v>
      </c>
      <c r="AZ108" s="67">
        <f>AW108/$AW$128</f>
        <v>2.8678529874821791E-3</v>
      </c>
      <c r="BA108" s="21">
        <f>N108</f>
        <v>0</v>
      </c>
      <c r="BB108" s="66">
        <v>4619</v>
      </c>
      <c r="BC108" s="15">
        <f>$D$134*AX108</f>
        <v>3031.5175773971641</v>
      </c>
      <c r="BD108" s="19">
        <f>BC108-BB108</f>
        <v>-1587.4824226028359</v>
      </c>
      <c r="BE108" s="53">
        <f>BD108*IF($BD$128 &gt; 0, (BD108&gt;0), (BD108&lt;0))</f>
        <v>0</v>
      </c>
      <c r="BF108" s="61">
        <f>BE108/$BE$128</f>
        <v>0</v>
      </c>
      <c r="BG108" s="62">
        <f>BF108*$BD$128</f>
        <v>0</v>
      </c>
      <c r="BH108" s="63">
        <f>(IF(BG108 &gt; 0, V108, W108))</f>
        <v>204.9667667342726</v>
      </c>
      <c r="BI108" s="46">
        <f>BG108/BH108</f>
        <v>0</v>
      </c>
      <c r="BJ108" s="64">
        <f>BB108/BC108</f>
        <v>1.5236593165215406</v>
      </c>
      <c r="BK108" s="66">
        <v>201</v>
      </c>
      <c r="BL108" s="66">
        <v>5824</v>
      </c>
      <c r="BM108" s="66">
        <v>0</v>
      </c>
      <c r="BN108" s="10">
        <f>SUM(BK108:BM108)</f>
        <v>6025</v>
      </c>
      <c r="BO108" s="15">
        <f>AY108*$D$133</f>
        <v>5927.8994811397797</v>
      </c>
      <c r="BP108" s="9">
        <f>BO108-BN108</f>
        <v>-97.100518860220291</v>
      </c>
      <c r="BQ108" s="53">
        <f>BP108*IF($BP$128 &gt; 0, (BP108&gt;0), (BP108&lt;0))</f>
        <v>0</v>
      </c>
      <c r="BR108" s="7">
        <f>BQ108/$BQ$128</f>
        <v>0</v>
      </c>
      <c r="BS108" s="62">
        <f>BR108*$BP$128</f>
        <v>0</v>
      </c>
      <c r="BT108" s="48">
        <f>IF(BS108&gt;0,V108,W108)</f>
        <v>204.9667667342726</v>
      </c>
      <c r="BU108" s="46">
        <f>BS108/BT108</f>
        <v>0</v>
      </c>
      <c r="BV108" s="64">
        <f>BN108/BO108</f>
        <v>1.01638025731866</v>
      </c>
      <c r="BW108" s="16">
        <f>BB108+BN108+BY108</f>
        <v>10644</v>
      </c>
      <c r="BX108" s="69">
        <f>BC108+BO108+BZ108</f>
        <v>8981.3618695971563</v>
      </c>
      <c r="BY108" s="66">
        <v>0</v>
      </c>
      <c r="BZ108" s="15">
        <f>AZ108*$D$136</f>
        <v>21.944811060213635</v>
      </c>
      <c r="CA108" s="37">
        <f>BZ108-BY108</f>
        <v>21.944811060213635</v>
      </c>
      <c r="CB108" s="54">
        <f>CA108*(CA108&lt;&gt;0)</f>
        <v>21.944811060213635</v>
      </c>
      <c r="CC108" s="26">
        <f>CB108/$CB$128</f>
        <v>5.5207071849594103E-3</v>
      </c>
      <c r="CD108" s="47">
        <f>CC108 * $CA$128</f>
        <v>21.944811060213635</v>
      </c>
      <c r="CE108" s="48">
        <f>IF(CD108&gt;0, V108, W108)</f>
        <v>197.31013677559059</v>
      </c>
      <c r="CF108" s="65">
        <f>CD108/CE108</f>
        <v>0.11121988671657769</v>
      </c>
      <c r="CG108" t="s">
        <v>224</v>
      </c>
      <c r="CH108" s="66">
        <v>0</v>
      </c>
      <c r="CI108" s="15">
        <f>AZ108*$CH$131</f>
        <v>24.001061652238356</v>
      </c>
      <c r="CJ108" s="37">
        <f>CI108-CH108</f>
        <v>24.001061652238356</v>
      </c>
      <c r="CK108" s="54">
        <f>CJ108*(CJ108&lt;&gt;0)</f>
        <v>24.001061652238356</v>
      </c>
      <c r="CL108" s="26">
        <f>CK108/$CK$128</f>
        <v>3.5326849650041772E-3</v>
      </c>
      <c r="CM108" s="47">
        <f>CL108 * $CJ$128</f>
        <v>24.001061652238356</v>
      </c>
      <c r="CN108" s="48">
        <f>IF(CD108&gt;0,V108,W108)</f>
        <v>197.31013677559059</v>
      </c>
      <c r="CO108" s="65">
        <f>CM108/CN108</f>
        <v>0.12164130056600087</v>
      </c>
      <c r="CP108" s="70">
        <f>N108</f>
        <v>0</v>
      </c>
      <c r="CQ108" s="1">
        <f>BW108+BY108</f>
        <v>10644</v>
      </c>
    </row>
    <row r="109" spans="1:95" x14ac:dyDescent="0.2">
      <c r="A109" s="24" t="s">
        <v>123</v>
      </c>
      <c r="B109">
        <v>1</v>
      </c>
      <c r="C109">
        <v>1</v>
      </c>
      <c r="D109">
        <v>0.57251298441869702</v>
      </c>
      <c r="E109">
        <v>0.42748701558130198</v>
      </c>
      <c r="F109">
        <v>0.81843464441795699</v>
      </c>
      <c r="G109">
        <v>0.81843464441795699</v>
      </c>
      <c r="H109">
        <v>0.16213957375679</v>
      </c>
      <c r="I109">
        <v>0.21771834517342201</v>
      </c>
      <c r="J109">
        <v>0.187884963968521</v>
      </c>
      <c r="K109">
        <v>0.39213717456657599</v>
      </c>
      <c r="L109">
        <v>0.75685657976302301</v>
      </c>
      <c r="M109">
        <v>-1.3055500383751499</v>
      </c>
      <c r="N109" s="21">
        <v>0</v>
      </c>
      <c r="O109">
        <v>1.00946694498142</v>
      </c>
      <c r="P109">
        <v>0.98013803977497904</v>
      </c>
      <c r="Q109">
        <v>1.0076819639385</v>
      </c>
      <c r="R109">
        <v>0.98992276717230798</v>
      </c>
      <c r="S109">
        <v>49.340000152587798</v>
      </c>
      <c r="T109" s="27">
        <f>IF(C109,P109,R109)</f>
        <v>0.98013803977497904</v>
      </c>
      <c r="U109" s="27">
        <f>IF(D109 = 0,O109,Q109)</f>
        <v>1.0076819639385</v>
      </c>
      <c r="V109" s="39">
        <f>S109*T109^(1-N109)</f>
        <v>48.360011032054572</v>
      </c>
      <c r="W109" s="38">
        <f>S109*U109^(N109+1)</f>
        <v>49.719028254485558</v>
      </c>
      <c r="X109" s="44">
        <f>0.5 * (D109-MAX($D$3:$D$127))/(MIN($D$3:$D$127)-MAX($D$3:$D$127)) + 0.75</f>
        <v>0.95795918367346966</v>
      </c>
      <c r="Y109" s="44">
        <f>AVERAGE(D109, F109, G109, H109, I109, J109, K109)</f>
        <v>0.45275176153141711</v>
      </c>
      <c r="Z109" s="22">
        <f>AI109^N109</f>
        <v>1</v>
      </c>
      <c r="AA109" s="22">
        <f>(Z109+AB109)/2</f>
        <v>1</v>
      </c>
      <c r="AB109" s="22">
        <f>AM109^N109</f>
        <v>1</v>
      </c>
      <c r="AC109" s="22">
        <v>1</v>
      </c>
      <c r="AD109" s="22">
        <v>1</v>
      </c>
      <c r="AE109" s="22">
        <v>1</v>
      </c>
      <c r="AF109" s="22">
        <f>PERCENTILE($L$2:$L$127, 0.05)</f>
        <v>-7.0738934788639324E-2</v>
      </c>
      <c r="AG109" s="22">
        <f>PERCENTILE($L$2:$L$127, 0.95)</f>
        <v>0.99971493111423171</v>
      </c>
      <c r="AH109" s="22">
        <f>MIN(MAX(L109,AF109), AG109)</f>
        <v>0.75685657976302301</v>
      </c>
      <c r="AI109" s="22">
        <f>AH109-$AH$128+1</f>
        <v>1.8275955145516622</v>
      </c>
      <c r="AJ109" s="22">
        <f>PERCENTILE($M$2:$M$127, 0.02)</f>
        <v>-2.5491164753882352</v>
      </c>
      <c r="AK109" s="22">
        <f>PERCENTILE($M$2:$M$127, 0.98)</f>
        <v>1.3143569426364499</v>
      </c>
      <c r="AL109" s="22">
        <f>MIN(MAX(M109,AJ109), AK109)</f>
        <v>-1.3055500383751499</v>
      </c>
      <c r="AM109" s="22">
        <f>AL109-$AL$128 + 1</f>
        <v>2.2435664370130852</v>
      </c>
      <c r="AN109" s="46">
        <v>1</v>
      </c>
      <c r="AO109" s="46">
        <v>1</v>
      </c>
      <c r="AP109" s="51">
        <v>1</v>
      </c>
      <c r="AQ109" s="21">
        <v>1</v>
      </c>
      <c r="AR109" s="17">
        <f>(AI109^4)*AB109*AE109*AN109</f>
        <v>11.156303848028235</v>
      </c>
      <c r="AS109" s="17">
        <f>(AI109^4) *Z109*AC109*AO109</f>
        <v>11.156303848028235</v>
      </c>
      <c r="AT109" s="17">
        <f>(AM109^4)*AA109*AP109*AQ109</f>
        <v>25.337031885018881</v>
      </c>
      <c r="AU109" s="17">
        <f>MIN(AR109, 0.05*AR$128)</f>
        <v>11.156303848028235</v>
      </c>
      <c r="AV109" s="17">
        <f>MIN(AS109, 0.05*AS$128)</f>
        <v>11.156303848028235</v>
      </c>
      <c r="AW109" s="17">
        <f>MIN(AT109, 0.05*AT$128)</f>
        <v>25.337031885018881</v>
      </c>
      <c r="AX109" s="14">
        <f>AU109/$AU$128</f>
        <v>1.7503989017139374E-2</v>
      </c>
      <c r="AY109" s="14">
        <f>AV109/$AV$128</f>
        <v>2.3059102872271225E-2</v>
      </c>
      <c r="AZ109" s="67">
        <f>AW109/$AW$128</f>
        <v>2.3955520644175386E-3</v>
      </c>
      <c r="BA109" s="21">
        <f>N109</f>
        <v>0</v>
      </c>
      <c r="BB109" s="66">
        <v>2319</v>
      </c>
      <c r="BC109" s="15">
        <f>$D$134*AX109</f>
        <v>2216.8977130097187</v>
      </c>
      <c r="BD109" s="19">
        <f>BC109-BB109</f>
        <v>-102.1022869902813</v>
      </c>
      <c r="BE109" s="53">
        <f>BD109*IF($BD$128 &gt; 0, (BD109&gt;0), (BD109&lt;0))</f>
        <v>0</v>
      </c>
      <c r="BF109" s="61">
        <f>BE109/$BE$128</f>
        <v>0</v>
      </c>
      <c r="BG109" s="62">
        <f>BF109*$BD$128</f>
        <v>0</v>
      </c>
      <c r="BH109" s="63">
        <f>(IF(BG109 &gt; 0, V109, W109))</f>
        <v>49.719028254485558</v>
      </c>
      <c r="BI109" s="46">
        <f>BG109/BH109</f>
        <v>0</v>
      </c>
      <c r="BJ109" s="64">
        <f>BB109/BC109</f>
        <v>1.0460563815782302</v>
      </c>
      <c r="BK109" s="66">
        <v>395</v>
      </c>
      <c r="BL109" s="66">
        <v>3849</v>
      </c>
      <c r="BM109" s="66">
        <v>0</v>
      </c>
      <c r="BN109" s="10">
        <f>SUM(BK109:BM109)</f>
        <v>4244</v>
      </c>
      <c r="BO109" s="15">
        <f>AY109*$D$133</f>
        <v>4334.9729853697563</v>
      </c>
      <c r="BP109" s="9">
        <f>BO109-BN109</f>
        <v>90.972985369756316</v>
      </c>
      <c r="BQ109" s="53">
        <f>BP109*IF($BP$128 &gt; 0, (BP109&gt;0), (BP109&lt;0))</f>
        <v>90.972985369756316</v>
      </c>
      <c r="BR109" s="7">
        <f>BQ109/$BQ$128</f>
        <v>5.9618297125473641E-3</v>
      </c>
      <c r="BS109" s="62">
        <f>BR109*$BP$128</f>
        <v>16.049245586177708</v>
      </c>
      <c r="BT109" s="48">
        <f>IF(BS109&gt;0,V109,W109)</f>
        <v>48.360011032054572</v>
      </c>
      <c r="BU109" s="46">
        <f>BS109/BT109</f>
        <v>0.33187018041703403</v>
      </c>
      <c r="BV109" s="64">
        <f>BN109/BO109</f>
        <v>0.97901417478798969</v>
      </c>
      <c r="BW109" s="16">
        <f>BB109+BN109+BY109</f>
        <v>6563</v>
      </c>
      <c r="BX109" s="69">
        <f>BC109+BO109+BZ109</f>
        <v>6570.2014627763974</v>
      </c>
      <c r="BY109" s="66">
        <v>0</v>
      </c>
      <c r="BZ109" s="15">
        <f>AZ109*$D$136</f>
        <v>18.330764396923005</v>
      </c>
      <c r="CA109" s="37">
        <f>BZ109-BY109</f>
        <v>18.330764396923005</v>
      </c>
      <c r="CB109" s="54">
        <f>CA109*(CA109&lt;&gt;0)</f>
        <v>18.330764396923005</v>
      </c>
      <c r="CC109" s="26">
        <f>CB109/$CB$128</f>
        <v>4.6115130558296909E-3</v>
      </c>
      <c r="CD109" s="47">
        <f>CC109 * $CA$128</f>
        <v>18.330764396923005</v>
      </c>
      <c r="CE109" s="48">
        <f>IF(CD109&gt;0, V109, W109)</f>
        <v>48.360011032054572</v>
      </c>
      <c r="CF109" s="65">
        <f>CD109/CE109</f>
        <v>0.37904797798273421</v>
      </c>
      <c r="CG109" t="s">
        <v>224</v>
      </c>
      <c r="CH109" s="66">
        <v>0</v>
      </c>
      <c r="CI109" s="15">
        <f>AZ109*$CH$131</f>
        <v>20.04837522711038</v>
      </c>
      <c r="CJ109" s="37">
        <f>CI109-CH109</f>
        <v>20.04837522711038</v>
      </c>
      <c r="CK109" s="54">
        <f>CJ109*(CJ109&lt;&gt;0)</f>
        <v>20.04837522711038</v>
      </c>
      <c r="CL109" s="26">
        <f>CK109/$CK$128</f>
        <v>2.9508942047557253E-3</v>
      </c>
      <c r="CM109" s="47">
        <f>CL109 * $CJ$128</f>
        <v>20.04837522711038</v>
      </c>
      <c r="CN109" s="48">
        <f>IF(CD109&gt;0,V109,W109)</f>
        <v>48.360011032054572</v>
      </c>
      <c r="CO109" s="65">
        <f>CM109/CN109</f>
        <v>0.41456514999183253</v>
      </c>
      <c r="CP109" s="70">
        <f>N109</f>
        <v>0</v>
      </c>
      <c r="CQ109" s="1">
        <f>BW109+BY109</f>
        <v>6563</v>
      </c>
    </row>
    <row r="110" spans="1:95" x14ac:dyDescent="0.2">
      <c r="A110" s="24" t="s">
        <v>272</v>
      </c>
      <c r="B110">
        <v>1</v>
      </c>
      <c r="C110">
        <v>1</v>
      </c>
      <c r="D110">
        <v>0.90251697962444999</v>
      </c>
      <c r="E110">
        <v>9.7483020375549304E-2</v>
      </c>
      <c r="F110">
        <v>1</v>
      </c>
      <c r="G110">
        <v>1</v>
      </c>
      <c r="H110">
        <v>0.95486836606769698</v>
      </c>
      <c r="I110">
        <v>0.737567906393648</v>
      </c>
      <c r="J110">
        <v>0.83921407378694202</v>
      </c>
      <c r="K110">
        <v>0.91608628075467902</v>
      </c>
      <c r="L110">
        <v>0.72564212135268302</v>
      </c>
      <c r="M110">
        <v>-1.06743012277227</v>
      </c>
      <c r="N110" s="21">
        <v>-2</v>
      </c>
      <c r="O110">
        <v>1.00690332759982</v>
      </c>
      <c r="P110">
        <v>0.99399824778268997</v>
      </c>
      <c r="Q110">
        <v>1.0045987650035</v>
      </c>
      <c r="R110">
        <v>0.99735950082708302</v>
      </c>
      <c r="S110">
        <v>223.13999938964801</v>
      </c>
      <c r="T110" s="27">
        <f>IF(C110,P110,R110)</f>
        <v>0.99399824778268997</v>
      </c>
      <c r="U110" s="27">
        <f>IF(D110 = 0,O110,Q110)</f>
        <v>1.0045987650035</v>
      </c>
      <c r="V110" s="39">
        <f>S110*T110^(1-N110)</f>
        <v>219.14637138846788</v>
      </c>
      <c r="W110" s="38">
        <f>S110*U110^(N110+1)</f>
        <v>222.11852847427161</v>
      </c>
      <c r="X110" s="44">
        <f>0.5 * (D110-MAX($D$3:$D$127))/(MIN($D$3:$D$127)-MAX($D$3:$D$127)) + 0.75</f>
        <v>0.78938775510204118</v>
      </c>
      <c r="Y110" s="44">
        <f>AVERAGE(D110, F110, G110, H110, I110, J110, K110)</f>
        <v>0.90717908666105929</v>
      </c>
      <c r="Z110" s="22">
        <f>AI110^N110</f>
        <v>0.30988679257600904</v>
      </c>
      <c r="AA110" s="22">
        <f>(Z110+AB110)/2</f>
        <v>0.23612847563881295</v>
      </c>
      <c r="AB110" s="22">
        <f>AM110^N110</f>
        <v>0.16237015870161683</v>
      </c>
      <c r="AC110" s="22">
        <v>1</v>
      </c>
      <c r="AD110" s="22">
        <v>1</v>
      </c>
      <c r="AE110" s="22">
        <v>1</v>
      </c>
      <c r="AF110" s="22">
        <f>PERCENTILE($L$2:$L$127, 0.05)</f>
        <v>-7.0738934788639324E-2</v>
      </c>
      <c r="AG110" s="22">
        <f>PERCENTILE($L$2:$L$127, 0.95)</f>
        <v>0.99971493111423171</v>
      </c>
      <c r="AH110" s="22">
        <f>MIN(MAX(L110,AF110), AG110)</f>
        <v>0.72564212135268302</v>
      </c>
      <c r="AI110" s="22">
        <f>AH110-$AH$128+1</f>
        <v>1.7963810561413225</v>
      </c>
      <c r="AJ110" s="22">
        <f>PERCENTILE($M$2:$M$127, 0.02)</f>
        <v>-2.5491164753882352</v>
      </c>
      <c r="AK110" s="22">
        <f>PERCENTILE($M$2:$M$127, 0.98)</f>
        <v>1.3143569426364499</v>
      </c>
      <c r="AL110" s="22">
        <f>MIN(MAX(M110,AJ110), AK110)</f>
        <v>-1.06743012277227</v>
      </c>
      <c r="AM110" s="22">
        <f>AL110-$AL$128 + 1</f>
        <v>2.4816863526159652</v>
      </c>
      <c r="AN110" s="46">
        <v>1</v>
      </c>
      <c r="AO110" s="46">
        <v>1</v>
      </c>
      <c r="AP110" s="51">
        <v>1</v>
      </c>
      <c r="AQ110" s="21">
        <v>2</v>
      </c>
      <c r="AR110" s="17">
        <f>(AI110^4)*AB110*AE110*AN110</f>
        <v>1.6908305313710812</v>
      </c>
      <c r="AS110" s="17">
        <f>(AI110^4) *Z110*AC110*AO110</f>
        <v>3.2269848988634133</v>
      </c>
      <c r="AT110" s="17">
        <f>(AM110^4)*AA110*AP110*AQ110</f>
        <v>17.912901129426665</v>
      </c>
      <c r="AU110" s="17">
        <f>MIN(AR110, 0.05*AR$128)</f>
        <v>1.6908305313710812</v>
      </c>
      <c r="AV110" s="17">
        <f>MIN(AS110, 0.05*AS$128)</f>
        <v>3.2269848988634133</v>
      </c>
      <c r="AW110" s="17">
        <f>MIN(AT110, 0.05*AT$128)</f>
        <v>17.912901129426665</v>
      </c>
      <c r="AX110" s="14">
        <f>AU110/$AU$128</f>
        <v>2.6528749534008239E-3</v>
      </c>
      <c r="AY110" s="14">
        <f>AV110/$AV$128</f>
        <v>6.6698951340688588E-3</v>
      </c>
      <c r="AZ110" s="67">
        <f>AW110/$AW$128</f>
        <v>1.6936193424328292E-3</v>
      </c>
      <c r="BA110" s="21">
        <f>N110</f>
        <v>-2</v>
      </c>
      <c r="BB110" s="66">
        <v>0</v>
      </c>
      <c r="BC110" s="15">
        <f>$D$134*AX110</f>
        <v>335.98926572316776</v>
      </c>
      <c r="BD110" s="19">
        <f>BC110-BB110</f>
        <v>335.98926572316776</v>
      </c>
      <c r="BE110" s="53">
        <f>BD110*IF($BD$128 &gt; 0, (BD110&gt;0), (BD110&lt;0))</f>
        <v>335.98926572316776</v>
      </c>
      <c r="BF110" s="61">
        <f>BE110/$BE$128</f>
        <v>1.225663471388788E-2</v>
      </c>
      <c r="BG110" s="62">
        <f>BF110*$BD$128</f>
        <v>152.21514651177384</v>
      </c>
      <c r="BH110" s="63">
        <f>(IF(BG110 &gt; 0, V110, W110))</f>
        <v>219.14637138846788</v>
      </c>
      <c r="BI110" s="46">
        <f>BG110/BH110</f>
        <v>0.69458209847312968</v>
      </c>
      <c r="BJ110" s="64">
        <f>BB110/BC110</f>
        <v>0</v>
      </c>
      <c r="BK110" s="66">
        <v>0</v>
      </c>
      <c r="BL110" s="66">
        <v>0</v>
      </c>
      <c r="BM110" s="66">
        <v>0</v>
      </c>
      <c r="BN110" s="10">
        <f>SUM(BK110:BM110)</f>
        <v>0</v>
      </c>
      <c r="BO110" s="15">
        <f>AY110*$D$133</f>
        <v>1253.900265834141</v>
      </c>
      <c r="BP110" s="9">
        <f>BO110-BN110</f>
        <v>1253.900265834141</v>
      </c>
      <c r="BQ110" s="53">
        <f>BP110*IF($BP$128 &gt; 0, (BP110&gt;0), (BP110&lt;0))</f>
        <v>1253.900265834141</v>
      </c>
      <c r="BR110" s="7">
        <f>BQ110/$BQ$128</f>
        <v>8.2173183951663967E-2</v>
      </c>
      <c r="BS110" s="62">
        <f>BR110*$BP$128</f>
        <v>221.21021119788219</v>
      </c>
      <c r="BT110" s="48">
        <f>IF(BS110&gt;0,V110,W110)</f>
        <v>219.14637138846788</v>
      </c>
      <c r="BU110" s="46">
        <f>BS110/BT110</f>
        <v>1.0094176316784906</v>
      </c>
      <c r="BV110" s="64">
        <f>BN110/BO110</f>
        <v>0</v>
      </c>
      <c r="BW110" s="16">
        <f>BB110+BN110+BY110</f>
        <v>0</v>
      </c>
      <c r="BX110" s="69">
        <f>BC110+BO110+BZ110</f>
        <v>1602.8491067656048</v>
      </c>
      <c r="BY110" s="66">
        <v>0</v>
      </c>
      <c r="BZ110" s="15">
        <f>AZ110*$D$136</f>
        <v>12.959575208296009</v>
      </c>
      <c r="CA110" s="37">
        <f>BZ110-BY110</f>
        <v>12.959575208296009</v>
      </c>
      <c r="CB110" s="54">
        <f>CA110*(CA110&lt;&gt;0)</f>
        <v>12.959575208296009</v>
      </c>
      <c r="CC110" s="26">
        <f>CB110/$CB$128</f>
        <v>3.2602704926530872E-3</v>
      </c>
      <c r="CD110" s="47">
        <f>CC110 * $CA$128</f>
        <v>12.959575208296009</v>
      </c>
      <c r="CE110" s="48">
        <f>IF(CD110&gt;0, V110, W110)</f>
        <v>219.14637138846788</v>
      </c>
      <c r="CF110" s="65">
        <f>CD110/CE110</f>
        <v>5.9136617805655253E-2</v>
      </c>
      <c r="CG110" t="s">
        <v>224</v>
      </c>
      <c r="CH110" s="66">
        <v>0</v>
      </c>
      <c r="CI110" s="15">
        <f>AZ110*$CH$131</f>
        <v>14.173900276820348</v>
      </c>
      <c r="CJ110" s="37">
        <f>CI110-CH110</f>
        <v>14.173900276820348</v>
      </c>
      <c r="CK110" s="54">
        <f>CJ110*(CJ110&lt;&gt;0)</f>
        <v>14.173900276820348</v>
      </c>
      <c r="CL110" s="26">
        <f>CK110/$CK$128</f>
        <v>2.0862378976774154E-3</v>
      </c>
      <c r="CM110" s="47">
        <f>CL110 * $CJ$128</f>
        <v>14.173900276820346</v>
      </c>
      <c r="CN110" s="48">
        <f>IF(CD110&gt;0,V110,W110)</f>
        <v>219.14637138846788</v>
      </c>
      <c r="CO110" s="65">
        <f>CM110/CN110</f>
        <v>6.467777762879362E-2</v>
      </c>
      <c r="CP110" s="70">
        <f>N110</f>
        <v>-2</v>
      </c>
      <c r="CQ110" s="1">
        <f>BW110+BY110</f>
        <v>0</v>
      </c>
    </row>
    <row r="111" spans="1:95" x14ac:dyDescent="0.2">
      <c r="A111" s="24" t="s">
        <v>235</v>
      </c>
      <c r="B111">
        <v>0</v>
      </c>
      <c r="C111">
        <v>0</v>
      </c>
      <c r="D111">
        <v>0.275669196963643</v>
      </c>
      <c r="E111">
        <v>0.724330803036356</v>
      </c>
      <c r="F111">
        <v>0.45331744139849001</v>
      </c>
      <c r="G111">
        <v>0.45331744139849001</v>
      </c>
      <c r="H111">
        <v>0.14249895528625101</v>
      </c>
      <c r="I111">
        <v>0.18428750522356799</v>
      </c>
      <c r="J111">
        <v>0.16205177248851099</v>
      </c>
      <c r="K111">
        <v>0.27103670393247797</v>
      </c>
      <c r="L111">
        <v>1.1318252171236001</v>
      </c>
      <c r="M111">
        <v>-1.64882353530089</v>
      </c>
      <c r="N111" s="21">
        <v>0</v>
      </c>
      <c r="O111">
        <v>1.0039996407423</v>
      </c>
      <c r="P111">
        <v>0.985617990750704</v>
      </c>
      <c r="Q111">
        <v>1.0035190014912201</v>
      </c>
      <c r="R111">
        <v>0.98290832554904195</v>
      </c>
      <c r="S111">
        <v>228.52000427246</v>
      </c>
      <c r="T111" s="27">
        <f>IF(C111,P111,R111)</f>
        <v>0.98290832554904195</v>
      </c>
      <c r="U111" s="27">
        <f>IF(D111 = 0,O111,Q111)</f>
        <v>1.0035190014912201</v>
      </c>
      <c r="V111" s="39">
        <f>S111*T111^(1-N111)</f>
        <v>224.61421475390358</v>
      </c>
      <c r="W111" s="38">
        <f>S111*U111^(N111+1)</f>
        <v>229.32416650826841</v>
      </c>
      <c r="X111" s="44">
        <f>0.5 * (D111-MAX($D$3:$D$127))/(MIN($D$3:$D$127)-MAX($D$3:$D$127)) + 0.75</f>
        <v>1.1095918367346942</v>
      </c>
      <c r="Y111" s="44">
        <f>AVERAGE(D111, F111, G111, H111, I111, J111, K111)</f>
        <v>0.27745414524163298</v>
      </c>
      <c r="Z111" s="22">
        <f>AI111^N111</f>
        <v>1</v>
      </c>
      <c r="AA111" s="22">
        <f>(Z111+AB111)/2</f>
        <v>1</v>
      </c>
      <c r="AB111" s="22">
        <f>AM111^N111</f>
        <v>1</v>
      </c>
      <c r="AC111" s="22">
        <v>1</v>
      </c>
      <c r="AD111" s="22">
        <v>1</v>
      </c>
      <c r="AE111" s="22">
        <v>1</v>
      </c>
      <c r="AF111" s="22">
        <f>PERCENTILE($L$2:$L$127, 0.05)</f>
        <v>-7.0738934788639324E-2</v>
      </c>
      <c r="AG111" s="22">
        <f>PERCENTILE($L$2:$L$127, 0.95)</f>
        <v>0.99971493111423171</v>
      </c>
      <c r="AH111" s="22">
        <f>MIN(MAX(L111,AF111), AG111)</f>
        <v>0.99971493111423171</v>
      </c>
      <c r="AI111" s="22">
        <f>AH111-$AH$128+1</f>
        <v>2.0704538659028708</v>
      </c>
      <c r="AJ111" s="22">
        <f>PERCENTILE($M$2:$M$127, 0.02)</f>
        <v>-2.5491164753882352</v>
      </c>
      <c r="AK111" s="22">
        <f>PERCENTILE($M$2:$M$127, 0.98)</f>
        <v>1.3143569426364499</v>
      </c>
      <c r="AL111" s="22">
        <f>MIN(MAX(M111,AJ111), AK111)</f>
        <v>-1.64882353530089</v>
      </c>
      <c r="AM111" s="22">
        <f>AL111-$AL$128 + 1</f>
        <v>1.9002929400873452</v>
      </c>
      <c r="AN111" s="46">
        <v>1</v>
      </c>
      <c r="AO111" s="49">
        <v>0</v>
      </c>
      <c r="AP111" s="51">
        <v>0.5</v>
      </c>
      <c r="AQ111" s="21">
        <v>2</v>
      </c>
      <c r="AR111" s="17">
        <f>(AI111^4)*AB111*AE111*AN111</f>
        <v>18.376476002422649</v>
      </c>
      <c r="AS111" s="17">
        <f>(AI111^4) *Z111*AC111*AO111</f>
        <v>0</v>
      </c>
      <c r="AT111" s="17">
        <f>(AM111^4)*AA111*AP111*AQ111</f>
        <v>13.040138963156423</v>
      </c>
      <c r="AU111" s="17">
        <f>MIN(AR111, 0.05*AR$128)</f>
        <v>18.376476002422649</v>
      </c>
      <c r="AV111" s="17">
        <f>MIN(AS111, 0.05*AS$128)</f>
        <v>0</v>
      </c>
      <c r="AW111" s="17">
        <f>MIN(AT111, 0.05*AT$128)</f>
        <v>13.040138963156423</v>
      </c>
      <c r="AX111" s="14">
        <f>AU111/$AU$128</f>
        <v>2.8832276218165372E-2</v>
      </c>
      <c r="AY111" s="14">
        <f>AV111/$AV$128</f>
        <v>0</v>
      </c>
      <c r="AZ111" s="67">
        <f>AW111/$AW$128</f>
        <v>1.2329120457061646E-3</v>
      </c>
      <c r="BA111" s="21">
        <f>N111</f>
        <v>0</v>
      </c>
      <c r="BB111" s="66">
        <v>2971</v>
      </c>
      <c r="BC111" s="15">
        <f>$D$134*AX111</f>
        <v>3651.6366153068625</v>
      </c>
      <c r="BD111" s="19">
        <f>BC111-BB111</f>
        <v>680.6366153068625</v>
      </c>
      <c r="BE111" s="53">
        <f>BD111*IF($BD$128 &gt; 0, (BD111&gt;0), (BD111&lt;0))</f>
        <v>680.6366153068625</v>
      </c>
      <c r="BF111" s="61">
        <f>BE111/$BE$128</f>
        <v>2.4829109789438152E-2</v>
      </c>
      <c r="BG111" s="62">
        <f>BF111*$BD$128</f>
        <v>308.35271447503294</v>
      </c>
      <c r="BH111" s="63">
        <f>(IF(BG111 &gt; 0, V111, W111))</f>
        <v>224.61421475390358</v>
      </c>
      <c r="BI111" s="46">
        <f>BG111/BH111</f>
        <v>1.3728103308727662</v>
      </c>
      <c r="BJ111" s="64">
        <f>BB111/BC111</f>
        <v>0.81360779096863511</v>
      </c>
      <c r="BK111" s="66">
        <v>0</v>
      </c>
      <c r="BL111" s="66">
        <v>0</v>
      </c>
      <c r="BM111" s="66">
        <v>0</v>
      </c>
      <c r="BN111" s="10">
        <f>SUM(BK111:BM111)</f>
        <v>0</v>
      </c>
      <c r="BO111" s="15">
        <f>AY111*$D$133</f>
        <v>0</v>
      </c>
      <c r="BP111" s="9">
        <f>BO111-BN111</f>
        <v>0</v>
      </c>
      <c r="BQ111" s="53">
        <f>BP111*IF($BP$128 &gt; 0, (BP111&gt;0), (BP111&lt;0))</f>
        <v>0</v>
      </c>
      <c r="BR111" s="7">
        <f>BQ111/$BQ$128</f>
        <v>0</v>
      </c>
      <c r="BS111" s="62">
        <f>BR111*$BP$128</f>
        <v>0</v>
      </c>
      <c r="BT111" s="48">
        <f>IF(BS111&gt;0,V111,W111)</f>
        <v>229.32416650826841</v>
      </c>
      <c r="BU111" s="46">
        <f>BS111/BT111</f>
        <v>0</v>
      </c>
      <c r="BV111" s="64" t="e">
        <f>BN111/BO111</f>
        <v>#DIV/0!</v>
      </c>
      <c r="BW111" s="16">
        <f>BB111+BN111+BY111</f>
        <v>2971</v>
      </c>
      <c r="BX111" s="69">
        <f>BC111+BO111+BZ111</f>
        <v>3661.070858280606</v>
      </c>
      <c r="BY111" s="66">
        <v>0</v>
      </c>
      <c r="BZ111" s="15">
        <f>AZ111*$D$136</f>
        <v>9.4342429737435722</v>
      </c>
      <c r="CA111" s="37">
        <f>BZ111-BY111</f>
        <v>9.4342429737435722</v>
      </c>
      <c r="CB111" s="54">
        <f>CA111*(CA111&lt;&gt;0)</f>
        <v>9.4342429737435722</v>
      </c>
      <c r="CC111" s="26">
        <f>CB111/$CB$128</f>
        <v>2.3733944588034167E-3</v>
      </c>
      <c r="CD111" s="47">
        <f>CC111 * $CA$128</f>
        <v>9.4342429737435722</v>
      </c>
      <c r="CE111" s="48">
        <f>IF(CD111&gt;0, V111, W111)</f>
        <v>224.61421475390358</v>
      </c>
      <c r="CF111" s="65">
        <f>CD111/CE111</f>
        <v>4.2001985422338968E-2</v>
      </c>
      <c r="CG111" t="s">
        <v>224</v>
      </c>
      <c r="CH111" s="66">
        <v>0</v>
      </c>
      <c r="CI111" s="15">
        <f>AZ111*$CH$131</f>
        <v>10.318240910514891</v>
      </c>
      <c r="CJ111" s="37">
        <f>CI111-CH111</f>
        <v>10.318240910514891</v>
      </c>
      <c r="CK111" s="54">
        <f>CJ111*(CJ111&lt;&gt;0)</f>
        <v>10.318240910514891</v>
      </c>
      <c r="CL111" s="26">
        <f>CK111/$CK$128</f>
        <v>1.5187284236848543E-3</v>
      </c>
      <c r="CM111" s="47">
        <f>CL111 * $CJ$128</f>
        <v>10.318240910514891</v>
      </c>
      <c r="CN111" s="48">
        <f>IF(CD111&gt;0,V111,W111)</f>
        <v>224.61421475390358</v>
      </c>
      <c r="CO111" s="65">
        <f>CM111/CN111</f>
        <v>4.5937613172968475E-2</v>
      </c>
      <c r="CP111" s="70">
        <f>N111</f>
        <v>0</v>
      </c>
      <c r="CQ111" s="1">
        <f>BW111+BY111</f>
        <v>2971</v>
      </c>
    </row>
    <row r="112" spans="1:95" x14ac:dyDescent="0.2">
      <c r="A112" s="31" t="s">
        <v>124</v>
      </c>
      <c r="B112">
        <v>0</v>
      </c>
      <c r="C112">
        <v>0</v>
      </c>
      <c r="D112">
        <v>0.169291338582677</v>
      </c>
      <c r="E112">
        <v>0.83070866141732203</v>
      </c>
      <c r="F112">
        <v>0.19505851755526599</v>
      </c>
      <c r="G112">
        <v>0.19505851755526599</v>
      </c>
      <c r="H112">
        <v>0.191654879773691</v>
      </c>
      <c r="I112">
        <v>0.258132956152758</v>
      </c>
      <c r="J112">
        <v>0.222424011017435</v>
      </c>
      <c r="K112">
        <v>0.20829233749170201</v>
      </c>
      <c r="L112">
        <v>1.0001740173411899</v>
      </c>
      <c r="M112">
        <v>-1.7047718338025699</v>
      </c>
      <c r="N112" s="21">
        <v>0</v>
      </c>
      <c r="O112">
        <v>1.06527804395118</v>
      </c>
      <c r="P112">
        <v>0.97669535468364499</v>
      </c>
      <c r="Q112">
        <v>1.0219769684325499</v>
      </c>
      <c r="R112">
        <v>0.98924982740616996</v>
      </c>
      <c r="S112">
        <v>53.709999084472599</v>
      </c>
      <c r="T112" s="27">
        <f>IF(C112,P112,R112)</f>
        <v>0.98924982740616996</v>
      </c>
      <c r="U112" s="27">
        <f>IF(D112 = 0,O112,Q112)</f>
        <v>1.0219769684325499</v>
      </c>
      <c r="V112" s="39">
        <f>S112*T112^(1-N112)</f>
        <v>53.132607324300068</v>
      </c>
      <c r="W112" s="38">
        <f>S112*U112^(N112+1)</f>
        <v>54.890382038864338</v>
      </c>
      <c r="X112" s="44">
        <f>0.5 * (D112-MAX($D$3:$D$127))/(MIN($D$3:$D$127)-MAX($D$3:$D$127)) + 0.75</f>
        <v>1.1639313835770531</v>
      </c>
      <c r="Y112" s="44">
        <f>AVERAGE(D112, F112, G112, H112, I112, J112, K112)</f>
        <v>0.20570179401839925</v>
      </c>
      <c r="Z112" s="22">
        <f>AI112^N112</f>
        <v>1</v>
      </c>
      <c r="AA112" s="22">
        <f>(Z112+AB112)/2</f>
        <v>1</v>
      </c>
      <c r="AB112" s="22">
        <f>AM112^N112</f>
        <v>1</v>
      </c>
      <c r="AC112" s="22">
        <v>1</v>
      </c>
      <c r="AD112" s="22">
        <v>1</v>
      </c>
      <c r="AE112" s="22">
        <v>1</v>
      </c>
      <c r="AF112" s="22">
        <f>PERCENTILE($L$2:$L$127, 0.05)</f>
        <v>-7.0738934788639324E-2</v>
      </c>
      <c r="AG112" s="22">
        <f>PERCENTILE($L$2:$L$127, 0.95)</f>
        <v>0.99971493111423171</v>
      </c>
      <c r="AH112" s="22">
        <f>MIN(MAX(L112,AF112), AG112)</f>
        <v>0.99971493111423171</v>
      </c>
      <c r="AI112" s="22">
        <f>AH112-$AH$128+1</f>
        <v>2.0704538659028708</v>
      </c>
      <c r="AJ112" s="22">
        <f>PERCENTILE($M$2:$M$127, 0.02)</f>
        <v>-2.5491164753882352</v>
      </c>
      <c r="AK112" s="22">
        <f>PERCENTILE($M$2:$M$127, 0.98)</f>
        <v>1.3143569426364499</v>
      </c>
      <c r="AL112" s="22">
        <f>MIN(MAX(M112,AJ112), AK112)</f>
        <v>-1.7047718338025699</v>
      </c>
      <c r="AM112" s="22">
        <f>AL112-$AL$128 + 1</f>
        <v>1.8443446415856652</v>
      </c>
      <c r="AN112" s="46">
        <v>1</v>
      </c>
      <c r="AO112" s="46">
        <v>1</v>
      </c>
      <c r="AP112" s="51">
        <v>1</v>
      </c>
      <c r="AQ112" s="21">
        <v>1</v>
      </c>
      <c r="AR112" s="17">
        <f>(AI112^4)*AB112*AE112*AN112</f>
        <v>18.376476002422649</v>
      </c>
      <c r="AS112" s="17">
        <f>(AI112^4) *Z112*AC112*AO112</f>
        <v>18.376476002422649</v>
      </c>
      <c r="AT112" s="17">
        <f>(AM112^4)*AA112*AP112*AQ112</f>
        <v>11.570931250184591</v>
      </c>
      <c r="AU112" s="17">
        <f>MIN(AR112, 0.05*AR$128)</f>
        <v>18.376476002422649</v>
      </c>
      <c r="AV112" s="17">
        <f>MIN(AS112, 0.05*AS$128)</f>
        <v>18.376476002422649</v>
      </c>
      <c r="AW112" s="17">
        <f>MIN(AT112, 0.05*AT$128)</f>
        <v>11.570931250184591</v>
      </c>
      <c r="AX112" s="14">
        <f>AU112/$AU$128</f>
        <v>2.8832276218165372E-2</v>
      </c>
      <c r="AY112" s="14">
        <f>AV112/$AV$128</f>
        <v>3.7982566299911244E-2</v>
      </c>
      <c r="AZ112" s="67">
        <f>AW112/$AW$128</f>
        <v>1.0940021849995178E-3</v>
      </c>
      <c r="BA112" s="21">
        <f>N112</f>
        <v>0</v>
      </c>
      <c r="BB112" s="66">
        <v>3276</v>
      </c>
      <c r="BC112" s="15">
        <f>$D$134*AX112</f>
        <v>3651.6366153068625</v>
      </c>
      <c r="BD112" s="19">
        <f>BC112-BB112</f>
        <v>375.6366153068625</v>
      </c>
      <c r="BE112" s="53">
        <f>BD112*IF($BD$128 &gt; 0, (BD112&gt;0), (BD112&lt;0))</f>
        <v>375.6366153068625</v>
      </c>
      <c r="BF112" s="61">
        <f>BE112/$BE$128</f>
        <v>1.3702940089671952E-2</v>
      </c>
      <c r="BG112" s="62">
        <f>BF112*$BD$128</f>
        <v>170.17681297363629</v>
      </c>
      <c r="BH112" s="63">
        <f>(IF(BG112 &gt; 0, V112, W112))</f>
        <v>53.132607324300068</v>
      </c>
      <c r="BI112" s="46">
        <f>BG112/BH112</f>
        <v>3.2028696038751772</v>
      </c>
      <c r="BJ112" s="64">
        <f>BB112/BC112</f>
        <v>0.89713198357901336</v>
      </c>
      <c r="BK112" s="66">
        <v>107</v>
      </c>
      <c r="BL112" s="66">
        <v>5640</v>
      </c>
      <c r="BM112" s="66">
        <v>0</v>
      </c>
      <c r="BN112" s="10">
        <f>SUM(BK112:BM112)</f>
        <v>5747</v>
      </c>
      <c r="BO112" s="15">
        <f>AY112*$D$133</f>
        <v>7140.494568985514</v>
      </c>
      <c r="BP112" s="9">
        <f>BO112-BN112</f>
        <v>1393.494568985514</v>
      </c>
      <c r="BQ112" s="53">
        <f>BP112*IF($BP$128 &gt; 0, (BP112&gt;0), (BP112&lt;0))</f>
        <v>1393.494568985514</v>
      </c>
      <c r="BR112" s="7">
        <f>BQ112/$BQ$128</f>
        <v>9.1321366358205883E-2</v>
      </c>
      <c r="BS112" s="62">
        <f>BR112*$BP$128</f>
        <v>245.83711823629335</v>
      </c>
      <c r="BT112" s="48">
        <f>IF(BS112&gt;0,V112,W112)</f>
        <v>53.132607324300068</v>
      </c>
      <c r="BU112" s="46">
        <f>BS112/BT112</f>
        <v>4.6268596746213193</v>
      </c>
      <c r="BV112" s="64">
        <f>BN112/BO112</f>
        <v>0.80484621120809918</v>
      </c>
      <c r="BW112" s="16">
        <f>BB112+BN112+BY112</f>
        <v>9023</v>
      </c>
      <c r="BX112" s="69">
        <f>BC112+BO112+BZ112</f>
        <v>10800.502489011993</v>
      </c>
      <c r="BY112" s="66">
        <v>0</v>
      </c>
      <c r="BZ112" s="15">
        <f>AZ112*$D$136</f>
        <v>8.37130471961631</v>
      </c>
      <c r="CA112" s="37">
        <f>BZ112-BY112</f>
        <v>8.37130471961631</v>
      </c>
      <c r="CB112" s="54">
        <f>CA112*(CA112&lt;&gt;0)</f>
        <v>8.37130471961631</v>
      </c>
      <c r="CC112" s="26">
        <f>CB112/$CB$128</f>
        <v>2.1059886087085077E-3</v>
      </c>
      <c r="CD112" s="47">
        <f>CC112 * $CA$128</f>
        <v>8.37130471961631</v>
      </c>
      <c r="CE112" s="48">
        <f>IF(CD112&gt;0, V112, W112)</f>
        <v>53.132607324300068</v>
      </c>
      <c r="CF112" s="65">
        <f>CD112/CE112</f>
        <v>0.15755493925832084</v>
      </c>
      <c r="CG112" t="s">
        <v>224</v>
      </c>
      <c r="CH112" s="66">
        <v>0</v>
      </c>
      <c r="CI112" s="15">
        <f>AZ112*$CH$131</f>
        <v>9.1557042862609652</v>
      </c>
      <c r="CJ112" s="37">
        <f>CI112-CH112</f>
        <v>9.1557042862609652</v>
      </c>
      <c r="CK112" s="54">
        <f>CJ112*(CJ112&lt;&gt;0)</f>
        <v>9.1557042862609652</v>
      </c>
      <c r="CL112" s="26">
        <f>CK112/$CK$128</f>
        <v>1.347616174015451E-3</v>
      </c>
      <c r="CM112" s="47">
        <f>CL112 * $CJ$128</f>
        <v>9.1557042862609652</v>
      </c>
      <c r="CN112" s="48">
        <f>IF(CD112&gt;0,V112,W112)</f>
        <v>53.132607324300068</v>
      </c>
      <c r="CO112" s="65">
        <f>CM112/CN112</f>
        <v>0.17231799355108302</v>
      </c>
      <c r="CP112" s="70">
        <f>N112</f>
        <v>0</v>
      </c>
      <c r="CQ112" s="1">
        <f>BW112+BY112</f>
        <v>9023</v>
      </c>
    </row>
    <row r="113" spans="1:95" x14ac:dyDescent="0.2">
      <c r="A113" s="31" t="s">
        <v>195</v>
      </c>
      <c r="B113">
        <v>1</v>
      </c>
      <c r="C113">
        <v>1</v>
      </c>
      <c r="D113">
        <v>0.56412305233719495</v>
      </c>
      <c r="E113">
        <v>0.43587694766280399</v>
      </c>
      <c r="F113">
        <v>0.64640444974175604</v>
      </c>
      <c r="G113">
        <v>0.64640444974175604</v>
      </c>
      <c r="H113">
        <v>0.374843292937735</v>
      </c>
      <c r="I113">
        <v>0.35979941496029999</v>
      </c>
      <c r="J113">
        <v>0.36724432943313001</v>
      </c>
      <c r="K113">
        <v>0.48722517246956998</v>
      </c>
      <c r="L113">
        <v>0.86448670666319505</v>
      </c>
      <c r="M113">
        <v>-1.98767427775535</v>
      </c>
      <c r="N113" s="21">
        <v>0</v>
      </c>
      <c r="O113">
        <v>1.0083994608003799</v>
      </c>
      <c r="P113">
        <v>0.99359884430154299</v>
      </c>
      <c r="Q113">
        <v>1.0122402720459101</v>
      </c>
      <c r="R113">
        <v>0.99169066438852405</v>
      </c>
      <c r="S113">
        <v>124.01999664306599</v>
      </c>
      <c r="T113" s="27">
        <f>IF(C113,P113,R113)</f>
        <v>0.99359884430154299</v>
      </c>
      <c r="U113" s="27">
        <f>IF(D113 = 0,O113,Q113)</f>
        <v>1.0122402720459101</v>
      </c>
      <c r="V113" s="39">
        <f>S113*T113^(1-N113)</f>
        <v>123.22612533483161</v>
      </c>
      <c r="W113" s="38">
        <f>S113*U113^(N113+1)</f>
        <v>125.53803514110997</v>
      </c>
      <c r="X113" s="44">
        <f>0.5 * (D113-MAX($D$3:$D$127))/(MIN($D$3:$D$127)-MAX($D$3:$D$127)) + 0.75</f>
        <v>0.96224489795918389</v>
      </c>
      <c r="Y113" s="44">
        <f>AVERAGE(D113, F113, G113, H113, I113, J113, K113)</f>
        <v>0.49229202308877745</v>
      </c>
      <c r="Z113" s="22">
        <f>AI113^N113</f>
        <v>1</v>
      </c>
      <c r="AA113" s="22">
        <f>(Z113+AB113)/2</f>
        <v>1</v>
      </c>
      <c r="AB113" s="22">
        <f>AM113^N113</f>
        <v>1</v>
      </c>
      <c r="AC113" s="22">
        <v>1</v>
      </c>
      <c r="AD113" s="22">
        <v>1</v>
      </c>
      <c r="AE113" s="22">
        <v>1</v>
      </c>
      <c r="AF113" s="22">
        <f>PERCENTILE($L$2:$L$127, 0.05)</f>
        <v>-7.0738934788639324E-2</v>
      </c>
      <c r="AG113" s="22">
        <f>PERCENTILE($L$2:$L$127, 0.95)</f>
        <v>0.99971493111423171</v>
      </c>
      <c r="AH113" s="22">
        <f>MIN(MAX(L113,AF113), AG113)</f>
        <v>0.86448670666319505</v>
      </c>
      <c r="AI113" s="22">
        <f>AH113-$AH$128+1</f>
        <v>1.9352256414518343</v>
      </c>
      <c r="AJ113" s="22">
        <f>PERCENTILE($M$2:$M$127, 0.02)</f>
        <v>-2.5491164753882352</v>
      </c>
      <c r="AK113" s="22">
        <f>PERCENTILE($M$2:$M$127, 0.98)</f>
        <v>1.3143569426364499</v>
      </c>
      <c r="AL113" s="22">
        <f>MIN(MAX(M113,AJ113), AK113)</f>
        <v>-1.98767427775535</v>
      </c>
      <c r="AM113" s="22">
        <f>AL113-$AL$128 + 1</f>
        <v>1.5614421976328852</v>
      </c>
      <c r="AN113" s="46">
        <v>1</v>
      </c>
      <c r="AO113" s="46">
        <v>1</v>
      </c>
      <c r="AP113" s="51">
        <v>1</v>
      </c>
      <c r="AQ113" s="21">
        <v>1</v>
      </c>
      <c r="AR113" s="17">
        <f>(AI113^4)*AB113*AE113*AN113</f>
        <v>14.025761151821264</v>
      </c>
      <c r="AS113" s="17">
        <f>(AI113^4) *Z113*AC113*AO113</f>
        <v>14.025761151821264</v>
      </c>
      <c r="AT113" s="17">
        <f>(AM113^4)*AA113*AP113*AQ113</f>
        <v>5.9443400777613684</v>
      </c>
      <c r="AU113" s="17">
        <f>MIN(AR113, 0.05*AR$128)</f>
        <v>14.025761151821264</v>
      </c>
      <c r="AV113" s="17">
        <f>MIN(AS113, 0.05*AS$128)</f>
        <v>14.025761151821264</v>
      </c>
      <c r="AW113" s="17">
        <f>MIN(AT113, 0.05*AT$128)</f>
        <v>5.9443400777613684</v>
      </c>
      <c r="AX113" s="14">
        <f>AU113/$AU$128</f>
        <v>2.2006102783036906E-2</v>
      </c>
      <c r="AY113" s="14">
        <f>AV113/$AV$128</f>
        <v>2.8990019783202068E-2</v>
      </c>
      <c r="AZ113" s="67">
        <f>AW113/$AW$128</f>
        <v>5.6202226880808725E-4</v>
      </c>
      <c r="BA113" s="21">
        <f>N113</f>
        <v>0</v>
      </c>
      <c r="BB113" s="66">
        <v>1736</v>
      </c>
      <c r="BC113" s="15">
        <f>$D$134*AX113</f>
        <v>2787.0949235744069</v>
      </c>
      <c r="BD113" s="19">
        <f>BC113-BB113</f>
        <v>1051.0949235744069</v>
      </c>
      <c r="BE113" s="53">
        <f>BD113*IF($BD$128 &gt; 0, (BD113&gt;0), (BD113&lt;0))</f>
        <v>1051.0949235744069</v>
      </c>
      <c r="BF113" s="61">
        <f>BE113/$BE$128</f>
        <v>3.8343149148366021E-2</v>
      </c>
      <c r="BG113" s="62">
        <f>BF113*$BD$128</f>
        <v>476.18356927355848</v>
      </c>
      <c r="BH113" s="63">
        <f>(IF(BG113 &gt; 0, V113, W113))</f>
        <v>123.22612533483161</v>
      </c>
      <c r="BI113" s="46">
        <f>BG113/BH113</f>
        <v>3.8643069233871175</v>
      </c>
      <c r="BJ113" s="64">
        <f>BB113/BC113</f>
        <v>0.6228707839536396</v>
      </c>
      <c r="BK113" s="66">
        <v>1612</v>
      </c>
      <c r="BL113" s="66">
        <v>3225</v>
      </c>
      <c r="BM113" s="66">
        <v>124</v>
      </c>
      <c r="BN113" s="10">
        <f>SUM(BK113:BM113)</f>
        <v>4961</v>
      </c>
      <c r="BO113" s="15">
        <f>AY113*$D$133</f>
        <v>5449.9497791232898</v>
      </c>
      <c r="BP113" s="9">
        <f>BO113-BN113</f>
        <v>488.94977912328977</v>
      </c>
      <c r="BQ113" s="53">
        <f>BP113*IF($BP$128 &gt; 0, (BP113&gt;0), (BP113&lt;0))</f>
        <v>488.94977912328977</v>
      </c>
      <c r="BR113" s="7">
        <f>BQ113/$BQ$128</f>
        <v>3.2042867553182378E-2</v>
      </c>
      <c r="BS113" s="62">
        <f>BR113*$BP$128</f>
        <v>86.259399453168058</v>
      </c>
      <c r="BT113" s="48">
        <f>IF(BS113&gt;0,V113,W113)</f>
        <v>123.22612533483161</v>
      </c>
      <c r="BU113" s="46">
        <f>BS113/BT113</f>
        <v>0.70000902177831947</v>
      </c>
      <c r="BV113" s="64">
        <f>BN113/BO113</f>
        <v>0.91028361747547237</v>
      </c>
      <c r="BW113" s="16">
        <f>BB113+BN113+BY113</f>
        <v>6697</v>
      </c>
      <c r="BX113" s="69">
        <f>BC113+BO113+BZ113</f>
        <v>8241.3452970986164</v>
      </c>
      <c r="BY113" s="66">
        <v>0</v>
      </c>
      <c r="BZ113" s="15">
        <f>AZ113*$D$136</f>
        <v>4.3005944009194836</v>
      </c>
      <c r="CA113" s="37">
        <f>BZ113-BY113</f>
        <v>4.3005944009194836</v>
      </c>
      <c r="CB113" s="54">
        <f>CA113*(CA113&lt;&gt;0)</f>
        <v>4.3005944009194836</v>
      </c>
      <c r="CC113" s="26">
        <f>CB113/$CB$128</f>
        <v>1.0819105411118209E-3</v>
      </c>
      <c r="CD113" s="47">
        <f>CC113 * $CA$128</f>
        <v>4.3005944009194836</v>
      </c>
      <c r="CE113" s="48">
        <f>IF(CD113&gt;0, V113, W113)</f>
        <v>123.22612533483161</v>
      </c>
      <c r="CF113" s="65">
        <f>CD113/CE113</f>
        <v>3.4900021316371453E-2</v>
      </c>
      <c r="CG113" t="s">
        <v>224</v>
      </c>
      <c r="CH113" s="66">
        <v>113</v>
      </c>
      <c r="CI113" s="15">
        <f>AZ113*$CH$131</f>
        <v>4.7035643676548817</v>
      </c>
      <c r="CJ113" s="37">
        <f>CI113-CH113</f>
        <v>-108.29643563234512</v>
      </c>
      <c r="CK113" s="54">
        <f>CJ113*(CJ113&lt;&gt;0)</f>
        <v>-108.29643563234512</v>
      </c>
      <c r="CL113" s="26">
        <f>CK113/$CK$128</f>
        <v>-1.5940011132226262E-2</v>
      </c>
      <c r="CM113" s="47">
        <f>CL113 * $CJ$128</f>
        <v>-108.29643563234512</v>
      </c>
      <c r="CN113" s="48">
        <f>IF(CD113&gt;0,V113,W113)</f>
        <v>123.22612533483161</v>
      </c>
      <c r="CO113" s="65">
        <f>CM113/CN113</f>
        <v>-0.87884314578650147</v>
      </c>
      <c r="CP113" s="70">
        <f>N113</f>
        <v>0</v>
      </c>
      <c r="CQ113" s="1">
        <f>BW113+BY113</f>
        <v>6697</v>
      </c>
    </row>
    <row r="114" spans="1:95" x14ac:dyDescent="0.2">
      <c r="A114" s="31" t="s">
        <v>125</v>
      </c>
      <c r="B114">
        <v>1</v>
      </c>
      <c r="C114">
        <v>1</v>
      </c>
      <c r="D114">
        <v>0.60088272383354302</v>
      </c>
      <c r="E114">
        <v>0.39911727616645598</v>
      </c>
      <c r="F114">
        <v>0.69562500000000005</v>
      </c>
      <c r="G114">
        <v>0.69562500000000005</v>
      </c>
      <c r="H114">
        <v>0.21273712737127301</v>
      </c>
      <c r="I114">
        <v>0.37669376693766898</v>
      </c>
      <c r="J114">
        <v>0.28308435116937097</v>
      </c>
      <c r="K114">
        <v>0.44375731180702099</v>
      </c>
      <c r="L114">
        <v>0.54988467154027199</v>
      </c>
      <c r="M114">
        <v>-0.69863399689637595</v>
      </c>
      <c r="N114" s="21">
        <v>0</v>
      </c>
      <c r="O114">
        <v>0.99727085434625795</v>
      </c>
      <c r="P114">
        <v>0.97841118326529297</v>
      </c>
      <c r="Q114">
        <v>1.0369324254568699</v>
      </c>
      <c r="R114">
        <v>0.99212168122552802</v>
      </c>
      <c r="S114">
        <v>75.599998474121094</v>
      </c>
      <c r="T114" s="27">
        <f>IF(C114,P114,R114)</f>
        <v>0.97841118326529297</v>
      </c>
      <c r="U114" s="27">
        <f>IF(D114 = 0,O114,Q114)</f>
        <v>1.0369324254568699</v>
      </c>
      <c r="V114" s="39">
        <f>S114*T114^(1-N114)</f>
        <v>73.967883961919156</v>
      </c>
      <c r="W114" s="38">
        <f>S114*U114^(N114+1)</f>
        <v>78.392089782306044</v>
      </c>
      <c r="X114" s="44">
        <f>0.5 * (D114-MAX($D$3:$D$127))/(MIN($D$3:$D$127)-MAX($D$3:$D$127)) + 0.75</f>
        <v>0.9434674576009473</v>
      </c>
      <c r="Y114" s="44">
        <f>AVERAGE(D114, F114, G114, H114, I114, J114, K114)</f>
        <v>0.47262932587412526</v>
      </c>
      <c r="Z114" s="22">
        <f>AI114^N114</f>
        <v>1</v>
      </c>
      <c r="AA114" s="22">
        <f>(Z114+AB114)/2</f>
        <v>1</v>
      </c>
      <c r="AB114" s="22">
        <f>AM114^N114</f>
        <v>1</v>
      </c>
      <c r="AC114" s="22">
        <v>1</v>
      </c>
      <c r="AD114" s="22">
        <v>1</v>
      </c>
      <c r="AE114" s="22">
        <v>1</v>
      </c>
      <c r="AF114" s="22">
        <f>PERCENTILE($L$2:$L$127, 0.05)</f>
        <v>-7.0738934788639324E-2</v>
      </c>
      <c r="AG114" s="22">
        <f>PERCENTILE($L$2:$L$127, 0.95)</f>
        <v>0.99971493111423171</v>
      </c>
      <c r="AH114" s="22">
        <f>MIN(MAX(L114,AF114), AG114)</f>
        <v>0.54988467154027199</v>
      </c>
      <c r="AI114" s="22">
        <f>AH114-$AH$128+1</f>
        <v>1.6206236063289112</v>
      </c>
      <c r="AJ114" s="22">
        <f>PERCENTILE($M$2:$M$127, 0.02)</f>
        <v>-2.5491164753882352</v>
      </c>
      <c r="AK114" s="22">
        <f>PERCENTILE($M$2:$M$127, 0.98)</f>
        <v>1.3143569426364499</v>
      </c>
      <c r="AL114" s="22">
        <f>MIN(MAX(M114,AJ114), AK114)</f>
        <v>-0.69863399689637595</v>
      </c>
      <c r="AM114" s="22">
        <f>AL114-$AL$128 + 1</f>
        <v>2.850482478491859</v>
      </c>
      <c r="AN114" s="46">
        <v>1</v>
      </c>
      <c r="AO114" s="46">
        <v>1</v>
      </c>
      <c r="AP114" s="51">
        <v>1</v>
      </c>
      <c r="AQ114" s="21">
        <v>1</v>
      </c>
      <c r="AR114" s="17">
        <f>(AI114^4)*AB114*AE114*AN114</f>
        <v>6.8980866041814517</v>
      </c>
      <c r="AS114" s="17">
        <f>(AI114^4) *Z114*AC114*AO114</f>
        <v>6.8980866041814517</v>
      </c>
      <c r="AT114" s="17">
        <f>(AM114^4)*AA114*AP114*AQ114</f>
        <v>66.019693415752968</v>
      </c>
      <c r="AU114" s="17">
        <f>MIN(AR114, 0.05*AR$128)</f>
        <v>6.8980866041814517</v>
      </c>
      <c r="AV114" s="17">
        <f>MIN(AS114, 0.05*AS$128)</f>
        <v>6.8980866041814517</v>
      </c>
      <c r="AW114" s="17">
        <f>MIN(AT114, 0.05*AT$128)</f>
        <v>66.019693415752968</v>
      </c>
      <c r="AX114" s="14">
        <f>AU114/$AU$128</f>
        <v>1.0822942239979297E-2</v>
      </c>
      <c r="AY114" s="14">
        <f>AV114/$AV$128</f>
        <v>1.4257740806850569E-2</v>
      </c>
      <c r="AZ114" s="67">
        <f>AW114/$AW$128</f>
        <v>6.2419944677036959E-3</v>
      </c>
      <c r="BA114" s="21">
        <f>N114</f>
        <v>0</v>
      </c>
      <c r="BB114" s="66">
        <v>1512</v>
      </c>
      <c r="BC114" s="15">
        <f>$D$134*AX114</f>
        <v>1370.7364576356179</v>
      </c>
      <c r="BD114" s="19">
        <f>BC114-BB114</f>
        <v>-141.26354236438215</v>
      </c>
      <c r="BE114" s="53">
        <f>BD114*IF($BD$128 &gt; 0, (BD114&gt;0), (BD114&lt;0))</f>
        <v>0</v>
      </c>
      <c r="BF114" s="61">
        <f>BE114/$BE$128</f>
        <v>0</v>
      </c>
      <c r="BG114" s="62">
        <f>BF114*$BD$128</f>
        <v>0</v>
      </c>
      <c r="BH114" s="63">
        <f>(IF(BG114 &gt; 0, V114, W114))</f>
        <v>78.392089782306044</v>
      </c>
      <c r="BI114" s="46">
        <f>BG114/BH114</f>
        <v>0</v>
      </c>
      <c r="BJ114" s="64">
        <f>BB114/BC114</f>
        <v>1.1030566755392555</v>
      </c>
      <c r="BK114" s="66">
        <v>0</v>
      </c>
      <c r="BL114" s="66">
        <v>2646</v>
      </c>
      <c r="BM114" s="66">
        <v>76</v>
      </c>
      <c r="BN114" s="10">
        <f>SUM(BK114:BM114)</f>
        <v>2722</v>
      </c>
      <c r="BO114" s="15">
        <f>AY114*$D$133</f>
        <v>2680.3697252430657</v>
      </c>
      <c r="BP114" s="9">
        <f>BO114-BN114</f>
        <v>-41.630274756934341</v>
      </c>
      <c r="BQ114" s="53">
        <f>BP114*IF($BP$128 &gt; 0, (BP114&gt;0), (BP114&lt;0))</f>
        <v>0</v>
      </c>
      <c r="BR114" s="7">
        <f>BQ114/$BQ$128</f>
        <v>0</v>
      </c>
      <c r="BS114" s="62">
        <f>BR114*$BP$128</f>
        <v>0</v>
      </c>
      <c r="BT114" s="48">
        <f>IF(BS114&gt;0,V114,W114)</f>
        <v>78.392089782306044</v>
      </c>
      <c r="BU114" s="46">
        <f>BS114/BT114</f>
        <v>0</v>
      </c>
      <c r="BV114" s="64">
        <f>BN114/BO114</f>
        <v>1.0155315419230677</v>
      </c>
      <c r="BW114" s="16">
        <f>BB114+BN114+BY114</f>
        <v>4234</v>
      </c>
      <c r="BX114" s="69">
        <f>BC114+BO114+BZ114</f>
        <v>4098.8699245455518</v>
      </c>
      <c r="BY114" s="66">
        <v>0</v>
      </c>
      <c r="BZ114" s="15">
        <f>AZ114*$D$136</f>
        <v>47.763741666868683</v>
      </c>
      <c r="CA114" s="37">
        <f>BZ114-BY114</f>
        <v>47.763741666868683</v>
      </c>
      <c r="CB114" s="54">
        <f>CA114*(CA114&lt;&gt;0)</f>
        <v>47.763741666868683</v>
      </c>
      <c r="CC114" s="26">
        <f>CB114/$CB$128</f>
        <v>1.201603563946383E-2</v>
      </c>
      <c r="CD114" s="47">
        <f>CC114 * $CA$128</f>
        <v>47.763741666868683</v>
      </c>
      <c r="CE114" s="48">
        <f>IF(CD114&gt;0, V114, W114)</f>
        <v>73.967883961919156</v>
      </c>
      <c r="CF114" s="65">
        <f>CD114/CE114</f>
        <v>0.64573621832225003</v>
      </c>
      <c r="CG114" t="s">
        <v>224</v>
      </c>
      <c r="CH114" s="66">
        <v>0</v>
      </c>
      <c r="CI114" s="15">
        <f>AZ114*$CH$131</f>
        <v>52.239251700212229</v>
      </c>
      <c r="CJ114" s="37">
        <f>CI114-CH114</f>
        <v>52.239251700212229</v>
      </c>
      <c r="CK114" s="54">
        <f>CJ114*(CJ114&lt;&gt;0)</f>
        <v>52.239251700212229</v>
      </c>
      <c r="CL114" s="26">
        <f>CK114/$CK$128</f>
        <v>7.6890273329720754E-3</v>
      </c>
      <c r="CM114" s="47">
        <f>CL114 * $CJ$128</f>
        <v>52.239251700212229</v>
      </c>
      <c r="CN114" s="48">
        <f>IF(CD114&gt;0,V114,W114)</f>
        <v>73.967883961919156</v>
      </c>
      <c r="CO114" s="65">
        <f>CM114/CN114</f>
        <v>0.70624234332709224</v>
      </c>
      <c r="CP114" s="70">
        <f>N114</f>
        <v>0</v>
      </c>
      <c r="CQ114" s="1">
        <f>BW114+BY114</f>
        <v>4234</v>
      </c>
    </row>
    <row r="115" spans="1:95" x14ac:dyDescent="0.2">
      <c r="A115" s="31" t="s">
        <v>126</v>
      </c>
      <c r="B115">
        <v>1</v>
      </c>
      <c r="C115">
        <v>1</v>
      </c>
      <c r="D115">
        <v>0.92097061442564498</v>
      </c>
      <c r="E115">
        <v>7.9029385574354405E-2</v>
      </c>
      <c r="F115">
        <v>0.67035398230088405</v>
      </c>
      <c r="G115">
        <v>0.67035398230088405</v>
      </c>
      <c r="H115">
        <v>0.97846441947565499</v>
      </c>
      <c r="I115">
        <v>0.87289325842696597</v>
      </c>
      <c r="J115">
        <v>0.92417260042210403</v>
      </c>
      <c r="K115">
        <v>0.78709769598590595</v>
      </c>
      <c r="L115">
        <v>0.30918727585750599</v>
      </c>
      <c r="M115">
        <v>-1.4419011005817099</v>
      </c>
      <c r="N115" s="21">
        <v>0</v>
      </c>
      <c r="O115">
        <v>1.0109064676828901</v>
      </c>
      <c r="P115">
        <v>0.99383585690346199</v>
      </c>
      <c r="Q115">
        <v>1.0120951517515899</v>
      </c>
      <c r="R115">
        <v>0.98949173453350003</v>
      </c>
      <c r="S115">
        <v>53.7</v>
      </c>
      <c r="T115" s="27">
        <f>IF(C115,P115,R115)</f>
        <v>0.99383585690346199</v>
      </c>
      <c r="U115" s="27">
        <f>IF(D115 = 0,O115,Q115)</f>
        <v>1.0120951517515899</v>
      </c>
      <c r="V115" s="39">
        <f>S115*T115^(1-N115)</f>
        <v>53.368985515715913</v>
      </c>
      <c r="W115" s="38">
        <f>S115*U115^(N115+1)</f>
        <v>54.34950964906038</v>
      </c>
      <c r="X115" s="44">
        <f>0.5 * (D115-MAX($D$3:$D$127))/(MIN($D$3:$D$127)-MAX($D$3:$D$127)) + 0.75</f>
        <v>0.77996133716175731</v>
      </c>
      <c r="Y115" s="44">
        <f>AVERAGE(D115, F115, G115, H115, I115, J115, K115)</f>
        <v>0.83204379333400624</v>
      </c>
      <c r="Z115" s="22">
        <f>AI115^N115</f>
        <v>1</v>
      </c>
      <c r="AA115" s="22">
        <f>(Z115+AB115)/2</f>
        <v>1</v>
      </c>
      <c r="AB115" s="22">
        <f>AM115^N115</f>
        <v>1</v>
      </c>
      <c r="AC115" s="22">
        <v>1</v>
      </c>
      <c r="AD115" s="22">
        <v>1</v>
      </c>
      <c r="AE115" s="22">
        <v>1</v>
      </c>
      <c r="AF115" s="22">
        <f>PERCENTILE($L$2:$L$127, 0.05)</f>
        <v>-7.0738934788639324E-2</v>
      </c>
      <c r="AG115" s="22">
        <f>PERCENTILE($L$2:$L$127, 0.95)</f>
        <v>0.99971493111423171</v>
      </c>
      <c r="AH115" s="22">
        <f>MIN(MAX(L115,AF115), AG115)</f>
        <v>0.30918727585750599</v>
      </c>
      <c r="AI115" s="22">
        <f>AH115-$AH$128+1</f>
        <v>1.3799262106461452</v>
      </c>
      <c r="AJ115" s="22">
        <f>PERCENTILE($M$2:$M$127, 0.02)</f>
        <v>-2.5491164753882352</v>
      </c>
      <c r="AK115" s="22">
        <f>PERCENTILE($M$2:$M$127, 0.98)</f>
        <v>1.3143569426364499</v>
      </c>
      <c r="AL115" s="22">
        <f>MIN(MAX(M115,AJ115), AK115)</f>
        <v>-1.4419011005817099</v>
      </c>
      <c r="AM115" s="22">
        <f>AL115-$AL$128 + 1</f>
        <v>2.1072153748065254</v>
      </c>
      <c r="AN115" s="46">
        <v>1</v>
      </c>
      <c r="AO115" s="46">
        <v>1</v>
      </c>
      <c r="AP115" s="51">
        <v>1</v>
      </c>
      <c r="AQ115" s="21">
        <v>1</v>
      </c>
      <c r="AR115" s="17">
        <f>(AI115^4)*AB115*AE115*AN115</f>
        <v>3.6259637272739749</v>
      </c>
      <c r="AS115" s="17">
        <f>(AI115^4) *Z115*AC115*AO115</f>
        <v>3.6259637272739749</v>
      </c>
      <c r="AT115" s="17">
        <f>(AM115^4)*AA115*AP115*AQ115</f>
        <v>19.716767053279636</v>
      </c>
      <c r="AU115" s="17">
        <f>MIN(AR115, 0.05*AR$128)</f>
        <v>3.6259637272739749</v>
      </c>
      <c r="AV115" s="17">
        <f>MIN(AS115, 0.05*AS$128)</f>
        <v>3.6259637272739749</v>
      </c>
      <c r="AW115" s="17">
        <f>MIN(AT115, 0.05*AT$128)</f>
        <v>19.716767053279636</v>
      </c>
      <c r="AX115" s="14">
        <f>AU115/$AU$128</f>
        <v>5.689055275234986E-3</v>
      </c>
      <c r="AY115" s="14">
        <f>AV115/$AV$128</f>
        <v>7.4945494258039673E-3</v>
      </c>
      <c r="AZ115" s="67">
        <f>AW115/$AW$128</f>
        <v>1.8641702876827928E-3</v>
      </c>
      <c r="BA115" s="21">
        <f>N115</f>
        <v>0</v>
      </c>
      <c r="BB115" s="66">
        <v>724</v>
      </c>
      <c r="BC115" s="15">
        <f>$D$134*AX115</f>
        <v>720.52453966378619</v>
      </c>
      <c r="BD115" s="19">
        <f>BC115-BB115</f>
        <v>-3.4754603362138141</v>
      </c>
      <c r="BE115" s="53">
        <f>BD115*IF($BD$128 &gt; 0, (BD115&gt;0), (BD115&lt;0))</f>
        <v>0</v>
      </c>
      <c r="BF115" s="61">
        <f>BE115/$BE$128</f>
        <v>0</v>
      </c>
      <c r="BG115" s="62">
        <f>BF115*$BD$128</f>
        <v>0</v>
      </c>
      <c r="BH115" s="63">
        <f>(IF(BG115 &gt; 0, V115, W115))</f>
        <v>54.34950964906038</v>
      </c>
      <c r="BI115" s="46">
        <f>BG115/BH115</f>
        <v>0</v>
      </c>
      <c r="BJ115" s="64">
        <f>BB115/BC115</f>
        <v>1.0048235141829251</v>
      </c>
      <c r="BK115" s="66">
        <v>0</v>
      </c>
      <c r="BL115" s="66">
        <v>1611</v>
      </c>
      <c r="BM115" s="66">
        <v>0</v>
      </c>
      <c r="BN115" s="10">
        <f>SUM(BK115:BM115)</f>
        <v>1611</v>
      </c>
      <c r="BO115" s="15">
        <f>AY115*$D$133</f>
        <v>1408.9303247545911</v>
      </c>
      <c r="BP115" s="9">
        <f>BO115-BN115</f>
        <v>-202.06967524540892</v>
      </c>
      <c r="BQ115" s="53">
        <f>BP115*IF($BP$128 &gt; 0, (BP115&gt;0), (BP115&lt;0))</f>
        <v>0</v>
      </c>
      <c r="BR115" s="7">
        <f>BQ115/$BQ$128</f>
        <v>0</v>
      </c>
      <c r="BS115" s="62">
        <f>BR115*$BP$128</f>
        <v>0</v>
      </c>
      <c r="BT115" s="48">
        <f>IF(BS115&gt;0,V115,W115)</f>
        <v>54.34950964906038</v>
      </c>
      <c r="BU115" s="46">
        <f>BS115/BT115</f>
        <v>0</v>
      </c>
      <c r="BV115" s="64">
        <f>BN115/BO115</f>
        <v>1.1434206303144236</v>
      </c>
      <c r="BW115" s="16">
        <f>BB115+BN115+BY115</f>
        <v>2335</v>
      </c>
      <c r="BX115" s="69">
        <f>BC115+BO115+BZ115</f>
        <v>2143.7194954597262</v>
      </c>
      <c r="BY115" s="66">
        <v>0</v>
      </c>
      <c r="BZ115" s="15">
        <f>AZ115*$D$136</f>
        <v>14.26463104134873</v>
      </c>
      <c r="CA115" s="37">
        <f>BZ115-BY115</f>
        <v>14.26463104134873</v>
      </c>
      <c r="CB115" s="54">
        <f>CA115*(CA115&lt;&gt;0)</f>
        <v>14.26463104134873</v>
      </c>
      <c r="CC115" s="26">
        <f>CB115/$CB$128</f>
        <v>3.588586425496539E-3</v>
      </c>
      <c r="CD115" s="47">
        <f>CC115 * $CA$128</f>
        <v>14.26463104134873</v>
      </c>
      <c r="CE115" s="48">
        <f>IF(CD115&gt;0, V115, W115)</f>
        <v>53.368985515715913</v>
      </c>
      <c r="CF115" s="65">
        <f>CD115/CE115</f>
        <v>0.26728315900155403</v>
      </c>
      <c r="CG115" t="s">
        <v>224</v>
      </c>
      <c r="CH115" s="66">
        <v>0</v>
      </c>
      <c r="CI115" s="15">
        <f>AZ115*$CH$131</f>
        <v>15.601241137617293</v>
      </c>
      <c r="CJ115" s="37">
        <f>CI115-CH115</f>
        <v>15.601241137617293</v>
      </c>
      <c r="CK115" s="54">
        <f>CJ115*(CJ115&lt;&gt;0)</f>
        <v>15.601241137617293</v>
      </c>
      <c r="CL115" s="26">
        <f>CK115/$CK$128</f>
        <v>2.2963263375945404E-3</v>
      </c>
      <c r="CM115" s="47">
        <f>CL115 * $CJ$128</f>
        <v>15.601241137617293</v>
      </c>
      <c r="CN115" s="48">
        <f>IF(CD115&gt;0,V115,W115)</f>
        <v>53.368985515715913</v>
      </c>
      <c r="CO115" s="65">
        <f>CM115/CN115</f>
        <v>0.29232785646680681</v>
      </c>
      <c r="CP115" s="70">
        <f>N115</f>
        <v>0</v>
      </c>
      <c r="CQ115" s="1">
        <f>BW115+BY115</f>
        <v>2335</v>
      </c>
    </row>
    <row r="116" spans="1:95" x14ac:dyDescent="0.2">
      <c r="A116" s="31" t="s">
        <v>196</v>
      </c>
      <c r="B116">
        <v>0</v>
      </c>
      <c r="C116">
        <v>0</v>
      </c>
      <c r="D116">
        <v>0.13823411905713101</v>
      </c>
      <c r="E116">
        <v>0.86176588094286799</v>
      </c>
      <c r="F116">
        <v>0.14938418752483101</v>
      </c>
      <c r="G116">
        <v>0.14938418752483101</v>
      </c>
      <c r="H116">
        <v>0.122440451316339</v>
      </c>
      <c r="I116">
        <v>0.17634768073547799</v>
      </c>
      <c r="J116">
        <v>0.14694247043602299</v>
      </c>
      <c r="K116">
        <v>0.14815829898786201</v>
      </c>
      <c r="L116">
        <v>0.81873168892878301</v>
      </c>
      <c r="M116">
        <v>-2.3442582947618802</v>
      </c>
      <c r="N116" s="21">
        <v>0</v>
      </c>
      <c r="O116">
        <v>1.00075608871505</v>
      </c>
      <c r="P116">
        <v>0.98413382532621296</v>
      </c>
      <c r="Q116">
        <v>1.01773638511261</v>
      </c>
      <c r="R116">
        <v>0.99144487117705404</v>
      </c>
      <c r="S116">
        <v>330.5</v>
      </c>
      <c r="T116" s="27">
        <f>IF(C116,P116,R116)</f>
        <v>0.99144487117705404</v>
      </c>
      <c r="U116" s="27">
        <f>IF(D116 = 0,O116,Q116)</f>
        <v>1.01773638511261</v>
      </c>
      <c r="V116" s="39">
        <f>S116*T116^(1-N116)</f>
        <v>327.67252992401637</v>
      </c>
      <c r="W116" s="38">
        <f>S116*U116^(N116+1)</f>
        <v>336.36187527971759</v>
      </c>
      <c r="X116" s="44">
        <f>0.5 * (D116-MAX($D$3:$D$127))/(MIN($D$3:$D$127)-MAX($D$3:$D$127)) + 0.75</f>
        <v>1.1797959183673472</v>
      </c>
      <c r="Y116" s="44">
        <f>AVERAGE(D116, F116, G116, H116, I116, J116, K116)</f>
        <v>0.14727019936892785</v>
      </c>
      <c r="Z116" s="22">
        <f>AI116^N116</f>
        <v>1</v>
      </c>
      <c r="AA116" s="22">
        <f>(Z116+AB116)/2</f>
        <v>1</v>
      </c>
      <c r="AB116" s="22">
        <f>AM116^N116</f>
        <v>1</v>
      </c>
      <c r="AC116" s="22">
        <v>1</v>
      </c>
      <c r="AD116" s="22">
        <v>1</v>
      </c>
      <c r="AE116" s="22">
        <v>1</v>
      </c>
      <c r="AF116" s="22">
        <f>PERCENTILE($L$2:$L$127, 0.05)</f>
        <v>-7.0738934788639324E-2</v>
      </c>
      <c r="AG116" s="22">
        <f>PERCENTILE($L$2:$L$127, 0.95)</f>
        <v>0.99971493111423171</v>
      </c>
      <c r="AH116" s="22">
        <f>MIN(MAX(L116,AF116), AG116)</f>
        <v>0.81873168892878301</v>
      </c>
      <c r="AI116" s="22">
        <f>AH116-$AH$128+1</f>
        <v>1.8894706237174224</v>
      </c>
      <c r="AJ116" s="22">
        <f>PERCENTILE($M$2:$M$127, 0.02)</f>
        <v>-2.5491164753882352</v>
      </c>
      <c r="AK116" s="22">
        <f>PERCENTILE($M$2:$M$127, 0.98)</f>
        <v>1.3143569426364499</v>
      </c>
      <c r="AL116" s="22">
        <f>MIN(MAX(M116,AJ116), AK116)</f>
        <v>-2.3442582947618802</v>
      </c>
      <c r="AM116" s="22">
        <f>AL116-$AL$128 + 1</f>
        <v>1.204858180626355</v>
      </c>
      <c r="AN116" s="46">
        <v>1</v>
      </c>
      <c r="AO116" s="46">
        <v>1</v>
      </c>
      <c r="AP116" s="51">
        <v>1</v>
      </c>
      <c r="AQ116" s="21">
        <v>1</v>
      </c>
      <c r="AR116" s="17">
        <f>(AI116^4)*AB116*AE116*AN116</f>
        <v>12.745608568390649</v>
      </c>
      <c r="AS116" s="17">
        <f>(AI116^4) *Z116*AC116*AO116</f>
        <v>12.745608568390649</v>
      </c>
      <c r="AT116" s="17">
        <f>(AM116^4)*AA116*AP116*AQ116</f>
        <v>2.1073842160060123</v>
      </c>
      <c r="AU116" s="17">
        <f>MIN(AR116, 0.05*AR$128)</f>
        <v>12.745608568390649</v>
      </c>
      <c r="AV116" s="17">
        <f>MIN(AS116, 0.05*AS$128)</f>
        <v>12.745608568390649</v>
      </c>
      <c r="AW116" s="17">
        <f>MIN(AT116, 0.05*AT$128)</f>
        <v>2.1073842160060123</v>
      </c>
      <c r="AX116" s="14">
        <f>AU116/$AU$128</f>
        <v>1.9997572263801142E-2</v>
      </c>
      <c r="AY116" s="14">
        <f>AV116/$AV$128</f>
        <v>2.6344056521924675E-2</v>
      </c>
      <c r="AZ116" s="67">
        <f>AW116/$AW$128</f>
        <v>1.9924782950441383E-4</v>
      </c>
      <c r="BA116" s="21">
        <f>N116</f>
        <v>0</v>
      </c>
      <c r="BB116" s="66">
        <v>992</v>
      </c>
      <c r="BC116" s="15">
        <f>$D$134*AX116</f>
        <v>2532.7125247826784</v>
      </c>
      <c r="BD116" s="19">
        <f>BC116-BB116</f>
        <v>1540.7125247826784</v>
      </c>
      <c r="BE116" s="53">
        <f>BD116*IF($BD$128 &gt; 0, (BD116&gt;0), (BD116&lt;0))</f>
        <v>1540.7125247826784</v>
      </c>
      <c r="BF116" s="61">
        <f>BE116/$BE$128</f>
        <v>5.6204029538646942E-2</v>
      </c>
      <c r="BG116" s="62">
        <f>BF116*$BD$128</f>
        <v>697.99784284045757</v>
      </c>
      <c r="BH116" s="63">
        <f>(IF(BG116 &gt; 0, V116, W116))</f>
        <v>327.67252992401637</v>
      </c>
      <c r="BI116" s="46">
        <f>BG116/BH116</f>
        <v>2.1301689311652567</v>
      </c>
      <c r="BJ116" s="64">
        <f>BB116/BC116</f>
        <v>0.39167492966266254</v>
      </c>
      <c r="BK116" s="66">
        <v>992</v>
      </c>
      <c r="BL116" s="66">
        <v>2314</v>
      </c>
      <c r="BM116" s="66">
        <v>0</v>
      </c>
      <c r="BN116" s="10">
        <f>SUM(BK116:BM116)</f>
        <v>3306</v>
      </c>
      <c r="BO116" s="15">
        <f>AY116*$D$133</f>
        <v>4952.5245617827077</v>
      </c>
      <c r="BP116" s="9">
        <f>BO116-BN116</f>
        <v>1646.5245617827077</v>
      </c>
      <c r="BQ116" s="53">
        <f>BP116*IF($BP$128 &gt; 0, (BP116&gt;0), (BP116&lt;0))</f>
        <v>1646.5245617827077</v>
      </c>
      <c r="BR116" s="7">
        <f>BQ116/$BQ$128</f>
        <v>0.10790345084287598</v>
      </c>
      <c r="BS116" s="62">
        <f>BR116*$BP$128</f>
        <v>290.47608966902578</v>
      </c>
      <c r="BT116" s="48">
        <f>IF(BS116&gt;0,V116,W116)</f>
        <v>327.67252992401637</v>
      </c>
      <c r="BU116" s="46">
        <f>BS116/BT116</f>
        <v>0.88648288502055383</v>
      </c>
      <c r="BV116" s="64">
        <f>BN116/BO116</f>
        <v>0.66753833499615689</v>
      </c>
      <c r="BW116" s="16">
        <f>BB116+BN116+BY116</f>
        <v>4298</v>
      </c>
      <c r="BX116" s="69">
        <f>BC116+BO116+BZ116</f>
        <v>7486.761730956754</v>
      </c>
      <c r="BY116" s="66">
        <v>0</v>
      </c>
      <c r="BZ116" s="15">
        <f>AZ116*$D$136</f>
        <v>1.5246443913677747</v>
      </c>
      <c r="CA116" s="37">
        <f>BZ116-BY116</f>
        <v>1.5246443913677747</v>
      </c>
      <c r="CB116" s="54">
        <f>CA116*(CA116&lt;&gt;0)</f>
        <v>1.5246443913677747</v>
      </c>
      <c r="CC116" s="26">
        <f>CB116/$CB$128</f>
        <v>3.8355833745101287E-4</v>
      </c>
      <c r="CD116" s="47">
        <f>CC116 * $CA$128</f>
        <v>1.5246443913677747</v>
      </c>
      <c r="CE116" s="48">
        <f>IF(CD116&gt;0, V116, W116)</f>
        <v>327.67252992401637</v>
      </c>
      <c r="CF116" s="65">
        <f>CD116/CE116</f>
        <v>4.6529515053377315E-3</v>
      </c>
      <c r="CG116" t="s">
        <v>224</v>
      </c>
      <c r="CH116" s="66">
        <v>0</v>
      </c>
      <c r="CI116" s="15">
        <f>AZ116*$CH$131</f>
        <v>1.6675050851224393</v>
      </c>
      <c r="CJ116" s="37">
        <f>CI116-CH116</f>
        <v>1.6675050851224393</v>
      </c>
      <c r="CK116" s="54">
        <f>CJ116*(CJ116&lt;&gt;0)</f>
        <v>1.6675050851224393</v>
      </c>
      <c r="CL116" s="26">
        <f>CK116/$CK$128</f>
        <v>2.454378988993878E-4</v>
      </c>
      <c r="CM116" s="47">
        <f>CL116 * $CJ$128</f>
        <v>1.6675050851224391</v>
      </c>
      <c r="CN116" s="48">
        <f>IF(CD116&gt;0,V116,W116)</f>
        <v>327.67252992401637</v>
      </c>
      <c r="CO116" s="65">
        <f>CM116/CN116</f>
        <v>5.0889376827197418E-3</v>
      </c>
      <c r="CP116" s="70">
        <f>N116</f>
        <v>0</v>
      </c>
      <c r="CQ116" s="1">
        <f>BW116+BY116</f>
        <v>4298</v>
      </c>
    </row>
    <row r="117" spans="1:95" x14ac:dyDescent="0.2">
      <c r="A117" s="31" t="s">
        <v>181</v>
      </c>
      <c r="B117">
        <v>1</v>
      </c>
      <c r="C117">
        <v>1</v>
      </c>
      <c r="D117">
        <v>0.65426695842450699</v>
      </c>
      <c r="E117">
        <v>0.34573304157549201</v>
      </c>
      <c r="F117">
        <v>0.64118895966029699</v>
      </c>
      <c r="G117">
        <v>0.64118895966029699</v>
      </c>
      <c r="H117">
        <v>0.41498559077809799</v>
      </c>
      <c r="I117">
        <v>0.28818443804034499</v>
      </c>
      <c r="J117">
        <v>0.345821325648415</v>
      </c>
      <c r="K117">
        <v>0.47088938830775501</v>
      </c>
      <c r="L117">
        <v>0.59727744123285997</v>
      </c>
      <c r="M117">
        <v>-1.5234081418980501</v>
      </c>
      <c r="N117" s="21">
        <v>0</v>
      </c>
      <c r="O117">
        <v>1.0004359297580201</v>
      </c>
      <c r="P117">
        <v>0.96944196030163798</v>
      </c>
      <c r="Q117">
        <v>1.02419581580303</v>
      </c>
      <c r="R117">
        <v>0.98009841394737396</v>
      </c>
      <c r="S117">
        <v>23.6800003051757</v>
      </c>
      <c r="T117" s="27">
        <f>IF(C117,P117,R117)</f>
        <v>0.96944196030163798</v>
      </c>
      <c r="U117" s="27">
        <f>IF(D117 = 0,O117,Q117)</f>
        <v>1.02419581580303</v>
      </c>
      <c r="V117" s="39">
        <f>S117*T117^(1-N117)</f>
        <v>22.956385915792914</v>
      </c>
      <c r="W117" s="38">
        <f>S117*U117^(N117+1)</f>
        <v>24.252957230775426</v>
      </c>
      <c r="X117" s="44">
        <f>0.5 * (D117-MAX($D$3:$D$127))/(MIN($D$3:$D$127)-MAX($D$3:$D$127)) + 0.75</f>
        <v>0.91619791899254266</v>
      </c>
      <c r="Y117" s="44">
        <f>AVERAGE(D117, F117, G117, H117, I117, J117, K117)</f>
        <v>0.49378937435995912</v>
      </c>
      <c r="Z117" s="22">
        <f>AI117^N117</f>
        <v>1</v>
      </c>
      <c r="AA117" s="22">
        <f>(Z117+AB117)/2</f>
        <v>1</v>
      </c>
      <c r="AB117" s="22">
        <f>AM117^N117</f>
        <v>1</v>
      </c>
      <c r="AC117" s="22">
        <v>1</v>
      </c>
      <c r="AD117" s="22">
        <v>1</v>
      </c>
      <c r="AE117" s="22">
        <v>1</v>
      </c>
      <c r="AF117" s="22">
        <f>PERCENTILE($L$2:$L$127, 0.05)</f>
        <v>-7.0738934788639324E-2</v>
      </c>
      <c r="AG117" s="22">
        <f>PERCENTILE($L$2:$L$127, 0.95)</f>
        <v>0.99971493111423171</v>
      </c>
      <c r="AH117" s="22">
        <f>MIN(MAX(L117,AF117), AG117)</f>
        <v>0.59727744123285997</v>
      </c>
      <c r="AI117" s="22">
        <f>AH117-$AH$128+1</f>
        <v>1.6680163760214994</v>
      </c>
      <c r="AJ117" s="22">
        <f>PERCENTILE($M$2:$M$127, 0.02)</f>
        <v>-2.5491164753882352</v>
      </c>
      <c r="AK117" s="22">
        <f>PERCENTILE($M$2:$M$127, 0.98)</f>
        <v>1.3143569426364499</v>
      </c>
      <c r="AL117" s="22">
        <f>MIN(MAX(M117,AJ117), AK117)</f>
        <v>-1.5234081418980501</v>
      </c>
      <c r="AM117" s="22">
        <f>AL117-$AL$128 + 1</f>
        <v>2.0257083334901851</v>
      </c>
      <c r="AN117" s="46">
        <v>1</v>
      </c>
      <c r="AO117" s="46">
        <v>1</v>
      </c>
      <c r="AP117" s="51">
        <v>1</v>
      </c>
      <c r="AQ117" s="21">
        <v>1</v>
      </c>
      <c r="AR117" s="17">
        <f>(AI117^4)*AB117*AE117*AN117</f>
        <v>7.7410743787157399</v>
      </c>
      <c r="AS117" s="17">
        <f>(AI117^4) *Z117*AC117*AO117</f>
        <v>7.7410743787157399</v>
      </c>
      <c r="AT117" s="17">
        <f>(AM117^4)*AA117*AP117*AQ117</f>
        <v>16.838665079246613</v>
      </c>
      <c r="AU117" s="17">
        <f>MIN(AR117, 0.05*AR$128)</f>
        <v>7.7410743787157399</v>
      </c>
      <c r="AV117" s="17">
        <f>MIN(AS117, 0.05*AS$128)</f>
        <v>7.7410743787157399</v>
      </c>
      <c r="AW117" s="17">
        <f>MIN(AT117, 0.05*AT$128)</f>
        <v>16.838665079246613</v>
      </c>
      <c r="AX117" s="14">
        <f>AU117/$AU$128</f>
        <v>1.2145571037835036E-2</v>
      </c>
      <c r="AY117" s="14">
        <f>AV117/$AV$128</f>
        <v>1.6000122699442055E-2</v>
      </c>
      <c r="AZ117" s="67">
        <f>AW117/$AW$128</f>
        <v>1.5920530500841922E-3</v>
      </c>
      <c r="BA117" s="21">
        <f>N117</f>
        <v>0</v>
      </c>
      <c r="BB117" s="66">
        <v>1681</v>
      </c>
      <c r="BC117" s="15">
        <f>$D$134*AX117</f>
        <v>1538.2487175128451</v>
      </c>
      <c r="BD117" s="19">
        <f>BC117-BB117</f>
        <v>-142.75128248715487</v>
      </c>
      <c r="BE117" s="53">
        <f>BD117*IF($BD$128 &gt; 0, (BD117&gt;0), (BD117&lt;0))</f>
        <v>0</v>
      </c>
      <c r="BF117" s="61">
        <f>BE117/$BE$128</f>
        <v>0</v>
      </c>
      <c r="BG117" s="62">
        <f>BF117*$BD$128</f>
        <v>0</v>
      </c>
      <c r="BH117" s="63">
        <f>(IF(BG117 &gt; 0, V117, W117))</f>
        <v>24.252957230775426</v>
      </c>
      <c r="BI117" s="46">
        <f>BG117/BH117</f>
        <v>0</v>
      </c>
      <c r="BJ117" s="64">
        <f>BB117/BC117</f>
        <v>1.0928011711382837</v>
      </c>
      <c r="BK117" s="66">
        <v>568</v>
      </c>
      <c r="BL117" s="66">
        <v>3126</v>
      </c>
      <c r="BM117" s="66">
        <v>0</v>
      </c>
      <c r="BN117" s="10">
        <f>SUM(BK117:BM117)</f>
        <v>3694</v>
      </c>
      <c r="BO117" s="15">
        <f>AY117*$D$133</f>
        <v>3007.9270667589099</v>
      </c>
      <c r="BP117" s="9">
        <f>BO117-BN117</f>
        <v>-686.07293324109014</v>
      </c>
      <c r="BQ117" s="53">
        <f>BP117*IF($BP$128 &gt; 0, (BP117&gt;0), (BP117&lt;0))</f>
        <v>0</v>
      </c>
      <c r="BR117" s="7">
        <f>BQ117/$BQ$128</f>
        <v>0</v>
      </c>
      <c r="BS117" s="62">
        <f>BR117*$BP$128</f>
        <v>0</v>
      </c>
      <c r="BT117" s="48">
        <f>IF(BS117&gt;0,V117,W117)</f>
        <v>24.252957230775426</v>
      </c>
      <c r="BU117" s="46">
        <f>BS117/BT117</f>
        <v>0</v>
      </c>
      <c r="BV117" s="64">
        <f>BN117/BO117</f>
        <v>1.2280882873866834</v>
      </c>
      <c r="BW117" s="16">
        <f>BB117+BN117+BY117</f>
        <v>5375</v>
      </c>
      <c r="BX117" s="69">
        <f>BC117+BO117+BZ117</f>
        <v>4558.3581742109991</v>
      </c>
      <c r="BY117" s="66">
        <v>0</v>
      </c>
      <c r="BZ117" s="15">
        <f>AZ117*$D$136</f>
        <v>12.182389939244239</v>
      </c>
      <c r="CA117" s="37">
        <f>BZ117-BY117</f>
        <v>12.182389939244239</v>
      </c>
      <c r="CB117" s="54">
        <f>CA117*(CA117&lt;&gt;0)</f>
        <v>12.182389939244239</v>
      </c>
      <c r="CC117" s="26">
        <f>CB117/$CB$128</f>
        <v>3.064752185973396E-3</v>
      </c>
      <c r="CD117" s="47">
        <f>CC117 * $CA$128</f>
        <v>12.182389939244239</v>
      </c>
      <c r="CE117" s="48">
        <f>IF(CD117&gt;0, V117, W117)</f>
        <v>22.956385915792914</v>
      </c>
      <c r="CF117" s="65">
        <f>CD117/CE117</f>
        <v>0.53067542878617169</v>
      </c>
      <c r="CG117" t="s">
        <v>224</v>
      </c>
      <c r="CH117" s="66">
        <v>0</v>
      </c>
      <c r="CI117" s="15">
        <f>AZ117*$CH$131</f>
        <v>13.323891976154604</v>
      </c>
      <c r="CJ117" s="37">
        <f>CI117-CH117</f>
        <v>13.323891976154604</v>
      </c>
      <c r="CK117" s="54">
        <f>CJ117*(CJ117&lt;&gt;0)</f>
        <v>13.323891976154604</v>
      </c>
      <c r="CL117" s="26">
        <f>CK117/$CK$128</f>
        <v>1.9611262843913183E-3</v>
      </c>
      <c r="CM117" s="47">
        <f>CL117 * $CJ$128</f>
        <v>13.323891976154604</v>
      </c>
      <c r="CN117" s="48">
        <f>IF(CD117&gt;0,V117,W117)</f>
        <v>22.956385915792914</v>
      </c>
      <c r="CO117" s="65">
        <f>CM117/CN117</f>
        <v>0.58040024353260211</v>
      </c>
      <c r="CP117" s="70">
        <f>N117</f>
        <v>0</v>
      </c>
      <c r="CQ117" s="1">
        <f>BW117+BY117</f>
        <v>5375</v>
      </c>
    </row>
    <row r="118" spans="1:95" x14ac:dyDescent="0.2">
      <c r="A118" s="31" t="s">
        <v>178</v>
      </c>
      <c r="B118">
        <v>1</v>
      </c>
      <c r="C118">
        <v>1</v>
      </c>
      <c r="D118">
        <v>0.60654288240495102</v>
      </c>
      <c r="E118">
        <v>0.39345711759504798</v>
      </c>
      <c r="F118">
        <v>0.82249560632688901</v>
      </c>
      <c r="G118">
        <v>0.82249560632688901</v>
      </c>
      <c r="H118">
        <v>0.118494423791821</v>
      </c>
      <c r="I118">
        <v>0.28206319702602201</v>
      </c>
      <c r="J118">
        <v>0.18281935347352399</v>
      </c>
      <c r="K118">
        <v>0.38777327780998</v>
      </c>
      <c r="L118">
        <v>0.61634235791606395</v>
      </c>
      <c r="M118">
        <v>-1.88467246659848</v>
      </c>
      <c r="N118" s="21">
        <v>0</v>
      </c>
      <c r="O118">
        <v>1.0082196903921401</v>
      </c>
      <c r="P118">
        <v>0.98688489216413</v>
      </c>
      <c r="Q118">
        <v>1.00876085228999</v>
      </c>
      <c r="R118">
        <v>0.98619789198368202</v>
      </c>
      <c r="S118">
        <v>171.58000183105401</v>
      </c>
      <c r="T118" s="27">
        <f>IF(C118,P118,R118)</f>
        <v>0.98688489216413</v>
      </c>
      <c r="U118" s="27">
        <f>IF(D118 = 0,O118,Q118)</f>
        <v>1.00876085228999</v>
      </c>
      <c r="V118" s="39">
        <f>S118*T118^(1-N118)</f>
        <v>169.32971160456097</v>
      </c>
      <c r="W118" s="38">
        <f>S118*U118^(N118+1)</f>
        <v>173.0831888830121</v>
      </c>
      <c r="X118" s="44">
        <f>0.5 * (D118-MAX($D$3:$D$127))/(MIN($D$3:$D$127)-MAX($D$3:$D$127)) + 0.75</f>
        <v>0.94057615619191992</v>
      </c>
      <c r="Y118" s="44">
        <f>AVERAGE(D118, F118, G118, H118, I118, J118, K118)</f>
        <v>0.46038347816572517</v>
      </c>
      <c r="Z118" s="22">
        <f>AI118^N118</f>
        <v>1</v>
      </c>
      <c r="AA118" s="22">
        <f>(Z118+AB118)/2</f>
        <v>1</v>
      </c>
      <c r="AB118" s="22">
        <f>AM118^N118</f>
        <v>1</v>
      </c>
      <c r="AC118" s="22">
        <v>1</v>
      </c>
      <c r="AD118" s="22">
        <v>1</v>
      </c>
      <c r="AE118" s="22">
        <v>1</v>
      </c>
      <c r="AF118" s="22">
        <f>PERCENTILE($L$2:$L$127, 0.05)</f>
        <v>-7.0738934788639324E-2</v>
      </c>
      <c r="AG118" s="22">
        <f>PERCENTILE($L$2:$L$127, 0.95)</f>
        <v>0.99971493111423171</v>
      </c>
      <c r="AH118" s="22">
        <f>MIN(MAX(L118,AF118), AG118)</f>
        <v>0.61634235791606395</v>
      </c>
      <c r="AI118" s="22">
        <f>AH118-$AH$128+1</f>
        <v>1.6870812927047032</v>
      </c>
      <c r="AJ118" s="22">
        <f>PERCENTILE($M$2:$M$127, 0.02)</f>
        <v>-2.5491164753882352</v>
      </c>
      <c r="AK118" s="22">
        <f>PERCENTILE($M$2:$M$127, 0.98)</f>
        <v>1.3143569426364499</v>
      </c>
      <c r="AL118" s="22">
        <f>MIN(MAX(M118,AJ118), AK118)</f>
        <v>-1.88467246659848</v>
      </c>
      <c r="AM118" s="22">
        <f>AL118-$AL$128 + 1</f>
        <v>1.6644440087897552</v>
      </c>
      <c r="AN118" s="46">
        <v>1</v>
      </c>
      <c r="AO118" s="46">
        <v>1</v>
      </c>
      <c r="AP118" s="51">
        <v>1</v>
      </c>
      <c r="AQ118" s="21">
        <v>2</v>
      </c>
      <c r="AR118" s="17">
        <f>(AI118^4)*AB118*AE118*AN118</f>
        <v>8.1011008555903743</v>
      </c>
      <c r="AS118" s="17">
        <f>(AI118^4) *Z118*AC118*AO118</f>
        <v>8.1011008555903743</v>
      </c>
      <c r="AT118" s="17">
        <f>(AM118^4)*AA118*AP118*AQ118</f>
        <v>15.349942630569108</v>
      </c>
      <c r="AU118" s="17">
        <f>MIN(AR118, 0.05*AR$128)</f>
        <v>8.1011008555903743</v>
      </c>
      <c r="AV118" s="17">
        <f>MIN(AS118, 0.05*AS$128)</f>
        <v>8.1011008555903743</v>
      </c>
      <c r="AW118" s="17">
        <f>MIN(AT118, 0.05*AT$128)</f>
        <v>15.349942630569108</v>
      </c>
      <c r="AX118" s="14">
        <f>AU118/$AU$128</f>
        <v>1.271044445675028E-2</v>
      </c>
      <c r="AY118" s="14">
        <f>AV118/$AV$128</f>
        <v>1.6744265892392186E-2</v>
      </c>
      <c r="AZ118" s="67">
        <f>AW118/$AW$128</f>
        <v>1.4512981206410637E-3</v>
      </c>
      <c r="BA118" s="21">
        <f>N118</f>
        <v>0</v>
      </c>
      <c r="BB118" s="66">
        <v>1544</v>
      </c>
      <c r="BC118" s="15">
        <f>$D$134*AX118</f>
        <v>1609.7905008918797</v>
      </c>
      <c r="BD118" s="19">
        <f>BC118-BB118</f>
        <v>65.790500891879674</v>
      </c>
      <c r="BE118" s="53">
        <f>BD118*IF($BD$128 &gt; 0, (BD118&gt;0), (BD118&lt;0))</f>
        <v>65.790500891879674</v>
      </c>
      <c r="BF118" s="61">
        <f>BE118/$BE$128</f>
        <v>2.3999877952645006E-3</v>
      </c>
      <c r="BG118" s="62">
        <f>BF118*$BD$128</f>
        <v>29.805448429389887</v>
      </c>
      <c r="BH118" s="63">
        <f>(IF(BG118 &gt; 0, V118, W118))</f>
        <v>169.32971160456097</v>
      </c>
      <c r="BI118" s="46">
        <f>BG118/BH118</f>
        <v>0.1760201924810168</v>
      </c>
      <c r="BJ118" s="64">
        <f>BB118/BC118</f>
        <v>0.9591310168276993</v>
      </c>
      <c r="BK118" s="66">
        <v>0</v>
      </c>
      <c r="BL118" s="66">
        <v>3603</v>
      </c>
      <c r="BM118" s="66">
        <v>0</v>
      </c>
      <c r="BN118" s="10">
        <f>SUM(BK118:BM118)</f>
        <v>3603</v>
      </c>
      <c r="BO118" s="15">
        <f>AY118*$D$133</f>
        <v>3147.8215221743767</v>
      </c>
      <c r="BP118" s="9">
        <f>BO118-BN118</f>
        <v>-455.1784778256233</v>
      </c>
      <c r="BQ118" s="53">
        <f>BP118*IF($BP$128 &gt; 0, (BP118&gt;0), (BP118&lt;0))</f>
        <v>0</v>
      </c>
      <c r="BR118" s="7">
        <f>BQ118/$BQ$128</f>
        <v>0</v>
      </c>
      <c r="BS118" s="62">
        <f>BR118*$BP$128</f>
        <v>0</v>
      </c>
      <c r="BT118" s="48">
        <f>IF(BS118&gt;0,V118,W118)</f>
        <v>173.0831888830121</v>
      </c>
      <c r="BU118" s="46">
        <f>BS118/BT118</f>
        <v>0</v>
      </c>
      <c r="BV118" s="64">
        <f>BN118/BO118</f>
        <v>1.1446011073433433</v>
      </c>
      <c r="BW118" s="16">
        <f>BB118+BN118+BY118</f>
        <v>5147</v>
      </c>
      <c r="BX118" s="69">
        <f>BC118+BO118+BZ118</f>
        <v>4768.7173562854014</v>
      </c>
      <c r="BY118" s="66">
        <v>0</v>
      </c>
      <c r="BZ118" s="15">
        <f>AZ118*$D$136</f>
        <v>11.10533321914542</v>
      </c>
      <c r="CA118" s="37">
        <f>BZ118-BY118</f>
        <v>11.10533321914542</v>
      </c>
      <c r="CB118" s="54">
        <f>CA118*(CA118&lt;&gt;0)</f>
        <v>11.10533321914542</v>
      </c>
      <c r="CC118" s="26">
        <f>CB118/$CB$128</f>
        <v>2.7937945205397307E-3</v>
      </c>
      <c r="CD118" s="47">
        <f>CC118 * $CA$128</f>
        <v>11.10533321914542</v>
      </c>
      <c r="CE118" s="48">
        <f>IF(CD118&gt;0, V118, W118)</f>
        <v>169.32971160456097</v>
      </c>
      <c r="CF118" s="65">
        <f>CD118/CE118</f>
        <v>6.5584079213929836E-2</v>
      </c>
      <c r="CG118" t="s">
        <v>224</v>
      </c>
      <c r="CH118" s="66">
        <v>0</v>
      </c>
      <c r="CI118" s="15">
        <f>AZ118*$CH$131</f>
        <v>12.145913971645061</v>
      </c>
      <c r="CJ118" s="37">
        <f>CI118-CH118</f>
        <v>12.145913971645061</v>
      </c>
      <c r="CK118" s="54">
        <f>CJ118*(CJ118&lt;&gt;0)</f>
        <v>12.145913971645061</v>
      </c>
      <c r="CL118" s="26">
        <f>CK118/$CK$128</f>
        <v>1.7877412380990687E-3</v>
      </c>
      <c r="CM118" s="47">
        <f>CL118 * $CJ$128</f>
        <v>12.145913971645061</v>
      </c>
      <c r="CN118" s="48">
        <f>IF(CD118&gt;0,V118,W118)</f>
        <v>169.32971160456097</v>
      </c>
      <c r="CO118" s="65">
        <f>CM118/CN118</f>
        <v>7.1729372574670505E-2</v>
      </c>
      <c r="CP118" s="70">
        <f>N118</f>
        <v>0</v>
      </c>
      <c r="CQ118" s="1">
        <f>BW118+BY118</f>
        <v>5147</v>
      </c>
    </row>
    <row r="119" spans="1:95" x14ac:dyDescent="0.2">
      <c r="A119" s="31" t="s">
        <v>212</v>
      </c>
      <c r="B119">
        <v>1</v>
      </c>
      <c r="C119">
        <v>1</v>
      </c>
      <c r="D119">
        <v>0.66861081654294796</v>
      </c>
      <c r="E119">
        <v>0.33138918345705098</v>
      </c>
      <c r="F119">
        <v>0.97263157894736796</v>
      </c>
      <c r="G119">
        <v>0.97263157894736796</v>
      </c>
      <c r="H119">
        <v>0.28547297297297197</v>
      </c>
      <c r="I119">
        <v>0.31587837837837801</v>
      </c>
      <c r="J119">
        <v>0.30029109173193402</v>
      </c>
      <c r="K119">
        <v>0.54043741422579195</v>
      </c>
      <c r="L119">
        <v>0.30506246814814802</v>
      </c>
      <c r="M119">
        <v>0.86776630887996498</v>
      </c>
      <c r="N119" s="21">
        <v>0</v>
      </c>
      <c r="O119">
        <v>1.0022634330789999</v>
      </c>
      <c r="P119">
        <v>0.99606150151536099</v>
      </c>
      <c r="Q119">
        <v>1.00763554669829</v>
      </c>
      <c r="R119">
        <v>0.99507134011817</v>
      </c>
      <c r="S119">
        <v>22.579999923706001</v>
      </c>
      <c r="T119" s="27">
        <f>IF(C119,P119,R119)</f>
        <v>0.99606150151536099</v>
      </c>
      <c r="U119" s="27">
        <f>IF(D119 = 0,O119,Q119)</f>
        <v>1.00763554669829</v>
      </c>
      <c r="V119" s="39">
        <f>S119*T119^(1-N119)</f>
        <v>22.491068628223335</v>
      </c>
      <c r="W119" s="38">
        <f>S119*U119^(N119+1)</f>
        <v>22.752410567570845</v>
      </c>
      <c r="X119" s="44">
        <f>0.5 * (D119-MAX($D$3:$D$127))/(MIN($D$3:$D$127)-MAX($D$3:$D$127)) + 0.75</f>
        <v>0.9088708420802043</v>
      </c>
      <c r="Y119" s="44">
        <f>AVERAGE(D119, F119, G119, H119, I119, J119, K119)</f>
        <v>0.57942197596382283</v>
      </c>
      <c r="Z119" s="22">
        <f>AI119^N119</f>
        <v>1</v>
      </c>
      <c r="AA119" s="22">
        <f>(Z119+AB119)/2</f>
        <v>1</v>
      </c>
      <c r="AB119" s="22">
        <f>AM119^N119</f>
        <v>1</v>
      </c>
      <c r="AC119" s="22">
        <v>1</v>
      </c>
      <c r="AD119" s="22">
        <v>1</v>
      </c>
      <c r="AE119" s="22">
        <v>1</v>
      </c>
      <c r="AF119" s="22">
        <f>PERCENTILE($L$2:$L$127, 0.05)</f>
        <v>-7.0738934788639324E-2</v>
      </c>
      <c r="AG119" s="22">
        <f>PERCENTILE($L$2:$L$127, 0.95)</f>
        <v>0.99971493111423171</v>
      </c>
      <c r="AH119" s="22">
        <f>MIN(MAX(L119,AF119), AG119)</f>
        <v>0.30506246814814802</v>
      </c>
      <c r="AI119" s="22">
        <f>AH119-$AH$128+1</f>
        <v>1.3758014029367873</v>
      </c>
      <c r="AJ119" s="22">
        <f>PERCENTILE($M$2:$M$127, 0.02)</f>
        <v>-2.5491164753882352</v>
      </c>
      <c r="AK119" s="22">
        <f>PERCENTILE($M$2:$M$127, 0.98)</f>
        <v>1.3143569426364499</v>
      </c>
      <c r="AL119" s="22">
        <f>MIN(MAX(M119,AJ119), AK119)</f>
        <v>0.86776630887996498</v>
      </c>
      <c r="AM119" s="22">
        <f>AL119-$AL$128 + 1</f>
        <v>4.4168827842681999</v>
      </c>
      <c r="AN119" s="46">
        <v>0</v>
      </c>
      <c r="AO119" s="49">
        <v>0</v>
      </c>
      <c r="AP119" s="51">
        <v>0.5</v>
      </c>
      <c r="AQ119" s="50">
        <v>1</v>
      </c>
      <c r="AR119" s="17">
        <f>(AI119^4)*AB119*AE119*AN119</f>
        <v>0</v>
      </c>
      <c r="AS119" s="17">
        <f>(AI119^4) *Z119*AC119*AO119</f>
        <v>0</v>
      </c>
      <c r="AT119" s="17">
        <f>(AM119^4)*AA119*AP119*AQ119</f>
        <v>190.29768302681015</v>
      </c>
      <c r="AU119" s="17">
        <f>MIN(AR119, 0.05*AR$128)</f>
        <v>0</v>
      </c>
      <c r="AV119" s="17">
        <f>MIN(AS119, 0.05*AS$128)</f>
        <v>0</v>
      </c>
      <c r="AW119" s="17">
        <f>MIN(AT119, 0.05*AT$128)</f>
        <v>190.29768302681015</v>
      </c>
      <c r="AX119" s="14">
        <f>AU119/$AU$128</f>
        <v>0</v>
      </c>
      <c r="AY119" s="14">
        <f>AV119/$AV$128</f>
        <v>0</v>
      </c>
      <c r="AZ119" s="67">
        <f>AW119/$AW$128</f>
        <v>1.7992162992788913E-2</v>
      </c>
      <c r="BA119" s="21">
        <f>N119</f>
        <v>0</v>
      </c>
      <c r="BB119" s="66">
        <v>0</v>
      </c>
      <c r="BC119" s="15">
        <f>$D$134*AX119</f>
        <v>0</v>
      </c>
      <c r="BD119" s="19">
        <f>BC119-BB119</f>
        <v>0</v>
      </c>
      <c r="BE119" s="53">
        <f>BD119*IF($BD$128 &gt; 0, (BD119&gt;0), (BD119&lt;0))</f>
        <v>0</v>
      </c>
      <c r="BF119" s="61">
        <f>BE119/$BE$128</f>
        <v>0</v>
      </c>
      <c r="BG119" s="62">
        <f>BF119*$BD$128</f>
        <v>0</v>
      </c>
      <c r="BH119" s="63">
        <f>(IF(BG119 &gt; 0, V119, W119))</f>
        <v>22.752410567570845</v>
      </c>
      <c r="BI119" s="46">
        <f>BG119/BH119</f>
        <v>0</v>
      </c>
      <c r="BJ119" s="64" t="e">
        <f>BB119/BC119</f>
        <v>#DIV/0!</v>
      </c>
      <c r="BK119" s="66">
        <v>0</v>
      </c>
      <c r="BL119" s="66">
        <v>0</v>
      </c>
      <c r="BM119" s="66">
        <v>0</v>
      </c>
      <c r="BN119" s="10">
        <f>SUM(BK119:BM119)</f>
        <v>0</v>
      </c>
      <c r="BO119" s="15">
        <f>AY119*$D$133</f>
        <v>0</v>
      </c>
      <c r="BP119" s="9">
        <f>BO119-BN119</f>
        <v>0</v>
      </c>
      <c r="BQ119" s="53">
        <f>BP119*IF($BP$128 &gt; 0, (BP119&gt;0), (BP119&lt;0))</f>
        <v>0</v>
      </c>
      <c r="BR119" s="7">
        <f>BQ119/$BQ$128</f>
        <v>0</v>
      </c>
      <c r="BS119" s="62">
        <f>BR119*$BP$128</f>
        <v>0</v>
      </c>
      <c r="BT119" s="48">
        <f>IF(BS119&gt;0,V119,W119)</f>
        <v>22.752410567570845</v>
      </c>
      <c r="BU119" s="46">
        <f>BS119/BT119</f>
        <v>0</v>
      </c>
      <c r="BV119" s="64" t="e">
        <f>BN119/BO119</f>
        <v>#DIV/0!</v>
      </c>
      <c r="BW119" s="16">
        <f>BB119+BN119+BY119</f>
        <v>90</v>
      </c>
      <c r="BX119" s="69">
        <f>BC119+BO119+BZ119</f>
        <v>137.67603122082076</v>
      </c>
      <c r="BY119" s="66">
        <v>90</v>
      </c>
      <c r="BZ119" s="15">
        <f>AZ119*$D$136</f>
        <v>137.67603122082076</v>
      </c>
      <c r="CA119" s="37">
        <f>BZ119-BY119</f>
        <v>47.676031220820761</v>
      </c>
      <c r="CB119" s="54">
        <f>CA119*(CA119&lt;&gt;0)</f>
        <v>47.676031220820761</v>
      </c>
      <c r="CC119" s="26">
        <f>CB119/$CB$128</f>
        <v>1.1993970118445486E-2</v>
      </c>
      <c r="CD119" s="47">
        <f>CC119 * $CA$128</f>
        <v>47.676031220820761</v>
      </c>
      <c r="CE119" s="48">
        <f>IF(CD119&gt;0, V119, W119)</f>
        <v>22.491068628223335</v>
      </c>
      <c r="CF119" s="65">
        <f>CD119/CE119</f>
        <v>2.1197761657706922</v>
      </c>
      <c r="CG119" t="s">
        <v>224</v>
      </c>
      <c r="CH119" s="66">
        <v>0</v>
      </c>
      <c r="CI119" s="15">
        <f>AZ119*$CH$131</f>
        <v>150.57641208665041</v>
      </c>
      <c r="CJ119" s="37">
        <f>CI119-CH119</f>
        <v>150.57641208665041</v>
      </c>
      <c r="CK119" s="54">
        <f>CJ119*(CJ119&lt;&gt;0)</f>
        <v>150.57641208665041</v>
      </c>
      <c r="CL119" s="26">
        <f>CK119/$CK$128</f>
        <v>2.216314572956293E-2</v>
      </c>
      <c r="CM119" s="47">
        <f>CL119 * $CJ$128</f>
        <v>150.57641208665041</v>
      </c>
      <c r="CN119" s="48">
        <f>IF(CD119&gt;0,V119,W119)</f>
        <v>22.491068628223335</v>
      </c>
      <c r="CO119" s="65">
        <f>CM119/CN119</f>
        <v>6.6949425381102969</v>
      </c>
      <c r="CP119" s="70">
        <f>N119</f>
        <v>0</v>
      </c>
      <c r="CQ119" s="1">
        <f>BW119+BY119</f>
        <v>180</v>
      </c>
    </row>
    <row r="120" spans="1:95" x14ac:dyDescent="0.2">
      <c r="A120" s="31" t="s">
        <v>128</v>
      </c>
      <c r="B120">
        <v>0</v>
      </c>
      <c r="C120">
        <v>0</v>
      </c>
      <c r="D120">
        <v>0.69212962962962898</v>
      </c>
      <c r="E120">
        <v>0.30787037037037002</v>
      </c>
      <c r="F120">
        <v>0.78475336322869904</v>
      </c>
      <c r="G120">
        <v>0.78475336322869904</v>
      </c>
      <c r="H120">
        <v>0.68322981366459601</v>
      </c>
      <c r="I120">
        <v>0.88354037267080698</v>
      </c>
      <c r="J120">
        <v>0.77695632064165798</v>
      </c>
      <c r="K120">
        <v>0.78084510993239697</v>
      </c>
      <c r="L120">
        <v>-0.27014908761425799</v>
      </c>
      <c r="M120">
        <v>-3.0398115848514702</v>
      </c>
      <c r="N120" s="21">
        <v>0</v>
      </c>
      <c r="O120">
        <v>0.99153037283282597</v>
      </c>
      <c r="P120">
        <v>0.974886247441073</v>
      </c>
      <c r="Q120">
        <v>1.03308210333108</v>
      </c>
      <c r="R120">
        <v>0.99954128485518201</v>
      </c>
      <c r="S120">
        <v>3.95000004768371</v>
      </c>
      <c r="T120" s="27">
        <f>IF(C120,P120,R120)</f>
        <v>0.99954128485518201</v>
      </c>
      <c r="U120" s="27">
        <f>IF(D120 = 0,O120,Q120)</f>
        <v>1.03308210333108</v>
      </c>
      <c r="V120" s="39">
        <f>S120*T120^(1-N120)</f>
        <v>3.9481881228398059</v>
      </c>
      <c r="W120" s="38">
        <f>S120*U120^(N120+1)</f>
        <v>4.0806743574189532</v>
      </c>
      <c r="X120" s="44">
        <f>0.5 * (D120-MAX($D$3:$D$127))/(MIN($D$3:$D$127)-MAX($D$3:$D$127)) + 0.75</f>
        <v>0.89685704837490587</v>
      </c>
      <c r="Y120" s="44">
        <f>AVERAGE(D120, F120, G120, H120, I120, J120, K120)</f>
        <v>0.76945828185664067</v>
      </c>
      <c r="Z120" s="22">
        <f>AI120^N120</f>
        <v>1</v>
      </c>
      <c r="AA120" s="22">
        <f>(Z120+AB120)/2</f>
        <v>1</v>
      </c>
      <c r="AB120" s="22">
        <f>AM120^N120</f>
        <v>1</v>
      </c>
      <c r="AC120" s="22">
        <v>1</v>
      </c>
      <c r="AD120" s="22">
        <v>1</v>
      </c>
      <c r="AE120" s="22">
        <v>1</v>
      </c>
      <c r="AF120" s="22">
        <f>PERCENTILE($L$2:$L$127, 0.05)</f>
        <v>-7.0738934788639324E-2</v>
      </c>
      <c r="AG120" s="22">
        <f>PERCENTILE($L$2:$L$127, 0.95)</f>
        <v>0.99971493111423171</v>
      </c>
      <c r="AH120" s="22">
        <f>MIN(MAX(L120,AF120), AG120)</f>
        <v>-7.0738934788639324E-2</v>
      </c>
      <c r="AI120" s="22">
        <f>AH120-$AH$128+1</f>
        <v>1</v>
      </c>
      <c r="AJ120" s="22">
        <f>PERCENTILE($M$2:$M$127, 0.02)</f>
        <v>-2.5491164753882352</v>
      </c>
      <c r="AK120" s="22">
        <f>PERCENTILE($M$2:$M$127, 0.98)</f>
        <v>1.3143569426364499</v>
      </c>
      <c r="AL120" s="22">
        <f>MIN(MAX(M120,AJ120), AK120)</f>
        <v>-2.5491164753882352</v>
      </c>
      <c r="AM120" s="22">
        <f>AL120-$AL$128 + 1</f>
        <v>1</v>
      </c>
      <c r="AN120" s="46">
        <v>1</v>
      </c>
      <c r="AO120" s="46">
        <v>1</v>
      </c>
      <c r="AP120" s="51">
        <v>1</v>
      </c>
      <c r="AQ120" s="21">
        <v>1</v>
      </c>
      <c r="AR120" s="17">
        <f>(AI120^4)*AB120*AE120*AN120</f>
        <v>1</v>
      </c>
      <c r="AS120" s="17">
        <f>(AI120^4) *Z120*AC120*AO120</f>
        <v>1</v>
      </c>
      <c r="AT120" s="17">
        <f>(AM120^4)*AA120*AP120*AQ120</f>
        <v>1</v>
      </c>
      <c r="AU120" s="17">
        <f>MIN(AR120, 0.05*AR$128)</f>
        <v>1</v>
      </c>
      <c r="AV120" s="17">
        <f>MIN(AS120, 0.05*AS$128)</f>
        <v>1</v>
      </c>
      <c r="AW120" s="17">
        <f>MIN(AT120, 0.05*AT$128)</f>
        <v>1</v>
      </c>
      <c r="AX120" s="14">
        <f>AU120/$AU$128</f>
        <v>1.568977436934279E-3</v>
      </c>
      <c r="AY120" s="14">
        <f>AV120/$AV$128</f>
        <v>2.0669124099149281E-3</v>
      </c>
      <c r="AZ120" s="67">
        <f>AW120/$AW$128</f>
        <v>9.4547462200336314E-5</v>
      </c>
      <c r="BA120" s="21">
        <f>N120</f>
        <v>0</v>
      </c>
      <c r="BB120" s="66">
        <v>194</v>
      </c>
      <c r="BC120" s="15">
        <f>$D$134*AX120</f>
        <v>198.71256136516337</v>
      </c>
      <c r="BD120" s="19">
        <f>BC120-BB120</f>
        <v>4.7125613651633671</v>
      </c>
      <c r="BE120" s="53">
        <f>BD120*IF($BD$128 &gt; 0, (BD120&gt;0), (BD120&lt;0))</f>
        <v>4.7125613651633671</v>
      </c>
      <c r="BF120" s="61">
        <f>BE120/$BE$128</f>
        <v>1.7191068022744097E-4</v>
      </c>
      <c r="BG120" s="62">
        <f>BF120*$BD$128</f>
        <v>2.1349587377445931</v>
      </c>
      <c r="BH120" s="63">
        <f>(IF(BG120 &gt; 0, V120, W120))</f>
        <v>3.9481881228398059</v>
      </c>
      <c r="BI120" s="46">
        <f>BG120/BH120</f>
        <v>0.5407439238758931</v>
      </c>
      <c r="BJ120" s="64">
        <f>BB120/BC120</f>
        <v>0.97628453212626376</v>
      </c>
      <c r="BK120" s="66">
        <v>51</v>
      </c>
      <c r="BL120" s="66">
        <v>300</v>
      </c>
      <c r="BM120" s="66">
        <v>0</v>
      </c>
      <c r="BN120" s="10">
        <f>SUM(BK120:BM120)</f>
        <v>351</v>
      </c>
      <c r="BO120" s="15">
        <f>AY120*$D$133</f>
        <v>388.56713158954699</v>
      </c>
      <c r="BP120" s="9">
        <f>BO120-BN120</f>
        <v>37.567131589546989</v>
      </c>
      <c r="BQ120" s="53">
        <f>BP120*IF($BP$128 &gt; 0, (BP120&gt;0), (BP120&lt;0))</f>
        <v>37.567131589546989</v>
      </c>
      <c r="BR120" s="7">
        <f>BQ120/$BQ$128</f>
        <v>2.4619269161655507E-3</v>
      </c>
      <c r="BS120" s="62">
        <f>BR120*$BP$128</f>
        <v>6.6275072583177463</v>
      </c>
      <c r="BT120" s="48">
        <f>IF(BS120&gt;0,V120,W120)</f>
        <v>3.9481881228398059</v>
      </c>
      <c r="BU120" s="46">
        <f>BS120/BT120</f>
        <v>1.6786199269427899</v>
      </c>
      <c r="BV120" s="64">
        <f>BN120/BO120</f>
        <v>0.90331881279853055</v>
      </c>
      <c r="BW120" s="16">
        <f>BB120+BN120+BY120</f>
        <v>545</v>
      </c>
      <c r="BX120" s="69">
        <f>BC120+BO120+BZ120</f>
        <v>588.00317013546726</v>
      </c>
      <c r="BY120" s="66">
        <v>0</v>
      </c>
      <c r="BZ120" s="15">
        <f>AZ120*$D$136</f>
        <v>0.72347718075697343</v>
      </c>
      <c r="CA120" s="37">
        <f>BZ120-BY120</f>
        <v>0.72347718075697343</v>
      </c>
      <c r="CB120" s="54">
        <f>CA120*(CA120&lt;&gt;0)</f>
        <v>0.72347718075697343</v>
      </c>
      <c r="CC120" s="26">
        <f>CB120/$CB$128</f>
        <v>1.8200683792628279E-4</v>
      </c>
      <c r="CD120" s="47">
        <f>CC120 * $CA$128</f>
        <v>0.72347718075697343</v>
      </c>
      <c r="CE120" s="48">
        <f>IF(CD120&gt;0, V120, W120)</f>
        <v>3.9481881228398059</v>
      </c>
      <c r="CF120" s="65">
        <f>CD120/CE120</f>
        <v>0.18324283399054433</v>
      </c>
      <c r="CG120" t="s">
        <v>224</v>
      </c>
      <c r="CH120" s="66">
        <v>0</v>
      </c>
      <c r="CI120" s="15">
        <f>AZ120*$CH$131</f>
        <v>0.79126771115461458</v>
      </c>
      <c r="CJ120" s="37">
        <f>CI120-CH120</f>
        <v>0.79126771115461458</v>
      </c>
      <c r="CK120" s="54">
        <f>CJ120*(CJ120&lt;&gt;0)</f>
        <v>0.79126771115461458</v>
      </c>
      <c r="CL120" s="26">
        <f>CK120/$CK$128</f>
        <v>1.1646566251907791E-4</v>
      </c>
      <c r="CM120" s="47">
        <f>CL120 * $CJ$128</f>
        <v>0.79126771115461458</v>
      </c>
      <c r="CN120" s="48">
        <f>IF(CD120&gt;0,V120,W120)</f>
        <v>3.9481881228398059</v>
      </c>
      <c r="CO120" s="65">
        <f>CM120/CN120</f>
        <v>0.20041286953304568</v>
      </c>
      <c r="CP120" s="70">
        <f>N120</f>
        <v>0</v>
      </c>
      <c r="CQ120" s="1">
        <f>BW120+BY120</f>
        <v>545</v>
      </c>
    </row>
    <row r="121" spans="1:95" x14ac:dyDescent="0.2">
      <c r="A121" s="31" t="s">
        <v>228</v>
      </c>
      <c r="B121">
        <v>0</v>
      </c>
      <c r="C121">
        <v>1</v>
      </c>
      <c r="D121">
        <v>0.72592888533759403</v>
      </c>
      <c r="E121">
        <v>0.27407111466240502</v>
      </c>
      <c r="F121">
        <v>0.83432657926102505</v>
      </c>
      <c r="G121">
        <v>0.83432657926102505</v>
      </c>
      <c r="H121">
        <v>0.96677810279983201</v>
      </c>
      <c r="I121">
        <v>0.72168825741746701</v>
      </c>
      <c r="J121">
        <v>0.83529180788451196</v>
      </c>
      <c r="K121">
        <v>0.83480905406987604</v>
      </c>
      <c r="L121">
        <v>0.63222298308117897</v>
      </c>
      <c r="M121">
        <v>-1.9956020062788</v>
      </c>
      <c r="N121" s="21">
        <v>0</v>
      </c>
      <c r="O121">
        <v>1.00189299237135</v>
      </c>
      <c r="P121">
        <v>0.99812220994669998</v>
      </c>
      <c r="Q121">
        <v>1.0049146158639799</v>
      </c>
      <c r="R121">
        <v>1.00419576749523</v>
      </c>
      <c r="S121">
        <v>313.89001464843699</v>
      </c>
      <c r="T121" s="27">
        <f>IF(C121,P121,R121)</f>
        <v>0.99812220994669998</v>
      </c>
      <c r="U121" s="27">
        <f>IF(D121 = 0,O121,Q121)</f>
        <v>1.0049146158639799</v>
      </c>
      <c r="V121" s="39">
        <f>S121*T121^(1-N121)</f>
        <v>313.30059510109993</v>
      </c>
      <c r="W121" s="38">
        <f>S121*U121^(N121+1)</f>
        <v>315.43266349397305</v>
      </c>
      <c r="X121" s="44">
        <f>0.5 * (D121-MAX($D$3:$D$127))/(MIN($D$3:$D$127)-MAX($D$3:$D$127)) + 0.75</f>
        <v>0.87959183673469432</v>
      </c>
      <c r="Y121" s="44">
        <f>AVERAGE(D121, F121, G121, H121, I121, J121, K121)</f>
        <v>0.82187846657590435</v>
      </c>
      <c r="Z121" s="22">
        <f>AI121^N121</f>
        <v>1</v>
      </c>
      <c r="AA121" s="22">
        <f>(Z121+AB121)/2</f>
        <v>1</v>
      </c>
      <c r="AB121" s="22">
        <f>AM121^N121</f>
        <v>1</v>
      </c>
      <c r="AC121" s="22">
        <v>1</v>
      </c>
      <c r="AD121" s="22">
        <v>1</v>
      </c>
      <c r="AE121" s="22">
        <v>1</v>
      </c>
      <c r="AF121" s="22">
        <f>PERCENTILE($L$2:$L$127, 0.05)</f>
        <v>-7.0738934788639324E-2</v>
      </c>
      <c r="AG121" s="22">
        <f>PERCENTILE($L$2:$L$127, 0.95)</f>
        <v>0.99971493111423171</v>
      </c>
      <c r="AH121" s="22">
        <f>MIN(MAX(L121,AF121), AG121)</f>
        <v>0.63222298308117897</v>
      </c>
      <c r="AI121" s="22">
        <f>AH121-$AH$128+1</f>
        <v>1.7029619178698183</v>
      </c>
      <c r="AJ121" s="22">
        <f>PERCENTILE($M$2:$M$127, 0.02)</f>
        <v>-2.5491164753882352</v>
      </c>
      <c r="AK121" s="22">
        <f>PERCENTILE($M$2:$M$127, 0.98)</f>
        <v>1.3143569426364499</v>
      </c>
      <c r="AL121" s="22">
        <f>MIN(MAX(M121,AJ121), AK121)</f>
        <v>-1.9956020062788</v>
      </c>
      <c r="AM121" s="22">
        <f>AL121-$AL$128 + 1</f>
        <v>1.5535144691094351</v>
      </c>
      <c r="AN121" s="46">
        <v>1</v>
      </c>
      <c r="AO121" s="46">
        <v>0</v>
      </c>
      <c r="AP121" s="51">
        <v>1</v>
      </c>
      <c r="AQ121" s="21">
        <v>1</v>
      </c>
      <c r="AR121" s="17">
        <f>(AI121^4)*AB121*AE121*AN121</f>
        <v>8.4104599098336212</v>
      </c>
      <c r="AS121" s="17">
        <f>(AI121^4) *Z121*AC121*AO121</f>
        <v>0</v>
      </c>
      <c r="AT121" s="17">
        <f>(AM121^4)*AA121*AP121*AQ121</f>
        <v>5.8245343406809269</v>
      </c>
      <c r="AU121" s="17">
        <f>MIN(AR121, 0.05*AR$128)</f>
        <v>8.4104599098336212</v>
      </c>
      <c r="AV121" s="17">
        <f>MIN(AS121, 0.05*AS$128)</f>
        <v>0</v>
      </c>
      <c r="AW121" s="17">
        <f>MIN(AT121, 0.05*AT$128)</f>
        <v>5.8245343406809269</v>
      </c>
      <c r="AX121" s="14">
        <f>AU121/$AU$128</f>
        <v>1.3195821832769261E-2</v>
      </c>
      <c r="AY121" s="14">
        <f>AV121/$AV$128</f>
        <v>0</v>
      </c>
      <c r="AZ121" s="67">
        <f>AW121/$AW$128</f>
        <v>5.5069494041009074E-4</v>
      </c>
      <c r="BA121" s="21">
        <f>N121</f>
        <v>0</v>
      </c>
      <c r="BB121" s="66">
        <v>942</v>
      </c>
      <c r="BC121" s="15">
        <f>$D$134*AX121</f>
        <v>1671.2640309420597</v>
      </c>
      <c r="BD121" s="19">
        <f>BC121-BB121</f>
        <v>729.26403094205966</v>
      </c>
      <c r="BE121" s="53">
        <f>BD121*IF($BD$128 &gt; 0, (BD121&gt;0), (BD121&lt;0))</f>
        <v>729.26403094205966</v>
      </c>
      <c r="BF121" s="61">
        <f>BE121/$BE$128</f>
        <v>2.6603001194088212E-2</v>
      </c>
      <c r="BG121" s="62">
        <f>BF121*$BD$128</f>
        <v>330.3826718293821</v>
      </c>
      <c r="BH121" s="63">
        <f>(IF(BG121 &gt; 0, V121, W121))</f>
        <v>313.30059510109993</v>
      </c>
      <c r="BI121" s="46">
        <f>BG121/BH121</f>
        <v>1.0545229629160771</v>
      </c>
      <c r="BJ121" s="64">
        <f>BB121/BC121</f>
        <v>0.56364523053189419</v>
      </c>
      <c r="BK121" s="66">
        <v>0</v>
      </c>
      <c r="BL121" s="66">
        <v>0</v>
      </c>
      <c r="BM121" s="66">
        <v>0</v>
      </c>
      <c r="BN121" s="10">
        <f>SUM(BK121:BM121)</f>
        <v>0</v>
      </c>
      <c r="BO121" s="15">
        <f>AY121*$D$133</f>
        <v>0</v>
      </c>
      <c r="BP121" s="9">
        <f>BO121-BN121</f>
        <v>0</v>
      </c>
      <c r="BQ121" s="53">
        <f>BP121*IF($BP$128 &gt; 0, (BP121&gt;0), (BP121&lt;0))</f>
        <v>0</v>
      </c>
      <c r="BR121" s="7">
        <f>BQ121/$BQ$128</f>
        <v>0</v>
      </c>
      <c r="BS121" s="62">
        <f>BR121*$BP$128</f>
        <v>0</v>
      </c>
      <c r="BT121" s="48">
        <f>IF(BS121&gt;0,V121,W121)</f>
        <v>315.43266349397305</v>
      </c>
      <c r="BU121" s="46">
        <f>BS121/BT121</f>
        <v>0</v>
      </c>
      <c r="BV121" s="64" t="e">
        <f>BN121/BO121</f>
        <v>#DIV/0!</v>
      </c>
      <c r="BW121" s="16">
        <f>BB121+BN121+BY121</f>
        <v>942</v>
      </c>
      <c r="BX121" s="69">
        <f>BC121+BO121+BZ121</f>
        <v>1675.4779486260777</v>
      </c>
      <c r="BY121" s="66">
        <v>0</v>
      </c>
      <c r="BZ121" s="15">
        <f>AZ121*$D$136</f>
        <v>4.2139176840180141</v>
      </c>
      <c r="CA121" s="37">
        <f>BZ121-BY121</f>
        <v>4.2139176840180141</v>
      </c>
      <c r="CB121" s="54">
        <f>CA121*(CA121&lt;&gt;0)</f>
        <v>4.2139176840180141</v>
      </c>
      <c r="CC121" s="26">
        <f>CB121/$CB$128</f>
        <v>1.0601050777403818E-3</v>
      </c>
      <c r="CD121" s="47">
        <f>CC121 * $CA$128</f>
        <v>4.2139176840180141</v>
      </c>
      <c r="CE121" s="48">
        <f>IF(CD121&gt;0, V121, W121)</f>
        <v>313.30059510109993</v>
      </c>
      <c r="CF121" s="65">
        <f>CD121/CE121</f>
        <v>1.3450078773895122E-2</v>
      </c>
      <c r="CG121" t="s">
        <v>224</v>
      </c>
      <c r="CH121" s="66">
        <v>0</v>
      </c>
      <c r="CI121" s="15">
        <f>AZ121*$CH$131</f>
        <v>4.6087659562920491</v>
      </c>
      <c r="CJ121" s="37">
        <f>CI121-CH121</f>
        <v>4.6087659562920491</v>
      </c>
      <c r="CK121" s="54">
        <f>CJ121*(CJ121&lt;&gt;0)</f>
        <v>4.6087659562920491</v>
      </c>
      <c r="CL121" s="26">
        <f>CK121/$CK$128</f>
        <v>6.7835825085252484E-4</v>
      </c>
      <c r="CM121" s="47">
        <f>CL121 * $CJ$128</f>
        <v>4.6087659562920491</v>
      </c>
      <c r="CN121" s="48">
        <f>IF(CD121&gt;0,V121,W121)</f>
        <v>313.30059510109993</v>
      </c>
      <c r="CO121" s="65">
        <f>CM121/CN121</f>
        <v>1.4710364513686392E-2</v>
      </c>
      <c r="CP121" s="70">
        <f>N121</f>
        <v>0</v>
      </c>
      <c r="CQ121" s="1">
        <f>BW121+BY121</f>
        <v>942</v>
      </c>
    </row>
    <row r="122" spans="1:95" x14ac:dyDescent="0.2">
      <c r="A122" s="31" t="s">
        <v>216</v>
      </c>
      <c r="B122">
        <v>1</v>
      </c>
      <c r="C122">
        <v>1</v>
      </c>
      <c r="D122">
        <v>0.27686775868957197</v>
      </c>
      <c r="E122">
        <v>0.72313224131042697</v>
      </c>
      <c r="F122">
        <v>9.1775923718712696E-2</v>
      </c>
      <c r="G122">
        <v>9.1775923718712696E-2</v>
      </c>
      <c r="H122">
        <v>8.7755954868365994E-3</v>
      </c>
      <c r="I122">
        <v>0.33660676974508902</v>
      </c>
      <c r="J122">
        <v>5.4350021613736803E-2</v>
      </c>
      <c r="K122">
        <v>7.0625940260875097E-2</v>
      </c>
      <c r="L122">
        <v>0.70504653221223401</v>
      </c>
      <c r="M122">
        <v>0.461251031631145</v>
      </c>
      <c r="N122" s="21">
        <v>1</v>
      </c>
      <c r="O122">
        <v>1.0472589416481299</v>
      </c>
      <c r="P122">
        <v>0.98859407019467904</v>
      </c>
      <c r="Q122">
        <v>1.03436556634826</v>
      </c>
      <c r="R122">
        <v>0.984843040987878</v>
      </c>
      <c r="S122">
        <v>0.89999997615814198</v>
      </c>
      <c r="T122" s="27">
        <f>IF(C122,P122,R122)</f>
        <v>0.98859407019467904</v>
      </c>
      <c r="U122" s="27">
        <f>IF(D122 = 0,O122,Q122)</f>
        <v>1.03436556634826</v>
      </c>
      <c r="V122" s="39">
        <f>S122*T122^(1-N122)</f>
        <v>0.89999997615814198</v>
      </c>
      <c r="W122" s="38">
        <f>S122*U122^(N122+1)</f>
        <v>0.96292088685356814</v>
      </c>
      <c r="X122" s="44">
        <f>0.5 * (D122-MAX($D$3:$D$127))/(MIN($D$3:$D$127)-MAX($D$3:$D$127)) + 0.75</f>
        <v>1.1089795918367349</v>
      </c>
      <c r="Y122" s="44">
        <f>AVERAGE(D122, F122, G122, H122, I122, J122, K122)</f>
        <v>0.13296827617621926</v>
      </c>
      <c r="Z122" s="22">
        <f>AI122^N122</f>
        <v>1.7757854670008735</v>
      </c>
      <c r="AA122" s="22">
        <f>(Z122+AB122)/2</f>
        <v>2.8930764870101267</v>
      </c>
      <c r="AB122" s="22">
        <f>AM122^N122</f>
        <v>4.0103675070193798</v>
      </c>
      <c r="AC122" s="22">
        <v>1</v>
      </c>
      <c r="AD122" s="22">
        <v>1</v>
      </c>
      <c r="AE122" s="22">
        <v>1</v>
      </c>
      <c r="AF122" s="22">
        <f>PERCENTILE($L$2:$L$127, 0.05)</f>
        <v>-7.0738934788639324E-2</v>
      </c>
      <c r="AG122" s="22">
        <f>PERCENTILE($L$2:$L$127, 0.95)</f>
        <v>0.99971493111423171</v>
      </c>
      <c r="AH122" s="22">
        <f>MIN(MAX(L122,AF122), AG122)</f>
        <v>0.70504653221223401</v>
      </c>
      <c r="AI122" s="22">
        <f>AH122-$AH$128+1</f>
        <v>1.7757854670008735</v>
      </c>
      <c r="AJ122" s="22">
        <f>PERCENTILE($M$2:$M$127, 0.02)</f>
        <v>-2.5491164753882352</v>
      </c>
      <c r="AK122" s="22">
        <f>PERCENTILE($M$2:$M$127, 0.98)</f>
        <v>1.3143569426364499</v>
      </c>
      <c r="AL122" s="22">
        <f>MIN(MAX(M122,AJ122), AK122)</f>
        <v>0.461251031631145</v>
      </c>
      <c r="AM122" s="22">
        <f>AL122-$AL$128 + 1</f>
        <v>4.0103675070193798</v>
      </c>
      <c r="AN122" s="46">
        <v>0</v>
      </c>
      <c r="AO122" s="49">
        <v>0</v>
      </c>
      <c r="AP122" s="51">
        <v>0.5</v>
      </c>
      <c r="AQ122" s="50">
        <v>1</v>
      </c>
      <c r="AR122" s="17">
        <f>(AI122^4)*AB122*AE122*AN122</f>
        <v>0</v>
      </c>
      <c r="AS122" s="17">
        <f>(AI122^4) *Z122*AC122*AO122</f>
        <v>0</v>
      </c>
      <c r="AT122" s="17">
        <f>(AM122^4)*AA122*AP122*AQ122</f>
        <v>374.16797318566552</v>
      </c>
      <c r="AU122" s="17">
        <f>MIN(AR122, 0.05*AR$128)</f>
        <v>0</v>
      </c>
      <c r="AV122" s="17">
        <f>MIN(AS122, 0.05*AS$128)</f>
        <v>0</v>
      </c>
      <c r="AW122" s="17">
        <f>MIN(AT122, 0.05*AT$128)</f>
        <v>374.16797318566552</v>
      </c>
      <c r="AX122" s="14">
        <f>AU122/$AU$128</f>
        <v>0</v>
      </c>
      <c r="AY122" s="14">
        <f>AV122/$AV$128</f>
        <v>0</v>
      </c>
      <c r="AZ122" s="67">
        <f>AW122/$AW$128</f>
        <v>3.537663230134816E-2</v>
      </c>
      <c r="BA122" s="21">
        <f>N122</f>
        <v>1</v>
      </c>
      <c r="BB122" s="66">
        <v>0</v>
      </c>
      <c r="BC122" s="15">
        <f>$D$134*AX122</f>
        <v>0</v>
      </c>
      <c r="BD122" s="19">
        <f>BC122-BB122</f>
        <v>0</v>
      </c>
      <c r="BE122" s="53">
        <f>BD122*IF($BD$128 &gt; 0, (BD122&gt;0), (BD122&lt;0))</f>
        <v>0</v>
      </c>
      <c r="BF122" s="61">
        <f>BE122/$BE$128</f>
        <v>0</v>
      </c>
      <c r="BG122" s="62">
        <f>BF122*$BD$128</f>
        <v>0</v>
      </c>
      <c r="BH122" s="63">
        <f>(IF(BG122 &gt; 0, V122, W122))</f>
        <v>0.96292088685356814</v>
      </c>
      <c r="BI122" s="46">
        <f>BG122/BH122</f>
        <v>0</v>
      </c>
      <c r="BJ122" s="64" t="e">
        <f>BB122/BC122</f>
        <v>#DIV/0!</v>
      </c>
      <c r="BK122" s="66">
        <v>0</v>
      </c>
      <c r="BL122" s="66">
        <v>0</v>
      </c>
      <c r="BM122" s="66">
        <v>0</v>
      </c>
      <c r="BN122" s="10">
        <f>SUM(BK122:BM122)</f>
        <v>0</v>
      </c>
      <c r="BO122" s="15">
        <f>AY122*$D$133</f>
        <v>0</v>
      </c>
      <c r="BP122" s="9">
        <f>BO122-BN122</f>
        <v>0</v>
      </c>
      <c r="BQ122" s="53">
        <f>BP122*IF($BP$128 &gt; 0, (BP122&gt;0), (BP122&lt;0))</f>
        <v>0</v>
      </c>
      <c r="BR122" s="7">
        <f>BQ122/$BQ$128</f>
        <v>0</v>
      </c>
      <c r="BS122" s="62">
        <f>BR122*$BP$128</f>
        <v>0</v>
      </c>
      <c r="BT122" s="48">
        <f>IF(BS122&gt;0,V122,W122)</f>
        <v>0.96292088685356814</v>
      </c>
      <c r="BU122" s="46">
        <f>BS122/BT122</f>
        <v>0</v>
      </c>
      <c r="BV122" s="64" t="e">
        <f>BN122/BO122</f>
        <v>#DIV/0!</v>
      </c>
      <c r="BW122" s="16">
        <f>BB122+BN122+BY122</f>
        <v>64</v>
      </c>
      <c r="BX122" s="69">
        <f>BC122+BO122+BZ122</f>
        <v>270.70199036991613</v>
      </c>
      <c r="BY122" s="66">
        <v>64</v>
      </c>
      <c r="BZ122" s="15">
        <f>AZ122*$D$136</f>
        <v>270.70199036991613</v>
      </c>
      <c r="CA122" s="37">
        <f>BZ122-BY122</f>
        <v>206.70199036991613</v>
      </c>
      <c r="CB122" s="54">
        <f>CA122*(CA122&lt;&gt;0)</f>
        <v>206.70199036991613</v>
      </c>
      <c r="CC122" s="26">
        <f>CB122/$CB$128</f>
        <v>5.2000500721991527E-2</v>
      </c>
      <c r="CD122" s="47">
        <f>CC122 * $CA$128</f>
        <v>206.70199036991613</v>
      </c>
      <c r="CE122" s="48">
        <f>IF(CD122&gt;0, V122, W122)</f>
        <v>0.89999997615814198</v>
      </c>
      <c r="CF122" s="65">
        <f>CD122/CE122</f>
        <v>229.66888427294342</v>
      </c>
      <c r="CG122" t="s">
        <v>224</v>
      </c>
      <c r="CH122" s="66">
        <v>0</v>
      </c>
      <c r="CI122" s="15">
        <f>AZ122*$CH$131</f>
        <v>296.06703572998276</v>
      </c>
      <c r="CJ122" s="37">
        <f>CI122-CH122</f>
        <v>296.06703572998276</v>
      </c>
      <c r="CK122" s="54">
        <f>CJ122*(CJ122&lt;&gt;0)</f>
        <v>296.06703572998276</v>
      </c>
      <c r="CL122" s="26">
        <f>CK122/$CK$128</f>
        <v>4.3577720890489113E-2</v>
      </c>
      <c r="CM122" s="47">
        <f>CL122 * $CJ$128</f>
        <v>296.06703572998276</v>
      </c>
      <c r="CN122" s="48">
        <f>IF(CD122&gt;0,V122,W122)</f>
        <v>0.89999997615814198</v>
      </c>
      <c r="CO122" s="65">
        <f>CM122/CN122</f>
        <v>328.9633817478678</v>
      </c>
      <c r="CP122" s="70">
        <f>N122</f>
        <v>1</v>
      </c>
      <c r="CQ122" s="1">
        <f>BW122+BY122</f>
        <v>128</v>
      </c>
    </row>
    <row r="123" spans="1:95" x14ac:dyDescent="0.2">
      <c r="A123" s="31" t="s">
        <v>217</v>
      </c>
      <c r="B123">
        <v>0</v>
      </c>
      <c r="C123">
        <v>1</v>
      </c>
      <c r="D123">
        <v>0.57171394326807801</v>
      </c>
      <c r="E123">
        <v>0.42828605673192099</v>
      </c>
      <c r="F123">
        <v>0.68772348033372999</v>
      </c>
      <c r="G123">
        <v>0.68772348033372999</v>
      </c>
      <c r="H123">
        <v>0.463435018804847</v>
      </c>
      <c r="I123">
        <v>0.254910154617634</v>
      </c>
      <c r="J123">
        <v>0.34370669516139701</v>
      </c>
      <c r="K123">
        <v>0.486184290789409</v>
      </c>
      <c r="L123">
        <v>0.613305489139364</v>
      </c>
      <c r="M123">
        <v>-8.6650914589778805E-2</v>
      </c>
      <c r="N123" s="21">
        <v>0</v>
      </c>
      <c r="O123">
        <v>1.0012060921066901</v>
      </c>
      <c r="P123">
        <v>0.96980785455198903</v>
      </c>
      <c r="Q123">
        <v>1.02213161624586</v>
      </c>
      <c r="R123">
        <v>0.98140304073027196</v>
      </c>
      <c r="S123">
        <v>2.6099998950958199</v>
      </c>
      <c r="T123" s="27">
        <f>IF(C123,P123,R123)</f>
        <v>0.96980785455198903</v>
      </c>
      <c r="U123" s="27">
        <f>IF(D123 = 0,O123,Q123)</f>
        <v>1.02213161624586</v>
      </c>
      <c r="V123" s="39">
        <f>S123*T123^(1-N123)</f>
        <v>2.5311983986437934</v>
      </c>
      <c r="W123" s="38">
        <f>S123*U123^(N123+1)</f>
        <v>2.6677634111758155</v>
      </c>
      <c r="X123" s="44">
        <f>0.5 * (D123-MAX($D$3:$D$127))/(MIN($D$3:$D$127)-MAX($D$3:$D$127)) + 0.75</f>
        <v>0.95836734693877568</v>
      </c>
      <c r="Y123" s="44">
        <f>AVERAGE(D123, F123, G123, H123, I123, J123, K123)</f>
        <v>0.49934243761554642</v>
      </c>
      <c r="Z123" s="22">
        <f>AI123^N123</f>
        <v>1</v>
      </c>
      <c r="AA123" s="22">
        <f>(Z123+AB123)/2</f>
        <v>1</v>
      </c>
      <c r="AB123" s="22">
        <f>AM123^N123</f>
        <v>1</v>
      </c>
      <c r="AC123" s="22">
        <v>1</v>
      </c>
      <c r="AD123" s="22">
        <v>1</v>
      </c>
      <c r="AE123" s="22">
        <v>1</v>
      </c>
      <c r="AF123" s="22">
        <f>PERCENTILE($L$2:$L$127, 0.05)</f>
        <v>-7.0738934788639324E-2</v>
      </c>
      <c r="AG123" s="22">
        <f>PERCENTILE($L$2:$L$127, 0.95)</f>
        <v>0.99971493111423171</v>
      </c>
      <c r="AH123" s="22">
        <f>MIN(MAX(L123,AF123), AG123)</f>
        <v>0.613305489139364</v>
      </c>
      <c r="AI123" s="22">
        <f>AH123-$AH$128+1</f>
        <v>1.6840444239280035</v>
      </c>
      <c r="AJ123" s="22">
        <f>PERCENTILE($M$2:$M$127, 0.02)</f>
        <v>-2.5491164753882352</v>
      </c>
      <c r="AK123" s="22">
        <f>PERCENTILE($M$2:$M$127, 0.98)</f>
        <v>1.3143569426364499</v>
      </c>
      <c r="AL123" s="22">
        <f>MIN(MAX(M123,AJ123), AK123)</f>
        <v>-8.6650914589778805E-2</v>
      </c>
      <c r="AM123" s="22">
        <f>AL123-$AL$128 + 1</f>
        <v>3.4624655607984565</v>
      </c>
      <c r="AN123" s="46">
        <v>0</v>
      </c>
      <c r="AO123" s="49">
        <v>0</v>
      </c>
      <c r="AP123" s="51">
        <v>0.5</v>
      </c>
      <c r="AQ123" s="50">
        <v>1</v>
      </c>
      <c r="AR123" s="17">
        <f>(AI123^4)*AB123*AE123*AN123</f>
        <v>0</v>
      </c>
      <c r="AS123" s="17">
        <f>(AI123^4) *Z123*AC123*AO123</f>
        <v>0</v>
      </c>
      <c r="AT123" s="17">
        <f>(AM123^4)*AA123*AP123*AQ123</f>
        <v>71.864077326419363</v>
      </c>
      <c r="AU123" s="17">
        <f>MIN(AR123, 0.05*AR$128)</f>
        <v>0</v>
      </c>
      <c r="AV123" s="17">
        <f>MIN(AS123, 0.05*AS$128)</f>
        <v>0</v>
      </c>
      <c r="AW123" s="17">
        <f>MIN(AT123, 0.05*AT$128)</f>
        <v>71.864077326419363</v>
      </c>
      <c r="AX123" s="14">
        <f>AU123/$AU$128</f>
        <v>0</v>
      </c>
      <c r="AY123" s="14">
        <f>AV123/$AV$128</f>
        <v>0</v>
      </c>
      <c r="AZ123" s="67">
        <f>AW123/$AW$128</f>
        <v>6.794566134581681E-3</v>
      </c>
      <c r="BA123" s="21">
        <f>N123</f>
        <v>0</v>
      </c>
      <c r="BB123" s="66">
        <v>0</v>
      </c>
      <c r="BC123" s="15">
        <f>$D$134*AX123</f>
        <v>0</v>
      </c>
      <c r="BD123" s="19">
        <f>BC123-BB123</f>
        <v>0</v>
      </c>
      <c r="BE123" s="53">
        <f>BD123*IF($BD$128 &gt; 0, (BD123&gt;0), (BD123&lt;0))</f>
        <v>0</v>
      </c>
      <c r="BF123" s="61">
        <f>BE123/$BE$128</f>
        <v>0</v>
      </c>
      <c r="BG123" s="62">
        <f>BF123*$BD$128</f>
        <v>0</v>
      </c>
      <c r="BH123" s="63">
        <f>(IF(BG123 &gt; 0, V123, W123))</f>
        <v>2.6677634111758155</v>
      </c>
      <c r="BI123" s="46">
        <f>BG123/BH123</f>
        <v>0</v>
      </c>
      <c r="BJ123" s="64" t="e">
        <f>BB123/BC123</f>
        <v>#DIV/0!</v>
      </c>
      <c r="BK123" s="66">
        <v>0</v>
      </c>
      <c r="BL123" s="66">
        <v>0</v>
      </c>
      <c r="BM123" s="66">
        <v>0</v>
      </c>
      <c r="BN123" s="10">
        <f>SUM(BK123:BM123)</f>
        <v>0</v>
      </c>
      <c r="BO123" s="15">
        <f>AY123*$D$133</f>
        <v>0</v>
      </c>
      <c r="BP123" s="9">
        <f>BO123-BN123</f>
        <v>0</v>
      </c>
      <c r="BQ123" s="53">
        <f>BP123*IF($BP$128 &gt; 0, (BP123&gt;0), (BP123&lt;0))</f>
        <v>0</v>
      </c>
      <c r="BR123" s="7">
        <f>BQ123/$BQ$128</f>
        <v>0</v>
      </c>
      <c r="BS123" s="62">
        <f>BR123*$BP$128</f>
        <v>0</v>
      </c>
      <c r="BT123" s="48">
        <f>IF(BS123&gt;0,V123,W123)</f>
        <v>2.6677634111758155</v>
      </c>
      <c r="BU123" s="46">
        <f>BS123/BT123</f>
        <v>0</v>
      </c>
      <c r="BV123" s="64" t="e">
        <f>BN123/BO123</f>
        <v>#DIV/0!</v>
      </c>
      <c r="BW123" s="16">
        <f>BB123+BN123+BY123</f>
        <v>23</v>
      </c>
      <c r="BX123" s="69">
        <f>BC123+BO123+BZ123</f>
        <v>51.992020061819026</v>
      </c>
      <c r="BY123" s="66">
        <v>23</v>
      </c>
      <c r="BZ123" s="15">
        <f>AZ123*$D$136</f>
        <v>51.992020061819026</v>
      </c>
      <c r="CA123" s="37">
        <f>BZ123-BY123</f>
        <v>28.992020061819026</v>
      </c>
      <c r="CB123" s="54">
        <f>CA123*(CA123&lt;&gt;0)</f>
        <v>28.992020061819026</v>
      </c>
      <c r="CC123" s="26">
        <f>CB123/$CB$128</f>
        <v>7.2935899526588811E-3</v>
      </c>
      <c r="CD123" s="47">
        <f>CC123 * $CA$128</f>
        <v>28.992020061819026</v>
      </c>
      <c r="CE123" s="48">
        <f>IF(CD123&gt;0, V123, W123)</f>
        <v>2.5311983986437934</v>
      </c>
      <c r="CF123" s="65">
        <f>CD123/CE123</f>
        <v>11.453871050705802</v>
      </c>
      <c r="CG123" t="s">
        <v>224</v>
      </c>
      <c r="CH123" s="66">
        <v>0</v>
      </c>
      <c r="CI123" s="15">
        <f>AZ123*$CH$131</f>
        <v>56.863723980314091</v>
      </c>
      <c r="CJ123" s="37">
        <f>CI123-CH123</f>
        <v>56.863723980314091</v>
      </c>
      <c r="CK123" s="54">
        <f>CJ123*(CJ123&lt;&gt;0)</f>
        <v>56.863723980314091</v>
      </c>
      <c r="CL123" s="26">
        <f>CK123/$CK$128</f>
        <v>8.369697377143678E-3</v>
      </c>
      <c r="CM123" s="47">
        <f>CL123 * $CJ$128</f>
        <v>56.863723980314091</v>
      </c>
      <c r="CN123" s="48">
        <f>IF(CD123&gt;0,V123,W123)</f>
        <v>2.5311983986437934</v>
      </c>
      <c r="CO123" s="65">
        <f>CM123/CN123</f>
        <v>22.465139046698773</v>
      </c>
      <c r="CP123" s="70">
        <f>N123</f>
        <v>0</v>
      </c>
      <c r="CQ123" s="1">
        <f>BW123+BY123</f>
        <v>46</v>
      </c>
    </row>
    <row r="124" spans="1:95" x14ac:dyDescent="0.2">
      <c r="A124" s="31" t="s">
        <v>127</v>
      </c>
      <c r="B124">
        <v>1</v>
      </c>
      <c r="C124">
        <v>1</v>
      </c>
      <c r="D124">
        <v>6.17977528089887E-2</v>
      </c>
      <c r="E124">
        <v>0.93820224719101097</v>
      </c>
      <c r="F124">
        <v>4.7445255474452497E-2</v>
      </c>
      <c r="G124">
        <v>4.7445255474452497E-2</v>
      </c>
      <c r="H124">
        <v>2.3584905660377301E-3</v>
      </c>
      <c r="I124">
        <v>4.8349056603773498E-2</v>
      </c>
      <c r="J124">
        <v>1.06785202100677E-2</v>
      </c>
      <c r="K124">
        <v>2.2508778719774299E-2</v>
      </c>
      <c r="L124">
        <v>-0.118073185100182</v>
      </c>
      <c r="M124">
        <v>-2.4920200910150299</v>
      </c>
      <c r="N124" s="21">
        <v>2</v>
      </c>
      <c r="O124">
        <v>0.94928317199237899</v>
      </c>
      <c r="P124">
        <v>0.96239172081480895</v>
      </c>
      <c r="Q124">
        <v>1.01408491060558</v>
      </c>
      <c r="R124">
        <v>0.94525581774205303</v>
      </c>
      <c r="S124">
        <v>6.8899998664855904</v>
      </c>
      <c r="T124" s="27">
        <f>IF(C124,P124,R124)</f>
        <v>0.96239172081480895</v>
      </c>
      <c r="U124" s="27">
        <f>IF(D124 = 0,O124,Q124)</f>
        <v>1.01408491060558</v>
      </c>
      <c r="V124" s="39">
        <f>S124*T124^(1-N124)</f>
        <v>7.1592468196340793</v>
      </c>
      <c r="W124" s="38">
        <f>S124*U124^(N124+1)</f>
        <v>7.1852548271209855</v>
      </c>
      <c r="X124" s="44">
        <f>0.5 * (D124-MAX($D$3:$D$127))/(MIN($D$3:$D$127)-MAX($D$3:$D$127)) + 0.75</f>
        <v>1.2188408621875717</v>
      </c>
      <c r="Y124" s="44">
        <f>AVERAGE(D124, F124, G124, H124, I124, J124, K124)</f>
        <v>3.436901569393528E-2</v>
      </c>
      <c r="Z124" s="22">
        <f>AI124^N124</f>
        <v>1</v>
      </c>
      <c r="AA124" s="22">
        <f>(Z124+AB124)/2</f>
        <v>1.0587263829274516</v>
      </c>
      <c r="AB124" s="22">
        <f>AM124^N124</f>
        <v>1.1174527658549034</v>
      </c>
      <c r="AC124" s="22">
        <v>1</v>
      </c>
      <c r="AD124" s="22">
        <v>1</v>
      </c>
      <c r="AE124" s="22">
        <v>1</v>
      </c>
      <c r="AF124" s="22">
        <f>PERCENTILE($L$2:$L$127, 0.05)</f>
        <v>-7.0738934788639324E-2</v>
      </c>
      <c r="AG124" s="22">
        <f>PERCENTILE($L$2:$L$127, 0.95)</f>
        <v>0.99971493111423171</v>
      </c>
      <c r="AH124" s="22">
        <f>MIN(MAX(L124,AF124), AG124)</f>
        <v>-7.0738934788639324E-2</v>
      </c>
      <c r="AI124" s="22">
        <f>AH124-$AH$128+1</f>
        <v>1</v>
      </c>
      <c r="AJ124" s="22">
        <f>PERCENTILE($M$2:$M$127, 0.02)</f>
        <v>-2.5491164753882352</v>
      </c>
      <c r="AK124" s="22">
        <f>PERCENTILE($M$2:$M$127, 0.98)</f>
        <v>1.3143569426364499</v>
      </c>
      <c r="AL124" s="22">
        <f>MIN(MAX(M124,AJ124), AK124)</f>
        <v>-2.4920200910150299</v>
      </c>
      <c r="AM124" s="22">
        <f>AL124-$AL$128 + 1</f>
        <v>1.0570963843732053</v>
      </c>
      <c r="AN124" s="46">
        <v>1</v>
      </c>
      <c r="AO124" s="46">
        <v>1</v>
      </c>
      <c r="AP124" s="51">
        <v>1</v>
      </c>
      <c r="AQ124" s="21">
        <v>1</v>
      </c>
      <c r="AR124" s="17">
        <f>(AI124^4)*AB124*AE124*AN124</f>
        <v>1.1174527658549034</v>
      </c>
      <c r="AS124" s="17">
        <f>(AI124^4) *Z124*AC124*AO124</f>
        <v>1</v>
      </c>
      <c r="AT124" s="17">
        <f>(AM124^4)*AA124*AP124*AQ124</f>
        <v>1.3220323584422407</v>
      </c>
      <c r="AU124" s="17">
        <f>MIN(AR124, 0.05*AR$128)</f>
        <v>1.1174527658549034</v>
      </c>
      <c r="AV124" s="17">
        <f>MIN(AS124, 0.05*AS$128)</f>
        <v>1</v>
      </c>
      <c r="AW124" s="17">
        <f>MIN(AT124, 0.05*AT$128)</f>
        <v>1.3220323584422407</v>
      </c>
      <c r="AX124" s="14">
        <f>AU124/$AU$128</f>
        <v>1.7532581764661472E-3</v>
      </c>
      <c r="AY124" s="14">
        <f>AV124/$AV$128</f>
        <v>2.0669124099149281E-3</v>
      </c>
      <c r="AZ124" s="67">
        <f>AW124/$AW$128</f>
        <v>1.2499480443743923E-4</v>
      </c>
      <c r="BA124" s="21">
        <f>N124</f>
        <v>2</v>
      </c>
      <c r="BB124" s="66">
        <v>1688</v>
      </c>
      <c r="BC124" s="15">
        <f>$D$134*AX124</f>
        <v>222.051901307614</v>
      </c>
      <c r="BD124" s="19">
        <f>BC124-BB124</f>
        <v>-1465.9480986923859</v>
      </c>
      <c r="BE124" s="53">
        <f>BD124*IF($BD$128 &gt; 0, (BD124&gt;0), (BD124&lt;0))</f>
        <v>0</v>
      </c>
      <c r="BF124" s="61">
        <f>BE124/$BE$128</f>
        <v>0</v>
      </c>
      <c r="BG124" s="62">
        <f>BF124*$BD$128</f>
        <v>0</v>
      </c>
      <c r="BH124" s="63">
        <f>(IF(BG124 &gt; 0, V124, W124))</f>
        <v>7.1852548271209855</v>
      </c>
      <c r="BI124" s="46">
        <f>BG124/BH124</f>
        <v>0</v>
      </c>
      <c r="BJ124" s="64">
        <f>BB124/BC124</f>
        <v>7.6018263750940447</v>
      </c>
      <c r="BK124" s="66">
        <v>117</v>
      </c>
      <c r="BL124" s="66">
        <v>413</v>
      </c>
      <c r="BM124" s="66">
        <v>62</v>
      </c>
      <c r="BN124" s="10">
        <f>SUM(BK124:BM124)</f>
        <v>592</v>
      </c>
      <c r="BO124" s="15">
        <f>AY124*$D$133</f>
        <v>388.56713158954699</v>
      </c>
      <c r="BP124" s="9">
        <f>BO124-BN124</f>
        <v>-203.43286841045301</v>
      </c>
      <c r="BQ124" s="53">
        <f>BP124*IF($BP$128 &gt; 0, (BP124&gt;0), (BP124&lt;0))</f>
        <v>0</v>
      </c>
      <c r="BR124" s="7">
        <f>BQ124/$BQ$128</f>
        <v>0</v>
      </c>
      <c r="BS124" s="62">
        <f>BR124*$BP$128</f>
        <v>0</v>
      </c>
      <c r="BT124" s="48">
        <f>IF(BS124&gt;0,V124,W124)</f>
        <v>7.1852548271209855</v>
      </c>
      <c r="BU124" s="46">
        <f>BS124/BT124</f>
        <v>0</v>
      </c>
      <c r="BV124" s="64">
        <f>BN124/BO124</f>
        <v>1.5235462597627638</v>
      </c>
      <c r="BW124" s="16">
        <f>BB124+BN124+BY124</f>
        <v>2280</v>
      </c>
      <c r="BX124" s="69">
        <f>BC124+BO124+BZ124</f>
        <v>611.57549314071628</v>
      </c>
      <c r="BY124" s="66">
        <v>0</v>
      </c>
      <c r="BZ124" s="15">
        <f>AZ124*$D$136</f>
        <v>0.95646024355528503</v>
      </c>
      <c r="CA124" s="37">
        <f>BZ124-BY124</f>
        <v>0.95646024355528503</v>
      </c>
      <c r="CB124" s="54">
        <f>CA124*(CA124&lt;&gt;0)</f>
        <v>0.95646024355528503</v>
      </c>
      <c r="CC124" s="26">
        <f>CB124/$CB$128</f>
        <v>2.4061892919629833E-4</v>
      </c>
      <c r="CD124" s="47">
        <f>CC124 * $CA$128</f>
        <v>0.95646024355528503</v>
      </c>
      <c r="CE124" s="48">
        <f>IF(CD124&gt;0, V124, W124)</f>
        <v>7.1592468196340793</v>
      </c>
      <c r="CF124" s="65">
        <f>CD124/CE124</f>
        <v>0.13359788643299927</v>
      </c>
      <c r="CG124" t="s">
        <v>224</v>
      </c>
      <c r="CH124" s="66">
        <v>0</v>
      </c>
      <c r="CI124" s="15">
        <f>AZ124*$CH$131</f>
        <v>1.046081518336929</v>
      </c>
      <c r="CJ124" s="37">
        <f>CI124-CH124</f>
        <v>1.046081518336929</v>
      </c>
      <c r="CK124" s="54">
        <f>CJ124*(CJ124&lt;&gt;0)</f>
        <v>1.046081518336929</v>
      </c>
      <c r="CL124" s="26">
        <f>CK124/$CK$128</f>
        <v>1.5397137449763468E-4</v>
      </c>
      <c r="CM124" s="47">
        <f>CL124 * $CJ$128</f>
        <v>1.046081518336929</v>
      </c>
      <c r="CN124" s="48">
        <f>IF(CD124&gt;0,V124,W124)</f>
        <v>7.1592468196340793</v>
      </c>
      <c r="CO124" s="65">
        <f>CM124/CN124</f>
        <v>0.14611614108177876</v>
      </c>
      <c r="CP124" s="70">
        <f>N124</f>
        <v>2</v>
      </c>
      <c r="CQ124" s="1">
        <f>BW124+BY124</f>
        <v>2280</v>
      </c>
    </row>
    <row r="125" spans="1:95" x14ac:dyDescent="0.2">
      <c r="A125" s="31" t="s">
        <v>179</v>
      </c>
      <c r="B125">
        <v>1</v>
      </c>
      <c r="C125">
        <v>1</v>
      </c>
      <c r="D125">
        <v>0.43788379782711301</v>
      </c>
      <c r="E125">
        <v>0.56211620217288605</v>
      </c>
      <c r="F125">
        <v>0.38761145002346298</v>
      </c>
      <c r="G125">
        <v>0.38761145002346298</v>
      </c>
      <c r="H125">
        <v>5.2316890881913297E-2</v>
      </c>
      <c r="I125">
        <v>0.61958146487294397</v>
      </c>
      <c r="J125">
        <v>0.18004048403126899</v>
      </c>
      <c r="K125">
        <v>0.26416993219949603</v>
      </c>
      <c r="L125">
        <v>0.68109359393772895</v>
      </c>
      <c r="M125">
        <v>-2.1305598179092899</v>
      </c>
      <c r="N125" s="21">
        <v>0</v>
      </c>
      <c r="O125">
        <v>1.00034709369837</v>
      </c>
      <c r="P125">
        <v>0.99966739846277997</v>
      </c>
      <c r="Q125">
        <v>1.0021810092608401</v>
      </c>
      <c r="R125">
        <v>1.0006012003714899</v>
      </c>
      <c r="S125">
        <v>76.510002136230398</v>
      </c>
      <c r="T125" s="27">
        <f>IF(C125,P125,R125)</f>
        <v>0.99966739846277997</v>
      </c>
      <c r="U125" s="27">
        <f>IF(D125 = 0,O125,Q125)</f>
        <v>1.0021810092608401</v>
      </c>
      <c r="V125" s="39">
        <f>S125*T125^(1-N125)</f>
        <v>76.484554791907186</v>
      </c>
      <c r="W125" s="38">
        <f>S125*U125^(N125+1)</f>
        <v>76.676871159436416</v>
      </c>
      <c r="X125" s="44">
        <f>0.5 * (D125-MAX($D$3:$D$127))/(MIN($D$3:$D$127)-MAX($D$3:$D$127)) + 0.75</f>
        <v>1.026729970211987</v>
      </c>
      <c r="Y125" s="44">
        <f>AVERAGE(D125, F125, G125, H125, I125, J125, K125)</f>
        <v>0.33274506712280871</v>
      </c>
      <c r="Z125" s="22">
        <f>AI125^N125</f>
        <v>1</v>
      </c>
      <c r="AA125" s="22">
        <f>(Z125+AB125)/2</f>
        <v>1</v>
      </c>
      <c r="AB125" s="22">
        <f>AM125^N125</f>
        <v>1</v>
      </c>
      <c r="AC125" s="22">
        <v>1</v>
      </c>
      <c r="AD125" s="22">
        <v>1</v>
      </c>
      <c r="AE125" s="22">
        <v>1</v>
      </c>
      <c r="AF125" s="22">
        <f>PERCENTILE($L$2:$L$127, 0.05)</f>
        <v>-7.0738934788639324E-2</v>
      </c>
      <c r="AG125" s="22">
        <f>PERCENTILE($L$2:$L$127, 0.95)</f>
        <v>0.99971493111423171</v>
      </c>
      <c r="AH125" s="22">
        <f>MIN(MAX(L125,AF125), AG125)</f>
        <v>0.68109359393772895</v>
      </c>
      <c r="AI125" s="22">
        <f>AH125-$AH$128+1</f>
        <v>1.7518325287263683</v>
      </c>
      <c r="AJ125" s="22">
        <f>PERCENTILE($M$2:$M$127, 0.02)</f>
        <v>-2.5491164753882352</v>
      </c>
      <c r="AK125" s="22">
        <f>PERCENTILE($M$2:$M$127, 0.98)</f>
        <v>1.3143569426364499</v>
      </c>
      <c r="AL125" s="22">
        <f>MIN(MAX(M125,AJ125), AK125)</f>
        <v>-2.1305598179092899</v>
      </c>
      <c r="AM125" s="22">
        <f>AL125-$AL$128 + 1</f>
        <v>1.4185566574789452</v>
      </c>
      <c r="AN125" s="46">
        <v>1</v>
      </c>
      <c r="AO125" s="46">
        <v>1</v>
      </c>
      <c r="AP125" s="51">
        <v>1</v>
      </c>
      <c r="AQ125" s="21">
        <v>1</v>
      </c>
      <c r="AR125" s="17">
        <f>(AI125^4)*AB125*AE125*AN125</f>
        <v>9.4182528338784586</v>
      </c>
      <c r="AS125" s="17">
        <f>(AI125^4) *Z125*AC125*AO125</f>
        <v>9.4182528338784586</v>
      </c>
      <c r="AT125" s="17">
        <f>(AM125^4)*AA125*AP125*AQ125</f>
        <v>4.0493633254860484</v>
      </c>
      <c r="AU125" s="17">
        <f>MIN(AR125, 0.05*AR$128)</f>
        <v>9.4182528338784586</v>
      </c>
      <c r="AV125" s="17">
        <f>MIN(AS125, 0.05*AS$128)</f>
        <v>9.4182528338784586</v>
      </c>
      <c r="AW125" s="17">
        <f>MIN(AT125, 0.05*AT$128)</f>
        <v>4.0493633254860484</v>
      </c>
      <c r="AX125" s="14">
        <f>AU125/$AU$128</f>
        <v>1.4777026191697632E-2</v>
      </c>
      <c r="AY125" s="14">
        <f>AV125/$AV$128</f>
        <v>1.9466703662059825E-2</v>
      </c>
      <c r="AZ125" s="67">
        <f>AW125/$AW$128</f>
        <v>3.8285702595182029E-4</v>
      </c>
      <c r="BA125" s="21">
        <f>N125</f>
        <v>0</v>
      </c>
      <c r="BB125" s="66">
        <v>2142</v>
      </c>
      <c r="BC125" s="15">
        <f>$D$134*AX125</f>
        <v>1871.5251442046967</v>
      </c>
      <c r="BD125" s="19">
        <f>BC125-BB125</f>
        <v>-270.47485579530326</v>
      </c>
      <c r="BE125" s="53">
        <f>BD125*IF($BD$128 &gt; 0, (BD125&gt;0), (BD125&lt;0))</f>
        <v>0</v>
      </c>
      <c r="BF125" s="61">
        <f>BE125/$BE$128</f>
        <v>0</v>
      </c>
      <c r="BG125" s="62">
        <f>BF125*$BD$128</f>
        <v>0</v>
      </c>
      <c r="BH125" s="63">
        <f>(IF(BG125 &gt; 0, V125, W125))</f>
        <v>76.676871159436416</v>
      </c>
      <c r="BI125" s="46">
        <f>BG125/BH125</f>
        <v>0</v>
      </c>
      <c r="BJ125" s="64">
        <f>BB125/BC125</f>
        <v>1.144521091064604</v>
      </c>
      <c r="BK125" s="66">
        <v>1913</v>
      </c>
      <c r="BL125" s="66">
        <v>2754</v>
      </c>
      <c r="BM125" s="66">
        <v>0</v>
      </c>
      <c r="BN125" s="10">
        <f>SUM(BK125:BM125)</f>
        <v>4667</v>
      </c>
      <c r="BO125" s="15">
        <f>AY125*$D$133</f>
        <v>3659.623488245275</v>
      </c>
      <c r="BP125" s="9">
        <f>BO125-BN125</f>
        <v>-1007.376511754725</v>
      </c>
      <c r="BQ125" s="53">
        <f>BP125*IF($BP$128 &gt; 0, (BP125&gt;0), (BP125&lt;0))</f>
        <v>0</v>
      </c>
      <c r="BR125" s="7">
        <f>BQ125/$BQ$128</f>
        <v>0</v>
      </c>
      <c r="BS125" s="62">
        <f>BR125*$BP$128</f>
        <v>0</v>
      </c>
      <c r="BT125" s="48">
        <f>IF(BS125&gt;0,V125,W125)</f>
        <v>76.676871159436416</v>
      </c>
      <c r="BU125" s="46">
        <f>BS125/BT125</f>
        <v>0</v>
      </c>
      <c r="BV125" s="64">
        <f>BN125/BO125</f>
        <v>1.2752678014529151</v>
      </c>
      <c r="BW125" s="16">
        <f>BB125+BN125+BY125</f>
        <v>6809</v>
      </c>
      <c r="BX125" s="69">
        <f>BC125+BO125+BZ125</f>
        <v>5534.078254412555</v>
      </c>
      <c r="BY125" s="66">
        <v>0</v>
      </c>
      <c r="BZ125" s="15">
        <f>AZ125*$D$136</f>
        <v>2.9296219625833291</v>
      </c>
      <c r="CA125" s="37">
        <f>BZ125-BY125</f>
        <v>2.9296219625833291</v>
      </c>
      <c r="CB125" s="54">
        <f>CA125*(CA125&lt;&gt;0)</f>
        <v>2.9296219625833291</v>
      </c>
      <c r="CC125" s="26">
        <f>CB125/$CB$128</f>
        <v>7.3701181448637275E-4</v>
      </c>
      <c r="CD125" s="47">
        <f>CC125 * $CA$128</f>
        <v>2.9296219625833291</v>
      </c>
      <c r="CE125" s="48">
        <f>IF(CD125&gt;0, V125, W125)</f>
        <v>76.484554791907186</v>
      </c>
      <c r="CF125" s="65">
        <f>CD125/CE125</f>
        <v>3.8303445323751975E-2</v>
      </c>
      <c r="CG125" t="s">
        <v>224</v>
      </c>
      <c r="CH125" s="66">
        <v>0</v>
      </c>
      <c r="CI125" s="15">
        <f>AZ125*$CH$131</f>
        <v>3.2041304501907839</v>
      </c>
      <c r="CJ125" s="37">
        <f>CI125-CH125</f>
        <v>3.2041304501907839</v>
      </c>
      <c r="CK125" s="54">
        <f>CJ125*(CJ125&lt;&gt;0)</f>
        <v>3.2041304501907839</v>
      </c>
      <c r="CL125" s="26">
        <f>CK125/$CK$128</f>
        <v>4.7161178248318912E-4</v>
      </c>
      <c r="CM125" s="47">
        <f>CL125 * $CJ$128</f>
        <v>3.2041304501907839</v>
      </c>
      <c r="CN125" s="48">
        <f>IF(CD125&gt;0,V125,W125)</f>
        <v>76.484554791907186</v>
      </c>
      <c r="CO125" s="65">
        <f>CM125/CN125</f>
        <v>4.1892516193737621E-2</v>
      </c>
      <c r="CP125" s="70">
        <f>N125</f>
        <v>0</v>
      </c>
      <c r="CQ125" s="1">
        <f>BW125+BY125</f>
        <v>6809</v>
      </c>
    </row>
    <row r="126" spans="1:95" x14ac:dyDescent="0.2">
      <c r="A126" s="31" t="s">
        <v>180</v>
      </c>
      <c r="B126">
        <v>1</v>
      </c>
      <c r="C126">
        <v>1</v>
      </c>
      <c r="D126">
        <v>0.77080957810718298</v>
      </c>
      <c r="E126">
        <v>0.22919042189281599</v>
      </c>
      <c r="F126">
        <v>0.80134680134680103</v>
      </c>
      <c r="G126">
        <v>0.80134680134680103</v>
      </c>
      <c r="H126">
        <v>0.51238591916557996</v>
      </c>
      <c r="I126">
        <v>0.44198174706649201</v>
      </c>
      <c r="J126">
        <v>0.47588362414047602</v>
      </c>
      <c r="K126">
        <v>0.61753365901648904</v>
      </c>
      <c r="L126">
        <v>0.45815933190320601</v>
      </c>
      <c r="M126">
        <v>0.88319973293355503</v>
      </c>
      <c r="N126" s="21">
        <v>0</v>
      </c>
      <c r="O126">
        <v>1.02220514984582</v>
      </c>
      <c r="P126">
        <v>0.98433374975995003</v>
      </c>
      <c r="Q126">
        <v>1.00471396199201</v>
      </c>
      <c r="R126">
        <v>0.97418166237887405</v>
      </c>
      <c r="S126">
        <v>84.209999084472599</v>
      </c>
      <c r="T126" s="27">
        <f>IF(C126,P126,R126)</f>
        <v>0.98433374975995003</v>
      </c>
      <c r="U126" s="27">
        <f>IF(D126 = 0,O126,Q126)</f>
        <v>1.00471396199201</v>
      </c>
      <c r="V126" s="39">
        <f>S126*T126^(1-N126)</f>
        <v>82.890744166100873</v>
      </c>
      <c r="W126" s="38">
        <f>S126*U126^(N126+1)</f>
        <v>84.606961819504008</v>
      </c>
      <c r="X126" s="44">
        <f>0.5 * (D126-MAX($D$3:$D$127))/(MIN($D$3:$D$127)-MAX($D$3:$D$127)) + 0.75</f>
        <v>0.85666604612198394</v>
      </c>
      <c r="Y126" s="44">
        <f>AVERAGE(D126, F126, G126, H126, I126, J126, K126)</f>
        <v>0.63161259002711745</v>
      </c>
      <c r="Z126" s="22">
        <f>AI126^N126</f>
        <v>1</v>
      </c>
      <c r="AA126" s="22">
        <f>(Z126+AB126)/2</f>
        <v>1</v>
      </c>
      <c r="AB126" s="22">
        <f>AM126^N126</f>
        <v>1</v>
      </c>
      <c r="AC126" s="22">
        <v>1</v>
      </c>
      <c r="AD126" s="22">
        <v>1</v>
      </c>
      <c r="AE126" s="22">
        <v>1</v>
      </c>
      <c r="AF126" s="22">
        <f>PERCENTILE($L$2:$L$127, 0.05)</f>
        <v>-7.0738934788639324E-2</v>
      </c>
      <c r="AG126" s="22">
        <f>PERCENTILE($L$2:$L$127, 0.95)</f>
        <v>0.99971493111423171</v>
      </c>
      <c r="AH126" s="22">
        <f>MIN(MAX(L126,AF126), AG126)</f>
        <v>0.45815933190320601</v>
      </c>
      <c r="AI126" s="22">
        <f>AH126-$AH$128+1</f>
        <v>1.5288982666918454</v>
      </c>
      <c r="AJ126" s="22">
        <f>PERCENTILE($M$2:$M$127, 0.02)</f>
        <v>-2.5491164753882352</v>
      </c>
      <c r="AK126" s="22">
        <f>PERCENTILE($M$2:$M$127, 0.98)</f>
        <v>1.3143569426364499</v>
      </c>
      <c r="AL126" s="22">
        <f>MIN(MAX(M126,AJ126), AK126)</f>
        <v>0.88319973293355503</v>
      </c>
      <c r="AM126" s="22">
        <f>AL126-$AL$128 + 1</f>
        <v>4.4323162083217902</v>
      </c>
      <c r="AN126" s="46">
        <v>1</v>
      </c>
      <c r="AO126" s="46">
        <v>0</v>
      </c>
      <c r="AP126" s="51">
        <v>1</v>
      </c>
      <c r="AQ126" s="21">
        <v>2</v>
      </c>
      <c r="AR126" s="17">
        <f>(AI126^4)*AB126*AE126*AN126</f>
        <v>5.4640460796459154</v>
      </c>
      <c r="AS126" s="17">
        <f>(AI126^4) *Z126*AC126*AO126</f>
        <v>0</v>
      </c>
      <c r="AT126" s="17">
        <f>(AM126^4)*AA126*AP126*AQ126</f>
        <v>771.88560171058793</v>
      </c>
      <c r="AU126" s="17">
        <f>MIN(AR126, 0.05*AR$128)</f>
        <v>5.4640460796459154</v>
      </c>
      <c r="AV126" s="17">
        <f>MIN(AS126, 0.05*AS$128)</f>
        <v>0</v>
      </c>
      <c r="AW126" s="17">
        <f>MIN(AT126, 0.05*AT$128)</f>
        <v>540.40876592560676</v>
      </c>
      <c r="AX126" s="14">
        <f>AU126/$AU$128</f>
        <v>8.5729650133336433E-3</v>
      </c>
      <c r="AY126" s="14">
        <f>AV126/$AV$128</f>
        <v>0</v>
      </c>
      <c r="AZ126" s="67">
        <f>AW126/$AW$128</f>
        <v>5.1094277369081703E-2</v>
      </c>
      <c r="BA126" s="21">
        <f>N126</f>
        <v>0</v>
      </c>
      <c r="BB126" s="66">
        <v>421</v>
      </c>
      <c r="BC126" s="15">
        <f>$D$134*AX126</f>
        <v>1085.7745919037193</v>
      </c>
      <c r="BD126" s="19">
        <f>BC126-BB126</f>
        <v>664.77459190371928</v>
      </c>
      <c r="BE126" s="53">
        <f>BD126*IF($BD$128 &gt; 0, (BD126&gt;0), (BD126&lt;0))</f>
        <v>664.77459190371928</v>
      </c>
      <c r="BF126" s="61">
        <f>BE126/$BE$128</f>
        <v>2.4250475152831484E-2</v>
      </c>
      <c r="BG126" s="62">
        <f>BF126*$BD$128</f>
        <v>301.16665092301474</v>
      </c>
      <c r="BH126" s="63">
        <f>(IF(BG126 &gt; 0, V126, W126))</f>
        <v>82.890744166100873</v>
      </c>
      <c r="BI126" s="46">
        <f>BG126/BH126</f>
        <v>3.6332965031598827</v>
      </c>
      <c r="BJ126" s="64">
        <f>BB126/BC126</f>
        <v>0.3877416207187615</v>
      </c>
      <c r="BK126" s="66">
        <v>0</v>
      </c>
      <c r="BL126" s="66">
        <v>0</v>
      </c>
      <c r="BM126" s="66">
        <v>0</v>
      </c>
      <c r="BN126" s="10">
        <f>SUM(BK126:BM126)</f>
        <v>0</v>
      </c>
      <c r="BO126" s="15">
        <f>AY126*$D$133</f>
        <v>0</v>
      </c>
      <c r="BP126" s="9">
        <f>BO126-BN126</f>
        <v>0</v>
      </c>
      <c r="BQ126" s="53">
        <f>BP126*IF($BP$128 &gt; 0, (BP126&gt;0), (BP126&lt;0))</f>
        <v>0</v>
      </c>
      <c r="BR126" s="7">
        <f>BQ126/$BQ$128</f>
        <v>0</v>
      </c>
      <c r="BS126" s="62">
        <f>BR126*$BP$128</f>
        <v>0</v>
      </c>
      <c r="BT126" s="48">
        <f>IF(BS126&gt;0,V126,W126)</f>
        <v>84.606961819504008</v>
      </c>
      <c r="BU126" s="46">
        <f>BS126/BT126</f>
        <v>0</v>
      </c>
      <c r="BV126" s="64" t="e">
        <f>BN126/BO126</f>
        <v>#DIV/0!</v>
      </c>
      <c r="BW126" s="16">
        <f>BB126+BN126+BY126</f>
        <v>589</v>
      </c>
      <c r="BX126" s="69">
        <f>BC126+BO126+BZ126</f>
        <v>1476.7480023319324</v>
      </c>
      <c r="BY126" s="66">
        <v>168</v>
      </c>
      <c r="BZ126" s="15">
        <f>AZ126*$D$136</f>
        <v>390.97341042821319</v>
      </c>
      <c r="CA126" s="37">
        <f>BZ126-BY126</f>
        <v>222.97341042821319</v>
      </c>
      <c r="CB126" s="54">
        <f>CA126*(CA126&lt;&gt;0)</f>
        <v>222.97341042821319</v>
      </c>
      <c r="CC126" s="26">
        <f>CB126/$CB$128</f>
        <v>5.609393973036815E-2</v>
      </c>
      <c r="CD126" s="47">
        <f>CC126 * $CA$128</f>
        <v>222.97341042821319</v>
      </c>
      <c r="CE126" s="48">
        <f>IF(CD126&gt;0, V126, W126)</f>
        <v>82.890744166100873</v>
      </c>
      <c r="CF126" s="65">
        <f>CD126/CE126</f>
        <v>2.6899675310117526</v>
      </c>
      <c r="CG126" t="s">
        <v>224</v>
      </c>
      <c r="CH126" s="66">
        <v>0</v>
      </c>
      <c r="CI126" s="15">
        <f>AZ126*$CH$131</f>
        <v>427.60800730184479</v>
      </c>
      <c r="CJ126" s="37">
        <f>CI126-CH126</f>
        <v>427.60800730184479</v>
      </c>
      <c r="CK126" s="54">
        <f>CJ126*(CJ126&lt;&gt;0)</f>
        <v>427.60800730184479</v>
      </c>
      <c r="CL126" s="26">
        <f>CK126/$CK$128</f>
        <v>6.293906495464309E-2</v>
      </c>
      <c r="CM126" s="47">
        <f>CL126 * $CJ$128</f>
        <v>427.60800730184474</v>
      </c>
      <c r="CN126" s="48">
        <f>IF(CD126&gt;0,V126,W126)</f>
        <v>82.890744166100873</v>
      </c>
      <c r="CO126" s="65">
        <f>CM126/CN126</f>
        <v>5.1586942740552688</v>
      </c>
      <c r="CP126" s="70">
        <f>N126</f>
        <v>0</v>
      </c>
      <c r="CQ126" s="1">
        <f>BW126+BY126</f>
        <v>757</v>
      </c>
    </row>
    <row r="127" spans="1:95" x14ac:dyDescent="0.2">
      <c r="A127" s="31" t="s">
        <v>213</v>
      </c>
      <c r="B127">
        <v>0</v>
      </c>
      <c r="C127">
        <v>1</v>
      </c>
      <c r="D127">
        <v>0.91130643228126196</v>
      </c>
      <c r="E127">
        <v>8.8693567718737404E-2</v>
      </c>
      <c r="F127">
        <v>0.86690504568931204</v>
      </c>
      <c r="G127">
        <v>0.86690504568931204</v>
      </c>
      <c r="H127">
        <v>0.96176347680735397</v>
      </c>
      <c r="I127">
        <v>0.668198913497701</v>
      </c>
      <c r="J127">
        <v>0.80165410885521304</v>
      </c>
      <c r="K127">
        <v>0.833641404840327</v>
      </c>
      <c r="L127">
        <v>0.83583932211586998</v>
      </c>
      <c r="M127">
        <v>1.3741172493867</v>
      </c>
      <c r="N127" s="21">
        <v>0</v>
      </c>
      <c r="O127">
        <v>1.0044248016872499</v>
      </c>
      <c r="P127">
        <v>0.99896321502089802</v>
      </c>
      <c r="Q127">
        <v>1.00688494946061</v>
      </c>
      <c r="R127">
        <v>0.99675560783856898</v>
      </c>
      <c r="S127">
        <v>10.520000457763601</v>
      </c>
      <c r="T127" s="27">
        <f>IF(C127,P127,R127)</f>
        <v>0.99896321502089802</v>
      </c>
      <c r="U127" s="27">
        <f>IF(D127 = 0,O127,Q127)</f>
        <v>1.00688494946061</v>
      </c>
      <c r="V127" s="39">
        <f>S127*T127^(1-N127)</f>
        <v>10.509093479308845</v>
      </c>
      <c r="W127" s="38">
        <f>S127*U127^(N127+1)</f>
        <v>10.592430129240897</v>
      </c>
      <c r="X127" s="44">
        <f>0.5 * (D127-MAX($D$3:$D$127))/(MIN($D$3:$D$127)-MAX($D$3:$D$127)) + 0.75</f>
        <v>0.78489795918367378</v>
      </c>
      <c r="Y127" s="44">
        <f>AVERAGE(D127, F127, G127, H127, I127, J127, K127)</f>
        <v>0.8443392039514972</v>
      </c>
      <c r="Z127" s="22">
        <f>AI127^N127</f>
        <v>1</v>
      </c>
      <c r="AA127" s="22">
        <f>(Z127+AB127)/2</f>
        <v>1</v>
      </c>
      <c r="AB127" s="22">
        <f>AM127^N127</f>
        <v>1</v>
      </c>
      <c r="AC127" s="22">
        <v>1</v>
      </c>
      <c r="AD127" s="22">
        <v>1</v>
      </c>
      <c r="AE127" s="22">
        <v>1</v>
      </c>
      <c r="AF127" s="22">
        <f>PERCENTILE($L$2:$L$127, 0.05)</f>
        <v>-7.0738934788639324E-2</v>
      </c>
      <c r="AG127" s="22">
        <f>PERCENTILE($L$2:$L$127, 0.95)</f>
        <v>0.99971493111423171</v>
      </c>
      <c r="AH127" s="22">
        <f>MIN(MAX(L127,AF127), AG127)</f>
        <v>0.83583932211586998</v>
      </c>
      <c r="AI127" s="22">
        <f>AH127-$AH$128+1</f>
        <v>1.9065782569045093</v>
      </c>
      <c r="AJ127" s="22">
        <f>PERCENTILE($M$2:$M$127, 0.02)</f>
        <v>-2.5491164753882352</v>
      </c>
      <c r="AK127" s="22">
        <f>PERCENTILE($M$2:$M$127, 0.98)</f>
        <v>1.3143569426364499</v>
      </c>
      <c r="AL127" s="22">
        <f>MIN(MAX(M127,AJ127), AK127)</f>
        <v>1.3143569426364499</v>
      </c>
      <c r="AM127" s="22">
        <f>AL127-$AL$128 + 1</f>
        <v>4.863473418024685</v>
      </c>
      <c r="AN127" s="46">
        <v>0</v>
      </c>
      <c r="AO127" s="46">
        <v>0</v>
      </c>
      <c r="AP127" s="51">
        <v>0.5</v>
      </c>
      <c r="AQ127" s="21">
        <v>1</v>
      </c>
      <c r="AR127" s="17">
        <f>(AI127^4)*AB127*AE127*AN127</f>
        <v>0</v>
      </c>
      <c r="AS127" s="17">
        <f>(AI127^4) *Z127*AC127*AO127</f>
        <v>0</v>
      </c>
      <c r="AT127" s="17">
        <f>(AM127^4)*AA127*AP127*AQ127</f>
        <v>279.74104340812841</v>
      </c>
      <c r="AU127" s="17">
        <f>MIN(AR127, 0.05*AR$128)</f>
        <v>0</v>
      </c>
      <c r="AV127" s="17">
        <f>MIN(AS127, 0.05*AS$128)</f>
        <v>0</v>
      </c>
      <c r="AW127" s="17">
        <f>MIN(AT127, 0.05*AT$128)</f>
        <v>279.74104340812841</v>
      </c>
      <c r="AX127" s="14">
        <f>AU127/$AU$128</f>
        <v>0</v>
      </c>
      <c r="AY127" s="14">
        <f>AV127/$AV$128</f>
        <v>0</v>
      </c>
      <c r="AZ127" s="67">
        <f>AW127/$AW$128</f>
        <v>2.644880572751266E-2</v>
      </c>
      <c r="BA127" s="21">
        <f>N127</f>
        <v>0</v>
      </c>
      <c r="BB127" s="66">
        <v>0</v>
      </c>
      <c r="BC127" s="15">
        <f>$D$134*AX127</f>
        <v>0</v>
      </c>
      <c r="BD127" s="19">
        <f>BC127-BB127</f>
        <v>0</v>
      </c>
      <c r="BE127" s="53">
        <f>BD127*IF($BD$128 &gt; 0, (BD127&gt;0), (BD127&lt;0))</f>
        <v>0</v>
      </c>
      <c r="BF127" s="61">
        <f>BE127/$BE$128</f>
        <v>0</v>
      </c>
      <c r="BG127" s="62">
        <f>BF127*$BD$128</f>
        <v>0</v>
      </c>
      <c r="BH127" s="63">
        <f>(IF(BG127 &gt; 0, V127, W127))</f>
        <v>10.592430129240897</v>
      </c>
      <c r="BI127" s="46">
        <f>BG127/BH127</f>
        <v>0</v>
      </c>
      <c r="BJ127" s="64" t="e">
        <f>BB127/BC127</f>
        <v>#DIV/0!</v>
      </c>
      <c r="BK127" s="66">
        <v>0</v>
      </c>
      <c r="BL127" s="66">
        <v>0</v>
      </c>
      <c r="BM127" s="66">
        <v>0</v>
      </c>
      <c r="BN127" s="10">
        <f>SUM(BK127:BM127)</f>
        <v>0</v>
      </c>
      <c r="BO127" s="15">
        <f>AY127*$D$133</f>
        <v>0</v>
      </c>
      <c r="BP127" s="9">
        <f>BO127-BN127</f>
        <v>0</v>
      </c>
      <c r="BQ127" s="53">
        <f>BP127*IF($BP$128 &gt; 0, (BP127&gt;0), (BP127&lt;0))</f>
        <v>0</v>
      </c>
      <c r="BR127" s="7">
        <f>BQ127/$BQ$128</f>
        <v>0</v>
      </c>
      <c r="BS127" s="62">
        <f>BR127*$BP$128</f>
        <v>0</v>
      </c>
      <c r="BT127" s="48">
        <f>IF(BS127&gt;0,V127,W127)</f>
        <v>10.592430129240897</v>
      </c>
      <c r="BU127" s="46">
        <f>BS127/BT127</f>
        <v>0</v>
      </c>
      <c r="BV127" s="64" t="e">
        <f>BN127/BO127</f>
        <v>#DIV/0!</v>
      </c>
      <c r="BW127" s="16">
        <f>BB127+BN127+BY127</f>
        <v>126</v>
      </c>
      <c r="BX127" s="69">
        <f>BC127+BO127+BZ127</f>
        <v>202.38626142692686</v>
      </c>
      <c r="BY127" s="66">
        <v>126</v>
      </c>
      <c r="BZ127" s="15">
        <f>AZ127*$D$136</f>
        <v>202.38626142692686</v>
      </c>
      <c r="CA127" s="37">
        <f>BZ127-BY127</f>
        <v>76.386261426926865</v>
      </c>
      <c r="CB127" s="54">
        <f>CA127*(CA127&lt;&gt;0)</f>
        <v>76.386261426926865</v>
      </c>
      <c r="CC127" s="26">
        <f>CB127/$CB$128</f>
        <v>1.9216669541365267E-2</v>
      </c>
      <c r="CD127" s="47">
        <f>CC127 * $CA$128</f>
        <v>76.386261426926865</v>
      </c>
      <c r="CE127" s="48">
        <f>IF(CD127&gt;0, V127, W127)</f>
        <v>10.509093479308845</v>
      </c>
      <c r="CF127" s="65">
        <f>CD127/CE127</f>
        <v>7.2685871124205264</v>
      </c>
      <c r="CG127" t="s">
        <v>224</v>
      </c>
      <c r="CH127" s="66">
        <v>0</v>
      </c>
      <c r="CI127" s="15">
        <f>AZ127*$CH$131</f>
        <v>221.35005513355344</v>
      </c>
      <c r="CJ127" s="37">
        <f>CI127-CH127</f>
        <v>221.35005513355344</v>
      </c>
      <c r="CK127" s="54">
        <f>CJ127*(CJ127&lt;&gt;0)</f>
        <v>221.35005513355344</v>
      </c>
      <c r="CL127" s="26">
        <f>CK127/$CK$128</f>
        <v>3.2580225954305805E-2</v>
      </c>
      <c r="CM127" s="47">
        <f>CL127 * $CJ$128</f>
        <v>221.35005513355344</v>
      </c>
      <c r="CN127" s="48">
        <f>IF(CD127&gt;0,V127,W127)</f>
        <v>10.509093479308845</v>
      </c>
      <c r="CO127" s="65">
        <f>CM127/CN127</f>
        <v>21.06271635792044</v>
      </c>
      <c r="CP127" s="70">
        <f>N127</f>
        <v>0</v>
      </c>
      <c r="CQ127" s="1">
        <f>BW127+BY127</f>
        <v>252</v>
      </c>
    </row>
    <row r="128" spans="1:95" ht="17" thickBot="1" x14ac:dyDescent="0.25">
      <c r="A128" s="4" t="s">
        <v>11</v>
      </c>
      <c r="B128" s="13">
        <f>AVERAGE(B2:B127)</f>
        <v>0.59523809523809523</v>
      </c>
      <c r="C128" s="13">
        <f>AVERAGE(C2:C127)</f>
        <v>0.7142857142857143</v>
      </c>
      <c r="D128" s="6">
        <f>SUM(D2:D127)</f>
        <v>66.760523401401827</v>
      </c>
      <c r="E128" s="6">
        <f>SUM(E3:E127)</f>
        <v>58.854738284574857</v>
      </c>
      <c r="F128" s="4"/>
      <c r="G128" s="4"/>
      <c r="H128" s="4"/>
      <c r="I128" s="4"/>
      <c r="J128" s="4"/>
      <c r="K128" s="4"/>
      <c r="L128" s="4">
        <f>MIN(L2:L127)</f>
        <v>-0.66999922304529202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3">
        <f>SUM(X2:X127)</f>
        <v>123.44906325026352</v>
      </c>
      <c r="Y128" s="23"/>
      <c r="Z128" s="13"/>
      <c r="AA128" s="13"/>
      <c r="AB128" s="13"/>
      <c r="AC128" s="13"/>
      <c r="AD128" s="13"/>
      <c r="AE128" s="13"/>
      <c r="AF128" s="13"/>
      <c r="AG128" s="13"/>
      <c r="AH128" s="23">
        <f>MIN(AH2:AH127)</f>
        <v>-7.0738934788639324E-2</v>
      </c>
      <c r="AI128" s="13"/>
      <c r="AJ128" s="13"/>
      <c r="AK128" s="13"/>
      <c r="AL128" s="23">
        <f>MIN(AL2:AL127)</f>
        <v>-2.5491164753882352</v>
      </c>
      <c r="AM128" s="13"/>
      <c r="AN128" s="13"/>
      <c r="AO128" s="13"/>
      <c r="AP128" s="13"/>
      <c r="AQ128" s="13"/>
      <c r="AR128" s="18">
        <f>SUM(AR2:AR127)</f>
        <v>637.35779524908992</v>
      </c>
      <c r="AS128" s="18">
        <f>SUM(AS2:AS127)</f>
        <v>483.813438442299</v>
      </c>
      <c r="AT128" s="18">
        <f>SUM(AT2:AT127)</f>
        <v>10808.175318512134</v>
      </c>
      <c r="AU128" s="18">
        <f>SUM(AU2:AU127)</f>
        <v>637.35779524908992</v>
      </c>
      <c r="AV128" s="18">
        <f>SUM(AV2:AV127)</f>
        <v>483.813438442299</v>
      </c>
      <c r="AW128" s="18">
        <f>SUM(AW2:AW127)</f>
        <v>10576.698482727154</v>
      </c>
      <c r="AX128" s="4">
        <f>SUM(AX2:AX127)</f>
        <v>1.0000000000000004</v>
      </c>
      <c r="AY128" s="4">
        <f>SUM(AY2:AY127)</f>
        <v>1.0000000000000004</v>
      </c>
      <c r="AZ128" s="4">
        <f>SUM(AZ2:AZ127)</f>
        <v>0.99999999999999933</v>
      </c>
      <c r="BA128" s="7"/>
      <c r="BB128" s="9">
        <f>SUM(BB2:BB127)</f>
        <v>114232</v>
      </c>
      <c r="BC128" s="9">
        <f>SUM(BC2:BC127)</f>
        <v>126651.00000000004</v>
      </c>
      <c r="BD128" s="55">
        <f>SUM(BD2:BD127)</f>
        <v>12419.000000000022</v>
      </c>
      <c r="BE128" s="9">
        <f>SUM(BE2:BE127)</f>
        <v>27412.848107683378</v>
      </c>
      <c r="BF128" s="9"/>
      <c r="BG128" s="9">
        <f>SUM(BG2:BG127)</f>
        <v>12419.000000000022</v>
      </c>
      <c r="BH128" s="9"/>
      <c r="BI128" s="9"/>
      <c r="BJ128" s="9"/>
      <c r="BK128" s="9">
        <f>SUM(BK2:BK127)</f>
        <v>34117</v>
      </c>
      <c r="BL128" s="9">
        <f>SUM(BL2:BL127)</f>
        <v>149217</v>
      </c>
      <c r="BM128" s="9">
        <f>SUM(BM2:BM127)</f>
        <v>1968</v>
      </c>
      <c r="BN128" s="9">
        <f>SUM(BN2:BN127)</f>
        <v>185302</v>
      </c>
      <c r="BO128" s="9">
        <f>SUM(BO2:BO127)</f>
        <v>187994.00000000003</v>
      </c>
      <c r="BP128" s="55">
        <f>SUM(BP2:BP127)</f>
        <v>2692.0000000000341</v>
      </c>
      <c r="BQ128" s="9">
        <f>SUM(BQ2:BQ127)</f>
        <v>15259.239152418775</v>
      </c>
      <c r="BR128" s="9">
        <f>SUM(BR2:BR127)</f>
        <v>0.99999999999999978</v>
      </c>
      <c r="BS128" s="9">
        <f>SUM(BS2:BS127)</f>
        <v>2692.0000000000337</v>
      </c>
      <c r="BT128" s="9"/>
      <c r="BU128" s="9"/>
      <c r="BV128" s="9"/>
      <c r="BW128" s="6">
        <f>SUM(BW2:BW127)</f>
        <v>303211</v>
      </c>
      <c r="BX128" s="6">
        <f>SUM(BX2:BX127)</f>
        <v>322297.00000000017</v>
      </c>
      <c r="BY128" s="9">
        <f>SUM(BY2:BY127)</f>
        <v>3677</v>
      </c>
      <c r="BZ128" s="9">
        <f>SUM(BZ2:BZ127)</f>
        <v>7651.9999999999955</v>
      </c>
      <c r="CA128" s="55">
        <f>SUM(CA2:CA127)</f>
        <v>3974.9999999999964</v>
      </c>
      <c r="CB128" s="9">
        <f>SUM(CB2:CB127)</f>
        <v>3974.9999999999964</v>
      </c>
      <c r="CC128" s="9">
        <f>SUM(CC2:CC127)</f>
        <v>0.99999999999999978</v>
      </c>
      <c r="CD128" s="9">
        <f>SUM(CD2:CD127)</f>
        <v>3974.9999999999964</v>
      </c>
      <c r="CE128" s="9"/>
      <c r="CF128" s="9"/>
      <c r="CH128" s="9">
        <f>SUM(CH2:CH127)</f>
        <v>1575</v>
      </c>
      <c r="CI128" s="9">
        <f>SUM(CI2:CI127)</f>
        <v>8368.9999999999945</v>
      </c>
      <c r="CJ128" s="55">
        <f>SUM(CJ2:CJ127)</f>
        <v>6793.9999999999936</v>
      </c>
      <c r="CK128" s="9">
        <f>SUM(CK2:CK127)</f>
        <v>6793.9999999999936</v>
      </c>
      <c r="CL128" s="9">
        <f>SUM(CL2:CL127)</f>
        <v>1.0000000000000004</v>
      </c>
      <c r="CM128" s="9">
        <f>SUM(CM2:CM127)</f>
        <v>6793.9999999999936</v>
      </c>
      <c r="CN128" s="9"/>
      <c r="CO128" s="9"/>
    </row>
    <row r="129" spans="1:93" x14ac:dyDescent="0.2">
      <c r="A129" s="11" t="s">
        <v>18</v>
      </c>
      <c r="B129" s="8"/>
      <c r="C129" s="8"/>
      <c r="D129" s="1"/>
      <c r="E129" s="1">
        <f>MEDIAN(E2:E127)</f>
        <v>0.42024995971831203</v>
      </c>
      <c r="L129">
        <f>PERCENTILE(L2:L127, 0.99)</f>
        <v>1.1278749704775526</v>
      </c>
      <c r="AN129" s="3" t="s">
        <v>137</v>
      </c>
      <c r="AO129" s="3" t="s">
        <v>138</v>
      </c>
      <c r="AP129" s="3" t="s">
        <v>140</v>
      </c>
      <c r="BB129" s="2" t="s">
        <v>96</v>
      </c>
      <c r="BY129">
        <f>BY128/BZ128</f>
        <v>0.48052796654469448</v>
      </c>
      <c r="CD129" s="1"/>
    </row>
    <row r="130" spans="1:93" x14ac:dyDescent="0.2">
      <c r="A130" s="12" t="s">
        <v>17</v>
      </c>
      <c r="B130" s="8"/>
      <c r="C130" s="8"/>
      <c r="D130" s="7"/>
      <c r="E130" s="7"/>
      <c r="F130" s="7"/>
      <c r="G130" s="7"/>
      <c r="H130" s="7"/>
      <c r="I130" s="34"/>
      <c r="J130" s="7"/>
      <c r="K130" s="7"/>
      <c r="N130" t="s">
        <v>73</v>
      </c>
      <c r="T130" s="7"/>
      <c r="U130" s="7"/>
      <c r="V130" s="7"/>
      <c r="Y130" s="7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 t="s">
        <v>139</v>
      </c>
      <c r="AP130" s="8" t="s">
        <v>141</v>
      </c>
      <c r="AQ130" s="8"/>
      <c r="AR130" s="8"/>
      <c r="AS130" s="17"/>
      <c r="AT130" s="17"/>
      <c r="AU130" s="17"/>
      <c r="AV130" s="17"/>
      <c r="AW130" s="17"/>
      <c r="AX130" s="17"/>
      <c r="AY130" s="7"/>
      <c r="AZ130" s="7"/>
      <c r="BA130" s="7"/>
      <c r="BB130" s="52" t="s">
        <v>97</v>
      </c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CF130" s="7"/>
      <c r="CG130" t="s">
        <v>243</v>
      </c>
      <c r="CH130" s="66">
        <v>8369</v>
      </c>
      <c r="CO130" s="7"/>
    </row>
    <row r="131" spans="1:93" x14ac:dyDescent="0.2">
      <c r="A131" t="s">
        <v>23</v>
      </c>
      <c r="B131" s="3"/>
      <c r="C131" s="2" t="s">
        <v>24</v>
      </c>
      <c r="H131" s="7" t="s">
        <v>36</v>
      </c>
      <c r="I131">
        <v>0.99</v>
      </c>
      <c r="K131">
        <v>0.01</v>
      </c>
      <c r="N131" s="45">
        <v>1</v>
      </c>
      <c r="AP131" s="3" t="s">
        <v>142</v>
      </c>
      <c r="AZ131" s="7"/>
      <c r="BB131" s="2" t="s">
        <v>98</v>
      </c>
      <c r="BD131" s="7"/>
      <c r="BJ131" s="7"/>
      <c r="BN131" t="s">
        <v>50</v>
      </c>
      <c r="BV131" s="7"/>
      <c r="BX131" s="7"/>
      <c r="CF131" s="7"/>
      <c r="CG131" t="s">
        <v>244</v>
      </c>
      <c r="CH131">
        <f>CH130*$N$131</f>
        <v>8369</v>
      </c>
      <c r="CO131" s="7"/>
    </row>
    <row r="132" spans="1:93" x14ac:dyDescent="0.2">
      <c r="A132" s="5" t="s">
        <v>7</v>
      </c>
      <c r="B132" s="3"/>
      <c r="C132" t="s">
        <v>9</v>
      </c>
      <c r="D132" t="s">
        <v>12</v>
      </c>
      <c r="F132" t="s">
        <v>20</v>
      </c>
      <c r="H132" t="s">
        <v>38</v>
      </c>
      <c r="I132">
        <v>0.99</v>
      </c>
      <c r="J132" t="s">
        <v>39</v>
      </c>
      <c r="K132">
        <v>0.01</v>
      </c>
      <c r="BB132" s="2" t="s">
        <v>100</v>
      </c>
      <c r="BN132" t="s">
        <v>51</v>
      </c>
      <c r="CG132" t="s">
        <v>245</v>
      </c>
      <c r="CH132" t="s">
        <v>248</v>
      </c>
    </row>
    <row r="133" spans="1:93" x14ac:dyDescent="0.2">
      <c r="A133" s="5" t="s">
        <v>1</v>
      </c>
      <c r="B133" s="3"/>
      <c r="C133" s="3">
        <v>187994</v>
      </c>
      <c r="D133" s="1">
        <f>C133*$N$131</f>
        <v>187994</v>
      </c>
      <c r="F133">
        <f>D133/C133</f>
        <v>1</v>
      </c>
      <c r="H133" t="s">
        <v>40</v>
      </c>
      <c r="I133">
        <v>0.99</v>
      </c>
      <c r="J133" t="s">
        <v>41</v>
      </c>
      <c r="K133">
        <v>0.01</v>
      </c>
      <c r="BB133" s="2" t="s">
        <v>101</v>
      </c>
      <c r="BN133" t="s">
        <v>61</v>
      </c>
      <c r="BO133" t="s">
        <v>77</v>
      </c>
    </row>
    <row r="134" spans="1:93" x14ac:dyDescent="0.2">
      <c r="A134" s="5" t="s">
        <v>8</v>
      </c>
      <c r="B134" s="3"/>
      <c r="C134" s="3">
        <v>126651</v>
      </c>
      <c r="D134" s="1">
        <f>C134*$N$131</f>
        <v>126651</v>
      </c>
      <c r="F134">
        <f>D134/C134</f>
        <v>1</v>
      </c>
      <c r="H134" t="s">
        <v>42</v>
      </c>
      <c r="I134">
        <v>0.98</v>
      </c>
      <c r="J134" t="s">
        <v>37</v>
      </c>
      <c r="K134">
        <v>0.02</v>
      </c>
      <c r="BN134" s="35" t="s">
        <v>62</v>
      </c>
      <c r="BO134" t="s">
        <v>78</v>
      </c>
    </row>
    <row r="135" spans="1:93" x14ac:dyDescent="0.2">
      <c r="A135" s="5" t="s">
        <v>58</v>
      </c>
      <c r="B135" s="3"/>
      <c r="C135">
        <v>14960</v>
      </c>
      <c r="D135" s="1">
        <f>C135*$N$131</f>
        <v>14960</v>
      </c>
      <c r="F135">
        <f>D135/C135</f>
        <v>1</v>
      </c>
      <c r="H135" t="s">
        <v>43</v>
      </c>
      <c r="I135">
        <v>0.99</v>
      </c>
      <c r="J135" t="s">
        <v>37</v>
      </c>
      <c r="K135">
        <v>0.01</v>
      </c>
      <c r="BN135" t="s">
        <v>59</v>
      </c>
      <c r="BO135" t="s">
        <v>74</v>
      </c>
    </row>
    <row r="136" spans="1:93" x14ac:dyDescent="0.2">
      <c r="A136" s="5" t="s">
        <v>83</v>
      </c>
      <c r="B136" s="3"/>
      <c r="C136">
        <v>7652</v>
      </c>
      <c r="D136" s="1">
        <f>C136*$N$131</f>
        <v>7652</v>
      </c>
      <c r="F136">
        <f>D136/C136</f>
        <v>1</v>
      </c>
      <c r="H136" t="s">
        <v>44</v>
      </c>
      <c r="I136">
        <v>0.99</v>
      </c>
      <c r="J136" t="s">
        <v>37</v>
      </c>
      <c r="K136">
        <v>0.01</v>
      </c>
      <c r="BN136">
        <v>0</v>
      </c>
      <c r="BO136" s="36"/>
    </row>
    <row r="137" spans="1:93" x14ac:dyDescent="0.2">
      <c r="A137" s="5" t="s">
        <v>9</v>
      </c>
      <c r="B137" s="3"/>
      <c r="C137">
        <f>SUM(C133:C135)</f>
        <v>329605</v>
      </c>
      <c r="D137">
        <f>SUM(D133:D135)</f>
        <v>329605</v>
      </c>
      <c r="F137">
        <f>D137/C137</f>
        <v>1</v>
      </c>
      <c r="BN137" s="36" t="s">
        <v>60</v>
      </c>
      <c r="BO137" t="s">
        <v>75</v>
      </c>
    </row>
    <row r="138" spans="1:93" x14ac:dyDescent="0.2">
      <c r="A138" s="3"/>
      <c r="B138" s="3"/>
      <c r="BN138" s="36" t="s">
        <v>64</v>
      </c>
      <c r="BO138" t="s">
        <v>79</v>
      </c>
    </row>
    <row r="139" spans="1:93" x14ac:dyDescent="0.2">
      <c r="BN139" s="36" t="s">
        <v>63</v>
      </c>
      <c r="BO139" t="s">
        <v>76</v>
      </c>
    </row>
  </sheetData>
  <sortState xmlns:xlrd2="http://schemas.microsoft.com/office/spreadsheetml/2017/richdata2" ref="A2:CQ127">
    <sortCondition ref="A2:A127"/>
    <sortCondition descending="1" ref="N2:N127"/>
    <sortCondition ref="CD2:CD127"/>
    <sortCondition ref="BV2:BV127"/>
    <sortCondition ref="BJ2:BJ127"/>
    <sortCondition ref="CM2:CM127"/>
  </sortState>
  <conditionalFormatting sqref="G2:G127">
    <cfRule type="cellIs" dxfId="25" priority="304" operator="lessThanOrEqual">
      <formula>0.01</formula>
    </cfRule>
    <cfRule type="cellIs" dxfId="24" priority="305" operator="greaterThanOrEqual">
      <formula>0.99</formula>
    </cfRule>
  </conditionalFormatting>
  <conditionalFormatting sqref="B2:C127">
    <cfRule type="expression" dxfId="23" priority="222">
      <formula>$C2 &lt;&gt; $B2</formula>
    </cfRule>
  </conditionalFormatting>
  <conditionalFormatting sqref="P130:P131 Q131:R131 O2:P127">
    <cfRule type="cellIs" dxfId="22" priority="201" operator="greaterThan">
      <formula>0</formula>
    </cfRule>
  </conditionalFormatting>
  <conditionalFormatting sqref="Q2:R127">
    <cfRule type="cellIs" dxfId="21" priority="200" operator="greaterThan">
      <formula>0</formula>
    </cfRule>
  </conditionalFormatting>
  <conditionalFormatting sqref="AQ12:AQ13 AQ45 AQ26 AQ2:AQ4 AQ87:AQ88 AQ57:AQ58 AQ29:AQ31 AQ49 AQ33 AQ68 AQ51:AQ53 AQ91:AQ93 AQ124:AQ127 AQ15:AQ17 AQ19 AQ39 AQ24 AQ70 AQ35:AQ37 AQ41 AQ76 AQ95:AQ104 AQ6:AQ8 AQ107:AQ119 AQ60:AQ64 AQ78:AQ84">
    <cfRule type="cellIs" dxfId="20" priority="27" operator="greaterThan">
      <formula>1</formula>
    </cfRule>
  </conditionalFormatting>
  <conditionalFormatting sqref="BA2:BA127 CF2:CF127 CO2:CP127">
    <cfRule type="cellIs" dxfId="19" priority="186" operator="greaterThan">
      <formula>0</formula>
    </cfRule>
    <cfRule type="cellIs" dxfId="18" priority="187" operator="lessThan">
      <formula>0</formula>
    </cfRule>
  </conditionalFormatting>
  <conditionalFormatting sqref="AP2:AP127">
    <cfRule type="cellIs" dxfId="0" priority="26" operator="between">
      <formula>0.01</formula>
      <formula>0.99</formula>
    </cfRule>
  </conditionalFormatting>
  <conditionalFormatting sqref="BD2:BD127">
    <cfRule type="colorScale" priority="25">
      <colorScale>
        <cfvo type="percentile" val="0"/>
        <cfvo type="percentile" val="50"/>
        <cfvo type="percentile" val="100"/>
        <color rgb="FFFF0000"/>
        <color theme="0"/>
        <color rgb="FF00B050"/>
      </colorScale>
    </cfRule>
  </conditionalFormatting>
  <conditionalFormatting sqref="N2:N127 BI2:BI127 BU2:BU127">
    <cfRule type="cellIs" dxfId="17" priority="23" operator="lessThan">
      <formula>0</formula>
    </cfRule>
    <cfRule type="cellIs" dxfId="16" priority="24" operator="greaterThan">
      <formula>0</formula>
    </cfRule>
  </conditionalFormatting>
  <conditionalFormatting sqref="BJ2:BJ127">
    <cfRule type="cellIs" dxfId="15" priority="19" operator="lessThanOrEqual">
      <formula>0.3333</formula>
    </cfRule>
  </conditionalFormatting>
  <conditionalFormatting sqref="BJ2:BJ127 BV2:BV127">
    <cfRule type="cellIs" dxfId="14" priority="18" operator="greaterThanOrEqual">
      <formula>2</formula>
    </cfRule>
  </conditionalFormatting>
  <conditionalFormatting sqref="AQ121">
    <cfRule type="cellIs" dxfId="13" priority="11" operator="greaterThan">
      <formula>1</formula>
    </cfRule>
  </conditionalFormatting>
  <conditionalFormatting sqref="AQ10">
    <cfRule type="cellIs" dxfId="12" priority="10" operator="greaterThan">
      <formula>1</formula>
    </cfRule>
  </conditionalFormatting>
  <conditionalFormatting sqref="D2:D127">
    <cfRule type="cellIs" dxfId="11" priority="15004" operator="greaterThanOrEqual">
      <formula>$I$136</formula>
    </cfRule>
    <cfRule type="cellIs" dxfId="10" priority="15005" operator="lessThanOrEqual">
      <formula>$K$136</formula>
    </cfRule>
  </conditionalFormatting>
  <conditionalFormatting sqref="AQ5">
    <cfRule type="cellIs" dxfId="9" priority="1" operator="greaterThan">
      <formula>1</formula>
    </cfRule>
  </conditionalFormatting>
  <conditionalFormatting sqref="K2:K127">
    <cfRule type="cellIs" dxfId="8" priority="15077" operator="greaterThanOrEqual">
      <formula>$I$135</formula>
    </cfRule>
    <cfRule type="cellIs" dxfId="7" priority="15078" operator="lessThanOrEqual">
      <formula>$K$135</formula>
    </cfRule>
  </conditionalFormatting>
  <conditionalFormatting sqref="CA2:CA127">
    <cfRule type="colorScale" priority="15081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H2:H127">
    <cfRule type="cellIs" dxfId="6" priority="15083" operator="lessThanOrEqual">
      <formula>$K$133</formula>
    </cfRule>
  </conditionalFormatting>
  <conditionalFormatting sqref="I2:I127">
    <cfRule type="cellIs" dxfId="5" priority="15085" operator="greaterThanOrEqual">
      <formula>$I$133</formula>
    </cfRule>
  </conditionalFormatting>
  <conditionalFormatting sqref="F2:F127">
    <cfRule type="cellIs" dxfId="4" priority="15087" operator="greaterThanOrEqual">
      <formula>$I$131</formula>
    </cfRule>
    <cfRule type="cellIs" dxfId="3" priority="15088" operator="lessThanOrEqual">
      <formula>$K$131</formula>
    </cfRule>
  </conditionalFormatting>
  <conditionalFormatting sqref="J2:J127">
    <cfRule type="cellIs" dxfId="2" priority="15091" operator="lessThanOrEqual">
      <formula>$K$134</formula>
    </cfRule>
    <cfRule type="cellIs" dxfId="1" priority="15092" operator="greaterThanOrEqual">
      <formula>$I$134</formula>
    </cfRule>
  </conditionalFormatting>
  <conditionalFormatting sqref="BP2:BP127">
    <cfRule type="colorScale" priority="15095">
      <colorScale>
        <cfvo type="percent" val="0"/>
        <cfvo type="percentile" val="50"/>
        <cfvo type="percentile" val="100"/>
        <color rgb="FFFF0000"/>
        <color theme="0"/>
        <color rgb="FF00B050"/>
      </colorScale>
    </cfRule>
  </conditionalFormatting>
  <conditionalFormatting sqref="CJ2:CJ127">
    <cfRule type="colorScale" priority="15097">
      <colorScale>
        <cfvo type="min"/>
        <cfvo type="percentile" val="50"/>
        <cfvo type="max"/>
        <color rgb="FFFF0000"/>
        <color theme="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cp:lastPrinted>2018-12-01T03:25:24Z</cp:lastPrinted>
  <dcterms:created xsi:type="dcterms:W3CDTF">2018-04-09T04:25:43Z</dcterms:created>
  <dcterms:modified xsi:type="dcterms:W3CDTF">2022-10-29T04:06:37Z</dcterms:modified>
</cp:coreProperties>
</file>