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miansp/Learning/marketModeling/"/>
    </mc:Choice>
  </mc:AlternateContent>
  <xr:revisionPtr revIDLastSave="0" documentId="13_ncr:1_{B61A51F7-3724-C045-90A1-5EA81AC249D1}" xr6:coauthVersionLast="47" xr6:coauthVersionMax="47" xr10:uidLastSave="{00000000-0000-0000-0000-000000000000}"/>
  <bookViews>
    <workbookView xWindow="0" yWindow="500" windowWidth="44800" windowHeight="24700" tabRatio="500" xr2:uid="{00000000-000D-0000-FFFF-FFFF00000000}"/>
  </bookViews>
  <sheets>
    <sheet name="new" sheetId="12" r:id="rId1"/>
    <sheet name="Sheet1" sheetId="13" r:id="rId2"/>
    <sheet name="old" sheetId="11" r:id="rId3"/>
  </sheets>
  <definedNames>
    <definedName name="_xlnm._FilterDatabase" localSheetId="2" hidden="1">old!$A$1:$CP$126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M151" i="12" l="1"/>
  <c r="BL151" i="12"/>
  <c r="BT151" i="12" s="1"/>
  <c r="CN151" i="12" s="1"/>
  <c r="BA151" i="12"/>
  <c r="CM150" i="12"/>
  <c r="BL150" i="12"/>
  <c r="BT150" i="12" s="1"/>
  <c r="CN150" i="12" s="1"/>
  <c r="BA150" i="12"/>
  <c r="CM149" i="12"/>
  <c r="BL149" i="12"/>
  <c r="BT149" i="12" s="1"/>
  <c r="CN149" i="12" s="1"/>
  <c r="BA149" i="12"/>
  <c r="CM148" i="12"/>
  <c r="BL148" i="12"/>
  <c r="BT148" i="12" s="1"/>
  <c r="CN148" i="12" s="1"/>
  <c r="BA148" i="12"/>
  <c r="CM147" i="12"/>
  <c r="BL147" i="12"/>
  <c r="BT147" i="12" s="1"/>
  <c r="CN147" i="12" s="1"/>
  <c r="BA147" i="12"/>
  <c r="CM146" i="12"/>
  <c r="BL146" i="12"/>
  <c r="BT146" i="12" s="1"/>
  <c r="CN146" i="12" s="1"/>
  <c r="BA146" i="12"/>
  <c r="CM145" i="12"/>
  <c r="BL145" i="12"/>
  <c r="BT145" i="12" s="1"/>
  <c r="CN145" i="12" s="1"/>
  <c r="BA145" i="12"/>
  <c r="CM144" i="12"/>
  <c r="BL144" i="12"/>
  <c r="BA144" i="12"/>
  <c r="CM143" i="12"/>
  <c r="BL143" i="12"/>
  <c r="BT143" i="12" s="1"/>
  <c r="CN143" i="12" s="1"/>
  <c r="BA143" i="12"/>
  <c r="CM142" i="12"/>
  <c r="BL142" i="12"/>
  <c r="BA142" i="12"/>
  <c r="CM141" i="12"/>
  <c r="BL141" i="12"/>
  <c r="BT141" i="12" s="1"/>
  <c r="CN141" i="12" s="1"/>
  <c r="BA141" i="12"/>
  <c r="CM140" i="12"/>
  <c r="BL140" i="12"/>
  <c r="BA140" i="12"/>
  <c r="CM139" i="12"/>
  <c r="BL139" i="12"/>
  <c r="BA139" i="12"/>
  <c r="CM138" i="12"/>
  <c r="BL138" i="12"/>
  <c r="BT138" i="12" s="1"/>
  <c r="CN138" i="12" s="1"/>
  <c r="BA138" i="12"/>
  <c r="CM137" i="12"/>
  <c r="BL137" i="12"/>
  <c r="BA137" i="12"/>
  <c r="CM136" i="12"/>
  <c r="BL136" i="12"/>
  <c r="BA136" i="12"/>
  <c r="CM135" i="12"/>
  <c r="BL135" i="12"/>
  <c r="BT135" i="12" s="1"/>
  <c r="CN135" i="12" s="1"/>
  <c r="BA135" i="12"/>
  <c r="CM134" i="12"/>
  <c r="BL134" i="12"/>
  <c r="BT134" i="12" s="1"/>
  <c r="CN134" i="12" s="1"/>
  <c r="BA134" i="12"/>
  <c r="CM133" i="12"/>
  <c r="BL133" i="12"/>
  <c r="BT133" i="12" s="1"/>
  <c r="CN133" i="12" s="1"/>
  <c r="BA133" i="12"/>
  <c r="CM132" i="12"/>
  <c r="BL132" i="12"/>
  <c r="BT132" i="12" s="1"/>
  <c r="CN132" i="12" s="1"/>
  <c r="BA132" i="12"/>
  <c r="CM131" i="12"/>
  <c r="BL131" i="12"/>
  <c r="BT131" i="12" s="1"/>
  <c r="CN131" i="12" s="1"/>
  <c r="BA131" i="12"/>
  <c r="CM130" i="12"/>
  <c r="BL130" i="12"/>
  <c r="BT130" i="12" s="1"/>
  <c r="CN130" i="12" s="1"/>
  <c r="BA130" i="12"/>
  <c r="CM129" i="12"/>
  <c r="BL129" i="12"/>
  <c r="BA129" i="12"/>
  <c r="CM128" i="12"/>
  <c r="BT128" i="12"/>
  <c r="CN128" i="12" s="1"/>
  <c r="BL128" i="12"/>
  <c r="BA128" i="12"/>
  <c r="CM127" i="12"/>
  <c r="BL127" i="12"/>
  <c r="BA127" i="12"/>
  <c r="CM126" i="12"/>
  <c r="BL126" i="12"/>
  <c r="BT126" i="12" s="1"/>
  <c r="CN126" i="12" s="1"/>
  <c r="BA126" i="12"/>
  <c r="CM125" i="12"/>
  <c r="BL125" i="12"/>
  <c r="BT125" i="12" s="1"/>
  <c r="CN125" i="12" s="1"/>
  <c r="BA125" i="12"/>
  <c r="CM124" i="12"/>
  <c r="BL124" i="12"/>
  <c r="BT124" i="12" s="1"/>
  <c r="CN124" i="12" s="1"/>
  <c r="BA124" i="12"/>
  <c r="CM123" i="12"/>
  <c r="BL123" i="12"/>
  <c r="BT123" i="12" s="1"/>
  <c r="CN123" i="12" s="1"/>
  <c r="BA123" i="12"/>
  <c r="CM122" i="12"/>
  <c r="BL122" i="12"/>
  <c r="BT122" i="12" s="1"/>
  <c r="CN122" i="12" s="1"/>
  <c r="BA122" i="12"/>
  <c r="CM121" i="12"/>
  <c r="BL121" i="12"/>
  <c r="BA121" i="12"/>
  <c r="CM120" i="12"/>
  <c r="BL120" i="12"/>
  <c r="BT120" i="12" s="1"/>
  <c r="CN120" i="12" s="1"/>
  <c r="BA120" i="12"/>
  <c r="CM119" i="12"/>
  <c r="BL119" i="12"/>
  <c r="BA119" i="12"/>
  <c r="CM118" i="12"/>
  <c r="BL118" i="12"/>
  <c r="BA118" i="12"/>
  <c r="CM117" i="12"/>
  <c r="BL117" i="12"/>
  <c r="BT117" i="12" s="1"/>
  <c r="CN117" i="12" s="1"/>
  <c r="BA117" i="12"/>
  <c r="CM116" i="12"/>
  <c r="BL116" i="12"/>
  <c r="BT116" i="12" s="1"/>
  <c r="CN116" i="12" s="1"/>
  <c r="BA116" i="12"/>
  <c r="CM115" i="12"/>
  <c r="BL115" i="12"/>
  <c r="BT115" i="12" s="1"/>
  <c r="CN115" i="12" s="1"/>
  <c r="BA115" i="12"/>
  <c r="CM114" i="12"/>
  <c r="BL114" i="12"/>
  <c r="BA114" i="12"/>
  <c r="CM113" i="12"/>
  <c r="BL113" i="12"/>
  <c r="BT113" i="12" s="1"/>
  <c r="CN113" i="12" s="1"/>
  <c r="BA113" i="12"/>
  <c r="CM112" i="12"/>
  <c r="BL112" i="12"/>
  <c r="BA112" i="12"/>
  <c r="CM111" i="12"/>
  <c r="BL111" i="12"/>
  <c r="BT111" i="12" s="1"/>
  <c r="CN111" i="12" s="1"/>
  <c r="BA111" i="12"/>
  <c r="CM110" i="12"/>
  <c r="BL110" i="12"/>
  <c r="BT110" i="12" s="1"/>
  <c r="CN110" i="12" s="1"/>
  <c r="BA110" i="12"/>
  <c r="CM109" i="12"/>
  <c r="BL109" i="12"/>
  <c r="BA109" i="12"/>
  <c r="CM108" i="12"/>
  <c r="BL108" i="12"/>
  <c r="BT108" i="12" s="1"/>
  <c r="CN108" i="12" s="1"/>
  <c r="BA108" i="12"/>
  <c r="CM107" i="12"/>
  <c r="BL107" i="12"/>
  <c r="BT107" i="12" s="1"/>
  <c r="CN107" i="12" s="1"/>
  <c r="BA107" i="12"/>
  <c r="CM106" i="12"/>
  <c r="BL106" i="12"/>
  <c r="BT106" i="12" s="1"/>
  <c r="CN106" i="12" s="1"/>
  <c r="BA106" i="12"/>
  <c r="CM105" i="12"/>
  <c r="BL105" i="12"/>
  <c r="BT105" i="12" s="1"/>
  <c r="CN105" i="12" s="1"/>
  <c r="BA105" i="12"/>
  <c r="CM104" i="12"/>
  <c r="BL104" i="12"/>
  <c r="BA104" i="12"/>
  <c r="CM103" i="12"/>
  <c r="BL103" i="12"/>
  <c r="BT103" i="12" s="1"/>
  <c r="CN103" i="12" s="1"/>
  <c r="BA103" i="12"/>
  <c r="CM102" i="12"/>
  <c r="BL102" i="12"/>
  <c r="BT102" i="12" s="1"/>
  <c r="CN102" i="12" s="1"/>
  <c r="BA102" i="12"/>
  <c r="CM101" i="12"/>
  <c r="BL101" i="12"/>
  <c r="BA101" i="12"/>
  <c r="CM100" i="12"/>
  <c r="BL100" i="12"/>
  <c r="BA100" i="12"/>
  <c r="CM99" i="12"/>
  <c r="BL99" i="12"/>
  <c r="BT99" i="12" s="1"/>
  <c r="CN99" i="12" s="1"/>
  <c r="BA99" i="12"/>
  <c r="CM98" i="12"/>
  <c r="BL98" i="12"/>
  <c r="BA98" i="12"/>
  <c r="CM97" i="12"/>
  <c r="BL97" i="12"/>
  <c r="BT97" i="12" s="1"/>
  <c r="CN97" i="12" s="1"/>
  <c r="BA97" i="12"/>
  <c r="CM96" i="12"/>
  <c r="BL96" i="12"/>
  <c r="BT96" i="12" s="1"/>
  <c r="CN96" i="12" s="1"/>
  <c r="BA96" i="12"/>
  <c r="CM95" i="12"/>
  <c r="BL95" i="12"/>
  <c r="BT95" i="12" s="1"/>
  <c r="CN95" i="12" s="1"/>
  <c r="BA95" i="12"/>
  <c r="CM94" i="12"/>
  <c r="BL94" i="12"/>
  <c r="BT94" i="12" s="1"/>
  <c r="CN94" i="12" s="1"/>
  <c r="BA94" i="12"/>
  <c r="CM93" i="12"/>
  <c r="BL93" i="12"/>
  <c r="BT93" i="12" s="1"/>
  <c r="CN93" i="12" s="1"/>
  <c r="BA93" i="12"/>
  <c r="CM92" i="12"/>
  <c r="BL92" i="12"/>
  <c r="BT92" i="12" s="1"/>
  <c r="CN92" i="12" s="1"/>
  <c r="BA92" i="12"/>
  <c r="CM91" i="12"/>
  <c r="BT91" i="12"/>
  <c r="CN91" i="12" s="1"/>
  <c r="BL91" i="12"/>
  <c r="BA91" i="12"/>
  <c r="CM90" i="12"/>
  <c r="BL90" i="12"/>
  <c r="BT90" i="12" s="1"/>
  <c r="CN90" i="12" s="1"/>
  <c r="BA90" i="12"/>
  <c r="CM89" i="12"/>
  <c r="BL89" i="12"/>
  <c r="BT89" i="12" s="1"/>
  <c r="CN89" i="12" s="1"/>
  <c r="BA89" i="12"/>
  <c r="CM88" i="12"/>
  <c r="BL88" i="12"/>
  <c r="BT88" i="12" s="1"/>
  <c r="CN88" i="12" s="1"/>
  <c r="BA88" i="12"/>
  <c r="CM87" i="12"/>
  <c r="BL87" i="12"/>
  <c r="BT87" i="12" s="1"/>
  <c r="CN87" i="12" s="1"/>
  <c r="BA87" i="12"/>
  <c r="CM86" i="12"/>
  <c r="BL86" i="12"/>
  <c r="BT86" i="12" s="1"/>
  <c r="CN86" i="12" s="1"/>
  <c r="BA86" i="12"/>
  <c r="CM85" i="12"/>
  <c r="BL85" i="12"/>
  <c r="BT85" i="12" s="1"/>
  <c r="CN85" i="12" s="1"/>
  <c r="BA85" i="12"/>
  <c r="CM84" i="12"/>
  <c r="BL84" i="12"/>
  <c r="BT84" i="12" s="1"/>
  <c r="CN84" i="12" s="1"/>
  <c r="BA84" i="12"/>
  <c r="CM83" i="12"/>
  <c r="BL83" i="12"/>
  <c r="BT83" i="12" s="1"/>
  <c r="CN83" i="12" s="1"/>
  <c r="BA83" i="12"/>
  <c r="CM82" i="12"/>
  <c r="BL82" i="12"/>
  <c r="BA82" i="12"/>
  <c r="CM81" i="12"/>
  <c r="BL81" i="12"/>
  <c r="BT81" i="12" s="1"/>
  <c r="CN81" i="12" s="1"/>
  <c r="BA81" i="12"/>
  <c r="CM80" i="12"/>
  <c r="BL80" i="12"/>
  <c r="BT80" i="12" s="1"/>
  <c r="CN80" i="12" s="1"/>
  <c r="BA80" i="12"/>
  <c r="CM79" i="12"/>
  <c r="BL79" i="12"/>
  <c r="BT79" i="12" s="1"/>
  <c r="CN79" i="12" s="1"/>
  <c r="BA79" i="12"/>
  <c r="CM78" i="12"/>
  <c r="BL78" i="12"/>
  <c r="BT78" i="12" s="1"/>
  <c r="CN78" i="12" s="1"/>
  <c r="BA78" i="12"/>
  <c r="CM77" i="12"/>
  <c r="BL77" i="12"/>
  <c r="BT77" i="12" s="1"/>
  <c r="CN77" i="12" s="1"/>
  <c r="BA77" i="12"/>
  <c r="CM76" i="12"/>
  <c r="BL76" i="12"/>
  <c r="BA76" i="12"/>
  <c r="CM75" i="12"/>
  <c r="BL75" i="12"/>
  <c r="BT75" i="12" s="1"/>
  <c r="CN75" i="12" s="1"/>
  <c r="BA75" i="12"/>
  <c r="CM74" i="12"/>
  <c r="BL74" i="12"/>
  <c r="BT74" i="12" s="1"/>
  <c r="CN74" i="12" s="1"/>
  <c r="BA74" i="12"/>
  <c r="CM73" i="12"/>
  <c r="BL73" i="12"/>
  <c r="BT73" i="12" s="1"/>
  <c r="CN73" i="12" s="1"/>
  <c r="BA73" i="12"/>
  <c r="CM72" i="12"/>
  <c r="BL72" i="12"/>
  <c r="BT72" i="12" s="1"/>
  <c r="CN72" i="12" s="1"/>
  <c r="BA72" i="12"/>
  <c r="CM71" i="12"/>
  <c r="BL71" i="12"/>
  <c r="BT71" i="12" s="1"/>
  <c r="CN71" i="12" s="1"/>
  <c r="BA71" i="12"/>
  <c r="CM70" i="12"/>
  <c r="BL70" i="12"/>
  <c r="BA70" i="12"/>
  <c r="CM69" i="12"/>
  <c r="BL69" i="12"/>
  <c r="BT69" i="12" s="1"/>
  <c r="CN69" i="12" s="1"/>
  <c r="BA69" i="12"/>
  <c r="CM68" i="12"/>
  <c r="BL68" i="12"/>
  <c r="BT68" i="12" s="1"/>
  <c r="CN68" i="12" s="1"/>
  <c r="BA68" i="12"/>
  <c r="CM67" i="12"/>
  <c r="BL67" i="12"/>
  <c r="BT67" i="12" s="1"/>
  <c r="CN67" i="12" s="1"/>
  <c r="BA67" i="12"/>
  <c r="CM66" i="12"/>
  <c r="BL66" i="12"/>
  <c r="BT66" i="12" s="1"/>
  <c r="CN66" i="12" s="1"/>
  <c r="BA66" i="12"/>
  <c r="CM65" i="12"/>
  <c r="BL65" i="12"/>
  <c r="BT65" i="12" s="1"/>
  <c r="CN65" i="12" s="1"/>
  <c r="BA65" i="12"/>
  <c r="CM64" i="12"/>
  <c r="BL64" i="12"/>
  <c r="BT64" i="12" s="1"/>
  <c r="CN64" i="12" s="1"/>
  <c r="BA64" i="12"/>
  <c r="CM63" i="12"/>
  <c r="BL63" i="12"/>
  <c r="BT63" i="12" s="1"/>
  <c r="CN63" i="12" s="1"/>
  <c r="BA63" i="12"/>
  <c r="CM62" i="12"/>
  <c r="BL62" i="12"/>
  <c r="BT62" i="12" s="1"/>
  <c r="CN62" i="12" s="1"/>
  <c r="BA62" i="12"/>
  <c r="CM61" i="12"/>
  <c r="BL61" i="12"/>
  <c r="BT61" i="12" s="1"/>
  <c r="CN61" i="12" s="1"/>
  <c r="BA61" i="12"/>
  <c r="CM60" i="12"/>
  <c r="BL60" i="12"/>
  <c r="BA60" i="12"/>
  <c r="CM59" i="12"/>
  <c r="BL59" i="12"/>
  <c r="BT59" i="12" s="1"/>
  <c r="CN59" i="12" s="1"/>
  <c r="BA59" i="12"/>
  <c r="CM58" i="12"/>
  <c r="BL58" i="12"/>
  <c r="BT58" i="12" s="1"/>
  <c r="CN58" i="12" s="1"/>
  <c r="BA58" i="12"/>
  <c r="CM57" i="12"/>
  <c r="BL57" i="12"/>
  <c r="BA57" i="12"/>
  <c r="CM56" i="12"/>
  <c r="BL56" i="12"/>
  <c r="BT56" i="12" s="1"/>
  <c r="CN56" i="12" s="1"/>
  <c r="BA56" i="12"/>
  <c r="CM55" i="12"/>
  <c r="BL55" i="12"/>
  <c r="BT55" i="12" s="1"/>
  <c r="CN55" i="12" s="1"/>
  <c r="BA55" i="12"/>
  <c r="CM54" i="12"/>
  <c r="BL54" i="12"/>
  <c r="BT54" i="12" s="1"/>
  <c r="CN54" i="12" s="1"/>
  <c r="BA54" i="12"/>
  <c r="CM53" i="12"/>
  <c r="BL53" i="12"/>
  <c r="BA53" i="12"/>
  <c r="CM52" i="12"/>
  <c r="BL52" i="12"/>
  <c r="BA52" i="12"/>
  <c r="CM51" i="12"/>
  <c r="BL51" i="12"/>
  <c r="BT51" i="12" s="1"/>
  <c r="CN51" i="12" s="1"/>
  <c r="BA51" i="12"/>
  <c r="CM50" i="12"/>
  <c r="BL50" i="12"/>
  <c r="BA50" i="12"/>
  <c r="CM49" i="12"/>
  <c r="BL49" i="12"/>
  <c r="BT49" i="12" s="1"/>
  <c r="CN49" i="12" s="1"/>
  <c r="BA49" i="12"/>
  <c r="CM48" i="12"/>
  <c r="BL48" i="12"/>
  <c r="BA48" i="12"/>
  <c r="CM47" i="12"/>
  <c r="BL47" i="12"/>
  <c r="BT47" i="12" s="1"/>
  <c r="CN47" i="12" s="1"/>
  <c r="BA47" i="12"/>
  <c r="CM46" i="12"/>
  <c r="BL46" i="12"/>
  <c r="BA46" i="12"/>
  <c r="CM45" i="12"/>
  <c r="BL45" i="12"/>
  <c r="BT45" i="12" s="1"/>
  <c r="CN45" i="12" s="1"/>
  <c r="BA45" i="12"/>
  <c r="CM44" i="12"/>
  <c r="BL44" i="12"/>
  <c r="BT44" i="12" s="1"/>
  <c r="CN44" i="12" s="1"/>
  <c r="BA44" i="12"/>
  <c r="CM43" i="12"/>
  <c r="BL43" i="12"/>
  <c r="BT43" i="12" s="1"/>
  <c r="CN43" i="12" s="1"/>
  <c r="BA43" i="12"/>
  <c r="CM42" i="12"/>
  <c r="BL42" i="12"/>
  <c r="BT42" i="12" s="1"/>
  <c r="CN42" i="12" s="1"/>
  <c r="BA42" i="12"/>
  <c r="CM41" i="12"/>
  <c r="BL41" i="12"/>
  <c r="BT41" i="12" s="1"/>
  <c r="CN41" i="12" s="1"/>
  <c r="BA41" i="12"/>
  <c r="CM40" i="12"/>
  <c r="BL40" i="12"/>
  <c r="BT40" i="12" s="1"/>
  <c r="CN40" i="12" s="1"/>
  <c r="BA40" i="12"/>
  <c r="CM39" i="12"/>
  <c r="BL39" i="12"/>
  <c r="BT39" i="12" s="1"/>
  <c r="CN39" i="12" s="1"/>
  <c r="BA39" i="12"/>
  <c r="CM38" i="12"/>
  <c r="BL38" i="12"/>
  <c r="BT38" i="12" s="1"/>
  <c r="CN38" i="12" s="1"/>
  <c r="BA38" i="12"/>
  <c r="CM37" i="12"/>
  <c r="BL37" i="12"/>
  <c r="BT37" i="12" s="1"/>
  <c r="CN37" i="12" s="1"/>
  <c r="BA37" i="12"/>
  <c r="CM36" i="12"/>
  <c r="BL36" i="12"/>
  <c r="BT36" i="12" s="1"/>
  <c r="CN36" i="12" s="1"/>
  <c r="BA36" i="12"/>
  <c r="CM35" i="12"/>
  <c r="BL35" i="12"/>
  <c r="BA35" i="12"/>
  <c r="CM34" i="12"/>
  <c r="BL34" i="12"/>
  <c r="BT34" i="12" s="1"/>
  <c r="CN34" i="12" s="1"/>
  <c r="BA34" i="12"/>
  <c r="CM33" i="12"/>
  <c r="BL33" i="12"/>
  <c r="BT33" i="12" s="1"/>
  <c r="CN33" i="12" s="1"/>
  <c r="BA33" i="12"/>
  <c r="CM32" i="12"/>
  <c r="BL32" i="12"/>
  <c r="BT32" i="12" s="1"/>
  <c r="CN32" i="12" s="1"/>
  <c r="BA32" i="12"/>
  <c r="CM31" i="12"/>
  <c r="BL31" i="12"/>
  <c r="BT31" i="12" s="1"/>
  <c r="CN31" i="12" s="1"/>
  <c r="BA31" i="12"/>
  <c r="CM30" i="12"/>
  <c r="BL30" i="12"/>
  <c r="BA30" i="12"/>
  <c r="CM29" i="12"/>
  <c r="BL29" i="12"/>
  <c r="BA29" i="12"/>
  <c r="CM28" i="12"/>
  <c r="BL28" i="12"/>
  <c r="BT28" i="12" s="1"/>
  <c r="CN28" i="12" s="1"/>
  <c r="BA28" i="12"/>
  <c r="CM27" i="12"/>
  <c r="BL27" i="12"/>
  <c r="BT27" i="12" s="1"/>
  <c r="CN27" i="12" s="1"/>
  <c r="BA27" i="12"/>
  <c r="CM26" i="12"/>
  <c r="BL26" i="12"/>
  <c r="BT26" i="12" s="1"/>
  <c r="CN26" i="12" s="1"/>
  <c r="BA26" i="12"/>
  <c r="CM25" i="12"/>
  <c r="BL25" i="12"/>
  <c r="BT25" i="12" s="1"/>
  <c r="CN25" i="12" s="1"/>
  <c r="BA25" i="12"/>
  <c r="CM24" i="12"/>
  <c r="BL24" i="12"/>
  <c r="BT24" i="12" s="1"/>
  <c r="CN24" i="12" s="1"/>
  <c r="BA24" i="12"/>
  <c r="CM23" i="12"/>
  <c r="BL23" i="12"/>
  <c r="BA23" i="12"/>
  <c r="CM22" i="12"/>
  <c r="BL22" i="12"/>
  <c r="BT22" i="12" s="1"/>
  <c r="CN22" i="12" s="1"/>
  <c r="BA22" i="12"/>
  <c r="CM21" i="12"/>
  <c r="BL21" i="12"/>
  <c r="BA21" i="12"/>
  <c r="CM20" i="12"/>
  <c r="BL20" i="12"/>
  <c r="BT20" i="12" s="1"/>
  <c r="CN20" i="12" s="1"/>
  <c r="BA20" i="12"/>
  <c r="CM19" i="12"/>
  <c r="BL19" i="12"/>
  <c r="BT19" i="12" s="1"/>
  <c r="CN19" i="12" s="1"/>
  <c r="BA19" i="12"/>
  <c r="CM18" i="12"/>
  <c r="BL18" i="12"/>
  <c r="BT18" i="12" s="1"/>
  <c r="CN18" i="12" s="1"/>
  <c r="BA18" i="12"/>
  <c r="CM17" i="12"/>
  <c r="BL17" i="12"/>
  <c r="BT17" i="12" s="1"/>
  <c r="CN17" i="12" s="1"/>
  <c r="BA17" i="12"/>
  <c r="CM16" i="12"/>
  <c r="BL16" i="12"/>
  <c r="BT16" i="12" s="1"/>
  <c r="CN16" i="12" s="1"/>
  <c r="BA16" i="12"/>
  <c r="CM15" i="12"/>
  <c r="BL15" i="12"/>
  <c r="BT15" i="12" s="1"/>
  <c r="CN15" i="12" s="1"/>
  <c r="BA15" i="12"/>
  <c r="CM14" i="12"/>
  <c r="BL14" i="12"/>
  <c r="BT14" i="12" s="1"/>
  <c r="CN14" i="12" s="1"/>
  <c r="BA14" i="12"/>
  <c r="CM13" i="12"/>
  <c r="BL13" i="12"/>
  <c r="BT13" i="12" s="1"/>
  <c r="CN13" i="12" s="1"/>
  <c r="BA13" i="12"/>
  <c r="CM12" i="12"/>
  <c r="BL12" i="12"/>
  <c r="BT12" i="12" s="1"/>
  <c r="CN12" i="12" s="1"/>
  <c r="BA12" i="12"/>
  <c r="CM11" i="12"/>
  <c r="BL11" i="12"/>
  <c r="BT11" i="12" s="1"/>
  <c r="CN11" i="12" s="1"/>
  <c r="BA11" i="12"/>
  <c r="CM10" i="12"/>
  <c r="BL10" i="12"/>
  <c r="BT10" i="12" s="1"/>
  <c r="CN10" i="12" s="1"/>
  <c r="BA10" i="12"/>
  <c r="CM9" i="12"/>
  <c r="BL9" i="12"/>
  <c r="BT9" i="12" s="1"/>
  <c r="CN9" i="12" s="1"/>
  <c r="BA9" i="12"/>
  <c r="CM8" i="12"/>
  <c r="BL8" i="12"/>
  <c r="BA8" i="12"/>
  <c r="CM7" i="12"/>
  <c r="BL7" i="12"/>
  <c r="BT7" i="12" s="1"/>
  <c r="CN7" i="12" s="1"/>
  <c r="BA7" i="12"/>
  <c r="CM6" i="12"/>
  <c r="BL6" i="12"/>
  <c r="BA6" i="12"/>
  <c r="CM5" i="12"/>
  <c r="BL5" i="12"/>
  <c r="BT5" i="12" s="1"/>
  <c r="CN5" i="12" s="1"/>
  <c r="BA5" i="12"/>
  <c r="CM4" i="12"/>
  <c r="BL4" i="12"/>
  <c r="BT4" i="12" s="1"/>
  <c r="CN4" i="12" s="1"/>
  <c r="BA4" i="12"/>
  <c r="CM3" i="12"/>
  <c r="BL3" i="12"/>
  <c r="BA3" i="12"/>
  <c r="AK151" i="12"/>
  <c r="AJ151" i="12"/>
  <c r="AG151" i="12"/>
  <c r="AF151" i="12"/>
  <c r="Y151" i="12"/>
  <c r="X151" i="12"/>
  <c r="U151" i="12"/>
  <c r="W151" i="12" s="1"/>
  <c r="T151" i="12"/>
  <c r="V151" i="12" s="1"/>
  <c r="AK150" i="12"/>
  <c r="AJ150" i="12"/>
  <c r="AG150" i="12"/>
  <c r="AF150" i="12"/>
  <c r="Y150" i="12"/>
  <c r="X150" i="12"/>
  <c r="U150" i="12"/>
  <c r="W150" i="12" s="1"/>
  <c r="T150" i="12"/>
  <c r="V150" i="12" s="1"/>
  <c r="AK149" i="12"/>
  <c r="AJ149" i="12"/>
  <c r="AG149" i="12"/>
  <c r="AF149" i="12"/>
  <c r="Y149" i="12"/>
  <c r="X149" i="12"/>
  <c r="U149" i="12"/>
  <c r="W149" i="12" s="1"/>
  <c r="T149" i="12"/>
  <c r="V149" i="12" s="1"/>
  <c r="AK148" i="12"/>
  <c r="AJ148" i="12"/>
  <c r="AG148" i="12"/>
  <c r="AF148" i="12"/>
  <c r="Y148" i="12"/>
  <c r="X148" i="12"/>
  <c r="U148" i="12"/>
  <c r="W148" i="12" s="1"/>
  <c r="T148" i="12"/>
  <c r="V148" i="12" s="1"/>
  <c r="AK147" i="12"/>
  <c r="AJ147" i="12"/>
  <c r="AG147" i="12"/>
  <c r="AF147" i="12"/>
  <c r="Y147" i="12"/>
  <c r="X147" i="12"/>
  <c r="U147" i="12"/>
  <c r="W147" i="12" s="1"/>
  <c r="T147" i="12"/>
  <c r="V147" i="12" s="1"/>
  <c r="AK146" i="12"/>
  <c r="AJ146" i="12"/>
  <c r="AG146" i="12"/>
  <c r="AF146" i="12"/>
  <c r="Y146" i="12"/>
  <c r="X146" i="12"/>
  <c r="U146" i="12"/>
  <c r="W146" i="12" s="1"/>
  <c r="T146" i="12"/>
  <c r="V146" i="12" s="1"/>
  <c r="AK145" i="12"/>
  <c r="AJ145" i="12"/>
  <c r="AG145" i="12"/>
  <c r="AF145" i="12"/>
  <c r="Y145" i="12"/>
  <c r="X145" i="12"/>
  <c r="U145" i="12"/>
  <c r="W145" i="12" s="1"/>
  <c r="T145" i="12"/>
  <c r="V145" i="12" s="1"/>
  <c r="AK144" i="12"/>
  <c r="AJ144" i="12"/>
  <c r="AL144" i="12" s="1"/>
  <c r="AG144" i="12"/>
  <c r="AF144" i="12"/>
  <c r="Y144" i="12"/>
  <c r="X144" i="12"/>
  <c r="U144" i="12"/>
  <c r="W144" i="12" s="1"/>
  <c r="T144" i="12"/>
  <c r="V144" i="12" s="1"/>
  <c r="AK143" i="12"/>
  <c r="AJ143" i="12"/>
  <c r="AG143" i="12"/>
  <c r="AF143" i="12"/>
  <c r="Y143" i="12"/>
  <c r="X143" i="12"/>
  <c r="U143" i="12"/>
  <c r="W143" i="12" s="1"/>
  <c r="T143" i="12"/>
  <c r="V143" i="12" s="1"/>
  <c r="AK142" i="12"/>
  <c r="AJ142" i="12"/>
  <c r="AG142" i="12"/>
  <c r="AF142" i="12"/>
  <c r="Y142" i="12"/>
  <c r="X142" i="12"/>
  <c r="U142" i="12"/>
  <c r="W142" i="12" s="1"/>
  <c r="T142" i="12"/>
  <c r="V142" i="12" s="1"/>
  <c r="AK141" i="12"/>
  <c r="AJ141" i="12"/>
  <c r="AG141" i="12"/>
  <c r="AF141" i="12"/>
  <c r="AH141" i="12" s="1"/>
  <c r="Y141" i="12"/>
  <c r="X141" i="12"/>
  <c r="U141" i="12"/>
  <c r="W141" i="12" s="1"/>
  <c r="T141" i="12"/>
  <c r="V141" i="12" s="1"/>
  <c r="AK140" i="12"/>
  <c r="AJ140" i="12"/>
  <c r="AG140" i="12"/>
  <c r="AF140" i="12"/>
  <c r="Y140" i="12"/>
  <c r="X140" i="12"/>
  <c r="U140" i="12"/>
  <c r="W140" i="12" s="1"/>
  <c r="T140" i="12"/>
  <c r="V140" i="12" s="1"/>
  <c r="AK139" i="12"/>
  <c r="AJ139" i="12"/>
  <c r="AG139" i="12"/>
  <c r="AF139" i="12"/>
  <c r="Y139" i="12"/>
  <c r="X139" i="12"/>
  <c r="U139" i="12"/>
  <c r="W139" i="12" s="1"/>
  <c r="T139" i="12"/>
  <c r="V139" i="12" s="1"/>
  <c r="AK138" i="12"/>
  <c r="AJ138" i="12"/>
  <c r="AG138" i="12"/>
  <c r="AF138" i="12"/>
  <c r="Y138" i="12"/>
  <c r="X138" i="12"/>
  <c r="U138" i="12"/>
  <c r="W138" i="12" s="1"/>
  <c r="T138" i="12"/>
  <c r="V138" i="12" s="1"/>
  <c r="AK137" i="12"/>
  <c r="AJ137" i="12"/>
  <c r="AG137" i="12"/>
  <c r="AF137" i="12"/>
  <c r="Y137" i="12"/>
  <c r="X137" i="12"/>
  <c r="U137" i="12"/>
  <c r="W137" i="12" s="1"/>
  <c r="T137" i="12"/>
  <c r="V137" i="12" s="1"/>
  <c r="AK136" i="12"/>
  <c r="AJ136" i="12"/>
  <c r="AG136" i="12"/>
  <c r="AF136" i="12"/>
  <c r="Y136" i="12"/>
  <c r="X136" i="12"/>
  <c r="U136" i="12"/>
  <c r="W136" i="12" s="1"/>
  <c r="T136" i="12"/>
  <c r="V136" i="12" s="1"/>
  <c r="AK135" i="12"/>
  <c r="AJ135" i="12"/>
  <c r="AG135" i="12"/>
  <c r="AF135" i="12"/>
  <c r="Y135" i="12"/>
  <c r="X135" i="12"/>
  <c r="U135" i="12"/>
  <c r="W135" i="12" s="1"/>
  <c r="T135" i="12"/>
  <c r="V135" i="12" s="1"/>
  <c r="AK134" i="12"/>
  <c r="AJ134" i="12"/>
  <c r="AG134" i="12"/>
  <c r="AF134" i="12"/>
  <c r="Y134" i="12"/>
  <c r="X134" i="12"/>
  <c r="U134" i="12"/>
  <c r="W134" i="12" s="1"/>
  <c r="T134" i="12"/>
  <c r="V134" i="12" s="1"/>
  <c r="AK133" i="12"/>
  <c r="AJ133" i="12"/>
  <c r="AG133" i="12"/>
  <c r="AF133" i="12"/>
  <c r="Y133" i="12"/>
  <c r="X133" i="12"/>
  <c r="U133" i="12"/>
  <c r="W133" i="12" s="1"/>
  <c r="T133" i="12"/>
  <c r="V133" i="12" s="1"/>
  <c r="AK132" i="12"/>
  <c r="AJ132" i="12"/>
  <c r="AG132" i="12"/>
  <c r="AF132" i="12"/>
  <c r="Y132" i="12"/>
  <c r="X132" i="12"/>
  <c r="U132" i="12"/>
  <c r="W132" i="12" s="1"/>
  <c r="T132" i="12"/>
  <c r="V132" i="12" s="1"/>
  <c r="AK131" i="12"/>
  <c r="AJ131" i="12"/>
  <c r="AG131" i="12"/>
  <c r="AF131" i="12"/>
  <c r="AH131" i="12" s="1"/>
  <c r="Y131" i="12"/>
  <c r="X131" i="12"/>
  <c r="U131" i="12"/>
  <c r="W131" i="12" s="1"/>
  <c r="T131" i="12"/>
  <c r="V131" i="12" s="1"/>
  <c r="AK130" i="12"/>
  <c r="AJ130" i="12"/>
  <c r="AG130" i="12"/>
  <c r="AF130" i="12"/>
  <c r="AH130" i="12" s="1"/>
  <c r="Y130" i="12"/>
  <c r="X130" i="12"/>
  <c r="U130" i="12"/>
  <c r="W130" i="12" s="1"/>
  <c r="T130" i="12"/>
  <c r="V130" i="12" s="1"/>
  <c r="AK129" i="12"/>
  <c r="AJ129" i="12"/>
  <c r="AG129" i="12"/>
  <c r="AF129" i="12"/>
  <c r="Y129" i="12"/>
  <c r="X129" i="12"/>
  <c r="U129" i="12"/>
  <c r="W129" i="12" s="1"/>
  <c r="T129" i="12"/>
  <c r="V129" i="12" s="1"/>
  <c r="AK128" i="12"/>
  <c r="AJ128" i="12"/>
  <c r="AG128" i="12"/>
  <c r="AF128" i="12"/>
  <c r="AH128" i="12" s="1"/>
  <c r="Y128" i="12"/>
  <c r="X128" i="12"/>
  <c r="U128" i="12"/>
  <c r="W128" i="12" s="1"/>
  <c r="T128" i="12"/>
  <c r="V128" i="12" s="1"/>
  <c r="AK127" i="12"/>
  <c r="AJ127" i="12"/>
  <c r="AG127" i="12"/>
  <c r="AF127" i="12"/>
  <c r="AH127" i="12" s="1"/>
  <c r="Y127" i="12"/>
  <c r="X127" i="12"/>
  <c r="U127" i="12"/>
  <c r="W127" i="12" s="1"/>
  <c r="T127" i="12"/>
  <c r="V127" i="12" s="1"/>
  <c r="AK126" i="12"/>
  <c r="AJ126" i="12"/>
  <c r="AG126" i="12"/>
  <c r="AF126" i="12"/>
  <c r="Y126" i="12"/>
  <c r="X126" i="12"/>
  <c r="U126" i="12"/>
  <c r="W126" i="12" s="1"/>
  <c r="T126" i="12"/>
  <c r="V126" i="12" s="1"/>
  <c r="AK125" i="12"/>
  <c r="AJ125" i="12"/>
  <c r="AG125" i="12"/>
  <c r="AF125" i="12"/>
  <c r="Y125" i="12"/>
  <c r="X125" i="12"/>
  <c r="U125" i="12"/>
  <c r="W125" i="12" s="1"/>
  <c r="T125" i="12"/>
  <c r="V125" i="12" s="1"/>
  <c r="AK124" i="12"/>
  <c r="AJ124" i="12"/>
  <c r="AL124" i="12" s="1"/>
  <c r="AG124" i="12"/>
  <c r="AF124" i="12"/>
  <c r="Y124" i="12"/>
  <c r="X124" i="12"/>
  <c r="U124" i="12"/>
  <c r="W124" i="12" s="1"/>
  <c r="T124" i="12"/>
  <c r="V124" i="12" s="1"/>
  <c r="AK123" i="12"/>
  <c r="AJ123" i="12"/>
  <c r="AG123" i="12"/>
  <c r="AF123" i="12"/>
  <c r="Y123" i="12"/>
  <c r="X123" i="12"/>
  <c r="U123" i="12"/>
  <c r="W123" i="12" s="1"/>
  <c r="T123" i="12"/>
  <c r="V123" i="12" s="1"/>
  <c r="AK122" i="12"/>
  <c r="AJ122" i="12"/>
  <c r="AG122" i="12"/>
  <c r="AF122" i="12"/>
  <c r="Y122" i="12"/>
  <c r="X122" i="12"/>
  <c r="U122" i="12"/>
  <c r="W122" i="12" s="1"/>
  <c r="T122" i="12"/>
  <c r="V122" i="12" s="1"/>
  <c r="AK121" i="12"/>
  <c r="AJ121" i="12"/>
  <c r="AG121" i="12"/>
  <c r="AF121" i="12"/>
  <c r="Y121" i="12"/>
  <c r="X121" i="12"/>
  <c r="U121" i="12"/>
  <c r="W121" i="12" s="1"/>
  <c r="T121" i="12"/>
  <c r="V121" i="12" s="1"/>
  <c r="AK120" i="12"/>
  <c r="AJ120" i="12"/>
  <c r="AG120" i="12"/>
  <c r="AF120" i="12"/>
  <c r="Y120" i="12"/>
  <c r="X120" i="12"/>
  <c r="U120" i="12"/>
  <c r="W120" i="12" s="1"/>
  <c r="T120" i="12"/>
  <c r="V120" i="12" s="1"/>
  <c r="AK119" i="12"/>
  <c r="AJ119" i="12"/>
  <c r="AG119" i="12"/>
  <c r="AF119" i="12"/>
  <c r="Y119" i="12"/>
  <c r="X119" i="12"/>
  <c r="U119" i="12"/>
  <c r="W119" i="12" s="1"/>
  <c r="T119" i="12"/>
  <c r="V119" i="12" s="1"/>
  <c r="AK118" i="12"/>
  <c r="AJ118" i="12"/>
  <c r="AG118" i="12"/>
  <c r="AF118" i="12"/>
  <c r="Y118" i="12"/>
  <c r="X118" i="12"/>
  <c r="U118" i="12"/>
  <c r="W118" i="12" s="1"/>
  <c r="T118" i="12"/>
  <c r="V118" i="12" s="1"/>
  <c r="AK117" i="12"/>
  <c r="AJ117" i="12"/>
  <c r="AG117" i="12"/>
  <c r="AF117" i="12"/>
  <c r="Y117" i="12"/>
  <c r="X117" i="12"/>
  <c r="U117" i="12"/>
  <c r="W117" i="12" s="1"/>
  <c r="T117" i="12"/>
  <c r="V117" i="12" s="1"/>
  <c r="AK116" i="12"/>
  <c r="AJ116" i="12"/>
  <c r="AG116" i="12"/>
  <c r="AF116" i="12"/>
  <c r="Y116" i="12"/>
  <c r="X116" i="12"/>
  <c r="U116" i="12"/>
  <c r="W116" i="12" s="1"/>
  <c r="T116" i="12"/>
  <c r="V116" i="12" s="1"/>
  <c r="AK115" i="12"/>
  <c r="AJ115" i="12"/>
  <c r="AG115" i="12"/>
  <c r="AF115" i="12"/>
  <c r="AH115" i="12" s="1"/>
  <c r="Y115" i="12"/>
  <c r="X115" i="12"/>
  <c r="U115" i="12"/>
  <c r="W115" i="12" s="1"/>
  <c r="T115" i="12"/>
  <c r="V115" i="12" s="1"/>
  <c r="AK114" i="12"/>
  <c r="AJ114" i="12"/>
  <c r="AG114" i="12"/>
  <c r="AF114" i="12"/>
  <c r="AH114" i="12" s="1"/>
  <c r="Y114" i="12"/>
  <c r="X114" i="12"/>
  <c r="U114" i="12"/>
  <c r="W114" i="12" s="1"/>
  <c r="T114" i="12"/>
  <c r="V114" i="12" s="1"/>
  <c r="AK113" i="12"/>
  <c r="AJ113" i="12"/>
  <c r="AG113" i="12"/>
  <c r="AF113" i="12"/>
  <c r="Y113" i="12"/>
  <c r="X113" i="12"/>
  <c r="U113" i="12"/>
  <c r="W113" i="12" s="1"/>
  <c r="T113" i="12"/>
  <c r="V113" i="12" s="1"/>
  <c r="AK112" i="12"/>
  <c r="AJ112" i="12"/>
  <c r="AG112" i="12"/>
  <c r="AF112" i="12"/>
  <c r="Y112" i="12"/>
  <c r="X112" i="12"/>
  <c r="U112" i="12"/>
  <c r="W112" i="12" s="1"/>
  <c r="T112" i="12"/>
  <c r="V112" i="12" s="1"/>
  <c r="AK111" i="12"/>
  <c r="AJ111" i="12"/>
  <c r="AG111" i="12"/>
  <c r="AF111" i="12"/>
  <c r="Y111" i="12"/>
  <c r="X111" i="12"/>
  <c r="U111" i="12"/>
  <c r="W111" i="12" s="1"/>
  <c r="T111" i="12"/>
  <c r="V111" i="12" s="1"/>
  <c r="AK110" i="12"/>
  <c r="AJ110" i="12"/>
  <c r="AG110" i="12"/>
  <c r="AF110" i="12"/>
  <c r="Y110" i="12"/>
  <c r="X110" i="12"/>
  <c r="U110" i="12"/>
  <c r="W110" i="12" s="1"/>
  <c r="T110" i="12"/>
  <c r="V110" i="12" s="1"/>
  <c r="AK109" i="12"/>
  <c r="AJ109" i="12"/>
  <c r="AG109" i="12"/>
  <c r="AF109" i="12"/>
  <c r="Y109" i="12"/>
  <c r="X109" i="12"/>
  <c r="U109" i="12"/>
  <c r="W109" i="12" s="1"/>
  <c r="T109" i="12"/>
  <c r="V109" i="12" s="1"/>
  <c r="AK108" i="12"/>
  <c r="AJ108" i="12"/>
  <c r="AG108" i="12"/>
  <c r="AF108" i="12"/>
  <c r="AH108" i="12" s="1"/>
  <c r="Y108" i="12"/>
  <c r="X108" i="12"/>
  <c r="U108" i="12"/>
  <c r="W108" i="12" s="1"/>
  <c r="T108" i="12"/>
  <c r="V108" i="12" s="1"/>
  <c r="AK107" i="12"/>
  <c r="AL107" i="12" s="1"/>
  <c r="AJ107" i="12"/>
  <c r="AG107" i="12"/>
  <c r="AF107" i="12"/>
  <c r="Y107" i="12"/>
  <c r="X107" i="12"/>
  <c r="U107" i="12"/>
  <c r="W107" i="12" s="1"/>
  <c r="T107" i="12"/>
  <c r="V107" i="12" s="1"/>
  <c r="AK106" i="12"/>
  <c r="AJ106" i="12"/>
  <c r="AG106" i="12"/>
  <c r="AF106" i="12"/>
  <c r="Y106" i="12"/>
  <c r="X106" i="12"/>
  <c r="U106" i="12"/>
  <c r="W106" i="12" s="1"/>
  <c r="T106" i="12"/>
  <c r="V106" i="12" s="1"/>
  <c r="AK105" i="12"/>
  <c r="AL105" i="12" s="1"/>
  <c r="AJ105" i="12"/>
  <c r="AG105" i="12"/>
  <c r="AF105" i="12"/>
  <c r="Y105" i="12"/>
  <c r="X105" i="12"/>
  <c r="U105" i="12"/>
  <c r="W105" i="12" s="1"/>
  <c r="T105" i="12"/>
  <c r="V105" i="12" s="1"/>
  <c r="AK104" i="12"/>
  <c r="AJ104" i="12"/>
  <c r="AG104" i="12"/>
  <c r="AF104" i="12"/>
  <c r="Y104" i="12"/>
  <c r="X104" i="12"/>
  <c r="U104" i="12"/>
  <c r="W104" i="12" s="1"/>
  <c r="T104" i="12"/>
  <c r="V104" i="12" s="1"/>
  <c r="AK103" i="12"/>
  <c r="AJ103" i="12"/>
  <c r="AG103" i="12"/>
  <c r="AF103" i="12"/>
  <c r="Y103" i="12"/>
  <c r="X103" i="12"/>
  <c r="U103" i="12"/>
  <c r="W103" i="12" s="1"/>
  <c r="T103" i="12"/>
  <c r="V103" i="12" s="1"/>
  <c r="AK102" i="12"/>
  <c r="AJ102" i="12"/>
  <c r="AG102" i="12"/>
  <c r="AF102" i="12"/>
  <c r="Y102" i="12"/>
  <c r="X102" i="12"/>
  <c r="U102" i="12"/>
  <c r="W102" i="12" s="1"/>
  <c r="T102" i="12"/>
  <c r="V102" i="12" s="1"/>
  <c r="AK101" i="12"/>
  <c r="AJ101" i="12"/>
  <c r="AG101" i="12"/>
  <c r="AF101" i="12"/>
  <c r="Y101" i="12"/>
  <c r="X101" i="12"/>
  <c r="U101" i="12"/>
  <c r="W101" i="12" s="1"/>
  <c r="T101" i="12"/>
  <c r="V101" i="12" s="1"/>
  <c r="AK100" i="12"/>
  <c r="AJ100" i="12"/>
  <c r="AG100" i="12"/>
  <c r="AF100" i="12"/>
  <c r="Y100" i="12"/>
  <c r="X100" i="12"/>
  <c r="U100" i="12"/>
  <c r="W100" i="12" s="1"/>
  <c r="T100" i="12"/>
  <c r="V100" i="12" s="1"/>
  <c r="AK99" i="12"/>
  <c r="AJ99" i="12"/>
  <c r="AG99" i="12"/>
  <c r="AF99" i="12"/>
  <c r="Y99" i="12"/>
  <c r="X99" i="12"/>
  <c r="U99" i="12"/>
  <c r="W99" i="12" s="1"/>
  <c r="T99" i="12"/>
  <c r="V99" i="12" s="1"/>
  <c r="AK98" i="12"/>
  <c r="AJ98" i="12"/>
  <c r="AG98" i="12"/>
  <c r="AF98" i="12"/>
  <c r="Y98" i="12"/>
  <c r="X98" i="12"/>
  <c r="U98" i="12"/>
  <c r="W98" i="12" s="1"/>
  <c r="T98" i="12"/>
  <c r="V98" i="12" s="1"/>
  <c r="AK97" i="12"/>
  <c r="AJ97" i="12"/>
  <c r="AG97" i="12"/>
  <c r="AF97" i="12"/>
  <c r="Y97" i="12"/>
  <c r="X97" i="12"/>
  <c r="U97" i="12"/>
  <c r="W97" i="12" s="1"/>
  <c r="T97" i="12"/>
  <c r="V97" i="12" s="1"/>
  <c r="AK96" i="12"/>
  <c r="AL96" i="12" s="1"/>
  <c r="AJ96" i="12"/>
  <c r="AG96" i="12"/>
  <c r="AF96" i="12"/>
  <c r="Y96" i="12"/>
  <c r="X96" i="12"/>
  <c r="U96" i="12"/>
  <c r="W96" i="12" s="1"/>
  <c r="T96" i="12"/>
  <c r="V96" i="12" s="1"/>
  <c r="AK95" i="12"/>
  <c r="AJ95" i="12"/>
  <c r="AG95" i="12"/>
  <c r="AF95" i="12"/>
  <c r="Y95" i="12"/>
  <c r="X95" i="12"/>
  <c r="U95" i="12"/>
  <c r="W95" i="12" s="1"/>
  <c r="T95" i="12"/>
  <c r="V95" i="12" s="1"/>
  <c r="AK94" i="12"/>
  <c r="AJ94" i="12"/>
  <c r="AG94" i="12"/>
  <c r="AF94" i="12"/>
  <c r="Y94" i="12"/>
  <c r="X94" i="12"/>
  <c r="U94" i="12"/>
  <c r="W94" i="12" s="1"/>
  <c r="T94" i="12"/>
  <c r="V94" i="12" s="1"/>
  <c r="AK93" i="12"/>
  <c r="AJ93" i="12"/>
  <c r="AG93" i="12"/>
  <c r="AF93" i="12"/>
  <c r="Y93" i="12"/>
  <c r="X93" i="12"/>
  <c r="W93" i="12"/>
  <c r="U93" i="12"/>
  <c r="T93" i="12"/>
  <c r="V93" i="12" s="1"/>
  <c r="AK92" i="12"/>
  <c r="AJ92" i="12"/>
  <c r="AG92" i="12"/>
  <c r="AF92" i="12"/>
  <c r="Y92" i="12"/>
  <c r="X92" i="12"/>
  <c r="U92" i="12"/>
  <c r="W92" i="12" s="1"/>
  <c r="T92" i="12"/>
  <c r="V92" i="12" s="1"/>
  <c r="AK91" i="12"/>
  <c r="AJ91" i="12"/>
  <c r="AL91" i="12" s="1"/>
  <c r="AG91" i="12"/>
  <c r="AF91" i="12"/>
  <c r="Y91" i="12"/>
  <c r="X91" i="12"/>
  <c r="U91" i="12"/>
  <c r="W91" i="12" s="1"/>
  <c r="T91" i="12"/>
  <c r="V91" i="12" s="1"/>
  <c r="AK90" i="12"/>
  <c r="AJ90" i="12"/>
  <c r="AG90" i="12"/>
  <c r="AF90" i="12"/>
  <c r="Y90" i="12"/>
  <c r="X90" i="12"/>
  <c r="V90" i="12"/>
  <c r="U90" i="12"/>
  <c r="W90" i="12" s="1"/>
  <c r="T90" i="12"/>
  <c r="AK89" i="12"/>
  <c r="AJ89" i="12"/>
  <c r="AG89" i="12"/>
  <c r="AF89" i="12"/>
  <c r="AH89" i="12" s="1"/>
  <c r="Y89" i="12"/>
  <c r="X89" i="12"/>
  <c r="U89" i="12"/>
  <c r="W89" i="12" s="1"/>
  <c r="T89" i="12"/>
  <c r="V89" i="12" s="1"/>
  <c r="AK88" i="12"/>
  <c r="AJ88" i="12"/>
  <c r="AG88" i="12"/>
  <c r="AF88" i="12"/>
  <c r="Y88" i="12"/>
  <c r="X88" i="12"/>
  <c r="U88" i="12"/>
  <c r="W88" i="12" s="1"/>
  <c r="T88" i="12"/>
  <c r="V88" i="12" s="1"/>
  <c r="AK87" i="12"/>
  <c r="AJ87" i="12"/>
  <c r="AG87" i="12"/>
  <c r="AF87" i="12"/>
  <c r="Y87" i="12"/>
  <c r="X87" i="12"/>
  <c r="U87" i="12"/>
  <c r="W87" i="12" s="1"/>
  <c r="T87" i="12"/>
  <c r="V87" i="12" s="1"/>
  <c r="AK86" i="12"/>
  <c r="AJ86" i="12"/>
  <c r="AG86" i="12"/>
  <c r="AF86" i="12"/>
  <c r="Y86" i="12"/>
  <c r="X86" i="12"/>
  <c r="U86" i="12"/>
  <c r="W86" i="12" s="1"/>
  <c r="T86" i="12"/>
  <c r="V86" i="12" s="1"/>
  <c r="AK85" i="12"/>
  <c r="AJ85" i="12"/>
  <c r="AG85" i="12"/>
  <c r="AF85" i="12"/>
  <c r="Y85" i="12"/>
  <c r="X85" i="12"/>
  <c r="U85" i="12"/>
  <c r="W85" i="12" s="1"/>
  <c r="T85" i="12"/>
  <c r="V85" i="12" s="1"/>
  <c r="AK84" i="12"/>
  <c r="AJ84" i="12"/>
  <c r="AL84" i="12" s="1"/>
  <c r="AG84" i="12"/>
  <c r="AF84" i="12"/>
  <c r="Y84" i="12"/>
  <c r="X84" i="12"/>
  <c r="U84" i="12"/>
  <c r="W84" i="12" s="1"/>
  <c r="T84" i="12"/>
  <c r="V84" i="12" s="1"/>
  <c r="AK83" i="12"/>
  <c r="AJ83" i="12"/>
  <c r="AL83" i="12" s="1"/>
  <c r="AG83" i="12"/>
  <c r="AF83" i="12"/>
  <c r="Y83" i="12"/>
  <c r="X83" i="12"/>
  <c r="U83" i="12"/>
  <c r="W83" i="12" s="1"/>
  <c r="T83" i="12"/>
  <c r="V83" i="12" s="1"/>
  <c r="AK82" i="12"/>
  <c r="AJ82" i="12"/>
  <c r="AG82" i="12"/>
  <c r="AF82" i="12"/>
  <c r="Y82" i="12"/>
  <c r="X82" i="12"/>
  <c r="U82" i="12"/>
  <c r="W82" i="12" s="1"/>
  <c r="T82" i="12"/>
  <c r="V82" i="12" s="1"/>
  <c r="AK81" i="12"/>
  <c r="AJ81" i="12"/>
  <c r="AL81" i="12" s="1"/>
  <c r="AG81" i="12"/>
  <c r="AF81" i="12"/>
  <c r="Y81" i="12"/>
  <c r="X81" i="12"/>
  <c r="U81" i="12"/>
  <c r="W81" i="12" s="1"/>
  <c r="T81" i="12"/>
  <c r="V81" i="12" s="1"/>
  <c r="AK80" i="12"/>
  <c r="AJ80" i="12"/>
  <c r="AG80" i="12"/>
  <c r="AF80" i="12"/>
  <c r="Y80" i="12"/>
  <c r="X80" i="12"/>
  <c r="U80" i="12"/>
  <c r="W80" i="12" s="1"/>
  <c r="T80" i="12"/>
  <c r="V80" i="12" s="1"/>
  <c r="AK79" i="12"/>
  <c r="AJ79" i="12"/>
  <c r="AG79" i="12"/>
  <c r="AH79" i="12" s="1"/>
  <c r="AF79" i="12"/>
  <c r="Y79" i="12"/>
  <c r="X79" i="12"/>
  <c r="U79" i="12"/>
  <c r="W79" i="12" s="1"/>
  <c r="T79" i="12"/>
  <c r="V79" i="12" s="1"/>
  <c r="AK78" i="12"/>
  <c r="AJ78" i="12"/>
  <c r="AG78" i="12"/>
  <c r="AF78" i="12"/>
  <c r="Y78" i="12"/>
  <c r="X78" i="12"/>
  <c r="U78" i="12"/>
  <c r="W78" i="12" s="1"/>
  <c r="T78" i="12"/>
  <c r="V78" i="12" s="1"/>
  <c r="AK77" i="12"/>
  <c r="AJ77" i="12"/>
  <c r="AG77" i="12"/>
  <c r="AF77" i="12"/>
  <c r="Y77" i="12"/>
  <c r="X77" i="12"/>
  <c r="U77" i="12"/>
  <c r="W77" i="12" s="1"/>
  <c r="T77" i="12"/>
  <c r="V77" i="12" s="1"/>
  <c r="AK76" i="12"/>
  <c r="AJ76" i="12"/>
  <c r="AG76" i="12"/>
  <c r="AH76" i="12" s="1"/>
  <c r="AF76" i="12"/>
  <c r="Y76" i="12"/>
  <c r="X76" i="12"/>
  <c r="U76" i="12"/>
  <c r="W76" i="12" s="1"/>
  <c r="T76" i="12"/>
  <c r="V76" i="12" s="1"/>
  <c r="AK75" i="12"/>
  <c r="AJ75" i="12"/>
  <c r="AG75" i="12"/>
  <c r="AF75" i="12"/>
  <c r="Y75" i="12"/>
  <c r="X75" i="12"/>
  <c r="U75" i="12"/>
  <c r="W75" i="12" s="1"/>
  <c r="T75" i="12"/>
  <c r="V75" i="12" s="1"/>
  <c r="AK74" i="12"/>
  <c r="AJ74" i="12"/>
  <c r="AG74" i="12"/>
  <c r="AF74" i="12"/>
  <c r="Y74" i="12"/>
  <c r="X74" i="12"/>
  <c r="U74" i="12"/>
  <c r="W74" i="12" s="1"/>
  <c r="T74" i="12"/>
  <c r="V74" i="12" s="1"/>
  <c r="AK73" i="12"/>
  <c r="AJ73" i="12"/>
  <c r="AG73" i="12"/>
  <c r="AF73" i="12"/>
  <c r="Y73" i="12"/>
  <c r="X73" i="12"/>
  <c r="U73" i="12"/>
  <c r="W73" i="12" s="1"/>
  <c r="T73" i="12"/>
  <c r="V73" i="12" s="1"/>
  <c r="AK72" i="12"/>
  <c r="AJ72" i="12"/>
  <c r="AG72" i="12"/>
  <c r="AF72" i="12"/>
  <c r="Y72" i="12"/>
  <c r="X72" i="12"/>
  <c r="U72" i="12"/>
  <c r="W72" i="12" s="1"/>
  <c r="T72" i="12"/>
  <c r="V72" i="12" s="1"/>
  <c r="AK71" i="12"/>
  <c r="AJ71" i="12"/>
  <c r="AG71" i="12"/>
  <c r="AH71" i="12" s="1"/>
  <c r="AF71" i="12"/>
  <c r="Y71" i="12"/>
  <c r="X71" i="12"/>
  <c r="U71" i="12"/>
  <c r="W71" i="12" s="1"/>
  <c r="T71" i="12"/>
  <c r="V71" i="12" s="1"/>
  <c r="AK70" i="12"/>
  <c r="AJ70" i="12"/>
  <c r="AG70" i="12"/>
  <c r="AF70" i="12"/>
  <c r="Y70" i="12"/>
  <c r="X70" i="12"/>
  <c r="U70" i="12"/>
  <c r="W70" i="12" s="1"/>
  <c r="T70" i="12"/>
  <c r="V70" i="12" s="1"/>
  <c r="AK69" i="12"/>
  <c r="AJ69" i="12"/>
  <c r="AG69" i="12"/>
  <c r="AF69" i="12"/>
  <c r="Y69" i="12"/>
  <c r="X69" i="12"/>
  <c r="U69" i="12"/>
  <c r="W69" i="12" s="1"/>
  <c r="T69" i="12"/>
  <c r="V69" i="12" s="1"/>
  <c r="AK68" i="12"/>
  <c r="AJ68" i="12"/>
  <c r="AG68" i="12"/>
  <c r="AF68" i="12"/>
  <c r="Y68" i="12"/>
  <c r="X68" i="12"/>
  <c r="U68" i="12"/>
  <c r="W68" i="12" s="1"/>
  <c r="T68" i="12"/>
  <c r="V68" i="12" s="1"/>
  <c r="AK67" i="12"/>
  <c r="AJ67" i="12"/>
  <c r="AG67" i="12"/>
  <c r="AF67" i="12"/>
  <c r="AH67" i="12" s="1"/>
  <c r="Y67" i="12"/>
  <c r="X67" i="12"/>
  <c r="U67" i="12"/>
  <c r="W67" i="12" s="1"/>
  <c r="T67" i="12"/>
  <c r="V67" i="12" s="1"/>
  <c r="AK66" i="12"/>
  <c r="AL66" i="12" s="1"/>
  <c r="AJ66" i="12"/>
  <c r="AG66" i="12"/>
  <c r="AF66" i="12"/>
  <c r="Y66" i="12"/>
  <c r="X66" i="12"/>
  <c r="W66" i="12"/>
  <c r="U66" i="12"/>
  <c r="T66" i="12"/>
  <c r="V66" i="12" s="1"/>
  <c r="AK65" i="12"/>
  <c r="AJ65" i="12"/>
  <c r="AG65" i="12"/>
  <c r="AF65" i="12"/>
  <c r="Y65" i="12"/>
  <c r="X65" i="12"/>
  <c r="U65" i="12"/>
  <c r="W65" i="12" s="1"/>
  <c r="T65" i="12"/>
  <c r="V65" i="12" s="1"/>
  <c r="AK64" i="12"/>
  <c r="AJ64" i="12"/>
  <c r="AG64" i="12"/>
  <c r="AF64" i="12"/>
  <c r="Y64" i="12"/>
  <c r="X64" i="12"/>
  <c r="U64" i="12"/>
  <c r="W64" i="12" s="1"/>
  <c r="T64" i="12"/>
  <c r="V64" i="12" s="1"/>
  <c r="AK63" i="12"/>
  <c r="AJ63" i="12"/>
  <c r="AG63" i="12"/>
  <c r="AF63" i="12"/>
  <c r="AH63" i="12" s="1"/>
  <c r="Y63" i="12"/>
  <c r="X63" i="12"/>
  <c r="U63" i="12"/>
  <c r="W63" i="12" s="1"/>
  <c r="T63" i="12"/>
  <c r="V63" i="12" s="1"/>
  <c r="AK62" i="12"/>
  <c r="AJ62" i="12"/>
  <c r="AG62" i="12"/>
  <c r="AF62" i="12"/>
  <c r="Y62" i="12"/>
  <c r="X62" i="12"/>
  <c r="U62" i="12"/>
  <c r="W62" i="12" s="1"/>
  <c r="T62" i="12"/>
  <c r="V62" i="12" s="1"/>
  <c r="AK61" i="12"/>
  <c r="AJ61" i="12"/>
  <c r="AG61" i="12"/>
  <c r="AF61" i="12"/>
  <c r="Y61" i="12"/>
  <c r="X61" i="12"/>
  <c r="V61" i="12"/>
  <c r="U61" i="12"/>
  <c r="W61" i="12" s="1"/>
  <c r="T61" i="12"/>
  <c r="AK60" i="12"/>
  <c r="AJ60" i="12"/>
  <c r="AG60" i="12"/>
  <c r="AF60" i="12"/>
  <c r="Y60" i="12"/>
  <c r="X60" i="12"/>
  <c r="U60" i="12"/>
  <c r="W60" i="12" s="1"/>
  <c r="T60" i="12"/>
  <c r="V60" i="12" s="1"/>
  <c r="AK59" i="12"/>
  <c r="AJ59" i="12"/>
  <c r="AG59" i="12"/>
  <c r="AF59" i="12"/>
  <c r="Y59" i="12"/>
  <c r="X59" i="12"/>
  <c r="U59" i="12"/>
  <c r="W59" i="12" s="1"/>
  <c r="T59" i="12"/>
  <c r="V59" i="12" s="1"/>
  <c r="AK58" i="12"/>
  <c r="AJ58" i="12"/>
  <c r="AG58" i="12"/>
  <c r="AF58" i="12"/>
  <c r="Y58" i="12"/>
  <c r="X58" i="12"/>
  <c r="U58" i="12"/>
  <c r="W58" i="12" s="1"/>
  <c r="T58" i="12"/>
  <c r="V58" i="12" s="1"/>
  <c r="AK57" i="12"/>
  <c r="AJ57" i="12"/>
  <c r="AG57" i="12"/>
  <c r="AF57" i="12"/>
  <c r="Y57" i="12"/>
  <c r="X57" i="12"/>
  <c r="U57" i="12"/>
  <c r="W57" i="12" s="1"/>
  <c r="T57" i="12"/>
  <c r="V57" i="12" s="1"/>
  <c r="AK56" i="12"/>
  <c r="AJ56" i="12"/>
  <c r="AG56" i="12"/>
  <c r="AF56" i="12"/>
  <c r="Y56" i="12"/>
  <c r="X56" i="12"/>
  <c r="U56" i="12"/>
  <c r="W56" i="12" s="1"/>
  <c r="T56" i="12"/>
  <c r="V56" i="12" s="1"/>
  <c r="AK55" i="12"/>
  <c r="AJ55" i="12"/>
  <c r="AG55" i="12"/>
  <c r="AF55" i="12"/>
  <c r="Y55" i="12"/>
  <c r="X55" i="12"/>
  <c r="U55" i="12"/>
  <c r="W55" i="12" s="1"/>
  <c r="T55" i="12"/>
  <c r="V55" i="12" s="1"/>
  <c r="AK54" i="12"/>
  <c r="AJ54" i="12"/>
  <c r="AG54" i="12"/>
  <c r="AF54" i="12"/>
  <c r="Y54" i="12"/>
  <c r="X54" i="12"/>
  <c r="U54" i="12"/>
  <c r="W54" i="12" s="1"/>
  <c r="T54" i="12"/>
  <c r="V54" i="12" s="1"/>
  <c r="AK53" i="12"/>
  <c r="AJ53" i="12"/>
  <c r="AG53" i="12"/>
  <c r="AF53" i="12"/>
  <c r="Y53" i="12"/>
  <c r="X53" i="12"/>
  <c r="U53" i="12"/>
  <c r="W53" i="12" s="1"/>
  <c r="T53" i="12"/>
  <c r="V53" i="12" s="1"/>
  <c r="AK52" i="12"/>
  <c r="AJ52" i="12"/>
  <c r="AG52" i="12"/>
  <c r="AF52" i="12"/>
  <c r="Y52" i="12"/>
  <c r="X52" i="12"/>
  <c r="U52" i="12"/>
  <c r="W52" i="12" s="1"/>
  <c r="T52" i="12"/>
  <c r="V52" i="12" s="1"/>
  <c r="AK51" i="12"/>
  <c r="AJ51" i="12"/>
  <c r="AG51" i="12"/>
  <c r="AF51" i="12"/>
  <c r="AH51" i="12" s="1"/>
  <c r="Y51" i="12"/>
  <c r="X51" i="12"/>
  <c r="U51" i="12"/>
  <c r="W51" i="12" s="1"/>
  <c r="T51" i="12"/>
  <c r="V51" i="12" s="1"/>
  <c r="AK50" i="12"/>
  <c r="AJ50" i="12"/>
  <c r="AG50" i="12"/>
  <c r="AF50" i="12"/>
  <c r="Y50" i="12"/>
  <c r="X50" i="12"/>
  <c r="U50" i="12"/>
  <c r="W50" i="12" s="1"/>
  <c r="T50" i="12"/>
  <c r="V50" i="12" s="1"/>
  <c r="AK49" i="12"/>
  <c r="AJ49" i="12"/>
  <c r="AG49" i="12"/>
  <c r="AF49" i="12"/>
  <c r="Y49" i="12"/>
  <c r="X49" i="12"/>
  <c r="U49" i="12"/>
  <c r="W49" i="12" s="1"/>
  <c r="T49" i="12"/>
  <c r="V49" i="12" s="1"/>
  <c r="AK48" i="12"/>
  <c r="AJ48" i="12"/>
  <c r="AG48" i="12"/>
  <c r="AF48" i="12"/>
  <c r="Y48" i="12"/>
  <c r="X48" i="12"/>
  <c r="U48" i="12"/>
  <c r="W48" i="12" s="1"/>
  <c r="T48" i="12"/>
  <c r="V48" i="12" s="1"/>
  <c r="AK47" i="12"/>
  <c r="AJ47" i="12"/>
  <c r="AG47" i="12"/>
  <c r="AF47" i="12"/>
  <c r="Y47" i="12"/>
  <c r="X47" i="12"/>
  <c r="U47" i="12"/>
  <c r="W47" i="12" s="1"/>
  <c r="T47" i="12"/>
  <c r="V47" i="12" s="1"/>
  <c r="AK46" i="12"/>
  <c r="AL46" i="12" s="1"/>
  <c r="AJ46" i="12"/>
  <c r="AG46" i="12"/>
  <c r="AF46" i="12"/>
  <c r="Y46" i="12"/>
  <c r="X46" i="12"/>
  <c r="U46" i="12"/>
  <c r="W46" i="12" s="1"/>
  <c r="T46" i="12"/>
  <c r="V46" i="12" s="1"/>
  <c r="AK45" i="12"/>
  <c r="AJ45" i="12"/>
  <c r="AG45" i="12"/>
  <c r="AF45" i="12"/>
  <c r="Y45" i="12"/>
  <c r="X45" i="12"/>
  <c r="W45" i="12"/>
  <c r="U45" i="12"/>
  <c r="T45" i="12"/>
  <c r="V45" i="12" s="1"/>
  <c r="AK44" i="12"/>
  <c r="AJ44" i="12"/>
  <c r="AG44" i="12"/>
  <c r="AF44" i="12"/>
  <c r="Y44" i="12"/>
  <c r="X44" i="12"/>
  <c r="U44" i="12"/>
  <c r="W44" i="12" s="1"/>
  <c r="T44" i="12"/>
  <c r="V44" i="12" s="1"/>
  <c r="AK43" i="12"/>
  <c r="AJ43" i="12"/>
  <c r="AG43" i="12"/>
  <c r="AF43" i="12"/>
  <c r="Y43" i="12"/>
  <c r="X43" i="12"/>
  <c r="U43" i="12"/>
  <c r="W43" i="12" s="1"/>
  <c r="T43" i="12"/>
  <c r="V43" i="12" s="1"/>
  <c r="AK42" i="12"/>
  <c r="AJ42" i="12"/>
  <c r="AG42" i="12"/>
  <c r="AF42" i="12"/>
  <c r="Y42" i="12"/>
  <c r="X42" i="12"/>
  <c r="V42" i="12"/>
  <c r="U42" i="12"/>
  <c r="W42" i="12" s="1"/>
  <c r="T42" i="12"/>
  <c r="AK41" i="12"/>
  <c r="AJ41" i="12"/>
  <c r="AG41" i="12"/>
  <c r="AF41" i="12"/>
  <c r="Y41" i="12"/>
  <c r="X41" i="12"/>
  <c r="U41" i="12"/>
  <c r="W41" i="12" s="1"/>
  <c r="T41" i="12"/>
  <c r="V41" i="12" s="1"/>
  <c r="AK40" i="12"/>
  <c r="AJ40" i="12"/>
  <c r="AG40" i="12"/>
  <c r="AF40" i="12"/>
  <c r="Y40" i="12"/>
  <c r="X40" i="12"/>
  <c r="U40" i="12"/>
  <c r="W40" i="12" s="1"/>
  <c r="T40" i="12"/>
  <c r="V40" i="12" s="1"/>
  <c r="AK39" i="12"/>
  <c r="AJ39" i="12"/>
  <c r="AG39" i="12"/>
  <c r="AF39" i="12"/>
  <c r="Y39" i="12"/>
  <c r="X39" i="12"/>
  <c r="U39" i="12"/>
  <c r="W39" i="12" s="1"/>
  <c r="T39" i="12"/>
  <c r="V39" i="12" s="1"/>
  <c r="AK38" i="12"/>
  <c r="AJ38" i="12"/>
  <c r="AG38" i="12"/>
  <c r="AF38" i="12"/>
  <c r="Y38" i="12"/>
  <c r="X38" i="12"/>
  <c r="U38" i="12"/>
  <c r="W38" i="12" s="1"/>
  <c r="T38" i="12"/>
  <c r="V38" i="12" s="1"/>
  <c r="AK37" i="12"/>
  <c r="AJ37" i="12"/>
  <c r="AG37" i="12"/>
  <c r="AF37" i="12"/>
  <c r="Y37" i="12"/>
  <c r="X37" i="12"/>
  <c r="U37" i="12"/>
  <c r="W37" i="12" s="1"/>
  <c r="T37" i="12"/>
  <c r="V37" i="12" s="1"/>
  <c r="AK36" i="12"/>
  <c r="AJ36" i="12"/>
  <c r="AG36" i="12"/>
  <c r="AF36" i="12"/>
  <c r="Y36" i="12"/>
  <c r="X36" i="12"/>
  <c r="U36" i="12"/>
  <c r="W36" i="12" s="1"/>
  <c r="T36" i="12"/>
  <c r="V36" i="12" s="1"/>
  <c r="AK35" i="12"/>
  <c r="AJ35" i="12"/>
  <c r="AG35" i="12"/>
  <c r="AF35" i="12"/>
  <c r="Y35" i="12"/>
  <c r="X35" i="12"/>
  <c r="U35" i="12"/>
  <c r="W35" i="12" s="1"/>
  <c r="T35" i="12"/>
  <c r="V35" i="12" s="1"/>
  <c r="AK34" i="12"/>
  <c r="AJ34" i="12"/>
  <c r="AG34" i="12"/>
  <c r="AF34" i="12"/>
  <c r="Y34" i="12"/>
  <c r="X34" i="12"/>
  <c r="U34" i="12"/>
  <c r="W34" i="12" s="1"/>
  <c r="T34" i="12"/>
  <c r="V34" i="12" s="1"/>
  <c r="AK33" i="12"/>
  <c r="AJ33" i="12"/>
  <c r="AG33" i="12"/>
  <c r="AF33" i="12"/>
  <c r="Y33" i="12"/>
  <c r="X33" i="12"/>
  <c r="U33" i="12"/>
  <c r="W33" i="12" s="1"/>
  <c r="T33" i="12"/>
  <c r="V33" i="12" s="1"/>
  <c r="AK32" i="12"/>
  <c r="AJ32" i="12"/>
  <c r="AG32" i="12"/>
  <c r="AF32" i="12"/>
  <c r="Y32" i="12"/>
  <c r="X32" i="12"/>
  <c r="U32" i="12"/>
  <c r="W32" i="12" s="1"/>
  <c r="T32" i="12"/>
  <c r="V32" i="12" s="1"/>
  <c r="AK31" i="12"/>
  <c r="AJ31" i="12"/>
  <c r="AL31" i="12" s="1"/>
  <c r="AG31" i="12"/>
  <c r="AF31" i="12"/>
  <c r="AH31" i="12" s="1"/>
  <c r="Y31" i="12"/>
  <c r="X31" i="12"/>
  <c r="W31" i="12"/>
  <c r="U31" i="12"/>
  <c r="T31" i="12"/>
  <c r="V31" i="12" s="1"/>
  <c r="AK30" i="12"/>
  <c r="AJ30" i="12"/>
  <c r="AG30" i="12"/>
  <c r="AF30" i="12"/>
  <c r="Y30" i="12"/>
  <c r="X30" i="12"/>
  <c r="U30" i="12"/>
  <c r="W30" i="12" s="1"/>
  <c r="T30" i="12"/>
  <c r="V30" i="12" s="1"/>
  <c r="AK29" i="12"/>
  <c r="AJ29" i="12"/>
  <c r="AG29" i="12"/>
  <c r="AF29" i="12"/>
  <c r="Y29" i="12"/>
  <c r="X29" i="12"/>
  <c r="U29" i="12"/>
  <c r="W29" i="12" s="1"/>
  <c r="T29" i="12"/>
  <c r="V29" i="12" s="1"/>
  <c r="AK28" i="12"/>
  <c r="AJ28" i="12"/>
  <c r="AG28" i="12"/>
  <c r="AF28" i="12"/>
  <c r="Y28" i="12"/>
  <c r="X28" i="12"/>
  <c r="U28" i="12"/>
  <c r="W28" i="12" s="1"/>
  <c r="T28" i="12"/>
  <c r="V28" i="12" s="1"/>
  <c r="AK27" i="12"/>
  <c r="AJ27" i="12"/>
  <c r="AG27" i="12"/>
  <c r="AF27" i="12"/>
  <c r="Y27" i="12"/>
  <c r="X27" i="12"/>
  <c r="U27" i="12"/>
  <c r="W27" i="12" s="1"/>
  <c r="T27" i="12"/>
  <c r="V27" i="12" s="1"/>
  <c r="AK26" i="12"/>
  <c r="AJ26" i="12"/>
  <c r="AG26" i="12"/>
  <c r="AF26" i="12"/>
  <c r="Y26" i="12"/>
  <c r="X26" i="12"/>
  <c r="U26" i="12"/>
  <c r="W26" i="12" s="1"/>
  <c r="T26" i="12"/>
  <c r="V26" i="12" s="1"/>
  <c r="AK25" i="12"/>
  <c r="AJ25" i="12"/>
  <c r="AG25" i="12"/>
  <c r="AF25" i="12"/>
  <c r="Y25" i="12"/>
  <c r="X25" i="12"/>
  <c r="U25" i="12"/>
  <c r="W25" i="12" s="1"/>
  <c r="T25" i="12"/>
  <c r="V25" i="12" s="1"/>
  <c r="AK24" i="12"/>
  <c r="AJ24" i="12"/>
  <c r="AG24" i="12"/>
  <c r="AF24" i="12"/>
  <c r="Y24" i="12"/>
  <c r="X24" i="12"/>
  <c r="U24" i="12"/>
  <c r="W24" i="12" s="1"/>
  <c r="T24" i="12"/>
  <c r="V24" i="12" s="1"/>
  <c r="AK23" i="12"/>
  <c r="AJ23" i="12"/>
  <c r="AG23" i="12"/>
  <c r="AH23" i="12" s="1"/>
  <c r="AF23" i="12"/>
  <c r="Y23" i="12"/>
  <c r="X23" i="12"/>
  <c r="U23" i="12"/>
  <c r="W23" i="12" s="1"/>
  <c r="T23" i="12"/>
  <c r="V23" i="12" s="1"/>
  <c r="AK22" i="12"/>
  <c r="AJ22" i="12"/>
  <c r="AG22" i="12"/>
  <c r="AF22" i="12"/>
  <c r="Y22" i="12"/>
  <c r="X22" i="12"/>
  <c r="U22" i="12"/>
  <c r="W22" i="12" s="1"/>
  <c r="T22" i="12"/>
  <c r="V22" i="12" s="1"/>
  <c r="AK21" i="12"/>
  <c r="AJ21" i="12"/>
  <c r="AL21" i="12" s="1"/>
  <c r="AG21" i="12"/>
  <c r="AF21" i="12"/>
  <c r="Y21" i="12"/>
  <c r="X21" i="12"/>
  <c r="U21" i="12"/>
  <c r="W21" i="12" s="1"/>
  <c r="T21" i="12"/>
  <c r="V21" i="12" s="1"/>
  <c r="AK20" i="12"/>
  <c r="AJ20" i="12"/>
  <c r="AG20" i="12"/>
  <c r="AF20" i="12"/>
  <c r="Y20" i="12"/>
  <c r="X20" i="12"/>
  <c r="U20" i="12"/>
  <c r="W20" i="12" s="1"/>
  <c r="T20" i="12"/>
  <c r="V20" i="12" s="1"/>
  <c r="AK19" i="12"/>
  <c r="AJ19" i="12"/>
  <c r="AG19" i="12"/>
  <c r="AF19" i="12"/>
  <c r="Y19" i="12"/>
  <c r="X19" i="12"/>
  <c r="U19" i="12"/>
  <c r="W19" i="12" s="1"/>
  <c r="T19" i="12"/>
  <c r="V19" i="12" s="1"/>
  <c r="AK18" i="12"/>
  <c r="AJ18" i="12"/>
  <c r="AG18" i="12"/>
  <c r="AF18" i="12"/>
  <c r="Y18" i="12"/>
  <c r="X18" i="12"/>
  <c r="U18" i="12"/>
  <c r="W18" i="12" s="1"/>
  <c r="T18" i="12"/>
  <c r="V18" i="12" s="1"/>
  <c r="AK17" i="12"/>
  <c r="AJ17" i="12"/>
  <c r="AG17" i="12"/>
  <c r="AF17" i="12"/>
  <c r="Y17" i="12"/>
  <c r="X17" i="12"/>
  <c r="U17" i="12"/>
  <c r="W17" i="12" s="1"/>
  <c r="T17" i="12"/>
  <c r="V17" i="12" s="1"/>
  <c r="AK16" i="12"/>
  <c r="AJ16" i="12"/>
  <c r="AG16" i="12"/>
  <c r="AF16" i="12"/>
  <c r="Y16" i="12"/>
  <c r="X16" i="12"/>
  <c r="U16" i="12"/>
  <c r="W16" i="12" s="1"/>
  <c r="T16" i="12"/>
  <c r="V16" i="12" s="1"/>
  <c r="AK15" i="12"/>
  <c r="AJ15" i="12"/>
  <c r="AG15" i="12"/>
  <c r="AF15" i="12"/>
  <c r="Y15" i="12"/>
  <c r="X15" i="12"/>
  <c r="U15" i="12"/>
  <c r="W15" i="12" s="1"/>
  <c r="T15" i="12"/>
  <c r="V15" i="12" s="1"/>
  <c r="AK14" i="12"/>
  <c r="AJ14" i="12"/>
  <c r="AG14" i="12"/>
  <c r="AF14" i="12"/>
  <c r="Y14" i="12"/>
  <c r="X14" i="12"/>
  <c r="U14" i="12"/>
  <c r="W14" i="12" s="1"/>
  <c r="T14" i="12"/>
  <c r="V14" i="12" s="1"/>
  <c r="AK13" i="12"/>
  <c r="AJ13" i="12"/>
  <c r="AG13" i="12"/>
  <c r="AF13" i="12"/>
  <c r="Y13" i="12"/>
  <c r="X13" i="12"/>
  <c r="U13" i="12"/>
  <c r="W13" i="12" s="1"/>
  <c r="T13" i="12"/>
  <c r="V13" i="12" s="1"/>
  <c r="AK12" i="12"/>
  <c r="AJ12" i="12"/>
  <c r="AL12" i="12" s="1"/>
  <c r="AG12" i="12"/>
  <c r="AF12" i="12"/>
  <c r="Y12" i="12"/>
  <c r="X12" i="12"/>
  <c r="U12" i="12"/>
  <c r="W12" i="12" s="1"/>
  <c r="T12" i="12"/>
  <c r="V12" i="12" s="1"/>
  <c r="AK11" i="12"/>
  <c r="AJ11" i="12"/>
  <c r="AL11" i="12" s="1"/>
  <c r="AG11" i="12"/>
  <c r="AF11" i="12"/>
  <c r="Y11" i="12"/>
  <c r="X11" i="12"/>
  <c r="U11" i="12"/>
  <c r="W11" i="12" s="1"/>
  <c r="T11" i="12"/>
  <c r="V11" i="12" s="1"/>
  <c r="AK10" i="12"/>
  <c r="AJ10" i="12"/>
  <c r="AL10" i="12" s="1"/>
  <c r="AG10" i="12"/>
  <c r="AF10" i="12"/>
  <c r="Y10" i="12"/>
  <c r="X10" i="12"/>
  <c r="U10" i="12"/>
  <c r="W10" i="12" s="1"/>
  <c r="T10" i="12"/>
  <c r="V10" i="12" s="1"/>
  <c r="AK9" i="12"/>
  <c r="AJ9" i="12"/>
  <c r="AL9" i="12" s="1"/>
  <c r="AG9" i="12"/>
  <c r="AF9" i="12"/>
  <c r="Y9" i="12"/>
  <c r="X9" i="12"/>
  <c r="U9" i="12"/>
  <c r="W9" i="12" s="1"/>
  <c r="T9" i="12"/>
  <c r="V9" i="12" s="1"/>
  <c r="AK8" i="12"/>
  <c r="AJ8" i="12"/>
  <c r="AL8" i="12" s="1"/>
  <c r="AG8" i="12"/>
  <c r="AF8" i="12"/>
  <c r="Y8" i="12"/>
  <c r="X8" i="12"/>
  <c r="U8" i="12"/>
  <c r="W8" i="12" s="1"/>
  <c r="T8" i="12"/>
  <c r="V8" i="12" s="1"/>
  <c r="AK7" i="12"/>
  <c r="AJ7" i="12"/>
  <c r="AG7" i="12"/>
  <c r="AF7" i="12"/>
  <c r="Y7" i="12"/>
  <c r="X7" i="12"/>
  <c r="U7" i="12"/>
  <c r="W7" i="12" s="1"/>
  <c r="T7" i="12"/>
  <c r="V7" i="12" s="1"/>
  <c r="AK6" i="12"/>
  <c r="AJ6" i="12"/>
  <c r="AL6" i="12" s="1"/>
  <c r="AG6" i="12"/>
  <c r="AF6" i="12"/>
  <c r="Y6" i="12"/>
  <c r="X6" i="12"/>
  <c r="U6" i="12"/>
  <c r="W6" i="12" s="1"/>
  <c r="T6" i="12"/>
  <c r="V6" i="12" s="1"/>
  <c r="AK5" i="12"/>
  <c r="AJ5" i="12"/>
  <c r="AL5" i="12" s="1"/>
  <c r="AG5" i="12"/>
  <c r="AF5" i="12"/>
  <c r="Y5" i="12"/>
  <c r="X5" i="12"/>
  <c r="U5" i="12"/>
  <c r="W5" i="12" s="1"/>
  <c r="T5" i="12"/>
  <c r="V5" i="12" s="1"/>
  <c r="AK4" i="12"/>
  <c r="AJ4" i="12"/>
  <c r="AG4" i="12"/>
  <c r="AF4" i="12"/>
  <c r="Y4" i="12"/>
  <c r="X4" i="12"/>
  <c r="U4" i="12"/>
  <c r="W4" i="12" s="1"/>
  <c r="T4" i="12"/>
  <c r="V4" i="12" s="1"/>
  <c r="AK3" i="12"/>
  <c r="AJ3" i="12"/>
  <c r="AL3" i="12" s="1"/>
  <c r="AG3" i="12"/>
  <c r="AF3" i="12"/>
  <c r="Y3" i="12"/>
  <c r="X3" i="12"/>
  <c r="U3" i="12"/>
  <c r="W3" i="12" s="1"/>
  <c r="T3" i="12"/>
  <c r="V3" i="12" s="1"/>
  <c r="B152" i="12"/>
  <c r="C162" i="12"/>
  <c r="CM2" i="12"/>
  <c r="BB152" i="12"/>
  <c r="BK155" i="12"/>
  <c r="BY127" i="11"/>
  <c r="T7" i="11"/>
  <c r="C161" i="12"/>
  <c r="D160" i="12"/>
  <c r="D159" i="12"/>
  <c r="F159" i="12" s="1"/>
  <c r="D158" i="12"/>
  <c r="D157" i="12"/>
  <c r="L153" i="12"/>
  <c r="E153" i="12"/>
  <c r="CE152" i="12"/>
  <c r="CE154" i="12" s="1"/>
  <c r="CE155" i="12" s="1"/>
  <c r="BJ152" i="12"/>
  <c r="BI152" i="12"/>
  <c r="L152" i="12"/>
  <c r="E152" i="12"/>
  <c r="D152" i="12"/>
  <c r="C152" i="12"/>
  <c r="BL2" i="12"/>
  <c r="BT2" i="12" s="1"/>
  <c r="CN2" i="12" s="1"/>
  <c r="BA2" i="12"/>
  <c r="AK2" i="12"/>
  <c r="AJ2" i="12"/>
  <c r="AG2" i="12"/>
  <c r="AF2" i="12"/>
  <c r="Y2" i="12"/>
  <c r="X2" i="12"/>
  <c r="U2" i="12"/>
  <c r="W2" i="12" s="1"/>
  <c r="T2" i="12"/>
  <c r="V2" i="12" s="1"/>
  <c r="CP126" i="11"/>
  <c r="CP125" i="11"/>
  <c r="CP124" i="11"/>
  <c r="CP123" i="11"/>
  <c r="CP122" i="11"/>
  <c r="CP121" i="11"/>
  <c r="CP120" i="11"/>
  <c r="CP119" i="11"/>
  <c r="CP118" i="11"/>
  <c r="CP117" i="11"/>
  <c r="CP116" i="11"/>
  <c r="CP115" i="11"/>
  <c r="CP114" i="11"/>
  <c r="CP113" i="11"/>
  <c r="CP112" i="11"/>
  <c r="CP111" i="11"/>
  <c r="CP110" i="11"/>
  <c r="CP109" i="11"/>
  <c r="CP108" i="11"/>
  <c r="CP107" i="11"/>
  <c r="CP106" i="11"/>
  <c r="CP105" i="11"/>
  <c r="CP104" i="11"/>
  <c r="CP103" i="11"/>
  <c r="CP102" i="11"/>
  <c r="CP101" i="11"/>
  <c r="CP100" i="11"/>
  <c r="CP99" i="11"/>
  <c r="CP98" i="11"/>
  <c r="CP97" i="11"/>
  <c r="CP96" i="11"/>
  <c r="CP95" i="11"/>
  <c r="CP94" i="11"/>
  <c r="CP93" i="11"/>
  <c r="CP92" i="11"/>
  <c r="CP91" i="11"/>
  <c r="CP90" i="11"/>
  <c r="CP89" i="11"/>
  <c r="CP88" i="11"/>
  <c r="CP87" i="11"/>
  <c r="CP86" i="11"/>
  <c r="CP85" i="11"/>
  <c r="CP84" i="11"/>
  <c r="CP83" i="11"/>
  <c r="CP82" i="11"/>
  <c r="CP81" i="11"/>
  <c r="CP80" i="11"/>
  <c r="CP79" i="11"/>
  <c r="CP78" i="11"/>
  <c r="CP77" i="11"/>
  <c r="CP76" i="11"/>
  <c r="CP75" i="11"/>
  <c r="CP74" i="11"/>
  <c r="CP73" i="11"/>
  <c r="CP72" i="11"/>
  <c r="CP71" i="11"/>
  <c r="CP70" i="11"/>
  <c r="CP69" i="11"/>
  <c r="CP68" i="11"/>
  <c r="CP67" i="11"/>
  <c r="CP66" i="11"/>
  <c r="CP65" i="11"/>
  <c r="CP64" i="11"/>
  <c r="CP63" i="11"/>
  <c r="CP62" i="11"/>
  <c r="CP61" i="11"/>
  <c r="CP60" i="11"/>
  <c r="CP59" i="11"/>
  <c r="CP58" i="11"/>
  <c r="CP57" i="11"/>
  <c r="CP56" i="11"/>
  <c r="CP55" i="11"/>
  <c r="CP54" i="11"/>
  <c r="CP53" i="11"/>
  <c r="CP52" i="11"/>
  <c r="CP51" i="11"/>
  <c r="CP50" i="11"/>
  <c r="CP49" i="11"/>
  <c r="CP48" i="11"/>
  <c r="CP47" i="11"/>
  <c r="CP46" i="11"/>
  <c r="CP45" i="11"/>
  <c r="CP44" i="11"/>
  <c r="CP43" i="11"/>
  <c r="CP42" i="11"/>
  <c r="CP41" i="11"/>
  <c r="CP40" i="11"/>
  <c r="CP39" i="11"/>
  <c r="CP38" i="11"/>
  <c r="CP37" i="11"/>
  <c r="CP36" i="11"/>
  <c r="CP35" i="11"/>
  <c r="CP34" i="11"/>
  <c r="CP33" i="11"/>
  <c r="CP32" i="11"/>
  <c r="CP31" i="11"/>
  <c r="CP30" i="11"/>
  <c r="CP29" i="11"/>
  <c r="CP28" i="11"/>
  <c r="CP27" i="11"/>
  <c r="CP26" i="11"/>
  <c r="CP25" i="11"/>
  <c r="CP24" i="11"/>
  <c r="CP23" i="11"/>
  <c r="CP22" i="11"/>
  <c r="CP21" i="11"/>
  <c r="CP20" i="11"/>
  <c r="CP19" i="11"/>
  <c r="CP18" i="11"/>
  <c r="CP17" i="11"/>
  <c r="CP16" i="11"/>
  <c r="CP15" i="11"/>
  <c r="CP14" i="11"/>
  <c r="CP13" i="11"/>
  <c r="CP12" i="11"/>
  <c r="CP11" i="11"/>
  <c r="CP10" i="11"/>
  <c r="CP9" i="11"/>
  <c r="CP8" i="11"/>
  <c r="CP7" i="11"/>
  <c r="CP6" i="11"/>
  <c r="CP4" i="11"/>
  <c r="CP3" i="11"/>
  <c r="BN126" i="11"/>
  <c r="BW126" i="11" s="1"/>
  <c r="CQ126" i="11" s="1"/>
  <c r="BN125" i="11"/>
  <c r="BW125" i="11" s="1"/>
  <c r="CQ125" i="11" s="1"/>
  <c r="BN124" i="11"/>
  <c r="BW124" i="11" s="1"/>
  <c r="CQ124" i="11" s="1"/>
  <c r="BN123" i="11"/>
  <c r="BW123" i="11" s="1"/>
  <c r="CQ123" i="11" s="1"/>
  <c r="BN122" i="11"/>
  <c r="BW122" i="11" s="1"/>
  <c r="CQ122" i="11" s="1"/>
  <c r="BN121" i="11"/>
  <c r="BN120" i="11"/>
  <c r="BN119" i="11"/>
  <c r="BW119" i="11" s="1"/>
  <c r="CQ119" i="11" s="1"/>
  <c r="BN118" i="11"/>
  <c r="BW118" i="11" s="1"/>
  <c r="CQ118" i="11" s="1"/>
  <c r="BN117" i="11"/>
  <c r="BW117" i="11" s="1"/>
  <c r="CQ117" i="11" s="1"/>
  <c r="BN116" i="11"/>
  <c r="BW116" i="11" s="1"/>
  <c r="CQ116" i="11" s="1"/>
  <c r="BN115" i="11"/>
  <c r="BW115" i="11" s="1"/>
  <c r="CQ115" i="11" s="1"/>
  <c r="BN114" i="11"/>
  <c r="BN113" i="11"/>
  <c r="BW113" i="11" s="1"/>
  <c r="CQ113" i="11" s="1"/>
  <c r="BN112" i="11"/>
  <c r="BN111" i="11"/>
  <c r="BW111" i="11" s="1"/>
  <c r="CQ111" i="11" s="1"/>
  <c r="BN110" i="11"/>
  <c r="BW110" i="11" s="1"/>
  <c r="CQ110" i="11" s="1"/>
  <c r="BN109" i="11"/>
  <c r="BN108" i="11"/>
  <c r="BW108" i="11" s="1"/>
  <c r="CQ108" i="11" s="1"/>
  <c r="BN107" i="11"/>
  <c r="BW107" i="11" s="1"/>
  <c r="CQ107" i="11" s="1"/>
  <c r="BN106" i="11"/>
  <c r="BN105" i="11"/>
  <c r="BN104" i="11"/>
  <c r="BN103" i="11"/>
  <c r="BW103" i="11" s="1"/>
  <c r="CQ103" i="11" s="1"/>
  <c r="BN102" i="11"/>
  <c r="BW102" i="11" s="1"/>
  <c r="CQ102" i="11" s="1"/>
  <c r="BN101" i="11"/>
  <c r="BW101" i="11" s="1"/>
  <c r="CQ101" i="11" s="1"/>
  <c r="BN100" i="11"/>
  <c r="BW100" i="11" s="1"/>
  <c r="CQ100" i="11" s="1"/>
  <c r="BN99" i="11"/>
  <c r="BW99" i="11" s="1"/>
  <c r="CQ99" i="11" s="1"/>
  <c r="BN98" i="11"/>
  <c r="BW98" i="11" s="1"/>
  <c r="CQ98" i="11" s="1"/>
  <c r="BN97" i="11"/>
  <c r="BW97" i="11" s="1"/>
  <c r="CQ97" i="11" s="1"/>
  <c r="BN96" i="11"/>
  <c r="BN95" i="11"/>
  <c r="BW95" i="11" s="1"/>
  <c r="CQ95" i="11" s="1"/>
  <c r="BN94" i="11"/>
  <c r="BW94" i="11" s="1"/>
  <c r="CQ94" i="11" s="1"/>
  <c r="BN93" i="11"/>
  <c r="BW93" i="11" s="1"/>
  <c r="CQ93" i="11" s="1"/>
  <c r="BN92" i="11"/>
  <c r="BW92" i="11" s="1"/>
  <c r="CQ92" i="11" s="1"/>
  <c r="BN91" i="11"/>
  <c r="BW91" i="11" s="1"/>
  <c r="CQ91" i="11" s="1"/>
  <c r="BN90" i="11"/>
  <c r="BW90" i="11" s="1"/>
  <c r="CQ90" i="11" s="1"/>
  <c r="BN89" i="11"/>
  <c r="BN88" i="11"/>
  <c r="BN87" i="11"/>
  <c r="BW87" i="11" s="1"/>
  <c r="CQ87" i="11" s="1"/>
  <c r="BN86" i="11"/>
  <c r="BW86" i="11" s="1"/>
  <c r="CQ86" i="11" s="1"/>
  <c r="BN85" i="11"/>
  <c r="BW85" i="11" s="1"/>
  <c r="CQ85" i="11" s="1"/>
  <c r="BN84" i="11"/>
  <c r="BW84" i="11" s="1"/>
  <c r="CQ84" i="11" s="1"/>
  <c r="BN83" i="11"/>
  <c r="BW83" i="11" s="1"/>
  <c r="CQ83" i="11" s="1"/>
  <c r="BN82" i="11"/>
  <c r="BN81" i="11"/>
  <c r="BW81" i="11" s="1"/>
  <c r="CQ81" i="11" s="1"/>
  <c r="BN80" i="11"/>
  <c r="BN79" i="11"/>
  <c r="BW79" i="11" s="1"/>
  <c r="CQ79" i="11" s="1"/>
  <c r="BN78" i="11"/>
  <c r="BW78" i="11" s="1"/>
  <c r="CQ78" i="11" s="1"/>
  <c r="BN77" i="11"/>
  <c r="BN76" i="11"/>
  <c r="BW76" i="11" s="1"/>
  <c r="CQ76" i="11" s="1"/>
  <c r="BN75" i="11"/>
  <c r="BW75" i="11" s="1"/>
  <c r="CQ75" i="11" s="1"/>
  <c r="BN74" i="11"/>
  <c r="BW74" i="11" s="1"/>
  <c r="CQ74" i="11" s="1"/>
  <c r="BN73" i="11"/>
  <c r="BN72" i="11"/>
  <c r="BN71" i="11"/>
  <c r="BW71" i="11" s="1"/>
  <c r="CQ71" i="11" s="1"/>
  <c r="BN70" i="11"/>
  <c r="BW70" i="11" s="1"/>
  <c r="CQ70" i="11" s="1"/>
  <c r="BN69" i="11"/>
  <c r="BW69" i="11" s="1"/>
  <c r="CQ69" i="11" s="1"/>
  <c r="BN68" i="11"/>
  <c r="BW68" i="11" s="1"/>
  <c r="CQ68" i="11" s="1"/>
  <c r="BN67" i="11"/>
  <c r="BW67" i="11" s="1"/>
  <c r="CQ67" i="11" s="1"/>
  <c r="BN66" i="11"/>
  <c r="BW66" i="11" s="1"/>
  <c r="CQ66" i="11" s="1"/>
  <c r="BN65" i="11"/>
  <c r="BW65" i="11" s="1"/>
  <c r="CQ65" i="11" s="1"/>
  <c r="BN64" i="11"/>
  <c r="BN63" i="11"/>
  <c r="BW63" i="11" s="1"/>
  <c r="CQ63" i="11" s="1"/>
  <c r="BN62" i="11"/>
  <c r="BW62" i="11" s="1"/>
  <c r="CQ62" i="11" s="1"/>
  <c r="BN61" i="11"/>
  <c r="BW61" i="11" s="1"/>
  <c r="CQ61" i="11" s="1"/>
  <c r="BN60" i="11"/>
  <c r="BW60" i="11" s="1"/>
  <c r="CQ60" i="11" s="1"/>
  <c r="BN59" i="11"/>
  <c r="BW59" i="11" s="1"/>
  <c r="CQ59" i="11" s="1"/>
  <c r="BN58" i="11"/>
  <c r="BW58" i="11" s="1"/>
  <c r="CQ58" i="11" s="1"/>
  <c r="BN57" i="11"/>
  <c r="BW57" i="11" s="1"/>
  <c r="CQ57" i="11" s="1"/>
  <c r="BN56" i="11"/>
  <c r="BW56" i="11" s="1"/>
  <c r="CQ56" i="11" s="1"/>
  <c r="BN55" i="11"/>
  <c r="BN54" i="11"/>
  <c r="BW54" i="11" s="1"/>
  <c r="CQ54" i="11" s="1"/>
  <c r="BN53" i="11"/>
  <c r="BW53" i="11" s="1"/>
  <c r="CQ53" i="11" s="1"/>
  <c r="BN52" i="11"/>
  <c r="BN51" i="11"/>
  <c r="BW51" i="11" s="1"/>
  <c r="CQ51" i="11" s="1"/>
  <c r="BN50" i="11"/>
  <c r="BW50" i="11" s="1"/>
  <c r="CQ50" i="11" s="1"/>
  <c r="BN49" i="11"/>
  <c r="BW49" i="11" s="1"/>
  <c r="CQ49" i="11" s="1"/>
  <c r="BN48" i="11"/>
  <c r="BW48" i="11" s="1"/>
  <c r="CQ48" i="11" s="1"/>
  <c r="BN47" i="11"/>
  <c r="BW47" i="11" s="1"/>
  <c r="CQ47" i="11" s="1"/>
  <c r="BN46" i="11"/>
  <c r="BN45" i="11"/>
  <c r="BW45" i="11" s="1"/>
  <c r="CQ45" i="11" s="1"/>
  <c r="BN44" i="11"/>
  <c r="BW44" i="11" s="1"/>
  <c r="CQ44" i="11" s="1"/>
  <c r="BN43" i="11"/>
  <c r="BW43" i="11" s="1"/>
  <c r="CQ43" i="11" s="1"/>
  <c r="BN42" i="11"/>
  <c r="BW42" i="11" s="1"/>
  <c r="CQ42" i="11" s="1"/>
  <c r="BN41" i="11"/>
  <c r="BW41" i="11" s="1"/>
  <c r="CQ41" i="11" s="1"/>
  <c r="BN40" i="11"/>
  <c r="BW40" i="11" s="1"/>
  <c r="CQ40" i="11" s="1"/>
  <c r="BN39" i="11"/>
  <c r="BW39" i="11" s="1"/>
  <c r="CQ39" i="11" s="1"/>
  <c r="BN38" i="11"/>
  <c r="BN37" i="11"/>
  <c r="BW37" i="11" s="1"/>
  <c r="CQ37" i="11" s="1"/>
  <c r="BN36" i="11"/>
  <c r="BW36" i="11" s="1"/>
  <c r="CQ36" i="11" s="1"/>
  <c r="BN35" i="11"/>
  <c r="BW35" i="11" s="1"/>
  <c r="CQ35" i="11" s="1"/>
  <c r="BN34" i="11"/>
  <c r="BN33" i="11"/>
  <c r="BW33" i="11" s="1"/>
  <c r="CQ33" i="11" s="1"/>
  <c r="BN32" i="11"/>
  <c r="BW32" i="11" s="1"/>
  <c r="CQ32" i="11" s="1"/>
  <c r="BN31" i="11"/>
  <c r="BW31" i="11" s="1"/>
  <c r="CQ31" i="11" s="1"/>
  <c r="BN30" i="11"/>
  <c r="BN29" i="11"/>
  <c r="BW29" i="11" s="1"/>
  <c r="CQ29" i="11" s="1"/>
  <c r="BN28" i="11"/>
  <c r="BW28" i="11" s="1"/>
  <c r="CQ28" i="11" s="1"/>
  <c r="BN27" i="11"/>
  <c r="BW27" i="11" s="1"/>
  <c r="CQ27" i="11" s="1"/>
  <c r="BN26" i="11"/>
  <c r="BW26" i="11" s="1"/>
  <c r="CQ26" i="11" s="1"/>
  <c r="BN25" i="11"/>
  <c r="BW25" i="11" s="1"/>
  <c r="CQ25" i="11" s="1"/>
  <c r="BN24" i="11"/>
  <c r="BW24" i="11" s="1"/>
  <c r="CQ24" i="11" s="1"/>
  <c r="BN23" i="11"/>
  <c r="BW23" i="11" s="1"/>
  <c r="CQ23" i="11" s="1"/>
  <c r="BN22" i="11"/>
  <c r="BW22" i="11" s="1"/>
  <c r="CQ22" i="11" s="1"/>
  <c r="BN21" i="11"/>
  <c r="BW21" i="11" s="1"/>
  <c r="CQ21" i="11" s="1"/>
  <c r="BN20" i="11"/>
  <c r="BN19" i="11"/>
  <c r="BW19" i="11" s="1"/>
  <c r="CQ19" i="11" s="1"/>
  <c r="BN18" i="11"/>
  <c r="BW18" i="11" s="1"/>
  <c r="CQ18" i="11" s="1"/>
  <c r="BN17" i="11"/>
  <c r="BW17" i="11" s="1"/>
  <c r="CQ17" i="11" s="1"/>
  <c r="BN16" i="11"/>
  <c r="BW16" i="11" s="1"/>
  <c r="CQ16" i="11" s="1"/>
  <c r="BN15" i="11"/>
  <c r="BN14" i="11"/>
  <c r="BW14" i="11" s="1"/>
  <c r="CQ14" i="11" s="1"/>
  <c r="BN13" i="11"/>
  <c r="BW13" i="11" s="1"/>
  <c r="CQ13" i="11" s="1"/>
  <c r="BN12" i="11"/>
  <c r="BW12" i="11" s="1"/>
  <c r="CQ12" i="11" s="1"/>
  <c r="BN11" i="11"/>
  <c r="BW11" i="11" s="1"/>
  <c r="CQ11" i="11" s="1"/>
  <c r="BN10" i="11"/>
  <c r="BW10" i="11" s="1"/>
  <c r="CQ10" i="11" s="1"/>
  <c r="BN9" i="11"/>
  <c r="BW9" i="11" s="1"/>
  <c r="CQ9" i="11" s="1"/>
  <c r="BN8" i="11"/>
  <c r="BW8" i="11" s="1"/>
  <c r="CQ8" i="11" s="1"/>
  <c r="BN7" i="11"/>
  <c r="BN6" i="11"/>
  <c r="BW6" i="11" s="1"/>
  <c r="CQ6" i="11" s="1"/>
  <c r="BN4" i="11"/>
  <c r="BN3" i="11"/>
  <c r="BA126" i="11"/>
  <c r="BA125" i="11"/>
  <c r="BA124" i="11"/>
  <c r="BA123" i="11"/>
  <c r="BA122" i="11"/>
  <c r="BA121" i="11"/>
  <c r="BA120" i="11"/>
  <c r="BA119" i="11"/>
  <c r="BA118" i="11"/>
  <c r="BA117" i="11"/>
  <c r="BA116" i="11"/>
  <c r="BA115" i="11"/>
  <c r="BA114" i="11"/>
  <c r="BA113" i="11"/>
  <c r="BA112" i="11"/>
  <c r="BA111" i="11"/>
  <c r="BA110" i="11"/>
  <c r="BA109" i="11"/>
  <c r="BA108" i="11"/>
  <c r="BA107" i="11"/>
  <c r="BA106" i="11"/>
  <c r="BA105" i="11"/>
  <c r="BA104" i="11"/>
  <c r="BA103" i="11"/>
  <c r="BA102" i="11"/>
  <c r="BA101" i="11"/>
  <c r="BA100" i="11"/>
  <c r="BA99" i="11"/>
  <c r="BA98" i="11"/>
  <c r="BA97" i="11"/>
  <c r="BA96" i="11"/>
  <c r="BA95" i="11"/>
  <c r="BA94" i="11"/>
  <c r="BA93" i="11"/>
  <c r="BA92" i="11"/>
  <c r="BA91" i="11"/>
  <c r="BA90" i="11"/>
  <c r="BA89" i="11"/>
  <c r="BA88" i="11"/>
  <c r="BA87" i="11"/>
  <c r="BA86" i="11"/>
  <c r="BA85" i="11"/>
  <c r="BA84" i="11"/>
  <c r="BA83" i="11"/>
  <c r="BA82" i="11"/>
  <c r="BA81" i="11"/>
  <c r="BA80" i="11"/>
  <c r="BA79" i="11"/>
  <c r="BA78" i="11"/>
  <c r="BA77" i="11"/>
  <c r="BA76" i="11"/>
  <c r="BA75" i="11"/>
  <c r="BA74" i="11"/>
  <c r="BA73" i="11"/>
  <c r="BA72" i="11"/>
  <c r="BA71" i="11"/>
  <c r="BA70" i="11"/>
  <c r="BA69" i="11"/>
  <c r="BA68" i="11"/>
  <c r="BA67" i="11"/>
  <c r="BA66" i="11"/>
  <c r="BA65" i="11"/>
  <c r="BA64" i="11"/>
  <c r="BA63" i="11"/>
  <c r="BA62" i="11"/>
  <c r="BA61" i="11"/>
  <c r="BA60" i="11"/>
  <c r="BA59" i="11"/>
  <c r="BA58" i="11"/>
  <c r="BA57" i="11"/>
  <c r="BA56" i="11"/>
  <c r="BA55" i="11"/>
  <c r="BA54" i="11"/>
  <c r="BA53" i="11"/>
  <c r="BA52" i="11"/>
  <c r="BA51" i="11"/>
  <c r="BA50" i="11"/>
  <c r="BA49" i="11"/>
  <c r="BA48" i="11"/>
  <c r="BA47" i="11"/>
  <c r="BA46" i="11"/>
  <c r="BA45" i="11"/>
  <c r="BA44" i="11"/>
  <c r="BA43" i="11"/>
  <c r="BA42" i="11"/>
  <c r="BA41" i="11"/>
  <c r="BA40" i="11"/>
  <c r="BA39" i="11"/>
  <c r="BA38" i="11"/>
  <c r="BA37" i="11"/>
  <c r="BA36" i="11"/>
  <c r="BA35" i="11"/>
  <c r="BA34" i="11"/>
  <c r="BA33" i="11"/>
  <c r="BA32" i="11"/>
  <c r="BA31" i="11"/>
  <c r="BA30" i="11"/>
  <c r="BA29" i="11"/>
  <c r="BA28" i="11"/>
  <c r="BA27" i="11"/>
  <c r="BA26" i="11"/>
  <c r="BA25" i="11"/>
  <c r="BA24" i="11"/>
  <c r="BA23" i="11"/>
  <c r="BA22" i="11"/>
  <c r="BA21" i="11"/>
  <c r="BA20" i="11"/>
  <c r="BA19" i="11"/>
  <c r="BA18" i="11"/>
  <c r="BA17" i="11"/>
  <c r="BA16" i="11"/>
  <c r="BA15" i="11"/>
  <c r="BA14" i="11"/>
  <c r="BA13" i="11"/>
  <c r="BA12" i="11"/>
  <c r="BA11" i="11"/>
  <c r="BA10" i="11"/>
  <c r="BA9" i="11"/>
  <c r="BA8" i="11"/>
  <c r="BA7" i="11"/>
  <c r="BA6" i="11"/>
  <c r="BA4" i="11"/>
  <c r="BA3" i="11"/>
  <c r="AK126" i="11"/>
  <c r="AJ126" i="11"/>
  <c r="AG126" i="11"/>
  <c r="AF126" i="11"/>
  <c r="Y126" i="11"/>
  <c r="X126" i="11"/>
  <c r="U126" i="11"/>
  <c r="W126" i="11" s="1"/>
  <c r="T126" i="11"/>
  <c r="V126" i="11" s="1"/>
  <c r="AK125" i="11"/>
  <c r="AJ125" i="11"/>
  <c r="AG125" i="11"/>
  <c r="AF125" i="11"/>
  <c r="Y125" i="11"/>
  <c r="X125" i="11"/>
  <c r="U125" i="11"/>
  <c r="W125" i="11" s="1"/>
  <c r="T125" i="11"/>
  <c r="V125" i="11" s="1"/>
  <c r="AK124" i="11"/>
  <c r="AJ124" i="11"/>
  <c r="AG124" i="11"/>
  <c r="AF124" i="11"/>
  <c r="Y124" i="11"/>
  <c r="X124" i="11"/>
  <c r="U124" i="11"/>
  <c r="W124" i="11" s="1"/>
  <c r="T124" i="11"/>
  <c r="V124" i="11" s="1"/>
  <c r="AK123" i="11"/>
  <c r="AJ123" i="11"/>
  <c r="AG123" i="11"/>
  <c r="AF123" i="11"/>
  <c r="Y123" i="11"/>
  <c r="X123" i="11"/>
  <c r="U123" i="11"/>
  <c r="W123" i="11" s="1"/>
  <c r="T123" i="11"/>
  <c r="V123" i="11" s="1"/>
  <c r="AK122" i="11"/>
  <c r="AJ122" i="11"/>
  <c r="AG122" i="11"/>
  <c r="AF122" i="11"/>
  <c r="Y122" i="11"/>
  <c r="X122" i="11"/>
  <c r="U122" i="11"/>
  <c r="W122" i="11" s="1"/>
  <c r="T122" i="11"/>
  <c r="V122" i="11" s="1"/>
  <c r="AK121" i="11"/>
  <c r="AJ121" i="11"/>
  <c r="AG121" i="11"/>
  <c r="AF121" i="11"/>
  <c r="Y121" i="11"/>
  <c r="X121" i="11"/>
  <c r="U121" i="11"/>
  <c r="W121" i="11" s="1"/>
  <c r="T121" i="11"/>
  <c r="V121" i="11" s="1"/>
  <c r="AK120" i="11"/>
  <c r="AJ120" i="11"/>
  <c r="AG120" i="11"/>
  <c r="AF120" i="11"/>
  <c r="Y120" i="11"/>
  <c r="X120" i="11"/>
  <c r="U120" i="11"/>
  <c r="W120" i="11" s="1"/>
  <c r="T120" i="11"/>
  <c r="V120" i="11" s="1"/>
  <c r="AK119" i="11"/>
  <c r="AJ119" i="11"/>
  <c r="AG119" i="11"/>
  <c r="AH119" i="11" s="1"/>
  <c r="AF119" i="11"/>
  <c r="Y119" i="11"/>
  <c r="X119" i="11"/>
  <c r="U119" i="11"/>
  <c r="W119" i="11" s="1"/>
  <c r="T119" i="11"/>
  <c r="V119" i="11" s="1"/>
  <c r="AK118" i="11"/>
  <c r="AJ118" i="11"/>
  <c r="AG118" i="11"/>
  <c r="AF118" i="11"/>
  <c r="Y118" i="11"/>
  <c r="X118" i="11"/>
  <c r="U118" i="11"/>
  <c r="W118" i="11" s="1"/>
  <c r="T118" i="11"/>
  <c r="V118" i="11" s="1"/>
  <c r="AK117" i="11"/>
  <c r="AJ117" i="11"/>
  <c r="AG117" i="11"/>
  <c r="AH117" i="11" s="1"/>
  <c r="AF117" i="11"/>
  <c r="Y117" i="11"/>
  <c r="X117" i="11"/>
  <c r="U117" i="11"/>
  <c r="W117" i="11" s="1"/>
  <c r="T117" i="11"/>
  <c r="V117" i="11" s="1"/>
  <c r="AK116" i="11"/>
  <c r="AJ116" i="11"/>
  <c r="AH116" i="11"/>
  <c r="AG116" i="11"/>
  <c r="AF116" i="11"/>
  <c r="Y116" i="11"/>
  <c r="X116" i="11"/>
  <c r="U116" i="11"/>
  <c r="W116" i="11" s="1"/>
  <c r="T116" i="11"/>
  <c r="V116" i="11" s="1"/>
  <c r="AK115" i="11"/>
  <c r="AJ115" i="11"/>
  <c r="AL115" i="11" s="1"/>
  <c r="AG115" i="11"/>
  <c r="AF115" i="11"/>
  <c r="Y115" i="11"/>
  <c r="X115" i="11"/>
  <c r="U115" i="11"/>
  <c r="W115" i="11" s="1"/>
  <c r="T115" i="11"/>
  <c r="V115" i="11" s="1"/>
  <c r="AK114" i="11"/>
  <c r="AJ114" i="11"/>
  <c r="AG114" i="11"/>
  <c r="AF114" i="11"/>
  <c r="Y114" i="11"/>
  <c r="X114" i="11"/>
  <c r="U114" i="11"/>
  <c r="W114" i="11" s="1"/>
  <c r="T114" i="11"/>
  <c r="V114" i="11" s="1"/>
  <c r="AK113" i="11"/>
  <c r="AJ113" i="11"/>
  <c r="AG113" i="11"/>
  <c r="AF113" i="11"/>
  <c r="Y113" i="11"/>
  <c r="X113" i="11"/>
  <c r="U113" i="11"/>
  <c r="W113" i="11" s="1"/>
  <c r="T113" i="11"/>
  <c r="V113" i="11" s="1"/>
  <c r="AK112" i="11"/>
  <c r="AJ112" i="11"/>
  <c r="AL112" i="11" s="1"/>
  <c r="AG112" i="11"/>
  <c r="AH112" i="11" s="1"/>
  <c r="AF112" i="11"/>
  <c r="Y112" i="11"/>
  <c r="X112" i="11"/>
  <c r="U112" i="11"/>
  <c r="W112" i="11" s="1"/>
  <c r="T112" i="11"/>
  <c r="V112" i="11" s="1"/>
  <c r="AK111" i="11"/>
  <c r="AJ111" i="11"/>
  <c r="AG111" i="11"/>
  <c r="AH111" i="11" s="1"/>
  <c r="AF111" i="11"/>
  <c r="Y111" i="11"/>
  <c r="X111" i="11"/>
  <c r="U111" i="11"/>
  <c r="W111" i="11" s="1"/>
  <c r="T111" i="11"/>
  <c r="V111" i="11" s="1"/>
  <c r="AK110" i="11"/>
  <c r="AJ110" i="11"/>
  <c r="AL110" i="11" s="1"/>
  <c r="AG110" i="11"/>
  <c r="AF110" i="11"/>
  <c r="Y110" i="11"/>
  <c r="X110" i="11"/>
  <c r="U110" i="11"/>
  <c r="W110" i="11" s="1"/>
  <c r="T110" i="11"/>
  <c r="V110" i="11" s="1"/>
  <c r="AK109" i="11"/>
  <c r="AJ109" i="11"/>
  <c r="AG109" i="11"/>
  <c r="AF109" i="11"/>
  <c r="Y109" i="11"/>
  <c r="X109" i="11"/>
  <c r="U109" i="11"/>
  <c r="W109" i="11" s="1"/>
  <c r="T109" i="11"/>
  <c r="V109" i="11" s="1"/>
  <c r="AK108" i="11"/>
  <c r="AJ108" i="11"/>
  <c r="AG108" i="11"/>
  <c r="AH108" i="11" s="1"/>
  <c r="AF108" i="11"/>
  <c r="Y108" i="11"/>
  <c r="X108" i="11"/>
  <c r="U108" i="11"/>
  <c r="W108" i="11" s="1"/>
  <c r="T108" i="11"/>
  <c r="V108" i="11" s="1"/>
  <c r="AK107" i="11"/>
  <c r="AJ107" i="11"/>
  <c r="AG107" i="11"/>
  <c r="AF107" i="11"/>
  <c r="Y107" i="11"/>
  <c r="X107" i="11"/>
  <c r="U107" i="11"/>
  <c r="W107" i="11" s="1"/>
  <c r="T107" i="11"/>
  <c r="V107" i="11" s="1"/>
  <c r="AK106" i="11"/>
  <c r="AJ106" i="11"/>
  <c r="AG106" i="11"/>
  <c r="AF106" i="11"/>
  <c r="Y106" i="11"/>
  <c r="X106" i="11"/>
  <c r="U106" i="11"/>
  <c r="W106" i="11" s="1"/>
  <c r="T106" i="11"/>
  <c r="V106" i="11" s="1"/>
  <c r="AK105" i="11"/>
  <c r="AJ105" i="11"/>
  <c r="AG105" i="11"/>
  <c r="AF105" i="11"/>
  <c r="Y105" i="11"/>
  <c r="X105" i="11"/>
  <c r="U105" i="11"/>
  <c r="W105" i="11" s="1"/>
  <c r="T105" i="11"/>
  <c r="V105" i="11" s="1"/>
  <c r="AK104" i="11"/>
  <c r="AJ104" i="11"/>
  <c r="AG104" i="11"/>
  <c r="AF104" i="11"/>
  <c r="Y104" i="11"/>
  <c r="X104" i="11"/>
  <c r="U104" i="11"/>
  <c r="W104" i="11" s="1"/>
  <c r="T104" i="11"/>
  <c r="V104" i="11" s="1"/>
  <c r="AK103" i="11"/>
  <c r="AJ103" i="11"/>
  <c r="AL103" i="11" s="1"/>
  <c r="AG103" i="11"/>
  <c r="AF103" i="11"/>
  <c r="Y103" i="11"/>
  <c r="X103" i="11"/>
  <c r="U103" i="11"/>
  <c r="W103" i="11" s="1"/>
  <c r="T103" i="11"/>
  <c r="V103" i="11" s="1"/>
  <c r="AK102" i="11"/>
  <c r="AJ102" i="11"/>
  <c r="AG102" i="11"/>
  <c r="AF102" i="11"/>
  <c r="Y102" i="11"/>
  <c r="X102" i="11"/>
  <c r="U102" i="11"/>
  <c r="W102" i="11" s="1"/>
  <c r="T102" i="11"/>
  <c r="V102" i="11" s="1"/>
  <c r="AK101" i="11"/>
  <c r="AJ101" i="11"/>
  <c r="AG101" i="11"/>
  <c r="AF101" i="11"/>
  <c r="Y101" i="11"/>
  <c r="X101" i="11"/>
  <c r="U101" i="11"/>
  <c r="W101" i="11" s="1"/>
  <c r="T101" i="11"/>
  <c r="V101" i="11" s="1"/>
  <c r="AK100" i="11"/>
  <c r="AJ100" i="11"/>
  <c r="AG100" i="11"/>
  <c r="AF100" i="11"/>
  <c r="Y100" i="11"/>
  <c r="X100" i="11"/>
  <c r="U100" i="11"/>
  <c r="W100" i="11" s="1"/>
  <c r="T100" i="11"/>
  <c r="V100" i="11" s="1"/>
  <c r="AK99" i="11"/>
  <c r="AJ99" i="11"/>
  <c r="AL99" i="11" s="1"/>
  <c r="AG99" i="11"/>
  <c r="AF99" i="11"/>
  <c r="Y99" i="11"/>
  <c r="X99" i="11"/>
  <c r="U99" i="11"/>
  <c r="W99" i="11" s="1"/>
  <c r="T99" i="11"/>
  <c r="V99" i="11" s="1"/>
  <c r="AK98" i="11"/>
  <c r="AJ98" i="11"/>
  <c r="AG98" i="11"/>
  <c r="AF98" i="11"/>
  <c r="Y98" i="11"/>
  <c r="X98" i="11"/>
  <c r="U98" i="11"/>
  <c r="W98" i="11" s="1"/>
  <c r="T98" i="11"/>
  <c r="V98" i="11" s="1"/>
  <c r="AK97" i="11"/>
  <c r="AJ97" i="11"/>
  <c r="AG97" i="11"/>
  <c r="AF97" i="11"/>
  <c r="Y97" i="11"/>
  <c r="X97" i="11"/>
  <c r="U97" i="11"/>
  <c r="W97" i="11" s="1"/>
  <c r="T97" i="11"/>
  <c r="V97" i="11" s="1"/>
  <c r="AK96" i="11"/>
  <c r="AJ96" i="11"/>
  <c r="AL96" i="11" s="1"/>
  <c r="AG96" i="11"/>
  <c r="AH96" i="11" s="1"/>
  <c r="AF96" i="11"/>
  <c r="Y96" i="11"/>
  <c r="X96" i="11"/>
  <c r="U96" i="11"/>
  <c r="W96" i="11" s="1"/>
  <c r="T96" i="11"/>
  <c r="V96" i="11" s="1"/>
  <c r="AK95" i="11"/>
  <c r="AJ95" i="11"/>
  <c r="AG95" i="11"/>
  <c r="AH95" i="11" s="1"/>
  <c r="AF95" i="11"/>
  <c r="Y95" i="11"/>
  <c r="X95" i="11"/>
  <c r="U95" i="11"/>
  <c r="W95" i="11" s="1"/>
  <c r="T95" i="11"/>
  <c r="V95" i="11" s="1"/>
  <c r="AK94" i="11"/>
  <c r="AJ94" i="11"/>
  <c r="AG94" i="11"/>
  <c r="AF94" i="11"/>
  <c r="Y94" i="11"/>
  <c r="X94" i="11"/>
  <c r="U94" i="11"/>
  <c r="W94" i="11" s="1"/>
  <c r="T94" i="11"/>
  <c r="V94" i="11" s="1"/>
  <c r="AK93" i="11"/>
  <c r="AJ93" i="11"/>
  <c r="AG93" i="11"/>
  <c r="AF93" i="11"/>
  <c r="Y93" i="11"/>
  <c r="X93" i="11"/>
  <c r="U93" i="11"/>
  <c r="W93" i="11" s="1"/>
  <c r="T93" i="11"/>
  <c r="V93" i="11" s="1"/>
  <c r="AK92" i="11"/>
  <c r="AJ92" i="11"/>
  <c r="AG92" i="11"/>
  <c r="AF92" i="11"/>
  <c r="Y92" i="11"/>
  <c r="X92" i="11"/>
  <c r="U92" i="11"/>
  <c r="W92" i="11" s="1"/>
  <c r="T92" i="11"/>
  <c r="V92" i="11" s="1"/>
  <c r="AK91" i="11"/>
  <c r="AJ91" i="11"/>
  <c r="AG91" i="11"/>
  <c r="AF91" i="11"/>
  <c r="Y91" i="11"/>
  <c r="X91" i="11"/>
  <c r="U91" i="11"/>
  <c r="W91" i="11" s="1"/>
  <c r="T91" i="11"/>
  <c r="V91" i="11" s="1"/>
  <c r="AK90" i="11"/>
  <c r="AJ90" i="11"/>
  <c r="AG90" i="11"/>
  <c r="AF90" i="11"/>
  <c r="Y90" i="11"/>
  <c r="X90" i="11"/>
  <c r="U90" i="11"/>
  <c r="W90" i="11" s="1"/>
  <c r="T90" i="11"/>
  <c r="V90" i="11" s="1"/>
  <c r="AK89" i="11"/>
  <c r="AJ89" i="11"/>
  <c r="AG89" i="11"/>
  <c r="AF89" i="11"/>
  <c r="Y89" i="11"/>
  <c r="X89" i="11"/>
  <c r="U89" i="11"/>
  <c r="W89" i="11" s="1"/>
  <c r="T89" i="11"/>
  <c r="V89" i="11" s="1"/>
  <c r="AK88" i="11"/>
  <c r="AJ88" i="11"/>
  <c r="AG88" i="11"/>
  <c r="AF88" i="11"/>
  <c r="Y88" i="11"/>
  <c r="X88" i="11"/>
  <c r="U88" i="11"/>
  <c r="W88" i="11" s="1"/>
  <c r="T88" i="11"/>
  <c r="V88" i="11" s="1"/>
  <c r="AK87" i="11"/>
  <c r="AJ87" i="11"/>
  <c r="AG87" i="11"/>
  <c r="AF87" i="11"/>
  <c r="Y87" i="11"/>
  <c r="X87" i="11"/>
  <c r="U87" i="11"/>
  <c r="W87" i="11" s="1"/>
  <c r="T87" i="11"/>
  <c r="V87" i="11" s="1"/>
  <c r="AK86" i="11"/>
  <c r="AJ86" i="11"/>
  <c r="AG86" i="11"/>
  <c r="AF86" i="11"/>
  <c r="Y86" i="11"/>
  <c r="X86" i="11"/>
  <c r="U86" i="11"/>
  <c r="W86" i="11" s="1"/>
  <c r="T86" i="11"/>
  <c r="V86" i="11" s="1"/>
  <c r="AK85" i="11"/>
  <c r="AJ85" i="11"/>
  <c r="AG85" i="11"/>
  <c r="AF85" i="11"/>
  <c r="Y85" i="11"/>
  <c r="X85" i="11"/>
  <c r="U85" i="11"/>
  <c r="W85" i="11" s="1"/>
  <c r="T85" i="11"/>
  <c r="V85" i="11" s="1"/>
  <c r="AK84" i="11"/>
  <c r="AJ84" i="11"/>
  <c r="AG84" i="11"/>
  <c r="AF84" i="11"/>
  <c r="Y84" i="11"/>
  <c r="X84" i="11"/>
  <c r="U84" i="11"/>
  <c r="W84" i="11" s="1"/>
  <c r="T84" i="11"/>
  <c r="V84" i="11" s="1"/>
  <c r="AK83" i="11"/>
  <c r="AJ83" i="11"/>
  <c r="AG83" i="11"/>
  <c r="AF83" i="11"/>
  <c r="Y83" i="11"/>
  <c r="X83" i="11"/>
  <c r="U83" i="11"/>
  <c r="W83" i="11" s="1"/>
  <c r="T83" i="11"/>
  <c r="V83" i="11" s="1"/>
  <c r="AK82" i="11"/>
  <c r="AJ82" i="11"/>
  <c r="AG82" i="11"/>
  <c r="AF82" i="11"/>
  <c r="Y82" i="11"/>
  <c r="X82" i="11"/>
  <c r="U82" i="11"/>
  <c r="W82" i="11" s="1"/>
  <c r="T82" i="11"/>
  <c r="V82" i="11" s="1"/>
  <c r="AK81" i="11"/>
  <c r="AJ81" i="11"/>
  <c r="AG81" i="11"/>
  <c r="AF81" i="11"/>
  <c r="Y81" i="11"/>
  <c r="X81" i="11"/>
  <c r="U81" i="11"/>
  <c r="W81" i="11" s="1"/>
  <c r="T81" i="11"/>
  <c r="V81" i="11" s="1"/>
  <c r="AK80" i="11"/>
  <c r="AJ80" i="11"/>
  <c r="AG80" i="11"/>
  <c r="AF80" i="11"/>
  <c r="Y80" i="11"/>
  <c r="X80" i="11"/>
  <c r="U80" i="11"/>
  <c r="W80" i="11" s="1"/>
  <c r="T80" i="11"/>
  <c r="V80" i="11" s="1"/>
  <c r="AK79" i="11"/>
  <c r="AJ79" i="11"/>
  <c r="AG79" i="11"/>
  <c r="AF79" i="11"/>
  <c r="Y79" i="11"/>
  <c r="X79" i="11"/>
  <c r="U79" i="11"/>
  <c r="W79" i="11" s="1"/>
  <c r="T79" i="11"/>
  <c r="V79" i="11" s="1"/>
  <c r="AK78" i="11"/>
  <c r="AJ78" i="11"/>
  <c r="AG78" i="11"/>
  <c r="AF78" i="11"/>
  <c r="Y78" i="11"/>
  <c r="X78" i="11"/>
  <c r="U78" i="11"/>
  <c r="W78" i="11" s="1"/>
  <c r="T78" i="11"/>
  <c r="V78" i="11" s="1"/>
  <c r="AK77" i="11"/>
  <c r="AJ77" i="11"/>
  <c r="AG77" i="11"/>
  <c r="AF77" i="11"/>
  <c r="Y77" i="11"/>
  <c r="X77" i="11"/>
  <c r="U77" i="11"/>
  <c r="W77" i="11" s="1"/>
  <c r="T77" i="11"/>
  <c r="V77" i="11" s="1"/>
  <c r="AK76" i="11"/>
  <c r="AJ76" i="11"/>
  <c r="AG76" i="11"/>
  <c r="AF76" i="11"/>
  <c r="Y76" i="11"/>
  <c r="X76" i="11"/>
  <c r="U76" i="11"/>
  <c r="W76" i="11" s="1"/>
  <c r="T76" i="11"/>
  <c r="V76" i="11" s="1"/>
  <c r="AK75" i="11"/>
  <c r="AJ75" i="11"/>
  <c r="AG75" i="11"/>
  <c r="AF75" i="11"/>
  <c r="Y75" i="11"/>
  <c r="X75" i="11"/>
  <c r="U75" i="11"/>
  <c r="W75" i="11" s="1"/>
  <c r="T75" i="11"/>
  <c r="V75" i="11" s="1"/>
  <c r="AK74" i="11"/>
  <c r="AJ74" i="11"/>
  <c r="AG74" i="11"/>
  <c r="AF74" i="11"/>
  <c r="Y74" i="11"/>
  <c r="X74" i="11"/>
  <c r="U74" i="11"/>
  <c r="W74" i="11" s="1"/>
  <c r="T74" i="11"/>
  <c r="V74" i="11" s="1"/>
  <c r="AK73" i="11"/>
  <c r="AJ73" i="11"/>
  <c r="AG73" i="11"/>
  <c r="AF73" i="11"/>
  <c r="Y73" i="11"/>
  <c r="X73" i="11"/>
  <c r="U73" i="11"/>
  <c r="W73" i="11" s="1"/>
  <c r="T73" i="11"/>
  <c r="V73" i="11" s="1"/>
  <c r="AK72" i="11"/>
  <c r="AJ72" i="11"/>
  <c r="AG72" i="11"/>
  <c r="AF72" i="11"/>
  <c r="Y72" i="11"/>
  <c r="X72" i="11"/>
  <c r="U72" i="11"/>
  <c r="W72" i="11" s="1"/>
  <c r="T72" i="11"/>
  <c r="V72" i="11" s="1"/>
  <c r="AK71" i="11"/>
  <c r="AJ71" i="11"/>
  <c r="AG71" i="11"/>
  <c r="AF71" i="11"/>
  <c r="Y71" i="11"/>
  <c r="X71" i="11"/>
  <c r="U71" i="11"/>
  <c r="W71" i="11" s="1"/>
  <c r="T71" i="11"/>
  <c r="V71" i="11" s="1"/>
  <c r="AK70" i="11"/>
  <c r="AJ70" i="11"/>
  <c r="AG70" i="11"/>
  <c r="AF70" i="11"/>
  <c r="Y70" i="11"/>
  <c r="X70" i="11"/>
  <c r="U70" i="11"/>
  <c r="W70" i="11" s="1"/>
  <c r="T70" i="11"/>
  <c r="V70" i="11" s="1"/>
  <c r="AK69" i="11"/>
  <c r="AJ69" i="11"/>
  <c r="AG69" i="11"/>
  <c r="AF69" i="11"/>
  <c r="Y69" i="11"/>
  <c r="X69" i="11"/>
  <c r="U69" i="11"/>
  <c r="W69" i="11" s="1"/>
  <c r="T69" i="11"/>
  <c r="V69" i="11" s="1"/>
  <c r="AK68" i="11"/>
  <c r="AJ68" i="11"/>
  <c r="AG68" i="11"/>
  <c r="AF68" i="11"/>
  <c r="Y68" i="11"/>
  <c r="X68" i="11"/>
  <c r="U68" i="11"/>
  <c r="W68" i="11" s="1"/>
  <c r="T68" i="11"/>
  <c r="V68" i="11" s="1"/>
  <c r="AK67" i="11"/>
  <c r="AJ67" i="11"/>
  <c r="AG67" i="11"/>
  <c r="AF67" i="11"/>
  <c r="Y67" i="11"/>
  <c r="X67" i="11"/>
  <c r="U67" i="11"/>
  <c r="W67" i="11" s="1"/>
  <c r="T67" i="11"/>
  <c r="V67" i="11" s="1"/>
  <c r="AK66" i="11"/>
  <c r="AJ66" i="11"/>
  <c r="AG66" i="11"/>
  <c r="AF66" i="11"/>
  <c r="Y66" i="11"/>
  <c r="X66" i="11"/>
  <c r="U66" i="11"/>
  <c r="W66" i="11" s="1"/>
  <c r="T66" i="11"/>
  <c r="V66" i="11" s="1"/>
  <c r="AK65" i="11"/>
  <c r="AJ65" i="11"/>
  <c r="AG65" i="11"/>
  <c r="AF65" i="11"/>
  <c r="Y65" i="11"/>
  <c r="X65" i="11"/>
  <c r="U65" i="11"/>
  <c r="W65" i="11" s="1"/>
  <c r="T65" i="11"/>
  <c r="V65" i="11" s="1"/>
  <c r="AK64" i="11"/>
  <c r="AJ64" i="11"/>
  <c r="AG64" i="11"/>
  <c r="AF64" i="11"/>
  <c r="Y64" i="11"/>
  <c r="X64" i="11"/>
  <c r="U64" i="11"/>
  <c r="W64" i="11" s="1"/>
  <c r="T64" i="11"/>
  <c r="V64" i="11" s="1"/>
  <c r="AK63" i="11"/>
  <c r="AJ63" i="11"/>
  <c r="AG63" i="11"/>
  <c r="AF63" i="11"/>
  <c r="Y63" i="11"/>
  <c r="X63" i="11"/>
  <c r="U63" i="11"/>
  <c r="W63" i="11" s="1"/>
  <c r="T63" i="11"/>
  <c r="V63" i="11" s="1"/>
  <c r="AK62" i="11"/>
  <c r="AJ62" i="11"/>
  <c r="AG62" i="11"/>
  <c r="AF62" i="11"/>
  <c r="Y62" i="11"/>
  <c r="X62" i="11"/>
  <c r="U62" i="11"/>
  <c r="W62" i="11" s="1"/>
  <c r="T62" i="11"/>
  <c r="V62" i="11" s="1"/>
  <c r="AK61" i="11"/>
  <c r="AJ61" i="11"/>
  <c r="AG61" i="11"/>
  <c r="AF61" i="11"/>
  <c r="Y61" i="11"/>
  <c r="X61" i="11"/>
  <c r="U61" i="11"/>
  <c r="W61" i="11" s="1"/>
  <c r="T61" i="11"/>
  <c r="V61" i="11" s="1"/>
  <c r="AK60" i="11"/>
  <c r="AJ60" i="11"/>
  <c r="AG60" i="11"/>
  <c r="AF60" i="11"/>
  <c r="Y60" i="11"/>
  <c r="X60" i="11"/>
  <c r="U60" i="11"/>
  <c r="W60" i="11" s="1"/>
  <c r="T60" i="11"/>
  <c r="V60" i="11" s="1"/>
  <c r="AK59" i="11"/>
  <c r="AJ59" i="11"/>
  <c r="AG59" i="11"/>
  <c r="AF59" i="11"/>
  <c r="Y59" i="11"/>
  <c r="X59" i="11"/>
  <c r="U59" i="11"/>
  <c r="W59" i="11" s="1"/>
  <c r="T59" i="11"/>
  <c r="V59" i="11" s="1"/>
  <c r="AK58" i="11"/>
  <c r="AJ58" i="11"/>
  <c r="AG58" i="11"/>
  <c r="AF58" i="11"/>
  <c r="Y58" i="11"/>
  <c r="X58" i="11"/>
  <c r="U58" i="11"/>
  <c r="W58" i="11" s="1"/>
  <c r="T58" i="11"/>
  <c r="V58" i="11" s="1"/>
  <c r="AK57" i="11"/>
  <c r="AJ57" i="11"/>
  <c r="AG57" i="11"/>
  <c r="AF57" i="11"/>
  <c r="Y57" i="11"/>
  <c r="X57" i="11"/>
  <c r="U57" i="11"/>
  <c r="W57" i="11" s="1"/>
  <c r="T57" i="11"/>
  <c r="V57" i="11" s="1"/>
  <c r="AK56" i="11"/>
  <c r="AJ56" i="11"/>
  <c r="AG56" i="11"/>
  <c r="AF56" i="11"/>
  <c r="Y56" i="11"/>
  <c r="X56" i="11"/>
  <c r="U56" i="11"/>
  <c r="W56" i="11" s="1"/>
  <c r="T56" i="11"/>
  <c r="V56" i="11" s="1"/>
  <c r="AK55" i="11"/>
  <c r="AJ55" i="11"/>
  <c r="AG55" i="11"/>
  <c r="AF55" i="11"/>
  <c r="Y55" i="11"/>
  <c r="X55" i="11"/>
  <c r="U55" i="11"/>
  <c r="W55" i="11" s="1"/>
  <c r="T55" i="11"/>
  <c r="V55" i="11" s="1"/>
  <c r="AK54" i="11"/>
  <c r="AJ54" i="11"/>
  <c r="AG54" i="11"/>
  <c r="AF54" i="11"/>
  <c r="Y54" i="11"/>
  <c r="X54" i="11"/>
  <c r="U54" i="11"/>
  <c r="W54" i="11" s="1"/>
  <c r="T54" i="11"/>
  <c r="V54" i="11" s="1"/>
  <c r="AK53" i="11"/>
  <c r="AJ53" i="11"/>
  <c r="AG53" i="11"/>
  <c r="AF53" i="11"/>
  <c r="Y53" i="11"/>
  <c r="X53" i="11"/>
  <c r="U53" i="11"/>
  <c r="W53" i="11" s="1"/>
  <c r="T53" i="11"/>
  <c r="V53" i="11" s="1"/>
  <c r="AK52" i="11"/>
  <c r="AJ52" i="11"/>
  <c r="AG52" i="11"/>
  <c r="AF52" i="11"/>
  <c r="Y52" i="11"/>
  <c r="X52" i="11"/>
  <c r="U52" i="11"/>
  <c r="W52" i="11" s="1"/>
  <c r="T52" i="11"/>
  <c r="V52" i="11" s="1"/>
  <c r="AK51" i="11"/>
  <c r="AJ51" i="11"/>
  <c r="AG51" i="11"/>
  <c r="AF51" i="11"/>
  <c r="Y51" i="11"/>
  <c r="X51" i="11"/>
  <c r="U51" i="11"/>
  <c r="W51" i="11" s="1"/>
  <c r="T51" i="11"/>
  <c r="V51" i="11" s="1"/>
  <c r="AK50" i="11"/>
  <c r="AJ50" i="11"/>
  <c r="AG50" i="11"/>
  <c r="AF50" i="11"/>
  <c r="Y50" i="11"/>
  <c r="X50" i="11"/>
  <c r="U50" i="11"/>
  <c r="W50" i="11" s="1"/>
  <c r="T50" i="11"/>
  <c r="V50" i="11" s="1"/>
  <c r="AK49" i="11"/>
  <c r="AJ49" i="11"/>
  <c r="AG49" i="11"/>
  <c r="AF49" i="11"/>
  <c r="Y49" i="11"/>
  <c r="X49" i="11"/>
  <c r="U49" i="11"/>
  <c r="W49" i="11" s="1"/>
  <c r="T49" i="11"/>
  <c r="V49" i="11" s="1"/>
  <c r="AK48" i="11"/>
  <c r="AJ48" i="11"/>
  <c r="AG48" i="11"/>
  <c r="AF48" i="11"/>
  <c r="Y48" i="11"/>
  <c r="X48" i="11"/>
  <c r="U48" i="11"/>
  <c r="W48" i="11" s="1"/>
  <c r="T48" i="11"/>
  <c r="V48" i="11" s="1"/>
  <c r="AK47" i="11"/>
  <c r="AJ47" i="11"/>
  <c r="AG47" i="11"/>
  <c r="AF47" i="11"/>
  <c r="Y47" i="11"/>
  <c r="X47" i="11"/>
  <c r="U47" i="11"/>
  <c r="W47" i="11" s="1"/>
  <c r="T47" i="11"/>
  <c r="V47" i="11" s="1"/>
  <c r="AK46" i="11"/>
  <c r="AJ46" i="11"/>
  <c r="AG46" i="11"/>
  <c r="AF46" i="11"/>
  <c r="Y46" i="11"/>
  <c r="X46" i="11"/>
  <c r="U46" i="11"/>
  <c r="W46" i="11" s="1"/>
  <c r="T46" i="11"/>
  <c r="V46" i="11" s="1"/>
  <c r="AK45" i="11"/>
  <c r="AJ45" i="11"/>
  <c r="AG45" i="11"/>
  <c r="AF45" i="11"/>
  <c r="Y45" i="11"/>
  <c r="X45" i="11"/>
  <c r="U45" i="11"/>
  <c r="W45" i="11" s="1"/>
  <c r="T45" i="11"/>
  <c r="V45" i="11" s="1"/>
  <c r="AK44" i="11"/>
  <c r="AJ44" i="11"/>
  <c r="AG44" i="11"/>
  <c r="AF44" i="11"/>
  <c r="Y44" i="11"/>
  <c r="X44" i="11"/>
  <c r="U44" i="11"/>
  <c r="W44" i="11" s="1"/>
  <c r="T44" i="11"/>
  <c r="V44" i="11" s="1"/>
  <c r="AK43" i="11"/>
  <c r="AJ43" i="11"/>
  <c r="AG43" i="11"/>
  <c r="AF43" i="11"/>
  <c r="Y43" i="11"/>
  <c r="X43" i="11"/>
  <c r="U43" i="11"/>
  <c r="W43" i="11" s="1"/>
  <c r="T43" i="11"/>
  <c r="V43" i="11" s="1"/>
  <c r="AK42" i="11"/>
  <c r="AJ42" i="11"/>
  <c r="AG42" i="11"/>
  <c r="AF42" i="11"/>
  <c r="Y42" i="11"/>
  <c r="X42" i="11"/>
  <c r="U42" i="11"/>
  <c r="W42" i="11" s="1"/>
  <c r="T42" i="11"/>
  <c r="V42" i="11" s="1"/>
  <c r="AK41" i="11"/>
  <c r="AJ41" i="11"/>
  <c r="AG41" i="11"/>
  <c r="AF41" i="11"/>
  <c r="Y41" i="11"/>
  <c r="X41" i="11"/>
  <c r="U41" i="11"/>
  <c r="W41" i="11" s="1"/>
  <c r="T41" i="11"/>
  <c r="V41" i="11" s="1"/>
  <c r="AK40" i="11"/>
  <c r="AJ40" i="11"/>
  <c r="AG40" i="11"/>
  <c r="AF40" i="11"/>
  <c r="Y40" i="11"/>
  <c r="X40" i="11"/>
  <c r="U40" i="11"/>
  <c r="W40" i="11" s="1"/>
  <c r="T40" i="11"/>
  <c r="V40" i="11" s="1"/>
  <c r="AK39" i="11"/>
  <c r="AJ39" i="11"/>
  <c r="AG39" i="11"/>
  <c r="AF39" i="11"/>
  <c r="Y39" i="11"/>
  <c r="X39" i="11"/>
  <c r="U39" i="11"/>
  <c r="W39" i="11" s="1"/>
  <c r="T39" i="11"/>
  <c r="V39" i="11" s="1"/>
  <c r="AK38" i="11"/>
  <c r="AJ38" i="11"/>
  <c r="AG38" i="11"/>
  <c r="AF38" i="11"/>
  <c r="Y38" i="11"/>
  <c r="X38" i="11"/>
  <c r="U38" i="11"/>
  <c r="W38" i="11" s="1"/>
  <c r="T38" i="11"/>
  <c r="V38" i="11" s="1"/>
  <c r="AK37" i="11"/>
  <c r="AJ37" i="11"/>
  <c r="AG37" i="11"/>
  <c r="AF37" i="11"/>
  <c r="Y37" i="11"/>
  <c r="X37" i="11"/>
  <c r="U37" i="11"/>
  <c r="W37" i="11" s="1"/>
  <c r="T37" i="11"/>
  <c r="V37" i="11" s="1"/>
  <c r="AK36" i="11"/>
  <c r="AJ36" i="11"/>
  <c r="AG36" i="11"/>
  <c r="AF36" i="11"/>
  <c r="Y36" i="11"/>
  <c r="X36" i="11"/>
  <c r="U36" i="11"/>
  <c r="W36" i="11" s="1"/>
  <c r="T36" i="11"/>
  <c r="V36" i="11" s="1"/>
  <c r="AK35" i="11"/>
  <c r="AJ35" i="11"/>
  <c r="AG35" i="11"/>
  <c r="AF35" i="11"/>
  <c r="Y35" i="11"/>
  <c r="X35" i="11"/>
  <c r="U35" i="11"/>
  <c r="W35" i="11" s="1"/>
  <c r="T35" i="11"/>
  <c r="V35" i="11" s="1"/>
  <c r="AK34" i="11"/>
  <c r="AJ34" i="11"/>
  <c r="AG34" i="11"/>
  <c r="AF34" i="11"/>
  <c r="Y34" i="11"/>
  <c r="X34" i="11"/>
  <c r="U34" i="11"/>
  <c r="W34" i="11" s="1"/>
  <c r="T34" i="11"/>
  <c r="V34" i="11" s="1"/>
  <c r="AK33" i="11"/>
  <c r="AJ33" i="11"/>
  <c r="AG33" i="11"/>
  <c r="AF33" i="11"/>
  <c r="Y33" i="11"/>
  <c r="X33" i="11"/>
  <c r="U33" i="11"/>
  <c r="W33" i="11" s="1"/>
  <c r="T33" i="11"/>
  <c r="V33" i="11" s="1"/>
  <c r="AK32" i="11"/>
  <c r="AJ32" i="11"/>
  <c r="AG32" i="11"/>
  <c r="AF32" i="11"/>
  <c r="Y32" i="11"/>
  <c r="X32" i="11"/>
  <c r="U32" i="11"/>
  <c r="W32" i="11" s="1"/>
  <c r="T32" i="11"/>
  <c r="V32" i="11" s="1"/>
  <c r="AK31" i="11"/>
  <c r="AJ31" i="11"/>
  <c r="AG31" i="11"/>
  <c r="AF31" i="11"/>
  <c r="Y31" i="11"/>
  <c r="X31" i="11"/>
  <c r="U31" i="11"/>
  <c r="W31" i="11" s="1"/>
  <c r="T31" i="11"/>
  <c r="V31" i="11" s="1"/>
  <c r="AK30" i="11"/>
  <c r="AJ30" i="11"/>
  <c r="AG30" i="11"/>
  <c r="AF30" i="11"/>
  <c r="Y30" i="11"/>
  <c r="X30" i="11"/>
  <c r="U30" i="11"/>
  <c r="W30" i="11" s="1"/>
  <c r="T30" i="11"/>
  <c r="V30" i="11" s="1"/>
  <c r="AK29" i="11"/>
  <c r="AJ29" i="11"/>
  <c r="AG29" i="11"/>
  <c r="AF29" i="11"/>
  <c r="Y29" i="11"/>
  <c r="X29" i="11"/>
  <c r="U29" i="11"/>
  <c r="W29" i="11" s="1"/>
  <c r="T29" i="11"/>
  <c r="V29" i="11" s="1"/>
  <c r="AK28" i="11"/>
  <c r="AJ28" i="11"/>
  <c r="AG28" i="11"/>
  <c r="AF28" i="11"/>
  <c r="Y28" i="11"/>
  <c r="X28" i="11"/>
  <c r="U28" i="11"/>
  <c r="W28" i="11" s="1"/>
  <c r="T28" i="11"/>
  <c r="V28" i="11" s="1"/>
  <c r="AK27" i="11"/>
  <c r="AJ27" i="11"/>
  <c r="AG27" i="11"/>
  <c r="AF27" i="11"/>
  <c r="Y27" i="11"/>
  <c r="X27" i="11"/>
  <c r="U27" i="11"/>
  <c r="W27" i="11" s="1"/>
  <c r="T27" i="11"/>
  <c r="V27" i="11" s="1"/>
  <c r="AK26" i="11"/>
  <c r="AJ26" i="11"/>
  <c r="AG26" i="11"/>
  <c r="AF26" i="11"/>
  <c r="Y26" i="11"/>
  <c r="X26" i="11"/>
  <c r="U26" i="11"/>
  <c r="W26" i="11" s="1"/>
  <c r="T26" i="11"/>
  <c r="V26" i="11" s="1"/>
  <c r="AK25" i="11"/>
  <c r="AJ25" i="11"/>
  <c r="AG25" i="11"/>
  <c r="AF25" i="11"/>
  <c r="Y25" i="11"/>
  <c r="X25" i="11"/>
  <c r="U25" i="11"/>
  <c r="W25" i="11" s="1"/>
  <c r="T25" i="11"/>
  <c r="V25" i="11" s="1"/>
  <c r="AK24" i="11"/>
  <c r="AJ24" i="11"/>
  <c r="AG24" i="11"/>
  <c r="AF24" i="11"/>
  <c r="Y24" i="11"/>
  <c r="X24" i="11"/>
  <c r="U24" i="11"/>
  <c r="W24" i="11" s="1"/>
  <c r="T24" i="11"/>
  <c r="V24" i="11" s="1"/>
  <c r="AK23" i="11"/>
  <c r="AJ23" i="11"/>
  <c r="AG23" i="11"/>
  <c r="AF23" i="11"/>
  <c r="Y23" i="11"/>
  <c r="X23" i="11"/>
  <c r="U23" i="11"/>
  <c r="W23" i="11" s="1"/>
  <c r="T23" i="11"/>
  <c r="V23" i="11" s="1"/>
  <c r="AK22" i="11"/>
  <c r="AJ22" i="11"/>
  <c r="AG22" i="11"/>
  <c r="AF22" i="11"/>
  <c r="Y22" i="11"/>
  <c r="X22" i="11"/>
  <c r="U22" i="11"/>
  <c r="W22" i="11" s="1"/>
  <c r="T22" i="11"/>
  <c r="V22" i="11" s="1"/>
  <c r="AK21" i="11"/>
  <c r="AJ21" i="11"/>
  <c r="AG21" i="11"/>
  <c r="AF21" i="11"/>
  <c r="Y21" i="11"/>
  <c r="X21" i="11"/>
  <c r="U21" i="11"/>
  <c r="W21" i="11" s="1"/>
  <c r="T21" i="11"/>
  <c r="V21" i="11" s="1"/>
  <c r="AK20" i="11"/>
  <c r="AJ20" i="11"/>
  <c r="AG20" i="11"/>
  <c r="AF20" i="11"/>
  <c r="Y20" i="11"/>
  <c r="X20" i="11"/>
  <c r="U20" i="11"/>
  <c r="W20" i="11" s="1"/>
  <c r="T20" i="11"/>
  <c r="V20" i="11" s="1"/>
  <c r="AK19" i="11"/>
  <c r="AJ19" i="11"/>
  <c r="AG19" i="11"/>
  <c r="AF19" i="11"/>
  <c r="Y19" i="11"/>
  <c r="X19" i="11"/>
  <c r="U19" i="11"/>
  <c r="W19" i="11" s="1"/>
  <c r="T19" i="11"/>
  <c r="V19" i="11" s="1"/>
  <c r="AK18" i="11"/>
  <c r="AJ18" i="11"/>
  <c r="AG18" i="11"/>
  <c r="AF18" i="11"/>
  <c r="Y18" i="11"/>
  <c r="X18" i="11"/>
  <c r="U18" i="11"/>
  <c r="W18" i="11" s="1"/>
  <c r="T18" i="11"/>
  <c r="V18" i="11" s="1"/>
  <c r="AK17" i="11"/>
  <c r="AJ17" i="11"/>
  <c r="AG17" i="11"/>
  <c r="AF17" i="11"/>
  <c r="Y17" i="11"/>
  <c r="X17" i="11"/>
  <c r="U17" i="11"/>
  <c r="W17" i="11" s="1"/>
  <c r="T17" i="11"/>
  <c r="V17" i="11" s="1"/>
  <c r="AK16" i="11"/>
  <c r="AJ16" i="11"/>
  <c r="AG16" i="11"/>
  <c r="AF16" i="11"/>
  <c r="Y16" i="11"/>
  <c r="X16" i="11"/>
  <c r="U16" i="11"/>
  <c r="W16" i="11" s="1"/>
  <c r="T16" i="11"/>
  <c r="V16" i="11" s="1"/>
  <c r="AK15" i="11"/>
  <c r="AJ15" i="11"/>
  <c r="AG15" i="11"/>
  <c r="AF15" i="11"/>
  <c r="Y15" i="11"/>
  <c r="X15" i="11"/>
  <c r="U15" i="11"/>
  <c r="W15" i="11" s="1"/>
  <c r="T15" i="11"/>
  <c r="V15" i="11" s="1"/>
  <c r="AK14" i="11"/>
  <c r="AJ14" i="11"/>
  <c r="AG14" i="11"/>
  <c r="AF14" i="11"/>
  <c r="Y14" i="11"/>
  <c r="X14" i="11"/>
  <c r="U14" i="11"/>
  <c r="W14" i="11" s="1"/>
  <c r="T14" i="11"/>
  <c r="V14" i="11" s="1"/>
  <c r="AK13" i="11"/>
  <c r="AJ13" i="11"/>
  <c r="AG13" i="11"/>
  <c r="AF13" i="11"/>
  <c r="Y13" i="11"/>
  <c r="X13" i="11"/>
  <c r="U13" i="11"/>
  <c r="W13" i="11" s="1"/>
  <c r="T13" i="11"/>
  <c r="V13" i="11" s="1"/>
  <c r="AK12" i="11"/>
  <c r="AJ12" i="11"/>
  <c r="AG12" i="11"/>
  <c r="AF12" i="11"/>
  <c r="Y12" i="11"/>
  <c r="X12" i="11"/>
  <c r="U12" i="11"/>
  <c r="W12" i="11" s="1"/>
  <c r="T12" i="11"/>
  <c r="V12" i="11" s="1"/>
  <c r="AK11" i="11"/>
  <c r="AJ11" i="11"/>
  <c r="AG11" i="11"/>
  <c r="AF11" i="11"/>
  <c r="Y11" i="11"/>
  <c r="X11" i="11"/>
  <c r="U11" i="11"/>
  <c r="W11" i="11" s="1"/>
  <c r="T11" i="11"/>
  <c r="V11" i="11" s="1"/>
  <c r="AK10" i="11"/>
  <c r="AJ10" i="11"/>
  <c r="AG10" i="11"/>
  <c r="AF10" i="11"/>
  <c r="Y10" i="11"/>
  <c r="X10" i="11"/>
  <c r="U10" i="11"/>
  <c r="W10" i="11" s="1"/>
  <c r="T10" i="11"/>
  <c r="V10" i="11" s="1"/>
  <c r="AK9" i="11"/>
  <c r="AJ9" i="11"/>
  <c r="AG9" i="11"/>
  <c r="AF9" i="11"/>
  <c r="Y9" i="11"/>
  <c r="X9" i="11"/>
  <c r="U9" i="11"/>
  <c r="W9" i="11" s="1"/>
  <c r="T9" i="11"/>
  <c r="V9" i="11" s="1"/>
  <c r="AK8" i="11"/>
  <c r="AJ8" i="11"/>
  <c r="AG8" i="11"/>
  <c r="AF8" i="11"/>
  <c r="Y8" i="11"/>
  <c r="X8" i="11"/>
  <c r="U8" i="11"/>
  <c r="W8" i="11" s="1"/>
  <c r="T8" i="11"/>
  <c r="V8" i="11" s="1"/>
  <c r="AK7" i="11"/>
  <c r="AJ7" i="11"/>
  <c r="AG7" i="11"/>
  <c r="AF7" i="11"/>
  <c r="Y7" i="11"/>
  <c r="X7" i="11"/>
  <c r="U7" i="11"/>
  <c r="W7" i="11" s="1"/>
  <c r="V7" i="11"/>
  <c r="AK6" i="11"/>
  <c r="AJ6" i="11"/>
  <c r="AG6" i="11"/>
  <c r="AF6" i="11"/>
  <c r="Y6" i="11"/>
  <c r="X6" i="11"/>
  <c r="U6" i="11"/>
  <c r="W6" i="11" s="1"/>
  <c r="T6" i="11"/>
  <c r="V6" i="11" s="1"/>
  <c r="AK4" i="11"/>
  <c r="AJ4" i="11"/>
  <c r="AG4" i="11"/>
  <c r="AF4" i="11"/>
  <c r="Y4" i="11"/>
  <c r="X4" i="11"/>
  <c r="U4" i="11"/>
  <c r="W4" i="11" s="1"/>
  <c r="T4" i="11"/>
  <c r="V4" i="11" s="1"/>
  <c r="AK3" i="11"/>
  <c r="AJ3" i="11"/>
  <c r="AG3" i="11"/>
  <c r="AF3" i="11"/>
  <c r="Y3" i="11"/>
  <c r="X3" i="11"/>
  <c r="U3" i="11"/>
  <c r="W3" i="11" s="1"/>
  <c r="T3" i="11"/>
  <c r="V3" i="11" s="1"/>
  <c r="B127" i="11"/>
  <c r="T2" i="11"/>
  <c r="V2" i="11" s="1"/>
  <c r="C136" i="11"/>
  <c r="BB127" i="11"/>
  <c r="BK127" i="11"/>
  <c r="BL127" i="11"/>
  <c r="BM127" i="11"/>
  <c r="CP2" i="11"/>
  <c r="C127" i="11"/>
  <c r="D127" i="11"/>
  <c r="E127" i="11"/>
  <c r="L127" i="11"/>
  <c r="CH127" i="11"/>
  <c r="CH129" i="11" s="1"/>
  <c r="CH130" i="11" s="1"/>
  <c r="BN2" i="11"/>
  <c r="BW2" i="11" s="1"/>
  <c r="CQ2" i="11" s="1"/>
  <c r="AG2" i="11"/>
  <c r="AF2" i="11"/>
  <c r="Y2" i="11"/>
  <c r="X2" i="11"/>
  <c r="BA2" i="11"/>
  <c r="U2" i="11"/>
  <c r="W2" i="11" s="1"/>
  <c r="D135" i="11"/>
  <c r="E128" i="11"/>
  <c r="L128" i="11"/>
  <c r="AL55" i="12" l="1"/>
  <c r="AL97" i="12"/>
  <c r="AL100" i="12"/>
  <c r="AL101" i="12"/>
  <c r="AL108" i="12"/>
  <c r="AL113" i="12"/>
  <c r="AL59" i="12"/>
  <c r="AL117" i="12"/>
  <c r="AL137" i="12"/>
  <c r="AH33" i="12"/>
  <c r="AH103" i="12"/>
  <c r="AL45" i="12"/>
  <c r="AL92" i="12"/>
  <c r="AL93" i="12"/>
  <c r="AL95" i="12"/>
  <c r="AL60" i="12"/>
  <c r="AL80" i="12"/>
  <c r="AH105" i="12"/>
  <c r="AL142" i="12"/>
  <c r="AL143" i="12"/>
  <c r="AH148" i="12"/>
  <c r="AL19" i="12"/>
  <c r="AL28" i="12"/>
  <c r="AL29" i="12"/>
  <c r="AH32" i="12"/>
  <c r="AH57" i="12"/>
  <c r="AL64" i="12"/>
  <c r="AH85" i="12"/>
  <c r="AH88" i="12"/>
  <c r="AH109" i="12"/>
  <c r="AH150" i="12"/>
  <c r="AH68" i="12"/>
  <c r="AH69" i="12"/>
  <c r="AH72" i="12"/>
  <c r="AH73" i="12"/>
  <c r="AL85" i="12"/>
  <c r="AL151" i="12"/>
  <c r="AL37" i="12"/>
  <c r="AH43" i="12"/>
  <c r="AH44" i="12"/>
  <c r="AL58" i="12"/>
  <c r="AH59" i="12"/>
  <c r="AL71" i="12"/>
  <c r="AH96" i="12"/>
  <c r="AH99" i="12"/>
  <c r="AH100" i="12"/>
  <c r="AH120" i="12"/>
  <c r="AH125" i="12"/>
  <c r="AH3" i="12"/>
  <c r="AH4" i="12"/>
  <c r="AH5" i="12"/>
  <c r="AH6" i="12"/>
  <c r="AH7" i="12"/>
  <c r="AH13" i="12"/>
  <c r="AH14" i="12"/>
  <c r="AH15" i="12"/>
  <c r="AH17" i="12"/>
  <c r="AH18" i="12"/>
  <c r="AH19" i="12"/>
  <c r="AH24" i="12"/>
  <c r="AH45" i="12"/>
  <c r="AH101" i="12"/>
  <c r="AL120" i="12"/>
  <c r="AL128" i="12"/>
  <c r="AL132" i="12"/>
  <c r="AH137" i="12"/>
  <c r="AH102" i="12"/>
  <c r="AL110" i="12"/>
  <c r="AL138" i="12"/>
  <c r="AL139" i="12"/>
  <c r="AL149" i="12"/>
  <c r="AL20" i="12"/>
  <c r="AH8" i="12"/>
  <c r="AH9" i="12"/>
  <c r="AH12" i="12"/>
  <c r="AL23" i="12"/>
  <c r="AL24" i="12"/>
  <c r="AH30" i="12"/>
  <c r="AL43" i="12"/>
  <c r="AL57" i="12"/>
  <c r="AL62" i="12"/>
  <c r="AH65" i="12"/>
  <c r="AL67" i="12"/>
  <c r="AL77" i="12"/>
  <c r="AL78" i="12"/>
  <c r="AH80" i="12"/>
  <c r="AL87" i="12"/>
  <c r="AL88" i="12"/>
  <c r="AH91" i="12"/>
  <c r="AH104" i="12"/>
  <c r="AL112" i="12"/>
  <c r="AH116" i="12"/>
  <c r="AH132" i="12"/>
  <c r="AH144" i="12"/>
  <c r="AL89" i="12"/>
  <c r="AH92" i="12"/>
  <c r="AH107" i="12"/>
  <c r="AL127" i="12"/>
  <c r="AL129" i="12"/>
  <c r="AH74" i="12"/>
  <c r="AL104" i="12"/>
  <c r="AL116" i="12"/>
  <c r="AH117" i="12"/>
  <c r="AL27" i="12"/>
  <c r="AH35" i="12"/>
  <c r="AH36" i="12"/>
  <c r="AH37" i="12"/>
  <c r="AH38" i="12"/>
  <c r="AH39" i="12"/>
  <c r="AH41" i="12"/>
  <c r="AH47" i="12"/>
  <c r="AH50" i="12"/>
  <c r="AL63" i="12"/>
  <c r="AL70" i="12"/>
  <c r="AL74" i="12"/>
  <c r="AH75" i="12"/>
  <c r="AH81" i="12"/>
  <c r="AH84" i="12"/>
  <c r="AH93" i="12"/>
  <c r="AH121" i="12"/>
  <c r="AH133" i="12"/>
  <c r="AH135" i="12"/>
  <c r="AH136" i="12"/>
  <c r="AL145" i="12"/>
  <c r="AL14" i="12"/>
  <c r="AL15" i="12"/>
  <c r="AL16" i="12"/>
  <c r="AL17" i="12"/>
  <c r="AH20" i="12"/>
  <c r="AH21" i="12"/>
  <c r="AL49" i="12"/>
  <c r="AH110" i="12"/>
  <c r="AH111" i="12"/>
  <c r="AH122" i="12"/>
  <c r="AH123" i="12"/>
  <c r="AL148" i="12"/>
  <c r="AH149" i="12"/>
  <c r="AL33" i="12"/>
  <c r="AL34" i="12"/>
  <c r="AL35" i="12"/>
  <c r="AL36" i="12"/>
  <c r="AL40" i="12"/>
  <c r="AL41" i="12"/>
  <c r="AH42" i="12"/>
  <c r="AH62" i="12"/>
  <c r="AH86" i="12"/>
  <c r="AL109" i="12"/>
  <c r="AL119" i="12"/>
  <c r="AH124" i="12"/>
  <c r="AL135" i="12"/>
  <c r="AH140" i="12"/>
  <c r="AH151" i="12"/>
  <c r="AL22" i="12"/>
  <c r="AL26" i="12"/>
  <c r="AH29" i="12"/>
  <c r="AL32" i="12"/>
  <c r="AL39" i="12"/>
  <c r="AL47" i="12"/>
  <c r="AL53" i="12"/>
  <c r="AH94" i="12"/>
  <c r="AH95" i="12"/>
  <c r="AL48" i="12"/>
  <c r="AL50" i="12"/>
  <c r="AL54" i="12"/>
  <c r="AH55" i="12"/>
  <c r="AL76" i="12"/>
  <c r="AH78" i="12"/>
  <c r="AH82" i="12"/>
  <c r="AH83" i="12"/>
  <c r="AL86" i="12"/>
  <c r="AL103" i="12"/>
  <c r="AL125" i="12"/>
  <c r="AH16" i="12"/>
  <c r="AH10" i="12"/>
  <c r="AL72" i="12"/>
  <c r="AH58" i="12"/>
  <c r="AH66" i="12"/>
  <c r="AL99" i="12"/>
  <c r="AL4" i="12"/>
  <c r="AL18" i="12"/>
  <c r="AH22" i="12"/>
  <c r="AH25" i="12"/>
  <c r="AH27" i="12"/>
  <c r="AL38" i="12"/>
  <c r="AH46" i="12"/>
  <c r="AL51" i="12"/>
  <c r="AH52" i="12"/>
  <c r="AL56" i="12"/>
  <c r="AL61" i="12"/>
  <c r="AL68" i="12"/>
  <c r="AH70" i="12"/>
  <c r="AH60" i="12"/>
  <c r="AL13" i="12"/>
  <c r="AL25" i="12"/>
  <c r="AH28" i="12"/>
  <c r="AL42" i="12"/>
  <c r="AH49" i="12"/>
  <c r="AH54" i="12"/>
  <c r="AL69" i="12"/>
  <c r="AL114" i="12"/>
  <c r="AL115" i="12"/>
  <c r="AH87" i="12"/>
  <c r="AH97" i="12"/>
  <c r="AL102" i="12"/>
  <c r="AH129" i="12"/>
  <c r="AH138" i="12"/>
  <c r="AH139" i="12"/>
  <c r="AL141" i="12"/>
  <c r="AH142" i="12"/>
  <c r="AH143" i="12"/>
  <c r="AL146" i="12"/>
  <c r="AL147" i="12"/>
  <c r="AL150" i="12"/>
  <c r="AL133" i="12"/>
  <c r="AH134" i="12"/>
  <c r="AL126" i="12"/>
  <c r="AL131" i="12"/>
  <c r="AL134" i="12"/>
  <c r="AL75" i="12"/>
  <c r="AL94" i="12"/>
  <c r="AL106" i="12"/>
  <c r="AL111" i="12"/>
  <c r="AH112" i="12"/>
  <c r="AH119" i="12"/>
  <c r="AL121" i="12"/>
  <c r="AL123" i="12"/>
  <c r="AL140" i="12"/>
  <c r="AH145" i="12"/>
  <c r="AH113" i="12"/>
  <c r="AL136" i="12"/>
  <c r="AH146" i="12"/>
  <c r="AH147" i="12"/>
  <c r="BT3" i="12"/>
  <c r="CN3" i="12" s="1"/>
  <c r="BT6" i="12"/>
  <c r="CN6" i="12" s="1"/>
  <c r="BT60" i="12"/>
  <c r="CN60" i="12" s="1"/>
  <c r="BT82" i="12"/>
  <c r="CN82" i="12" s="1"/>
  <c r="BT30" i="12"/>
  <c r="CN30" i="12" s="1"/>
  <c r="BT35" i="12"/>
  <c r="CN35" i="12" s="1"/>
  <c r="BT46" i="12"/>
  <c r="CN46" i="12" s="1"/>
  <c r="BT29" i="12"/>
  <c r="CN29" i="12" s="1"/>
  <c r="BT48" i="12"/>
  <c r="CN48" i="12" s="1"/>
  <c r="BT50" i="12"/>
  <c r="CN50" i="12" s="1"/>
  <c r="BT52" i="12"/>
  <c r="CN52" i="12" s="1"/>
  <c r="BT21" i="12"/>
  <c r="CN21" i="12" s="1"/>
  <c r="BT23" i="12"/>
  <c r="CN23" i="12" s="1"/>
  <c r="BT8" i="12"/>
  <c r="CN8" i="12" s="1"/>
  <c r="BT53" i="12"/>
  <c r="CN53" i="12" s="1"/>
  <c r="BT98" i="12"/>
  <c r="CN98" i="12" s="1"/>
  <c r="BT57" i="12"/>
  <c r="CN57" i="12" s="1"/>
  <c r="BT70" i="12"/>
  <c r="CN70" i="12" s="1"/>
  <c r="BT76" i="12"/>
  <c r="CN76" i="12" s="1"/>
  <c r="BT101" i="12"/>
  <c r="CN101" i="12" s="1"/>
  <c r="BT109" i="12"/>
  <c r="CN109" i="12" s="1"/>
  <c r="BT121" i="12"/>
  <c r="CN121" i="12" s="1"/>
  <c r="BT114" i="12"/>
  <c r="CN114" i="12" s="1"/>
  <c r="BT140" i="12"/>
  <c r="CN140" i="12" s="1"/>
  <c r="BT136" i="12"/>
  <c r="CN136" i="12" s="1"/>
  <c r="BT104" i="12"/>
  <c r="CN104" i="12" s="1"/>
  <c r="BT129" i="12"/>
  <c r="CN129" i="12" s="1"/>
  <c r="BT100" i="12"/>
  <c r="CN100" i="12" s="1"/>
  <c r="BT112" i="12"/>
  <c r="CN112" i="12" s="1"/>
  <c r="BT119" i="12"/>
  <c r="CN119" i="12" s="1"/>
  <c r="BT127" i="12"/>
  <c r="CN127" i="12" s="1"/>
  <c r="BT137" i="12"/>
  <c r="CN137" i="12" s="1"/>
  <c r="BT118" i="12"/>
  <c r="CN118" i="12" s="1"/>
  <c r="BT139" i="12"/>
  <c r="CN139" i="12" s="1"/>
  <c r="BT142" i="12"/>
  <c r="CN142" i="12" s="1"/>
  <c r="BT144" i="12"/>
  <c r="CN144" i="12" s="1"/>
  <c r="AH34" i="12"/>
  <c r="AH26" i="12"/>
  <c r="AH11" i="12"/>
  <c r="AL7" i="12"/>
  <c r="AL30" i="12"/>
  <c r="AH40" i="12"/>
  <c r="AL52" i="12"/>
  <c r="AL73" i="12"/>
  <c r="AL79" i="12"/>
  <c r="AH48" i="12"/>
  <c r="AH77" i="12"/>
  <c r="AL65" i="12"/>
  <c r="AL44" i="12"/>
  <c r="AH61" i="12"/>
  <c r="AH64" i="12"/>
  <c r="AH90" i="12"/>
  <c r="AH53" i="12"/>
  <c r="AH56" i="12"/>
  <c r="AH118" i="12"/>
  <c r="AH126" i="12"/>
  <c r="AL90" i="12"/>
  <c r="AH106" i="12"/>
  <c r="AL122" i="12"/>
  <c r="AL118" i="12"/>
  <c r="AL82" i="12"/>
  <c r="AH98" i="12"/>
  <c r="AL98" i="12"/>
  <c r="AL130" i="12"/>
  <c r="BK152" i="12"/>
  <c r="BV152" i="12"/>
  <c r="F160" i="12"/>
  <c r="AH71" i="11"/>
  <c r="AH92" i="11"/>
  <c r="AL76" i="11"/>
  <c r="AL91" i="11"/>
  <c r="AH3" i="11"/>
  <c r="AH6" i="11"/>
  <c r="AH45" i="11"/>
  <c r="AH48" i="11"/>
  <c r="AH60" i="11"/>
  <c r="AH34" i="11"/>
  <c r="AL19" i="11"/>
  <c r="AL23" i="11"/>
  <c r="AL24" i="11"/>
  <c r="AL26" i="11"/>
  <c r="AH65" i="11"/>
  <c r="F158" i="12"/>
  <c r="D161" i="12"/>
  <c r="F161" i="12" s="1"/>
  <c r="F157" i="12"/>
  <c r="AL2" i="12"/>
  <c r="AH2" i="12"/>
  <c r="X152" i="12"/>
  <c r="BL152" i="12"/>
  <c r="AL45" i="11"/>
  <c r="AH80" i="11"/>
  <c r="AH87" i="11"/>
  <c r="AL4" i="11"/>
  <c r="AH13" i="11"/>
  <c r="AH15" i="11"/>
  <c r="AH16" i="11"/>
  <c r="AH26" i="11"/>
  <c r="AH27" i="11"/>
  <c r="AH29" i="11"/>
  <c r="AH37" i="11"/>
  <c r="AL82" i="11"/>
  <c r="AL83" i="11"/>
  <c r="AH61" i="11"/>
  <c r="AH63" i="11"/>
  <c r="AL116" i="11"/>
  <c r="AL119" i="11"/>
  <c r="AL120" i="11"/>
  <c r="AL125" i="11"/>
  <c r="AH73" i="11"/>
  <c r="AH74" i="11"/>
  <c r="AH75" i="11"/>
  <c r="AL47" i="11"/>
  <c r="AL13" i="11"/>
  <c r="AH38" i="11"/>
  <c r="AH42" i="11"/>
  <c r="AL71" i="11"/>
  <c r="AL72" i="11"/>
  <c r="AH76" i="11"/>
  <c r="AH77" i="11"/>
  <c r="AH78" i="11"/>
  <c r="AH79" i="11"/>
  <c r="AL105" i="11"/>
  <c r="AL107" i="11"/>
  <c r="AH82" i="11"/>
  <c r="AH83" i="11"/>
  <c r="AH121" i="11"/>
  <c r="AH122" i="11"/>
  <c r="AH123" i="11"/>
  <c r="AL39" i="11"/>
  <c r="AH49" i="11"/>
  <c r="AH8" i="11"/>
  <c r="AH10" i="11"/>
  <c r="AL49" i="11"/>
  <c r="AL52" i="11"/>
  <c r="AL53" i="11"/>
  <c r="AL55" i="11"/>
  <c r="AL58" i="11"/>
  <c r="AL59" i="11"/>
  <c r="AH64" i="11"/>
  <c r="AL80" i="11"/>
  <c r="AL121" i="11"/>
  <c r="AL123" i="11"/>
  <c r="AL60" i="11"/>
  <c r="AH68" i="11"/>
  <c r="AL87" i="11"/>
  <c r="AH98" i="11"/>
  <c r="AH99" i="11"/>
  <c r="AH100" i="11"/>
  <c r="AL63" i="11"/>
  <c r="AL64" i="11"/>
  <c r="AL14" i="11"/>
  <c r="AL17" i="11"/>
  <c r="AL46" i="11"/>
  <c r="AH50" i="11"/>
  <c r="AH62" i="11"/>
  <c r="AH70" i="11"/>
  <c r="AL90" i="11"/>
  <c r="AL101" i="11"/>
  <c r="AL102" i="11"/>
  <c r="AH105" i="11"/>
  <c r="AH106" i="11"/>
  <c r="AH107" i="11"/>
  <c r="AL117" i="11"/>
  <c r="AL126" i="11"/>
  <c r="AH81" i="11"/>
  <c r="AH58" i="11"/>
  <c r="AH59" i="11"/>
  <c r="AH84" i="11"/>
  <c r="AL92" i="11"/>
  <c r="AL104" i="11"/>
  <c r="AL22" i="11"/>
  <c r="AL34" i="11"/>
  <c r="AH85" i="11"/>
  <c r="AL93" i="11"/>
  <c r="AH12" i="11"/>
  <c r="AH30" i="11"/>
  <c r="AL38" i="11"/>
  <c r="AL40" i="11"/>
  <c r="AL41" i="11"/>
  <c r="AL42" i="11"/>
  <c r="AL57" i="11"/>
  <c r="AL84" i="11"/>
  <c r="AL85" i="11"/>
  <c r="AH89" i="11"/>
  <c r="AL98" i="11"/>
  <c r="AL114" i="11"/>
  <c r="AH124" i="11"/>
  <c r="AH35" i="11"/>
  <c r="AH55" i="11"/>
  <c r="AH33" i="11"/>
  <c r="AH56" i="11"/>
  <c r="AH41" i="11"/>
  <c r="AL12" i="11"/>
  <c r="AH14" i="11"/>
  <c r="AH18" i="11"/>
  <c r="AH19" i="11"/>
  <c r="AH20" i="11"/>
  <c r="AH21" i="11"/>
  <c r="AH22" i="11"/>
  <c r="AL30" i="11"/>
  <c r="AL33" i="11"/>
  <c r="AH46" i="11"/>
  <c r="AL66" i="11"/>
  <c r="AL67" i="11"/>
  <c r="AL73" i="11"/>
  <c r="AL75" i="11"/>
  <c r="AL77" i="11"/>
  <c r="AL88" i="11"/>
  <c r="AH103" i="11"/>
  <c r="AL3" i="11"/>
  <c r="AH4" i="11"/>
  <c r="AL8" i="11"/>
  <c r="AH9" i="11"/>
  <c r="AL31" i="11"/>
  <c r="AL37" i="11"/>
  <c r="AL56" i="11"/>
  <c r="AH57" i="11"/>
  <c r="AH24" i="11"/>
  <c r="AH28" i="11"/>
  <c r="AL44" i="11"/>
  <c r="AL50" i="11"/>
  <c r="AL81" i="11"/>
  <c r="AL10" i="11"/>
  <c r="AL11" i="11"/>
  <c r="AL15" i="11"/>
  <c r="AL20" i="11"/>
  <c r="AL29" i="11"/>
  <c r="AH31" i="11"/>
  <c r="AH32" i="11"/>
  <c r="AL35" i="11"/>
  <c r="AH54" i="11"/>
  <c r="AL9" i="11"/>
  <c r="AL18" i="11"/>
  <c r="AL6" i="11"/>
  <c r="AL36" i="11"/>
  <c r="AH25" i="11"/>
  <c r="AH11" i="11"/>
  <c r="AH17" i="11"/>
  <c r="AH7" i="11"/>
  <c r="AL7" i="11"/>
  <c r="AL21" i="11"/>
  <c r="AL89" i="11"/>
  <c r="AL61" i="11"/>
  <c r="AL65" i="11"/>
  <c r="AH72" i="11"/>
  <c r="AL95" i="11"/>
  <c r="AL100" i="11"/>
  <c r="AH101" i="11"/>
  <c r="AH102" i="11"/>
  <c r="AL106" i="11"/>
  <c r="AL111" i="11"/>
  <c r="AH118" i="11"/>
  <c r="AL122" i="11"/>
  <c r="AH88" i="11"/>
  <c r="AH113" i="11"/>
  <c r="AH114" i="11"/>
  <c r="AH115" i="11"/>
  <c r="AL118" i="11"/>
  <c r="AL68" i="11"/>
  <c r="AH69" i="11"/>
  <c r="AL25" i="11"/>
  <c r="AL28" i="11"/>
  <c r="AH40" i="11"/>
  <c r="AH43" i="11"/>
  <c r="AH44" i="11"/>
  <c r="AH51" i="11"/>
  <c r="AH52" i="11"/>
  <c r="AL69" i="11"/>
  <c r="AH93" i="11"/>
  <c r="AH94" i="11"/>
  <c r="AL108" i="11"/>
  <c r="AH109" i="11"/>
  <c r="AH110" i="11"/>
  <c r="AL124" i="11"/>
  <c r="AH125" i="11"/>
  <c r="AH126" i="11"/>
  <c r="AL48" i="11"/>
  <c r="AL51" i="11"/>
  <c r="AH53" i="11"/>
  <c r="AH67" i="11"/>
  <c r="AL70" i="11"/>
  <c r="AL74" i="11"/>
  <c r="AL79" i="11"/>
  <c r="AH86" i="11"/>
  <c r="AH90" i="11"/>
  <c r="AH91" i="11"/>
  <c r="AL97" i="11"/>
  <c r="AH104" i="11"/>
  <c r="AL109" i="11"/>
  <c r="AL113" i="11"/>
  <c r="AH120" i="11"/>
  <c r="BW114" i="11"/>
  <c r="CQ114" i="11" s="1"/>
  <c r="BW7" i="11"/>
  <c r="CQ7" i="11" s="1"/>
  <c r="BW15" i="11"/>
  <c r="CQ15" i="11" s="1"/>
  <c r="BW46" i="11"/>
  <c r="CQ46" i="11" s="1"/>
  <c r="BW3" i="11"/>
  <c r="CQ3" i="11" s="1"/>
  <c r="BW20" i="11"/>
  <c r="CQ20" i="11" s="1"/>
  <c r="BW34" i="11"/>
  <c r="CQ34" i="11" s="1"/>
  <c r="BW73" i="11"/>
  <c r="CQ73" i="11" s="1"/>
  <c r="BW109" i="11"/>
  <c r="CQ109" i="11" s="1"/>
  <c r="BW121" i="11"/>
  <c r="CQ121" i="11" s="1"/>
  <c r="BW30" i="11"/>
  <c r="CQ30" i="11" s="1"/>
  <c r="BW38" i="11"/>
  <c r="CQ38" i="11" s="1"/>
  <c r="BW82" i="11"/>
  <c r="CQ82" i="11" s="1"/>
  <c r="BW4" i="11"/>
  <c r="CQ4" i="11" s="1"/>
  <c r="BW77" i="11"/>
  <c r="CQ77" i="11" s="1"/>
  <c r="BW89" i="11"/>
  <c r="CQ89" i="11" s="1"/>
  <c r="BW55" i="11"/>
  <c r="CQ55" i="11" s="1"/>
  <c r="BW106" i="11"/>
  <c r="CQ106" i="11" s="1"/>
  <c r="BW105" i="11"/>
  <c r="CQ105" i="11" s="1"/>
  <c r="BW64" i="11"/>
  <c r="CQ64" i="11" s="1"/>
  <c r="BW52" i="11"/>
  <c r="CQ52" i="11" s="1"/>
  <c r="BW72" i="11"/>
  <c r="CQ72" i="11" s="1"/>
  <c r="BW80" i="11"/>
  <c r="CQ80" i="11" s="1"/>
  <c r="BW88" i="11"/>
  <c r="CQ88" i="11" s="1"/>
  <c r="BW96" i="11"/>
  <c r="CQ96" i="11" s="1"/>
  <c r="BW104" i="11"/>
  <c r="CQ104" i="11" s="1"/>
  <c r="BW112" i="11"/>
  <c r="CQ112" i="11" s="1"/>
  <c r="BW120" i="11"/>
  <c r="CQ120" i="11" s="1"/>
  <c r="AL16" i="11"/>
  <c r="AL27" i="11"/>
  <c r="AH47" i="11"/>
  <c r="AH23" i="11"/>
  <c r="AL32" i="11"/>
  <c r="AL43" i="11"/>
  <c r="AH36" i="11"/>
  <c r="AH39" i="11"/>
  <c r="AH66" i="11"/>
  <c r="AL54" i="11"/>
  <c r="AL62" i="11"/>
  <c r="AL94" i="11"/>
  <c r="AL86" i="11"/>
  <c r="AH97" i="11"/>
  <c r="AL78" i="11"/>
  <c r="F135" i="11"/>
  <c r="AK2" i="11"/>
  <c r="AJ2" i="11"/>
  <c r="AH2" i="11"/>
  <c r="D134" i="11"/>
  <c r="F134" i="11" s="1"/>
  <c r="AH152" i="12" l="1"/>
  <c r="AI90" i="12" s="1"/>
  <c r="AL152" i="12"/>
  <c r="AM130" i="12" s="1"/>
  <c r="BT152" i="12"/>
  <c r="AL2" i="11"/>
  <c r="BW127" i="11"/>
  <c r="D132" i="11"/>
  <c r="D133" i="11"/>
  <c r="AB130" i="12" l="1"/>
  <c r="Z90" i="12"/>
  <c r="AI98" i="12"/>
  <c r="AM73" i="12"/>
  <c r="AM65" i="12"/>
  <c r="AM82" i="12"/>
  <c r="AM79" i="12"/>
  <c r="AI148" i="12"/>
  <c r="AI140" i="12"/>
  <c r="AI115" i="12"/>
  <c r="AI132" i="12"/>
  <c r="AI67" i="12"/>
  <c r="AI66" i="12"/>
  <c r="AI94" i="12"/>
  <c r="AI83" i="12"/>
  <c r="AI104" i="12"/>
  <c r="AI84" i="12"/>
  <c r="AI62" i="12"/>
  <c r="AI51" i="12"/>
  <c r="AI50" i="12"/>
  <c r="AI44" i="12"/>
  <c r="AI41" i="12"/>
  <c r="AI39" i="12"/>
  <c r="AI59" i="12"/>
  <c r="AI58" i="12"/>
  <c r="AI24" i="12"/>
  <c r="AI7" i="12"/>
  <c r="AI6" i="12"/>
  <c r="AI23" i="12"/>
  <c r="AI31" i="12"/>
  <c r="AI22" i="12"/>
  <c r="AI14" i="12"/>
  <c r="AI46" i="12"/>
  <c r="AI28" i="12"/>
  <c r="AI96" i="12"/>
  <c r="AI117" i="12"/>
  <c r="AI68" i="12"/>
  <c r="AI124" i="12"/>
  <c r="AI100" i="12"/>
  <c r="AI111" i="12"/>
  <c r="AI119" i="12"/>
  <c r="AI143" i="12"/>
  <c r="AI128" i="12"/>
  <c r="AI5" i="12"/>
  <c r="AI45" i="12"/>
  <c r="AI102" i="12"/>
  <c r="AI81" i="12"/>
  <c r="AI112" i="12"/>
  <c r="AI109" i="12"/>
  <c r="AI95" i="12"/>
  <c r="AI122" i="12"/>
  <c r="AI129" i="12"/>
  <c r="AI133" i="12"/>
  <c r="AI92" i="12"/>
  <c r="AI149" i="12"/>
  <c r="AI8" i="12"/>
  <c r="AI3" i="12"/>
  <c r="AI35" i="12"/>
  <c r="AI86" i="12"/>
  <c r="AI55" i="12"/>
  <c r="AI4" i="12"/>
  <c r="AI76" i="12"/>
  <c r="AI103" i="12"/>
  <c r="AI72" i="12"/>
  <c r="AI49" i="12"/>
  <c r="AI105" i="12"/>
  <c r="AI130" i="12"/>
  <c r="AI134" i="12"/>
  <c r="AI137" i="12"/>
  <c r="AI138" i="12"/>
  <c r="AI91" i="12"/>
  <c r="AI151" i="12"/>
  <c r="AI116" i="12"/>
  <c r="AI25" i="12"/>
  <c r="AI16" i="12"/>
  <c r="AI52" i="12"/>
  <c r="AI21" i="12"/>
  <c r="AI78" i="12"/>
  <c r="AI20" i="12"/>
  <c r="AI101" i="12"/>
  <c r="AI57" i="12"/>
  <c r="AI73" i="12"/>
  <c r="AI114" i="12"/>
  <c r="AI127" i="12"/>
  <c r="AI131" i="12"/>
  <c r="AI135" i="12"/>
  <c r="AI136" i="12"/>
  <c r="AI93" i="12"/>
  <c r="AI125" i="12"/>
  <c r="AI146" i="12"/>
  <c r="AI142" i="12"/>
  <c r="AI9" i="12"/>
  <c r="AI33" i="12"/>
  <c r="AI79" i="12"/>
  <c r="AI65" i="12"/>
  <c r="AI89" i="12"/>
  <c r="AI10" i="12"/>
  <c r="AI70" i="12"/>
  <c r="AI47" i="12"/>
  <c r="AI27" i="12"/>
  <c r="AI36" i="12"/>
  <c r="AI37" i="12"/>
  <c r="AI123" i="12"/>
  <c r="AI88" i="12"/>
  <c r="AI32" i="12"/>
  <c r="AI17" i="12"/>
  <c r="AI75" i="12"/>
  <c r="AI54" i="12"/>
  <c r="AI29" i="12"/>
  <c r="AI30" i="12"/>
  <c r="AI38" i="12"/>
  <c r="AI82" i="12"/>
  <c r="AI87" i="12"/>
  <c r="AI107" i="12"/>
  <c r="AI145" i="12"/>
  <c r="AI141" i="12"/>
  <c r="AI150" i="12"/>
  <c r="AI139" i="12"/>
  <c r="AI120" i="12"/>
  <c r="AI85" i="12"/>
  <c r="AI99" i="12"/>
  <c r="AI110" i="12"/>
  <c r="AI121" i="12"/>
  <c r="AI18" i="12"/>
  <c r="AI19" i="12"/>
  <c r="AI80" i="12"/>
  <c r="AI71" i="12"/>
  <c r="AI43" i="12"/>
  <c r="AI74" i="12"/>
  <c r="AI13" i="12"/>
  <c r="AI69" i="12"/>
  <c r="AI63" i="12"/>
  <c r="AI144" i="12"/>
  <c r="AI15" i="12"/>
  <c r="AI42" i="12"/>
  <c r="AI12" i="12"/>
  <c r="AI60" i="12"/>
  <c r="AI97" i="12"/>
  <c r="AI113" i="12"/>
  <c r="AI108" i="12"/>
  <c r="AI147" i="12"/>
  <c r="AI77" i="12"/>
  <c r="AM44" i="12"/>
  <c r="AI26" i="12"/>
  <c r="AM52" i="12"/>
  <c r="AI64" i="12"/>
  <c r="AM90" i="12"/>
  <c r="AI40" i="12"/>
  <c r="AI61" i="12"/>
  <c r="AI34" i="12"/>
  <c r="AI106" i="12"/>
  <c r="AI56" i="12"/>
  <c r="AI126" i="12"/>
  <c r="AI11" i="12"/>
  <c r="AM103" i="12"/>
  <c r="AM120" i="12"/>
  <c r="AM128" i="12"/>
  <c r="AM62" i="12"/>
  <c r="AM71" i="12"/>
  <c r="AM66" i="12"/>
  <c r="AM46" i="12"/>
  <c r="AM92" i="12"/>
  <c r="AM84" i="12"/>
  <c r="AM54" i="12"/>
  <c r="AM12" i="12"/>
  <c r="AM35" i="12"/>
  <c r="AM19" i="12"/>
  <c r="AM3" i="12"/>
  <c r="AM28" i="12"/>
  <c r="AM18" i="12"/>
  <c r="AM27" i="12"/>
  <c r="AM21" i="12"/>
  <c r="AM5" i="12"/>
  <c r="AM4" i="12"/>
  <c r="AM20" i="12"/>
  <c r="AM33" i="12"/>
  <c r="AM15" i="12"/>
  <c r="AM70" i="12"/>
  <c r="AM50" i="12"/>
  <c r="AM8" i="12"/>
  <c r="AM63" i="12"/>
  <c r="AM67" i="12"/>
  <c r="AM101" i="12"/>
  <c r="AM119" i="12"/>
  <c r="AM60" i="12"/>
  <c r="AM123" i="12"/>
  <c r="AM109" i="12"/>
  <c r="AM133" i="12"/>
  <c r="AM78" i="12"/>
  <c r="AM144" i="12"/>
  <c r="AM137" i="12"/>
  <c r="AM124" i="12"/>
  <c r="AM149" i="12"/>
  <c r="AM99" i="12"/>
  <c r="AM110" i="12"/>
  <c r="AM131" i="12"/>
  <c r="AM6" i="12"/>
  <c r="AM51" i="12"/>
  <c r="AM31" i="12"/>
  <c r="AM17" i="12"/>
  <c r="AM72" i="12"/>
  <c r="AM29" i="12"/>
  <c r="AM100" i="12"/>
  <c r="AM53" i="12"/>
  <c r="AM69" i="12"/>
  <c r="AM80" i="12"/>
  <c r="AM113" i="12"/>
  <c r="AM125" i="12"/>
  <c r="AM127" i="12"/>
  <c r="AM145" i="12"/>
  <c r="AM129" i="12"/>
  <c r="AM81" i="12"/>
  <c r="AM148" i="12"/>
  <c r="AM138" i="12"/>
  <c r="AM24" i="12"/>
  <c r="AM37" i="12"/>
  <c r="AM34" i="12"/>
  <c r="AM23" i="12"/>
  <c r="AM74" i="12"/>
  <c r="AM61" i="12"/>
  <c r="AM111" i="12"/>
  <c r="AM85" i="12"/>
  <c r="AM68" i="12"/>
  <c r="AM108" i="12"/>
  <c r="AM89" i="12"/>
  <c r="AM135" i="12"/>
  <c r="AM126" i="12"/>
  <c r="AM132" i="12"/>
  <c r="AM146" i="12"/>
  <c r="AM142" i="12"/>
  <c r="AM77" i="12"/>
  <c r="AM147" i="12"/>
  <c r="AM104" i="12"/>
  <c r="AM136" i="12"/>
  <c r="AM150" i="12"/>
  <c r="AM143" i="12"/>
  <c r="AM107" i="12"/>
  <c r="AM11" i="12"/>
  <c r="AM56" i="12"/>
  <c r="AM42" i="12"/>
  <c r="AM39" i="12"/>
  <c r="AM25" i="12"/>
  <c r="AM26" i="12"/>
  <c r="AM32" i="12"/>
  <c r="AM151" i="12"/>
  <c r="AM13" i="12"/>
  <c r="AM47" i="12"/>
  <c r="AM55" i="12"/>
  <c r="AM76" i="12"/>
  <c r="AM121" i="12"/>
  <c r="AM86" i="12"/>
  <c r="AM114" i="12"/>
  <c r="AM140" i="12"/>
  <c r="AM36" i="12"/>
  <c r="AM58" i="12"/>
  <c r="AM40" i="12"/>
  <c r="AM9" i="12"/>
  <c r="AM57" i="12"/>
  <c r="AM105" i="12"/>
  <c r="AM96" i="12"/>
  <c r="AM88" i="12"/>
  <c r="AM97" i="12"/>
  <c r="AM115" i="12"/>
  <c r="AM134" i="12"/>
  <c r="AM102" i="12"/>
  <c r="AM139" i="12"/>
  <c r="AM41" i="12"/>
  <c r="AM117" i="12"/>
  <c r="AM14" i="12"/>
  <c r="AM38" i="12"/>
  <c r="AM43" i="12"/>
  <c r="AM87" i="12"/>
  <c r="AM106" i="12"/>
  <c r="AM45" i="12"/>
  <c r="AM93" i="12"/>
  <c r="AM141" i="12"/>
  <c r="AM10" i="12"/>
  <c r="AM22" i="12"/>
  <c r="AM75" i="12"/>
  <c r="AM49" i="12"/>
  <c r="AM48" i="12"/>
  <c r="AM91" i="12"/>
  <c r="AM16" i="12"/>
  <c r="AM83" i="12"/>
  <c r="AM95" i="12"/>
  <c r="AM64" i="12"/>
  <c r="AM116" i="12"/>
  <c r="AM59" i="12"/>
  <c r="AM112" i="12"/>
  <c r="AM94" i="12"/>
  <c r="AM98" i="12"/>
  <c r="AM30" i="12"/>
  <c r="AI48" i="12"/>
  <c r="AM118" i="12"/>
  <c r="AI118" i="12"/>
  <c r="AM122" i="12"/>
  <c r="AM7" i="12"/>
  <c r="AI53" i="12"/>
  <c r="AI2" i="12"/>
  <c r="AM2" i="12"/>
  <c r="F132" i="11"/>
  <c r="AL127" i="11"/>
  <c r="F133" i="11"/>
  <c r="X127" i="11"/>
  <c r="D136" i="11"/>
  <c r="F136" i="11" s="1"/>
  <c r="AH127" i="11"/>
  <c r="BN127" i="11"/>
  <c r="AB140" i="12" l="1"/>
  <c r="Z68" i="12"/>
  <c r="AB32" i="12"/>
  <c r="Z117" i="12"/>
  <c r="AB129" i="12"/>
  <c r="AR129" i="12" s="1"/>
  <c r="AB14" i="12"/>
  <c r="AR14" i="12" s="1"/>
  <c r="AB111" i="12"/>
  <c r="AR111" i="12" s="1"/>
  <c r="AB5" i="12"/>
  <c r="AR5" i="12" s="1"/>
  <c r="Z61" i="12"/>
  <c r="Z150" i="12"/>
  <c r="Z33" i="12"/>
  <c r="Z4" i="12"/>
  <c r="AS4" i="12" s="1"/>
  <c r="Z23" i="12"/>
  <c r="AB114" i="12"/>
  <c r="AR114" i="12" s="1"/>
  <c r="AB81" i="12"/>
  <c r="AB8" i="12"/>
  <c r="AR8" i="12" s="1"/>
  <c r="Z40" i="12"/>
  <c r="Z141" i="12"/>
  <c r="Z52" i="12"/>
  <c r="Z5" i="12"/>
  <c r="Z67" i="12"/>
  <c r="AS67" i="12" s="1"/>
  <c r="AB41" i="12"/>
  <c r="AR41" i="12" s="1"/>
  <c r="AB150" i="12"/>
  <c r="AR150" i="12" s="1"/>
  <c r="AS150" i="12"/>
  <c r="AB110" i="12"/>
  <c r="AB84" i="12"/>
  <c r="Z69" i="12"/>
  <c r="AS69" i="12" s="1"/>
  <c r="Z145" i="12"/>
  <c r="AS145" i="12" s="1"/>
  <c r="Z75" i="12"/>
  <c r="AS75" i="12" s="1"/>
  <c r="Z47" i="12"/>
  <c r="Z130" i="12"/>
  <c r="AR130" i="12"/>
  <c r="Z86" i="12"/>
  <c r="Z122" i="12"/>
  <c r="Z128" i="12"/>
  <c r="Z96" i="12"/>
  <c r="AS96" i="12" s="1"/>
  <c r="Z7" i="12"/>
  <c r="AS7" i="12" s="1"/>
  <c r="Z51" i="12"/>
  <c r="AS51" i="12" s="1"/>
  <c r="Z132" i="12"/>
  <c r="Z98" i="12"/>
  <c r="Z53" i="12"/>
  <c r="AS53" i="12" s="1"/>
  <c r="AB94" i="12"/>
  <c r="AR94" i="12" s="1"/>
  <c r="AB91" i="12"/>
  <c r="AR91" i="12" s="1"/>
  <c r="AB45" i="12"/>
  <c r="AR45" i="12" s="1"/>
  <c r="AB139" i="12"/>
  <c r="AR139" i="12" s="1"/>
  <c r="AB57" i="12"/>
  <c r="AR57" i="12" s="1"/>
  <c r="AB121" i="12"/>
  <c r="AB25" i="12"/>
  <c r="AR25" i="12" s="1"/>
  <c r="AB136" i="12"/>
  <c r="AB135" i="12"/>
  <c r="AB23" i="12"/>
  <c r="AR23" i="12" s="1"/>
  <c r="AB145" i="12"/>
  <c r="AR145" i="12" s="1"/>
  <c r="AB29" i="12"/>
  <c r="AR29" i="12" s="1"/>
  <c r="AB99" i="12"/>
  <c r="AR99" i="12" s="1"/>
  <c r="AB123" i="12"/>
  <c r="AB70" i="12"/>
  <c r="AR70" i="12" s="1"/>
  <c r="AB18" i="12"/>
  <c r="AB92" i="12"/>
  <c r="Z11" i="12"/>
  <c r="Z64" i="12"/>
  <c r="Z97" i="12"/>
  <c r="AS97" i="12" s="1"/>
  <c r="Z13" i="12"/>
  <c r="AS13" i="12" s="1"/>
  <c r="Z110" i="12"/>
  <c r="AS110" i="12" s="1"/>
  <c r="AR110" i="12"/>
  <c r="Z107" i="12"/>
  <c r="Z17" i="12"/>
  <c r="AS17" i="12" s="1"/>
  <c r="Z70" i="12"/>
  <c r="AS70" i="12" s="1"/>
  <c r="Z146" i="12"/>
  <c r="Z73" i="12"/>
  <c r="AS73" i="12" s="1"/>
  <c r="Z25" i="12"/>
  <c r="AS25" i="12" s="1"/>
  <c r="Z105" i="12"/>
  <c r="AS105" i="12" s="1"/>
  <c r="Z35" i="12"/>
  <c r="Z95" i="12"/>
  <c r="Z143" i="12"/>
  <c r="Z28" i="12"/>
  <c r="AS28" i="12" s="1"/>
  <c r="Z24" i="12"/>
  <c r="Z62" i="12"/>
  <c r="AS62" i="12" s="1"/>
  <c r="Z115" i="12"/>
  <c r="AB10" i="12"/>
  <c r="AR10" i="12" s="1"/>
  <c r="AB107" i="12"/>
  <c r="AR107" i="12" s="1"/>
  <c r="AS107" i="12"/>
  <c r="AB69" i="12"/>
  <c r="AR69" i="12" s="1"/>
  <c r="AB63" i="12"/>
  <c r="AR63" i="12" s="1"/>
  <c r="Z147" i="12"/>
  <c r="AS147" i="12" s="1"/>
  <c r="Z29" i="12"/>
  <c r="AS29" i="12" s="1"/>
  <c r="Z21" i="12"/>
  <c r="AS21" i="12" s="1"/>
  <c r="Z45" i="12"/>
  <c r="Z44" i="12"/>
  <c r="AS44" i="12" s="1"/>
  <c r="AB30" i="12"/>
  <c r="AB96" i="12"/>
  <c r="AR96" i="12" s="1"/>
  <c r="AB61" i="12"/>
  <c r="AR61" i="12" s="1"/>
  <c r="AB133" i="12"/>
  <c r="AR133" i="12" s="1"/>
  <c r="AB120" i="12"/>
  <c r="AR120" i="12" s="1"/>
  <c r="Z18" i="12"/>
  <c r="AR18" i="12"/>
  <c r="Z9" i="12"/>
  <c r="AS9" i="12" s="1"/>
  <c r="Z55" i="12"/>
  <c r="AS55" i="12" s="1"/>
  <c r="Z50" i="12"/>
  <c r="AS50" i="12" s="1"/>
  <c r="AB98" i="12"/>
  <c r="AR98" i="12" s="1"/>
  <c r="AB86" i="12"/>
  <c r="AR86" i="12" s="1"/>
  <c r="AS86" i="12"/>
  <c r="AB74" i="12"/>
  <c r="AR74" i="12" s="1"/>
  <c r="AB109" i="12"/>
  <c r="AR109" i="12" s="1"/>
  <c r="AB103" i="12"/>
  <c r="Z121" i="12"/>
  <c r="AS121" i="12" s="1"/>
  <c r="AR121" i="12"/>
  <c r="Z142" i="12"/>
  <c r="AS142" i="12" s="1"/>
  <c r="AB7" i="12"/>
  <c r="AR7" i="12" s="1"/>
  <c r="AB48" i="12"/>
  <c r="AR48" i="12" s="1"/>
  <c r="AB9" i="12"/>
  <c r="AR9" i="12" s="1"/>
  <c r="AB104" i="12"/>
  <c r="AB34" i="12"/>
  <c r="AB149" i="12"/>
  <c r="AR149" i="12" s="1"/>
  <c r="AB15" i="12"/>
  <c r="AR15" i="12" s="1"/>
  <c r="AB52" i="12"/>
  <c r="AR52" i="12" s="1"/>
  <c r="AS52" i="12"/>
  <c r="Z99" i="12"/>
  <c r="Z10" i="12"/>
  <c r="Z116" i="12"/>
  <c r="Z109" i="12"/>
  <c r="AA109" i="12" s="1"/>
  <c r="AT109" i="12" s="1"/>
  <c r="Z58" i="12"/>
  <c r="Z84" i="12"/>
  <c r="AA84" i="12" s="1"/>
  <c r="AT84" i="12" s="1"/>
  <c r="AR84" i="12"/>
  <c r="AB59" i="12"/>
  <c r="AR59" i="12" s="1"/>
  <c r="AB134" i="12"/>
  <c r="AR134" i="12" s="1"/>
  <c r="AB55" i="12"/>
  <c r="AR55" i="12" s="1"/>
  <c r="AB42" i="12"/>
  <c r="AR42" i="12" s="1"/>
  <c r="AB147" i="12"/>
  <c r="AR147" i="12" s="1"/>
  <c r="AB108" i="12"/>
  <c r="AR108" i="12" s="1"/>
  <c r="AB37" i="12"/>
  <c r="AR37" i="12" s="1"/>
  <c r="AB125" i="12"/>
  <c r="AB17" i="12"/>
  <c r="AR17" i="12" s="1"/>
  <c r="AB124" i="12"/>
  <c r="AR124" i="12" s="1"/>
  <c r="AB119" i="12"/>
  <c r="AR119" i="12" s="1"/>
  <c r="AB33" i="12"/>
  <c r="AR33" i="12" s="1"/>
  <c r="AS33" i="12"/>
  <c r="AB3" i="12"/>
  <c r="AR3" i="12" s="1"/>
  <c r="AB66" i="12"/>
  <c r="AR66" i="12" s="1"/>
  <c r="Z56" i="12"/>
  <c r="Z26" i="12"/>
  <c r="AS26" i="12" s="1"/>
  <c r="Z12" i="12"/>
  <c r="Z43" i="12"/>
  <c r="AS43" i="12" s="1"/>
  <c r="Z85" i="12"/>
  <c r="AS85" i="12" s="1"/>
  <c r="Z82" i="12"/>
  <c r="Z88" i="12"/>
  <c r="Z89" i="12"/>
  <c r="AS89" i="12" s="1"/>
  <c r="Z93" i="12"/>
  <c r="Z101" i="12"/>
  <c r="Z151" i="12"/>
  <c r="Z72" i="12"/>
  <c r="Z8" i="12"/>
  <c r="Z112" i="12"/>
  <c r="AS112" i="12" s="1"/>
  <c r="Z111" i="12"/>
  <c r="Z14" i="12"/>
  <c r="AS14" i="12" s="1"/>
  <c r="Z59" i="12"/>
  <c r="AS59" i="12" s="1"/>
  <c r="Z104" i="12"/>
  <c r="AA104" i="12" s="1"/>
  <c r="AT104" i="12" s="1"/>
  <c r="AR104" i="12"/>
  <c r="Z148" i="12"/>
  <c r="Z48" i="12"/>
  <c r="AS48" i="12" s="1"/>
  <c r="AB88" i="12"/>
  <c r="AR88" i="12" s="1"/>
  <c r="AB146" i="12"/>
  <c r="AR146" i="12" s="1"/>
  <c r="AS146" i="12"/>
  <c r="AB6" i="12"/>
  <c r="AR6" i="12" s="1"/>
  <c r="AB12" i="12"/>
  <c r="AR12" i="12" s="1"/>
  <c r="Z19" i="12"/>
  <c r="Z131" i="12"/>
  <c r="AS131" i="12" s="1"/>
  <c r="Z133" i="12"/>
  <c r="AS133" i="12" s="1"/>
  <c r="AB65" i="12"/>
  <c r="AB117" i="12"/>
  <c r="AS117" i="12"/>
  <c r="AB132" i="12"/>
  <c r="AR132" i="12" s="1"/>
  <c r="AS132" i="12"/>
  <c r="AB131" i="12"/>
  <c r="AR131" i="12" s="1"/>
  <c r="AB54" i="12"/>
  <c r="AR54" i="12" s="1"/>
  <c r="Z63" i="12"/>
  <c r="AA63" i="12" s="1"/>
  <c r="AT63" i="12" s="1"/>
  <c r="Z27" i="12"/>
  <c r="AS27" i="12" s="1"/>
  <c r="Z134" i="12"/>
  <c r="AB73" i="12"/>
  <c r="AR73" i="12" s="1"/>
  <c r="AB16" i="12"/>
  <c r="AR16" i="12" s="1"/>
  <c r="AB105" i="12"/>
  <c r="AB126" i="12"/>
  <c r="AR126" i="12" s="1"/>
  <c r="AB50" i="12"/>
  <c r="AR50" i="12" s="1"/>
  <c r="AB90" i="12"/>
  <c r="AS90" i="12"/>
  <c r="Z16" i="12"/>
  <c r="AA16" i="12" s="1"/>
  <c r="AT16" i="12" s="1"/>
  <c r="AB106" i="12"/>
  <c r="AB76" i="12"/>
  <c r="AB89" i="12"/>
  <c r="AR89" i="12" s="1"/>
  <c r="AB72" i="12"/>
  <c r="AS72" i="12"/>
  <c r="AB60" i="12"/>
  <c r="AR60" i="12" s="1"/>
  <c r="AB46" i="12"/>
  <c r="AR46" i="12" s="1"/>
  <c r="AS46" i="12"/>
  <c r="Z126" i="12"/>
  <c r="Z74" i="12"/>
  <c r="Z32" i="12"/>
  <c r="AA32" i="12" s="1"/>
  <c r="AT32" i="12" s="1"/>
  <c r="AR32" i="12"/>
  <c r="Z125" i="12"/>
  <c r="AA125" i="12" s="1"/>
  <c r="AT125" i="12" s="1"/>
  <c r="AR125" i="12"/>
  <c r="Z49" i="12"/>
  <c r="Z3" i="12"/>
  <c r="AS3" i="12" s="1"/>
  <c r="Z46" i="12"/>
  <c r="Z140" i="12"/>
  <c r="AS140" i="12" s="1"/>
  <c r="AR140" i="12"/>
  <c r="AB58" i="12"/>
  <c r="AS58" i="12"/>
  <c r="AB113" i="12"/>
  <c r="AR113" i="12" s="1"/>
  <c r="AB101" i="12"/>
  <c r="AR101" i="12" s="1"/>
  <c r="AS101" i="12"/>
  <c r="AB19" i="12"/>
  <c r="AR19" i="12" s="1"/>
  <c r="AB71" i="12"/>
  <c r="Z106" i="12"/>
  <c r="AR106" i="12"/>
  <c r="AB44" i="12"/>
  <c r="AR44" i="12" s="1"/>
  <c r="Z42" i="12"/>
  <c r="AS42" i="12" s="1"/>
  <c r="Z71" i="12"/>
  <c r="AS71" i="12" s="1"/>
  <c r="AR71" i="12"/>
  <c r="Z120" i="12"/>
  <c r="Z38" i="12"/>
  <c r="Z123" i="12"/>
  <c r="AR123" i="12"/>
  <c r="Z65" i="12"/>
  <c r="AS65" i="12" s="1"/>
  <c r="AR65" i="12"/>
  <c r="Z136" i="12"/>
  <c r="AR136" i="12"/>
  <c r="Z20" i="12"/>
  <c r="Z91" i="12"/>
  <c r="AS91" i="12" s="1"/>
  <c r="Z103" i="12"/>
  <c r="AA103" i="12" s="1"/>
  <c r="AT103" i="12" s="1"/>
  <c r="AR103" i="12"/>
  <c r="Z149" i="12"/>
  <c r="Z81" i="12"/>
  <c r="AS81" i="12" s="1"/>
  <c r="AR81" i="12"/>
  <c r="Z100" i="12"/>
  <c r="AS100" i="12" s="1"/>
  <c r="Z22" i="12"/>
  <c r="Z39" i="12"/>
  <c r="Z83" i="12"/>
  <c r="AB79" i="12"/>
  <c r="AR79" i="12" s="1"/>
  <c r="AB95" i="12"/>
  <c r="AR95" i="12" s="1"/>
  <c r="AS95" i="12"/>
  <c r="AB151" i="12"/>
  <c r="AR151" i="12" s="1"/>
  <c r="AB148" i="12"/>
  <c r="AR148" i="12" s="1"/>
  <c r="AB78" i="12"/>
  <c r="AR78" i="12" s="1"/>
  <c r="AB128" i="12"/>
  <c r="AR128" i="12" s="1"/>
  <c r="AS128" i="12"/>
  <c r="Z144" i="12"/>
  <c r="AS144" i="12" s="1"/>
  <c r="Z36" i="12"/>
  <c r="Z137" i="12"/>
  <c r="AS137" i="12" s="1"/>
  <c r="Z66" i="12"/>
  <c r="AS66" i="12" s="1"/>
  <c r="AB83" i="12"/>
  <c r="AR83" i="12" s="1"/>
  <c r="AB141" i="12"/>
  <c r="AR141" i="12" s="1"/>
  <c r="AS141" i="12"/>
  <c r="AB143" i="12"/>
  <c r="AR143" i="12" s="1"/>
  <c r="AS143" i="12"/>
  <c r="AB53" i="12"/>
  <c r="AB21" i="12"/>
  <c r="AR21" i="12" s="1"/>
  <c r="Z108" i="12"/>
  <c r="Z54" i="12"/>
  <c r="Z127" i="12"/>
  <c r="AS127" i="12" s="1"/>
  <c r="Z129" i="12"/>
  <c r="AS129" i="12" s="1"/>
  <c r="Z6" i="12"/>
  <c r="AS6" i="12" s="1"/>
  <c r="AB93" i="12"/>
  <c r="AR93" i="12" s="1"/>
  <c r="AB26" i="12"/>
  <c r="AR26" i="12" s="1"/>
  <c r="AB100" i="12"/>
  <c r="AR100" i="12" s="1"/>
  <c r="AB27" i="12"/>
  <c r="AR27" i="12" s="1"/>
  <c r="Z113" i="12"/>
  <c r="AS113" i="12" s="1"/>
  <c r="Z114" i="12"/>
  <c r="AS114" i="12" s="1"/>
  <c r="AB112" i="12"/>
  <c r="AB102" i="12"/>
  <c r="AR102" i="12" s="1"/>
  <c r="AB39" i="12"/>
  <c r="AR39" i="12" s="1"/>
  <c r="AS39" i="12"/>
  <c r="AB127" i="12"/>
  <c r="AR127" i="12" s="1"/>
  <c r="AB28" i="12"/>
  <c r="AR28" i="12" s="1"/>
  <c r="Z60" i="12"/>
  <c r="AS60" i="12" s="1"/>
  <c r="Z87" i="12"/>
  <c r="Z57" i="12"/>
  <c r="Z119" i="12"/>
  <c r="AS119" i="12" s="1"/>
  <c r="AB122" i="12"/>
  <c r="AR122" i="12" s="1"/>
  <c r="AS122" i="12"/>
  <c r="AB49" i="12"/>
  <c r="AR49" i="12" s="1"/>
  <c r="AB87" i="12"/>
  <c r="AR87" i="12" s="1"/>
  <c r="AB40" i="12"/>
  <c r="AR40" i="12" s="1"/>
  <c r="AS40" i="12"/>
  <c r="Z118" i="12"/>
  <c r="AS118" i="12" s="1"/>
  <c r="AB116" i="12"/>
  <c r="AR116" i="12" s="1"/>
  <c r="AS116" i="12"/>
  <c r="AB75" i="12"/>
  <c r="AR75" i="12" s="1"/>
  <c r="AB43" i="12"/>
  <c r="AR43" i="12" s="1"/>
  <c r="AB115" i="12"/>
  <c r="AA115" i="12" s="1"/>
  <c r="AT115" i="12" s="1"/>
  <c r="AS115" i="12"/>
  <c r="AB47" i="12"/>
  <c r="AR47" i="12" s="1"/>
  <c r="AS47" i="12"/>
  <c r="AB56" i="12"/>
  <c r="AR56" i="12" s="1"/>
  <c r="AS56" i="12"/>
  <c r="AB77" i="12"/>
  <c r="AR77" i="12" s="1"/>
  <c r="AB68" i="12"/>
  <c r="AR68" i="12" s="1"/>
  <c r="AS68" i="12"/>
  <c r="AB24" i="12"/>
  <c r="AR24" i="12" s="1"/>
  <c r="AB31" i="12"/>
  <c r="AR31" i="12" s="1"/>
  <c r="AB137" i="12"/>
  <c r="AR137" i="12" s="1"/>
  <c r="AB20" i="12"/>
  <c r="AR20" i="12" s="1"/>
  <c r="AS20" i="12"/>
  <c r="AB118" i="12"/>
  <c r="AB64" i="12"/>
  <c r="AR64" i="12" s="1"/>
  <c r="AS64" i="12"/>
  <c r="AB22" i="12"/>
  <c r="AR22" i="12" s="1"/>
  <c r="AB38" i="12"/>
  <c r="AA38" i="12" s="1"/>
  <c r="AT38" i="12" s="1"/>
  <c r="AS38" i="12"/>
  <c r="AB97" i="12"/>
  <c r="AR97" i="12" s="1"/>
  <c r="AB36" i="12"/>
  <c r="AR36" i="12" s="1"/>
  <c r="AB13" i="12"/>
  <c r="AB11" i="12"/>
  <c r="AR11" i="12" s="1"/>
  <c r="AS11" i="12"/>
  <c r="AB142" i="12"/>
  <c r="AB85" i="12"/>
  <c r="AR85" i="12" s="1"/>
  <c r="AB138" i="12"/>
  <c r="AR138" i="12" s="1"/>
  <c r="AB80" i="12"/>
  <c r="AB51" i="12"/>
  <c r="AB144" i="12"/>
  <c r="AR144" i="12" s="1"/>
  <c r="AB67" i="12"/>
  <c r="AR67" i="12" s="1"/>
  <c r="AB4" i="12"/>
  <c r="AA4" i="12" s="1"/>
  <c r="AT4" i="12" s="1"/>
  <c r="AB35" i="12"/>
  <c r="AR35" i="12" s="1"/>
  <c r="AB62" i="12"/>
  <c r="AR62" i="12" s="1"/>
  <c r="Z34" i="12"/>
  <c r="AS34" i="12" s="1"/>
  <c r="AR34" i="12"/>
  <c r="Z77" i="12"/>
  <c r="Z15" i="12"/>
  <c r="AS15" i="12" s="1"/>
  <c r="Z80" i="12"/>
  <c r="AS80" i="12" s="1"/>
  <c r="AR80" i="12"/>
  <c r="Z139" i="12"/>
  <c r="Z30" i="12"/>
  <c r="AR30" i="12"/>
  <c r="Z37" i="12"/>
  <c r="AS37" i="12" s="1"/>
  <c r="Z79" i="12"/>
  <c r="Z135" i="12"/>
  <c r="AA135" i="12" s="1"/>
  <c r="AT135" i="12" s="1"/>
  <c r="AR135" i="12"/>
  <c r="Z78" i="12"/>
  <c r="Z138" i="12"/>
  <c r="AS138" i="12" s="1"/>
  <c r="Z76" i="12"/>
  <c r="AS76" i="12" s="1"/>
  <c r="AR76" i="12"/>
  <c r="Z92" i="12"/>
  <c r="AA92" i="12" s="1"/>
  <c r="AT92" i="12" s="1"/>
  <c r="AR92" i="12"/>
  <c r="Z102" i="12"/>
  <c r="Z124" i="12"/>
  <c r="AS124" i="12" s="1"/>
  <c r="Z31" i="12"/>
  <c r="AS31" i="12" s="1"/>
  <c r="Z41" i="12"/>
  <c r="AS41" i="12" s="1"/>
  <c r="Z94" i="12"/>
  <c r="AB82" i="12"/>
  <c r="AR82" i="12" s="1"/>
  <c r="AS82" i="12"/>
  <c r="AA44" i="12"/>
  <c r="AT44" i="12" s="1"/>
  <c r="AA48" i="12"/>
  <c r="AT48" i="12" s="1"/>
  <c r="AA9" i="12"/>
  <c r="AT9" i="12" s="1"/>
  <c r="AA69" i="12"/>
  <c r="AT69" i="12" s="1"/>
  <c r="AA86" i="12"/>
  <c r="AT86" i="12" s="1"/>
  <c r="AA96" i="12"/>
  <c r="AT96" i="12" s="1"/>
  <c r="AA7" i="12"/>
  <c r="AT7" i="12" s="1"/>
  <c r="AA132" i="12"/>
  <c r="AT132" i="12" s="1"/>
  <c r="AA34" i="12"/>
  <c r="AT34" i="12" s="1"/>
  <c r="AA110" i="12"/>
  <c r="AT110" i="12" s="1"/>
  <c r="AA107" i="12"/>
  <c r="AT107" i="12" s="1"/>
  <c r="AA17" i="12"/>
  <c r="AT17" i="12" s="1"/>
  <c r="AA25" i="12"/>
  <c r="AT25" i="12" s="1"/>
  <c r="AA143" i="12"/>
  <c r="AT143" i="12" s="1"/>
  <c r="AB2" i="12"/>
  <c r="AR2" i="12" s="1"/>
  <c r="Z2" i="12"/>
  <c r="AS2" i="12" s="1"/>
  <c r="AI95" i="11"/>
  <c r="AI63" i="11"/>
  <c r="AI86" i="11"/>
  <c r="AI71" i="11"/>
  <c r="AI64" i="11"/>
  <c r="AI91" i="11"/>
  <c r="AI59" i="11"/>
  <c r="AI87" i="11"/>
  <c r="AI70" i="11"/>
  <c r="AI26" i="11"/>
  <c r="AI25" i="11"/>
  <c r="AI45" i="11"/>
  <c r="AI42" i="11"/>
  <c r="AI41" i="11"/>
  <c r="AI28" i="11"/>
  <c r="AI17" i="11"/>
  <c r="AI78" i="11"/>
  <c r="AI99" i="11"/>
  <c r="AI75" i="11"/>
  <c r="AI79" i="11"/>
  <c r="AI19" i="11"/>
  <c r="AI60" i="11"/>
  <c r="AI115" i="11"/>
  <c r="AI89" i="11"/>
  <c r="AI90" i="11"/>
  <c r="AI104" i="11"/>
  <c r="AI93" i="11"/>
  <c r="AI56" i="11"/>
  <c r="AI54" i="11"/>
  <c r="AI74" i="11"/>
  <c r="AI77" i="11"/>
  <c r="AI125" i="11"/>
  <c r="AI116" i="11"/>
  <c r="AI38" i="11"/>
  <c r="AI67" i="11"/>
  <c r="AI57" i="11"/>
  <c r="AI98" i="11"/>
  <c r="AI3" i="11"/>
  <c r="AI119" i="11"/>
  <c r="AI100" i="11"/>
  <c r="AI110" i="11"/>
  <c r="AI123" i="11"/>
  <c r="AI73" i="11"/>
  <c r="AI35" i="11"/>
  <c r="AI118" i="11"/>
  <c r="AI106" i="11"/>
  <c r="AI33" i="11"/>
  <c r="AI16" i="11"/>
  <c r="AI113" i="11"/>
  <c r="AI12" i="11"/>
  <c r="AI20" i="11"/>
  <c r="AI24" i="11"/>
  <c r="AI83" i="11"/>
  <c r="AI4" i="11"/>
  <c r="AI29" i="11"/>
  <c r="AI49" i="11"/>
  <c r="AI46" i="11"/>
  <c r="AI40" i="11"/>
  <c r="AI94" i="11"/>
  <c r="AI111" i="11"/>
  <c r="AI22" i="11"/>
  <c r="AI103" i="11"/>
  <c r="AI121" i="11"/>
  <c r="AI9" i="11"/>
  <c r="AI72" i="11"/>
  <c r="AI32" i="11"/>
  <c r="AI109" i="11"/>
  <c r="AI122" i="11"/>
  <c r="AI65" i="11"/>
  <c r="AI105" i="11"/>
  <c r="AI31" i="11"/>
  <c r="AI80" i="11"/>
  <c r="AI108" i="11"/>
  <c r="AI21" i="11"/>
  <c r="AI50" i="11"/>
  <c r="AI52" i="11"/>
  <c r="AI101" i="11"/>
  <c r="AI69" i="11"/>
  <c r="AI68" i="11"/>
  <c r="AI37" i="11"/>
  <c r="AI30" i="11"/>
  <c r="AI102" i="11"/>
  <c r="AI14" i="11"/>
  <c r="AI34" i="11"/>
  <c r="AI7" i="11"/>
  <c r="AI11" i="11"/>
  <c r="AI43" i="11"/>
  <c r="AI85" i="11"/>
  <c r="AI84" i="11"/>
  <c r="AI126" i="11"/>
  <c r="AI44" i="11"/>
  <c r="AI48" i="11"/>
  <c r="AI62" i="11"/>
  <c r="AI92" i="11"/>
  <c r="AI124" i="11"/>
  <c r="AI120" i="11"/>
  <c r="AI15" i="11"/>
  <c r="AI10" i="11"/>
  <c r="AI8" i="11"/>
  <c r="AI51" i="11"/>
  <c r="AI112" i="11"/>
  <c r="AI58" i="11"/>
  <c r="AI61" i="11"/>
  <c r="AI81" i="11"/>
  <c r="AI107" i="11"/>
  <c r="AI88" i="11"/>
  <c r="AI53" i="11"/>
  <c r="AI18" i="11"/>
  <c r="AI6" i="11"/>
  <c r="AI13" i="11"/>
  <c r="AI27" i="11"/>
  <c r="AI96" i="11"/>
  <c r="AI55" i="11"/>
  <c r="AI117" i="11"/>
  <c r="AI76" i="11"/>
  <c r="AI114" i="11"/>
  <c r="AI82" i="11"/>
  <c r="AI97" i="11"/>
  <c r="AI39" i="11"/>
  <c r="AI36" i="11"/>
  <c r="AI47" i="11"/>
  <c r="AI66" i="11"/>
  <c r="AI23" i="11"/>
  <c r="AM56" i="11"/>
  <c r="AM92" i="11"/>
  <c r="AM74" i="11"/>
  <c r="AM60" i="11"/>
  <c r="AM49" i="11"/>
  <c r="AM67" i="11"/>
  <c r="AM95" i="11"/>
  <c r="AM63" i="11"/>
  <c r="AM90" i="11"/>
  <c r="AM58" i="11"/>
  <c r="AM38" i="11"/>
  <c r="AM21" i="11"/>
  <c r="AM22" i="11"/>
  <c r="AM37" i="11"/>
  <c r="AM3" i="11"/>
  <c r="AM4" i="11"/>
  <c r="AM14" i="11"/>
  <c r="AM34" i="11"/>
  <c r="AM44" i="11"/>
  <c r="AM36" i="11"/>
  <c r="AM55" i="11"/>
  <c r="AM53" i="11"/>
  <c r="AM104" i="11"/>
  <c r="AM70" i="11"/>
  <c r="AM124" i="11"/>
  <c r="AM115" i="11"/>
  <c r="AM81" i="11"/>
  <c r="AM12" i="11"/>
  <c r="AM106" i="11"/>
  <c r="AM73" i="11"/>
  <c r="AM103" i="11"/>
  <c r="AM96" i="11"/>
  <c r="AM111" i="11"/>
  <c r="AM123" i="11"/>
  <c r="AM108" i="11"/>
  <c r="AM31" i="11"/>
  <c r="AM91" i="11"/>
  <c r="AM39" i="11"/>
  <c r="AM79" i="11"/>
  <c r="AM23" i="11"/>
  <c r="AM116" i="11"/>
  <c r="AM102" i="11"/>
  <c r="AM84" i="11"/>
  <c r="AM71" i="11"/>
  <c r="AM107" i="11"/>
  <c r="AM125" i="11"/>
  <c r="AM45" i="11"/>
  <c r="AM41" i="11"/>
  <c r="AM47" i="11"/>
  <c r="AM77" i="11"/>
  <c r="AM51" i="11"/>
  <c r="AM76" i="11"/>
  <c r="AM68" i="11"/>
  <c r="AM13" i="11"/>
  <c r="AM6" i="11"/>
  <c r="AM25" i="11"/>
  <c r="AM82" i="11"/>
  <c r="AM83" i="11"/>
  <c r="AM118" i="11"/>
  <c r="AM109" i="11"/>
  <c r="AM88" i="11"/>
  <c r="AM113" i="11"/>
  <c r="AM66" i="11"/>
  <c r="AM101" i="11"/>
  <c r="AM97" i="11"/>
  <c r="AM30" i="11"/>
  <c r="AM15" i="11"/>
  <c r="AM46" i="11"/>
  <c r="AM100" i="11"/>
  <c r="AM112" i="11"/>
  <c r="AM89" i="11"/>
  <c r="AM126" i="11"/>
  <c r="AM24" i="11"/>
  <c r="AM59" i="11"/>
  <c r="AM85" i="11"/>
  <c r="AM117" i="11"/>
  <c r="AM93" i="11"/>
  <c r="AM121" i="11"/>
  <c r="AM8" i="11"/>
  <c r="AM61" i="11"/>
  <c r="AM87" i="11"/>
  <c r="AM19" i="11"/>
  <c r="AM98" i="11"/>
  <c r="AM52" i="11"/>
  <c r="AM10" i="11"/>
  <c r="AM7" i="11"/>
  <c r="AM48" i="11"/>
  <c r="AM72" i="11"/>
  <c r="AM26" i="11"/>
  <c r="AM105" i="11"/>
  <c r="AM57" i="11"/>
  <c r="AM29" i="11"/>
  <c r="AM28" i="11"/>
  <c r="AM75" i="11"/>
  <c r="AM9" i="11"/>
  <c r="AM40" i="11"/>
  <c r="AM20" i="11"/>
  <c r="AM120" i="11"/>
  <c r="AM65" i="11"/>
  <c r="AM114" i="11"/>
  <c r="AM64" i="11"/>
  <c r="AM18" i="11"/>
  <c r="AM35" i="11"/>
  <c r="AM69" i="11"/>
  <c r="AM33" i="11"/>
  <c r="AM11" i="11"/>
  <c r="AM17" i="11"/>
  <c r="AM42" i="11"/>
  <c r="AM50" i="11"/>
  <c r="AM122" i="11"/>
  <c r="AM119" i="11"/>
  <c r="AM99" i="11"/>
  <c r="AM80" i="11"/>
  <c r="AM110" i="11"/>
  <c r="AM78" i="11"/>
  <c r="AM62" i="11"/>
  <c r="AM27" i="11"/>
  <c r="AM16" i="11"/>
  <c r="AM43" i="11"/>
  <c r="AM54" i="11"/>
  <c r="AM86" i="11"/>
  <c r="AM94" i="11"/>
  <c r="AM32" i="11"/>
  <c r="AM2" i="11"/>
  <c r="AI2" i="11"/>
  <c r="Z2" i="11" s="1"/>
  <c r="AA67" i="12" l="1"/>
  <c r="AT67" i="12" s="1"/>
  <c r="AA114" i="12"/>
  <c r="AT114" i="12" s="1"/>
  <c r="AA59" i="12"/>
  <c r="AT59" i="12" s="1"/>
  <c r="AA139" i="12"/>
  <c r="AT139" i="12" s="1"/>
  <c r="AA51" i="12"/>
  <c r="AT51" i="12" s="1"/>
  <c r="AA13" i="12"/>
  <c r="AT13" i="12" s="1"/>
  <c r="AA83" i="12"/>
  <c r="AT83" i="12" s="1"/>
  <c r="AA97" i="12"/>
  <c r="AT97" i="12" s="1"/>
  <c r="AA121" i="12"/>
  <c r="AT121" i="12" s="1"/>
  <c r="AA14" i="12"/>
  <c r="AT14" i="12" s="1"/>
  <c r="AA42" i="12"/>
  <c r="AT42" i="12" s="1"/>
  <c r="AA147" i="12"/>
  <c r="AT147" i="12" s="1"/>
  <c r="AA3" i="12"/>
  <c r="AT3" i="12" s="1"/>
  <c r="AA113" i="12"/>
  <c r="AT113" i="12" s="1"/>
  <c r="AA28" i="12"/>
  <c r="AT28" i="12" s="1"/>
  <c r="AA52" i="12"/>
  <c r="AT52" i="12" s="1"/>
  <c r="AA71" i="12"/>
  <c r="AT71" i="12" s="1"/>
  <c r="AS16" i="12"/>
  <c r="AA41" i="12"/>
  <c r="AT41" i="12" s="1"/>
  <c r="AA122" i="12"/>
  <c r="AT122" i="12" s="1"/>
  <c r="AA6" i="12"/>
  <c r="AT6" i="12" s="1"/>
  <c r="AA108" i="12"/>
  <c r="AT108" i="12" s="1"/>
  <c r="AS83" i="12"/>
  <c r="AS103" i="12"/>
  <c r="AA50" i="12"/>
  <c r="AT50" i="12" s="1"/>
  <c r="AA124" i="12"/>
  <c r="AT124" i="12" s="1"/>
  <c r="AA79" i="12"/>
  <c r="AT79" i="12" s="1"/>
  <c r="AA100" i="12"/>
  <c r="AT100" i="12" s="1"/>
  <c r="AA64" i="12"/>
  <c r="AT64" i="12" s="1"/>
  <c r="AA129" i="12"/>
  <c r="AT129" i="12" s="1"/>
  <c r="AA81" i="12"/>
  <c r="AT81" i="12" s="1"/>
  <c r="AA77" i="12"/>
  <c r="AT77" i="12" s="1"/>
  <c r="AA22" i="12"/>
  <c r="AT22" i="12" s="1"/>
  <c r="AA20" i="12"/>
  <c r="AT20" i="12" s="1"/>
  <c r="AR38" i="12"/>
  <c r="AS109" i="12"/>
  <c r="AA148" i="12"/>
  <c r="AT148" i="12" s="1"/>
  <c r="AS125" i="12"/>
  <c r="AA80" i="12"/>
  <c r="AT80" i="12" s="1"/>
  <c r="AA68" i="12"/>
  <c r="AT68" i="12" s="1"/>
  <c r="AS22" i="12"/>
  <c r="AA106" i="12"/>
  <c r="AT106" i="12" s="1"/>
  <c r="AS104" i="12"/>
  <c r="AA146" i="12"/>
  <c r="AT146" i="12" s="1"/>
  <c r="AR13" i="12"/>
  <c r="AR115" i="12"/>
  <c r="AA70" i="12"/>
  <c r="AT70" i="12" s="1"/>
  <c r="AS139" i="12"/>
  <c r="AS79" i="12"/>
  <c r="AS63" i="12"/>
  <c r="AS32" i="12"/>
  <c r="AA76" i="12"/>
  <c r="AT76" i="12" s="1"/>
  <c r="AA65" i="12"/>
  <c r="AT65" i="12" s="1"/>
  <c r="AA18" i="12"/>
  <c r="AT18" i="12" s="1"/>
  <c r="AA47" i="12"/>
  <c r="AT47" i="12" s="1"/>
  <c r="AA46" i="12"/>
  <c r="AT46" i="12" s="1"/>
  <c r="AA141" i="12"/>
  <c r="AT141" i="12" s="1"/>
  <c r="AA39" i="12"/>
  <c r="AT39" i="12" s="1"/>
  <c r="AA62" i="12"/>
  <c r="AT62" i="12" s="1"/>
  <c r="AA128" i="12"/>
  <c r="AT128" i="12" s="1"/>
  <c r="AA37" i="12"/>
  <c r="AT37" i="12" s="1"/>
  <c r="AA33" i="12"/>
  <c r="AT33" i="12" s="1"/>
  <c r="AA119" i="12"/>
  <c r="AT119" i="12" s="1"/>
  <c r="AS148" i="12"/>
  <c r="AA123" i="12"/>
  <c r="AT123" i="12" s="1"/>
  <c r="AA11" i="12"/>
  <c r="AT11" i="12" s="1"/>
  <c r="AA120" i="12"/>
  <c r="AT120" i="12" s="1"/>
  <c r="AS120" i="12"/>
  <c r="AA49" i="12"/>
  <c r="AT49" i="12" s="1"/>
  <c r="AS49" i="12"/>
  <c r="AS106" i="12"/>
  <c r="AA75" i="12"/>
  <c r="AT75" i="12" s="1"/>
  <c r="AS102" i="12"/>
  <c r="AA102" i="12"/>
  <c r="AT102" i="12" s="1"/>
  <c r="AA144" i="12"/>
  <c r="AT144" i="12" s="1"/>
  <c r="AA136" i="12"/>
  <c r="AT136" i="12" s="1"/>
  <c r="AS136" i="12"/>
  <c r="AA58" i="12"/>
  <c r="AT58" i="12" s="1"/>
  <c r="AR58" i="12"/>
  <c r="AA142" i="12"/>
  <c r="AT142" i="12" s="1"/>
  <c r="AR142" i="12"/>
  <c r="AA134" i="12"/>
  <c r="AT134" i="12" s="1"/>
  <c r="AS134" i="12"/>
  <c r="AA151" i="12"/>
  <c r="AT151" i="12" s="1"/>
  <c r="AS151" i="12"/>
  <c r="AA10" i="12"/>
  <c r="AT10" i="12" s="1"/>
  <c r="AS10" i="12"/>
  <c r="AA45" i="12"/>
  <c r="AT45" i="12" s="1"/>
  <c r="AS45" i="12"/>
  <c r="AS35" i="12"/>
  <c r="AA35" i="12"/>
  <c r="AT35" i="12" s="1"/>
  <c r="AA98" i="12"/>
  <c r="AT98" i="12" s="1"/>
  <c r="AS98" i="12"/>
  <c r="AA61" i="12"/>
  <c r="AT61" i="12" s="1"/>
  <c r="AS61" i="12"/>
  <c r="AA19" i="12"/>
  <c r="AT19" i="12" s="1"/>
  <c r="AS19" i="12"/>
  <c r="AS84" i="12"/>
  <c r="AA5" i="12"/>
  <c r="AT5" i="12" s="1"/>
  <c r="AS5" i="12"/>
  <c r="AA127" i="12"/>
  <c r="AT127" i="12" s="1"/>
  <c r="AA94" i="12"/>
  <c r="AT94" i="12" s="1"/>
  <c r="AS94" i="12"/>
  <c r="AA112" i="12"/>
  <c r="AT112" i="12" s="1"/>
  <c r="AR112" i="12"/>
  <c r="AA53" i="12"/>
  <c r="AT53" i="12" s="1"/>
  <c r="AR53" i="12"/>
  <c r="AR117" i="12"/>
  <c r="AA117" i="12"/>
  <c r="AT117" i="12" s="1"/>
  <c r="AS111" i="12"/>
  <c r="AA111" i="12"/>
  <c r="AT111" i="12" s="1"/>
  <c r="AA24" i="12"/>
  <c r="AT24" i="12" s="1"/>
  <c r="AS24" i="12"/>
  <c r="AA31" i="12"/>
  <c r="AT31" i="12" s="1"/>
  <c r="AR72" i="12"/>
  <c r="AA72" i="12"/>
  <c r="AT72" i="12" s="1"/>
  <c r="AA105" i="12"/>
  <c r="AT105" i="12" s="1"/>
  <c r="AR105" i="12"/>
  <c r="AA95" i="12"/>
  <c r="AT95" i="12" s="1"/>
  <c r="AA40" i="12"/>
  <c r="AT40" i="12" s="1"/>
  <c r="AA30" i="12"/>
  <c r="AT30" i="12" s="1"/>
  <c r="AS30" i="12"/>
  <c r="AA126" i="12"/>
  <c r="AT126" i="12" s="1"/>
  <c r="AS126" i="12"/>
  <c r="AA12" i="12"/>
  <c r="AT12" i="12" s="1"/>
  <c r="AS12" i="12"/>
  <c r="AA130" i="12"/>
  <c r="AT130" i="12" s="1"/>
  <c r="AS130" i="12"/>
  <c r="AA23" i="12"/>
  <c r="AT23" i="12" s="1"/>
  <c r="AS23" i="12"/>
  <c r="AA87" i="12"/>
  <c r="AT87" i="12" s="1"/>
  <c r="AS87" i="12"/>
  <c r="AA149" i="12"/>
  <c r="AT149" i="12" s="1"/>
  <c r="AS149" i="12"/>
  <c r="AA118" i="12"/>
  <c r="AT118" i="12" s="1"/>
  <c r="AR118" i="12"/>
  <c r="AA78" i="12"/>
  <c r="AT78" i="12" s="1"/>
  <c r="AS78" i="12"/>
  <c r="AS77" i="12"/>
  <c r="AS54" i="12"/>
  <c r="AA54" i="12"/>
  <c r="AT54" i="12" s="1"/>
  <c r="AS36" i="12"/>
  <c r="AA36" i="12"/>
  <c r="AT36" i="12" s="1"/>
  <c r="AA88" i="12"/>
  <c r="AT88" i="12" s="1"/>
  <c r="AS88" i="12"/>
  <c r="AS92" i="12"/>
  <c r="AS135" i="12"/>
  <c r="AR4" i="12"/>
  <c r="AA60" i="12"/>
  <c r="AT60" i="12" s="1"/>
  <c r="AA27" i="12"/>
  <c r="AT27" i="12" s="1"/>
  <c r="AA66" i="12"/>
  <c r="AT66" i="12" s="1"/>
  <c r="AA101" i="12"/>
  <c r="AT101" i="12" s="1"/>
  <c r="AA82" i="12"/>
  <c r="AT82" i="12" s="1"/>
  <c r="AA26" i="12"/>
  <c r="AT26" i="12" s="1"/>
  <c r="AA99" i="12"/>
  <c r="AT99" i="12" s="1"/>
  <c r="AA21" i="12"/>
  <c r="AT21" i="12" s="1"/>
  <c r="AS123" i="12"/>
  <c r="AR51" i="12"/>
  <c r="AA138" i="12"/>
  <c r="AT138" i="12" s="1"/>
  <c r="AA89" i="12"/>
  <c r="AT89" i="12" s="1"/>
  <c r="AA140" i="12"/>
  <c r="AT140" i="12" s="1"/>
  <c r="AA133" i="12"/>
  <c r="AT133" i="12" s="1"/>
  <c r="AA8" i="12"/>
  <c r="AT8" i="12" s="1"/>
  <c r="AA93" i="12"/>
  <c r="AT93" i="12" s="1"/>
  <c r="AA85" i="12"/>
  <c r="AT85" i="12" s="1"/>
  <c r="AA56" i="12"/>
  <c r="AT56" i="12" s="1"/>
  <c r="AA29" i="12"/>
  <c r="AT29" i="12" s="1"/>
  <c r="AS18" i="12"/>
  <c r="AA57" i="12"/>
  <c r="AT57" i="12" s="1"/>
  <c r="AA137" i="12"/>
  <c r="AT137" i="12" s="1"/>
  <c r="AA74" i="12"/>
  <c r="AT74" i="12" s="1"/>
  <c r="AS108" i="12"/>
  <c r="AS74" i="12"/>
  <c r="AS57" i="12"/>
  <c r="AA145" i="12"/>
  <c r="AT145" i="12" s="1"/>
  <c r="AA55" i="12"/>
  <c r="AT55" i="12" s="1"/>
  <c r="AA91" i="12"/>
  <c r="AT91" i="12" s="1"/>
  <c r="AA15" i="12"/>
  <c r="AT15" i="12" s="1"/>
  <c r="AS93" i="12"/>
  <c r="AA90" i="12"/>
  <c r="AT90" i="12" s="1"/>
  <c r="AR90" i="12"/>
  <c r="AA131" i="12"/>
  <c r="AT131" i="12" s="1"/>
  <c r="AA43" i="12"/>
  <c r="AT43" i="12" s="1"/>
  <c r="AA116" i="12"/>
  <c r="AT116" i="12" s="1"/>
  <c r="AA73" i="12"/>
  <c r="AT73" i="12" s="1"/>
  <c r="AS99" i="12"/>
  <c r="AS8" i="12"/>
  <c r="AA150" i="12"/>
  <c r="AT150" i="12" s="1"/>
  <c r="AA2" i="12"/>
  <c r="AT2" i="12" s="1"/>
  <c r="AB18" i="11"/>
  <c r="AR18" i="11" s="1"/>
  <c r="AB28" i="11"/>
  <c r="AB88" i="11"/>
  <c r="AR88" i="11" s="1"/>
  <c r="AB107" i="11"/>
  <c r="AR107" i="11" s="1"/>
  <c r="AB49" i="11"/>
  <c r="AR49" i="11" s="1"/>
  <c r="Z85" i="11"/>
  <c r="AS85" i="11" s="1"/>
  <c r="Z49" i="11"/>
  <c r="Z89" i="11"/>
  <c r="AS89" i="11" s="1"/>
  <c r="AB42" i="11"/>
  <c r="AR42" i="11" s="1"/>
  <c r="AB117" i="11"/>
  <c r="AR117" i="11" s="1"/>
  <c r="AB71" i="11"/>
  <c r="AR71" i="11" s="1"/>
  <c r="AB21" i="11"/>
  <c r="AR21" i="11" s="1"/>
  <c r="Z61" i="11"/>
  <c r="AS61" i="11" s="1"/>
  <c r="Z121" i="11"/>
  <c r="Z115" i="11"/>
  <c r="AS115" i="11" s="1"/>
  <c r="AB32" i="11"/>
  <c r="AR32" i="11" s="1"/>
  <c r="AB98" i="11"/>
  <c r="AR98" i="11" s="1"/>
  <c r="AB84" i="11"/>
  <c r="AB38" i="11"/>
  <c r="Z58" i="11"/>
  <c r="AS58" i="11" s="1"/>
  <c r="Z11" i="11"/>
  <c r="Z4" i="11"/>
  <c r="AS4" i="11" s="1"/>
  <c r="Z60" i="11"/>
  <c r="AS60" i="11" s="1"/>
  <c r="AB120" i="11"/>
  <c r="AR120" i="11" s="1"/>
  <c r="AB59" i="11"/>
  <c r="AR59" i="11" s="1"/>
  <c r="AB123" i="11"/>
  <c r="AR123" i="11" s="1"/>
  <c r="AB75" i="11"/>
  <c r="AR75" i="11" s="1"/>
  <c r="AB27" i="11"/>
  <c r="AR27" i="11" s="1"/>
  <c r="AB10" i="11"/>
  <c r="AR10" i="11" s="1"/>
  <c r="AB68" i="11"/>
  <c r="AR68" i="11" s="1"/>
  <c r="AB55" i="11"/>
  <c r="AR55" i="11" s="1"/>
  <c r="Z36" i="11"/>
  <c r="AS36" i="11" s="1"/>
  <c r="Z120" i="11"/>
  <c r="AS120" i="11" s="1"/>
  <c r="Z9" i="11"/>
  <c r="Z125" i="11"/>
  <c r="AS125" i="11" s="1"/>
  <c r="AB52" i="11"/>
  <c r="AR52" i="11" s="1"/>
  <c r="AB76" i="11"/>
  <c r="AR76" i="11" s="1"/>
  <c r="AB36" i="11"/>
  <c r="AR36" i="11" s="1"/>
  <c r="Z39" i="11"/>
  <c r="AS39" i="11"/>
  <c r="Z43" i="11"/>
  <c r="Z29" i="11"/>
  <c r="AS29" i="11" s="1"/>
  <c r="Z77" i="11"/>
  <c r="AB17" i="11"/>
  <c r="AR17" i="11" s="1"/>
  <c r="AB85" i="11"/>
  <c r="AR85" i="11" s="1"/>
  <c r="AB51" i="11"/>
  <c r="AR51" i="11" s="1"/>
  <c r="AB44" i="11"/>
  <c r="AR44" i="11" s="1"/>
  <c r="Z13" i="11"/>
  <c r="Z69" i="11"/>
  <c r="AS69" i="11" s="1"/>
  <c r="Z106" i="11"/>
  <c r="AS106" i="11" s="1"/>
  <c r="Z41" i="11"/>
  <c r="AS41" i="11" s="1"/>
  <c r="AB94" i="11"/>
  <c r="AR94" i="11" s="1"/>
  <c r="AB19" i="11"/>
  <c r="AR19" i="11" s="1"/>
  <c r="AB102" i="11"/>
  <c r="AR102" i="11" s="1"/>
  <c r="AB58" i="11"/>
  <c r="AR58" i="11" s="1"/>
  <c r="Z6" i="11"/>
  <c r="AS6" i="11" s="1"/>
  <c r="Z62" i="11"/>
  <c r="Z101" i="11"/>
  <c r="AS101" i="11" s="1"/>
  <c r="Z65" i="11"/>
  <c r="AS65" i="11" s="1"/>
  <c r="Z22" i="11"/>
  <c r="AS22" i="11" s="1"/>
  <c r="Z118" i="11"/>
  <c r="AS118" i="11" s="1"/>
  <c r="Z98" i="11"/>
  <c r="AS98" i="11" s="1"/>
  <c r="Z54" i="11"/>
  <c r="AS54" i="11" s="1"/>
  <c r="Z19" i="11"/>
  <c r="AS19" i="11" s="1"/>
  <c r="Z42" i="11"/>
  <c r="AS42" i="11" s="1"/>
  <c r="Z64" i="11"/>
  <c r="AS64" i="11" s="1"/>
  <c r="AB122" i="11"/>
  <c r="AR122" i="11" s="1"/>
  <c r="AB50" i="11"/>
  <c r="AR50" i="11" s="1"/>
  <c r="AB100" i="11"/>
  <c r="AR100" i="11" s="1"/>
  <c r="AB91" i="11"/>
  <c r="AR91" i="11" s="1"/>
  <c r="AB22" i="11"/>
  <c r="AR22" i="11" s="1"/>
  <c r="Z81" i="11"/>
  <c r="Z80" i="11"/>
  <c r="AS80" i="11" s="1"/>
  <c r="Z100" i="11"/>
  <c r="AS100" i="11"/>
  <c r="Z17" i="11"/>
  <c r="AB114" i="11"/>
  <c r="AR114" i="11" s="1"/>
  <c r="AB46" i="11"/>
  <c r="AR46" i="11" s="1"/>
  <c r="AB31" i="11"/>
  <c r="AR31" i="11" s="1"/>
  <c r="AB60" i="11"/>
  <c r="AR60" i="11" s="1"/>
  <c r="Z124" i="11"/>
  <c r="AS124" i="11" s="1"/>
  <c r="Z31" i="11"/>
  <c r="Z33" i="11"/>
  <c r="AS33" i="11" s="1"/>
  <c r="Z59" i="11"/>
  <c r="AS59" i="11" s="1"/>
  <c r="AB78" i="11"/>
  <c r="AR78" i="11" s="1"/>
  <c r="AB65" i="11"/>
  <c r="AB15" i="11"/>
  <c r="AR15" i="11" s="1"/>
  <c r="AB108" i="11"/>
  <c r="AB74" i="11"/>
  <c r="AR74" i="11" s="1"/>
  <c r="Z92" i="11"/>
  <c r="Z103" i="11"/>
  <c r="AS103" i="11" s="1"/>
  <c r="Z74" i="11"/>
  <c r="AS74" i="11" s="1"/>
  <c r="AB110" i="11"/>
  <c r="AR110" i="11" s="1"/>
  <c r="AB30" i="11"/>
  <c r="AR30" i="11" s="1"/>
  <c r="AB34" i="11"/>
  <c r="AR34" i="11" s="1"/>
  <c r="AB16" i="11"/>
  <c r="AR16" i="11" s="1"/>
  <c r="AB7" i="11"/>
  <c r="AR7" i="11" s="1"/>
  <c r="AB64" i="11"/>
  <c r="AR64" i="11" s="1"/>
  <c r="AB93" i="11"/>
  <c r="AR93" i="11" s="1"/>
  <c r="AB106" i="11"/>
  <c r="Z96" i="11"/>
  <c r="AS96" i="11" s="1"/>
  <c r="Z37" i="11"/>
  <c r="AS37" i="11"/>
  <c r="Z16" i="11"/>
  <c r="AA16" i="11" s="1"/>
  <c r="AT16" i="11" s="1"/>
  <c r="Z87" i="11"/>
  <c r="AB62" i="11"/>
  <c r="AR62" i="11" s="1"/>
  <c r="AB29" i="11"/>
  <c r="AB109" i="11"/>
  <c r="AR109" i="11" s="1"/>
  <c r="AB12" i="11"/>
  <c r="AR12" i="11" s="1"/>
  <c r="Z27" i="11"/>
  <c r="AS27" i="11" s="1"/>
  <c r="Z68" i="11"/>
  <c r="AS68" i="11" s="1"/>
  <c r="Z119" i="11"/>
  <c r="AS119" i="11" s="1"/>
  <c r="Z28" i="11"/>
  <c r="AA28" i="11" s="1"/>
  <c r="AT28" i="11" s="1"/>
  <c r="AR28" i="11"/>
  <c r="AB57" i="11"/>
  <c r="AR57" i="11" s="1"/>
  <c r="AB118" i="11"/>
  <c r="AR118" i="11" s="1"/>
  <c r="AB81" i="11"/>
  <c r="AR81" i="11" s="1"/>
  <c r="Z97" i="11"/>
  <c r="Z105" i="11"/>
  <c r="AS105" i="11" s="1"/>
  <c r="Z3" i="11"/>
  <c r="AS3" i="11" s="1"/>
  <c r="Z91" i="11"/>
  <c r="AB11" i="11"/>
  <c r="AR11" i="11" s="1"/>
  <c r="AB105" i="11"/>
  <c r="AR105" i="11" s="1"/>
  <c r="AB83" i="11"/>
  <c r="AR83" i="11" s="1"/>
  <c r="AB77" i="11"/>
  <c r="AR77" i="11" s="1"/>
  <c r="AB115" i="11"/>
  <c r="AR115" i="11" s="1"/>
  <c r="AB92" i="11"/>
  <c r="AR92" i="11" s="1"/>
  <c r="Z82" i="11"/>
  <c r="AS82" i="11" s="1"/>
  <c r="Z112" i="11"/>
  <c r="AS112" i="11" s="1"/>
  <c r="Z7" i="11"/>
  <c r="AS7" i="11" s="1"/>
  <c r="Z83" i="11"/>
  <c r="AS83" i="11" s="1"/>
  <c r="AB121" i="11"/>
  <c r="AR121" i="11" s="1"/>
  <c r="AB112" i="11"/>
  <c r="AR112" i="11" s="1"/>
  <c r="AB113" i="11"/>
  <c r="AB13" i="11"/>
  <c r="AR13" i="11" s="1"/>
  <c r="AB125" i="11"/>
  <c r="AR125" i="11" s="1"/>
  <c r="AB39" i="11"/>
  <c r="AR39" i="11" s="1"/>
  <c r="AB73" i="11"/>
  <c r="AR73" i="11" s="1"/>
  <c r="AB53" i="11"/>
  <c r="AR53" i="11" s="1"/>
  <c r="AB37" i="11"/>
  <c r="AR37" i="11" s="1"/>
  <c r="AB67" i="11"/>
  <c r="AR67" i="11" s="1"/>
  <c r="Z47" i="11"/>
  <c r="AS47" i="11" s="1"/>
  <c r="Z55" i="11"/>
  <c r="AS55" i="11" s="1"/>
  <c r="Z107" i="11"/>
  <c r="AS107" i="11" s="1"/>
  <c r="Z15" i="11"/>
  <c r="AS15" i="11" s="1"/>
  <c r="Z84" i="11"/>
  <c r="AS84" i="11" s="1"/>
  <c r="Z30" i="11"/>
  <c r="Z108" i="11"/>
  <c r="AS108" i="11" s="1"/>
  <c r="Z72" i="11"/>
  <c r="AS72" i="11" s="1"/>
  <c r="Z46" i="11"/>
  <c r="Z113" i="11"/>
  <c r="AS113" i="11" s="1"/>
  <c r="Z110" i="11"/>
  <c r="AS110" i="11" s="1"/>
  <c r="Z116" i="11"/>
  <c r="AS116" i="11" s="1"/>
  <c r="Z90" i="11"/>
  <c r="AA90" i="11" s="1"/>
  <c r="AT90" i="11" s="1"/>
  <c r="Z78" i="11"/>
  <c r="AS78" i="11"/>
  <c r="Z70" i="11"/>
  <c r="Z95" i="11"/>
  <c r="AS95" i="11" s="1"/>
  <c r="AB80" i="11"/>
  <c r="AR80" i="11" s="1"/>
  <c r="AB87" i="11"/>
  <c r="AR87" i="11" s="1"/>
  <c r="AB97" i="11"/>
  <c r="AR97" i="11" s="1"/>
  <c r="AB82" i="11"/>
  <c r="AR82" i="11" s="1"/>
  <c r="AB47" i="11"/>
  <c r="AR47" i="11" s="1"/>
  <c r="AB116" i="11"/>
  <c r="AR116" i="11" s="1"/>
  <c r="AB111" i="11"/>
  <c r="AR111" i="11" s="1"/>
  <c r="AB124" i="11"/>
  <c r="AR124" i="11" s="1"/>
  <c r="AB14" i="11"/>
  <c r="AR14" i="11" s="1"/>
  <c r="AB90" i="11"/>
  <c r="AR90" i="11" s="1"/>
  <c r="AB56" i="11"/>
  <c r="AR56" i="11" s="1"/>
  <c r="Z114" i="11"/>
  <c r="Z18" i="11"/>
  <c r="AS18" i="11" s="1"/>
  <c r="Z51" i="11"/>
  <c r="Z48" i="11"/>
  <c r="AS48" i="11" s="1"/>
  <c r="Z34" i="11"/>
  <c r="AS34" i="11" s="1"/>
  <c r="Z52" i="11"/>
  <c r="AS52" i="11" s="1"/>
  <c r="Z122" i="11"/>
  <c r="Z111" i="11"/>
  <c r="AS111" i="11" s="1"/>
  <c r="Z24" i="11"/>
  <c r="AS24" i="11" s="1"/>
  <c r="Z35" i="11"/>
  <c r="AS35" i="11" s="1"/>
  <c r="Z57" i="11"/>
  <c r="AS57" i="11" s="1"/>
  <c r="Z56" i="11"/>
  <c r="AS56" i="11" s="1"/>
  <c r="Z79" i="11"/>
  <c r="AS79" i="11" s="1"/>
  <c r="Z45" i="11"/>
  <c r="AS45" i="11" s="1"/>
  <c r="Z71" i="11"/>
  <c r="AS71" i="11" s="1"/>
  <c r="AB33" i="11"/>
  <c r="AR33" i="11" s="1"/>
  <c r="AB54" i="11"/>
  <c r="AR54" i="11" s="1"/>
  <c r="AB72" i="11"/>
  <c r="AR72" i="11" s="1"/>
  <c r="AB41" i="11"/>
  <c r="AR41" i="11" s="1"/>
  <c r="AB63" i="11"/>
  <c r="AR63" i="11" s="1"/>
  <c r="Z8" i="11"/>
  <c r="AS8" i="11" s="1"/>
  <c r="Z50" i="11"/>
  <c r="AS50" i="11" s="1"/>
  <c r="Z94" i="11"/>
  <c r="Z73" i="11"/>
  <c r="AS73" i="11" s="1"/>
  <c r="Z67" i="11"/>
  <c r="AS67" i="11" s="1"/>
  <c r="Z93" i="11"/>
  <c r="Z75" i="11"/>
  <c r="Z25" i="11"/>
  <c r="Z86" i="11"/>
  <c r="AS86" i="11" s="1"/>
  <c r="AB86" i="11"/>
  <c r="AR86" i="11" s="1"/>
  <c r="AB20" i="11"/>
  <c r="AB26" i="11"/>
  <c r="AR26" i="11" s="1"/>
  <c r="AB24" i="11"/>
  <c r="AR24" i="11" s="1"/>
  <c r="AB99" i="11"/>
  <c r="AR99" i="11" s="1"/>
  <c r="AB69" i="11"/>
  <c r="AR69" i="11" s="1"/>
  <c r="AB40" i="11"/>
  <c r="AR40" i="11" s="1"/>
  <c r="AB61" i="11"/>
  <c r="AR61" i="11" s="1"/>
  <c r="AB126" i="11"/>
  <c r="AR126" i="11" s="1"/>
  <c r="AB101" i="11"/>
  <c r="AR101" i="11" s="1"/>
  <c r="AB25" i="11"/>
  <c r="AR25" i="11" s="1"/>
  <c r="AB23" i="11"/>
  <c r="AR23" i="11" s="1"/>
  <c r="AB96" i="11"/>
  <c r="AR96" i="11" s="1"/>
  <c r="AB70" i="11"/>
  <c r="AR70" i="11" s="1"/>
  <c r="AB4" i="11"/>
  <c r="AR4" i="11" s="1"/>
  <c r="Z23" i="11"/>
  <c r="AS23" i="11"/>
  <c r="Z76" i="11"/>
  <c r="AS76" i="11" s="1"/>
  <c r="Z53" i="11"/>
  <c r="AS53" i="11" s="1"/>
  <c r="Z44" i="11"/>
  <c r="Z14" i="11"/>
  <c r="AS14" i="11" s="1"/>
  <c r="Z109" i="11"/>
  <c r="Z20" i="11"/>
  <c r="AR20" i="11"/>
  <c r="AB43" i="11"/>
  <c r="AR43" i="11" s="1"/>
  <c r="AB119" i="11"/>
  <c r="AR119" i="11" s="1"/>
  <c r="AB35" i="11"/>
  <c r="AR35" i="11" s="1"/>
  <c r="AB9" i="11"/>
  <c r="AR9" i="11" s="1"/>
  <c r="AB48" i="11"/>
  <c r="AR48" i="11" s="1"/>
  <c r="AB8" i="11"/>
  <c r="AR8" i="11" s="1"/>
  <c r="AB89" i="11"/>
  <c r="AR89" i="11" s="1"/>
  <c r="AB66" i="11"/>
  <c r="AR66" i="11" s="1"/>
  <c r="AB6" i="11"/>
  <c r="AR6" i="11" s="1"/>
  <c r="AB45" i="11"/>
  <c r="AR45" i="11" s="1"/>
  <c r="AB79" i="11"/>
  <c r="AR79" i="11" s="1"/>
  <c r="AB103" i="11"/>
  <c r="AR103" i="11" s="1"/>
  <c r="AB104" i="11"/>
  <c r="AR104" i="11" s="1"/>
  <c r="AB3" i="11"/>
  <c r="AR3" i="11" s="1"/>
  <c r="AB95" i="11"/>
  <c r="AR95" i="11" s="1"/>
  <c r="Z66" i="11"/>
  <c r="AS66" i="11" s="1"/>
  <c r="Z117" i="11"/>
  <c r="AS117" i="11" s="1"/>
  <c r="Z88" i="11"/>
  <c r="AA88" i="11" s="1"/>
  <c r="AT88" i="11" s="1"/>
  <c r="Z10" i="11"/>
  <c r="AA10" i="11" s="1"/>
  <c r="AT10" i="11" s="1"/>
  <c r="Z126" i="11"/>
  <c r="AS126" i="11" s="1"/>
  <c r="Z102" i="11"/>
  <c r="AA102" i="11" s="1"/>
  <c r="AT102" i="11" s="1"/>
  <c r="Z21" i="11"/>
  <c r="AS21" i="11" s="1"/>
  <c r="Z32" i="11"/>
  <c r="AS32" i="11"/>
  <c r="Z40" i="11"/>
  <c r="AS40" i="11" s="1"/>
  <c r="Z12" i="11"/>
  <c r="AS12" i="11" s="1"/>
  <c r="Z123" i="11"/>
  <c r="Z38" i="11"/>
  <c r="AA38" i="11" s="1"/>
  <c r="AT38" i="11" s="1"/>
  <c r="AR38" i="11"/>
  <c r="Z104" i="11"/>
  <c r="Z99" i="11"/>
  <c r="AS99" i="11" s="1"/>
  <c r="Z26" i="11"/>
  <c r="Z63" i="11"/>
  <c r="AS63" i="11" s="1"/>
  <c r="AA7" i="11"/>
  <c r="AT7" i="11" s="1"/>
  <c r="AA19" i="11"/>
  <c r="AT19" i="11" s="1"/>
  <c r="AB2" i="11"/>
  <c r="AR2" i="11" s="1"/>
  <c r="AS2" i="11"/>
  <c r="AR152" i="12" l="1"/>
  <c r="AS38" i="11"/>
  <c r="AA30" i="11"/>
  <c r="AT30" i="11" s="1"/>
  <c r="AA60" i="11"/>
  <c r="AT60" i="11" s="1"/>
  <c r="AA31" i="11"/>
  <c r="AT31" i="11" s="1"/>
  <c r="AS10" i="11"/>
  <c r="AA94" i="11"/>
  <c r="AT94" i="11" s="1"/>
  <c r="AA17" i="11"/>
  <c r="AT17" i="11" s="1"/>
  <c r="AA15" i="11"/>
  <c r="AT15" i="11" s="1"/>
  <c r="AA25" i="11"/>
  <c r="AT25" i="11" s="1"/>
  <c r="AA104" i="11"/>
  <c r="AT104" i="11" s="1"/>
  <c r="AA79" i="11"/>
  <c r="AT79" i="11" s="1"/>
  <c r="AA44" i="11"/>
  <c r="AT44" i="11" s="1"/>
  <c r="AA57" i="11"/>
  <c r="AT57" i="11" s="1"/>
  <c r="AA32" i="11"/>
  <c r="AT32" i="11" s="1"/>
  <c r="AS152" i="12"/>
  <c r="AT152" i="12"/>
  <c r="AA56" i="11"/>
  <c r="AT56" i="11" s="1"/>
  <c r="AA74" i="11"/>
  <c r="AT74" i="11" s="1"/>
  <c r="AA4" i="11"/>
  <c r="AT4" i="11" s="1"/>
  <c r="AA54" i="11"/>
  <c r="AT54" i="11" s="1"/>
  <c r="AA101" i="11"/>
  <c r="AT101" i="11" s="1"/>
  <c r="AA109" i="11"/>
  <c r="AT109" i="11" s="1"/>
  <c r="AA114" i="11"/>
  <c r="AT114" i="11" s="1"/>
  <c r="AA91" i="11"/>
  <c r="AT91" i="11" s="1"/>
  <c r="AS28" i="11"/>
  <c r="AA29" i="11"/>
  <c r="AT29" i="11" s="1"/>
  <c r="AA110" i="11"/>
  <c r="AT110" i="11" s="1"/>
  <c r="AA123" i="11"/>
  <c r="AT123" i="11" s="1"/>
  <c r="AA93" i="11"/>
  <c r="AT93" i="11" s="1"/>
  <c r="AA95" i="11"/>
  <c r="AT95" i="11" s="1"/>
  <c r="AA37" i="11"/>
  <c r="AT37" i="11" s="1"/>
  <c r="AA64" i="11"/>
  <c r="AT64" i="11" s="1"/>
  <c r="AA26" i="11"/>
  <c r="AT26" i="11" s="1"/>
  <c r="AA53" i="11"/>
  <c r="AT53" i="11" s="1"/>
  <c r="AA13" i="11"/>
  <c r="AT13" i="11" s="1"/>
  <c r="AA116" i="11"/>
  <c r="AT116" i="11" s="1"/>
  <c r="AS114" i="11"/>
  <c r="AA108" i="11"/>
  <c r="AT108" i="11" s="1"/>
  <c r="AS31" i="11"/>
  <c r="AA84" i="11"/>
  <c r="AT84" i="11" s="1"/>
  <c r="AA70" i="11"/>
  <c r="AT70" i="11" s="1"/>
  <c r="AA12" i="11"/>
  <c r="AT12" i="11" s="1"/>
  <c r="AA48" i="11"/>
  <c r="AT48" i="11" s="1"/>
  <c r="AA46" i="11"/>
  <c r="AT46" i="11" s="1"/>
  <c r="AA65" i="11"/>
  <c r="AT65" i="11" s="1"/>
  <c r="AA62" i="11"/>
  <c r="AT62" i="11" s="1"/>
  <c r="AA18" i="11"/>
  <c r="AT18" i="11" s="1"/>
  <c r="AA40" i="11"/>
  <c r="AT40" i="11" s="1"/>
  <c r="AA111" i="11"/>
  <c r="AT111" i="11" s="1"/>
  <c r="AS90" i="11"/>
  <c r="AA77" i="11"/>
  <c r="AT77" i="11" s="1"/>
  <c r="AA6" i="11"/>
  <c r="AT6" i="11" s="1"/>
  <c r="AS25" i="11"/>
  <c r="AS94" i="11"/>
  <c r="AA51" i="11"/>
  <c r="AT51" i="11" s="1"/>
  <c r="AA87" i="11"/>
  <c r="AT87" i="11" s="1"/>
  <c r="AA69" i="11"/>
  <c r="AT69" i="11" s="1"/>
  <c r="AR84" i="11"/>
  <c r="AA85" i="11"/>
  <c r="AT85" i="11" s="1"/>
  <c r="AA45" i="11"/>
  <c r="AT45" i="11" s="1"/>
  <c r="AA97" i="11"/>
  <c r="AT97" i="11" s="1"/>
  <c r="AA21" i="11"/>
  <c r="AT21" i="11" s="1"/>
  <c r="AA42" i="11"/>
  <c r="AT42" i="11" s="1"/>
  <c r="AA41" i="11"/>
  <c r="AT41" i="11" s="1"/>
  <c r="AS26" i="11"/>
  <c r="AA126" i="11"/>
  <c r="AT126" i="11" s="1"/>
  <c r="AS44" i="11"/>
  <c r="AA23" i="11"/>
  <c r="AT23" i="11" s="1"/>
  <c r="AS93" i="11"/>
  <c r="AA122" i="11"/>
  <c r="AT122" i="11" s="1"/>
  <c r="AS51" i="11"/>
  <c r="AS70" i="11"/>
  <c r="AA72" i="11"/>
  <c r="AT72" i="11" s="1"/>
  <c r="AA113" i="11"/>
  <c r="AT113" i="11" s="1"/>
  <c r="AS91" i="11"/>
  <c r="AA100" i="11"/>
  <c r="AT100" i="11" s="1"/>
  <c r="AR65" i="11"/>
  <c r="AA43" i="11"/>
  <c r="AT43" i="11" s="1"/>
  <c r="AA9" i="11"/>
  <c r="AT9" i="11" s="1"/>
  <c r="AA58" i="11"/>
  <c r="AT58" i="11" s="1"/>
  <c r="AA121" i="11"/>
  <c r="AT121" i="11" s="1"/>
  <c r="AA34" i="11"/>
  <c r="AT34" i="11" s="1"/>
  <c r="AA66" i="11"/>
  <c r="AT66" i="11" s="1"/>
  <c r="AA20" i="11"/>
  <c r="AT20" i="11" s="1"/>
  <c r="AA118" i="11"/>
  <c r="AT118" i="11" s="1"/>
  <c r="AS109" i="11"/>
  <c r="AA52" i="11"/>
  <c r="AT52" i="11" s="1"/>
  <c r="AA78" i="11"/>
  <c r="AT78" i="11" s="1"/>
  <c r="AS87" i="11"/>
  <c r="AA59" i="11"/>
  <c r="AT59" i="11" s="1"/>
  <c r="AA98" i="11"/>
  <c r="AT98" i="11" s="1"/>
  <c r="AS77" i="11"/>
  <c r="AA27" i="11"/>
  <c r="AT27" i="11" s="1"/>
  <c r="AA63" i="11"/>
  <c r="AT63" i="11" s="1"/>
  <c r="AS104" i="11"/>
  <c r="AS88" i="11"/>
  <c r="AA24" i="11"/>
  <c r="AT24" i="11" s="1"/>
  <c r="AS30" i="11"/>
  <c r="AA3" i="11"/>
  <c r="AT3" i="11" s="1"/>
  <c r="AA106" i="11"/>
  <c r="AT106" i="11" s="1"/>
  <c r="AA81" i="11"/>
  <c r="AT81" i="11" s="1"/>
  <c r="AS62" i="11"/>
  <c r="AA120" i="11"/>
  <c r="AT120" i="11" s="1"/>
  <c r="AA49" i="11"/>
  <c r="AT49" i="11" s="1"/>
  <c r="AR106" i="11"/>
  <c r="AA75" i="11"/>
  <c r="AT75" i="11" s="1"/>
  <c r="AA76" i="11"/>
  <c r="AT76" i="11" s="1"/>
  <c r="AA86" i="11"/>
  <c r="AT86" i="11" s="1"/>
  <c r="AA61" i="11"/>
  <c r="AT61" i="11" s="1"/>
  <c r="AA117" i="11"/>
  <c r="AT117" i="11" s="1"/>
  <c r="AA22" i="11"/>
  <c r="AT22" i="11" s="1"/>
  <c r="AA68" i="11"/>
  <c r="AT68" i="11" s="1"/>
  <c r="AS123" i="11"/>
  <c r="AS102" i="11"/>
  <c r="AS20" i="11"/>
  <c r="AS75" i="11"/>
  <c r="AA67" i="11"/>
  <c r="AT67" i="11" s="1"/>
  <c r="AS122" i="11"/>
  <c r="AS46" i="11"/>
  <c r="AS16" i="11"/>
  <c r="AA92" i="11"/>
  <c r="AT92" i="11" s="1"/>
  <c r="AA33" i="11"/>
  <c r="AT33" i="11" s="1"/>
  <c r="AS17" i="11"/>
  <c r="AS81" i="11"/>
  <c r="AS13" i="11"/>
  <c r="AS43" i="11"/>
  <c r="AS9" i="11"/>
  <c r="AA11" i="11"/>
  <c r="AT11" i="11" s="1"/>
  <c r="AS49" i="11"/>
  <c r="AA73" i="11"/>
  <c r="AT73" i="11" s="1"/>
  <c r="AA55" i="11"/>
  <c r="AT55" i="11" s="1"/>
  <c r="AA112" i="11"/>
  <c r="AT112" i="11" s="1"/>
  <c r="AR113" i="11"/>
  <c r="AR108" i="11"/>
  <c r="AA119" i="11"/>
  <c r="AT119" i="11" s="1"/>
  <c r="AA103" i="11"/>
  <c r="AT103" i="11" s="1"/>
  <c r="AR29" i="11"/>
  <c r="AA39" i="11"/>
  <c r="AT39" i="11" s="1"/>
  <c r="AA107" i="11"/>
  <c r="AT107" i="11" s="1"/>
  <c r="AA35" i="11"/>
  <c r="AT35" i="11" s="1"/>
  <c r="AA47" i="11"/>
  <c r="AT47" i="11" s="1"/>
  <c r="AA105" i="11"/>
  <c r="AT105" i="11" s="1"/>
  <c r="AA124" i="11"/>
  <c r="AT124" i="11" s="1"/>
  <c r="AA125" i="11"/>
  <c r="AT125" i="11" s="1"/>
  <c r="AA115" i="11"/>
  <c r="AT115" i="11" s="1"/>
  <c r="AA99" i="11"/>
  <c r="AT99" i="11" s="1"/>
  <c r="AA8" i="11"/>
  <c r="AT8" i="11" s="1"/>
  <c r="AA50" i="11"/>
  <c r="AT50" i="11" s="1"/>
  <c r="AA71" i="11"/>
  <c r="AT71" i="11" s="1"/>
  <c r="AA83" i="11"/>
  <c r="AT83" i="11" s="1"/>
  <c r="AA82" i="11"/>
  <c r="AT82" i="11" s="1"/>
  <c r="AA14" i="11"/>
  <c r="AT14" i="11" s="1"/>
  <c r="AS97" i="11"/>
  <c r="AA96" i="11"/>
  <c r="AT96" i="11" s="1"/>
  <c r="AS92" i="11"/>
  <c r="AA80" i="11"/>
  <c r="AT80" i="11" s="1"/>
  <c r="AA36" i="11"/>
  <c r="AT36" i="11" s="1"/>
  <c r="AS11" i="11"/>
  <c r="AS121" i="11"/>
  <c r="AA89" i="11"/>
  <c r="AT89" i="11" s="1"/>
  <c r="AA2" i="11"/>
  <c r="AT2" i="11" s="1"/>
  <c r="AV145" i="12" l="1"/>
  <c r="AV137" i="12"/>
  <c r="AV150" i="12"/>
  <c r="AV142" i="12"/>
  <c r="AV134" i="12"/>
  <c r="AV147" i="12"/>
  <c r="AV139" i="12"/>
  <c r="AV148" i="12"/>
  <c r="AV140" i="12"/>
  <c r="AV146" i="12"/>
  <c r="AV129" i="12"/>
  <c r="AV126" i="12"/>
  <c r="AV143" i="12"/>
  <c r="AV141" i="12"/>
  <c r="AV131" i="12"/>
  <c r="AV151" i="12"/>
  <c r="AV149" i="12"/>
  <c r="AV144" i="12"/>
  <c r="AV132" i="12"/>
  <c r="AV138" i="12"/>
  <c r="AV119" i="12"/>
  <c r="AV124" i="12"/>
  <c r="AV121" i="12"/>
  <c r="AV130" i="12"/>
  <c r="AV128" i="12"/>
  <c r="AV127" i="12"/>
  <c r="AV122" i="12"/>
  <c r="AV125" i="12"/>
  <c r="AV118" i="12"/>
  <c r="AV109" i="12"/>
  <c r="AV101" i="12"/>
  <c r="AV93" i="12"/>
  <c r="AV135" i="12"/>
  <c r="AV120" i="12"/>
  <c r="AV133" i="12"/>
  <c r="AV114" i="12"/>
  <c r="AV111" i="12"/>
  <c r="AV110" i="12"/>
  <c r="AV136" i="12"/>
  <c r="AV108" i="12"/>
  <c r="AV104" i="12"/>
  <c r="AV107" i="12"/>
  <c r="AV105" i="12"/>
  <c r="AV103" i="12"/>
  <c r="AV89" i="12"/>
  <c r="AV83" i="12"/>
  <c r="AV75" i="12"/>
  <c r="AV106" i="12"/>
  <c r="AV99" i="12"/>
  <c r="AV95" i="12"/>
  <c r="AV94" i="12"/>
  <c r="AV90" i="12"/>
  <c r="AV123" i="12"/>
  <c r="AV116" i="12"/>
  <c r="AV115" i="12"/>
  <c r="AV112" i="12"/>
  <c r="AV97" i="12"/>
  <c r="AV92" i="12"/>
  <c r="AV113" i="12"/>
  <c r="AV86" i="12"/>
  <c r="AV77" i="12"/>
  <c r="AV76" i="12"/>
  <c r="AV73" i="12"/>
  <c r="AV87" i="12"/>
  <c r="AV82" i="12"/>
  <c r="AV70" i="12"/>
  <c r="AV96" i="12"/>
  <c r="AV71" i="12"/>
  <c r="AV63" i="12"/>
  <c r="AV88" i="12"/>
  <c r="AV72" i="12"/>
  <c r="AV61" i="12"/>
  <c r="AV100" i="12"/>
  <c r="AV98" i="12"/>
  <c r="AV85" i="12"/>
  <c r="AV84" i="12"/>
  <c r="AV81" i="12"/>
  <c r="AV74" i="12"/>
  <c r="AV69" i="12"/>
  <c r="AV66" i="12"/>
  <c r="AV57" i="12"/>
  <c r="AV51" i="12"/>
  <c r="AV91" i="12"/>
  <c r="AV67" i="12"/>
  <c r="AV62" i="12"/>
  <c r="AV56" i="12"/>
  <c r="AV79" i="12"/>
  <c r="AV78" i="12"/>
  <c r="AV65" i="12"/>
  <c r="AV64" i="12"/>
  <c r="AV60" i="12"/>
  <c r="AV102" i="12"/>
  <c r="AV47" i="12"/>
  <c r="AV38" i="12"/>
  <c r="AV30" i="12"/>
  <c r="AV22" i="12"/>
  <c r="AV14" i="12"/>
  <c r="AV117" i="12"/>
  <c r="AV58" i="12"/>
  <c r="AV53" i="12"/>
  <c r="AV52" i="12"/>
  <c r="AV48" i="12"/>
  <c r="AV43" i="12"/>
  <c r="AV35" i="12"/>
  <c r="AV80" i="12"/>
  <c r="AV59" i="12"/>
  <c r="AV40" i="12"/>
  <c r="AV32" i="12"/>
  <c r="AV44" i="12"/>
  <c r="AV36" i="12"/>
  <c r="AV28" i="12"/>
  <c r="AV39" i="12"/>
  <c r="AV34" i="12"/>
  <c r="AV18" i="12"/>
  <c r="AV9" i="12"/>
  <c r="AV24" i="12"/>
  <c r="AV23" i="12"/>
  <c r="AV19" i="12"/>
  <c r="AV54" i="12"/>
  <c r="AV33" i="12"/>
  <c r="AV11" i="12"/>
  <c r="AV55" i="12"/>
  <c r="AV37" i="12"/>
  <c r="AV17" i="12"/>
  <c r="AV12" i="12"/>
  <c r="AV50" i="12"/>
  <c r="AV49" i="12"/>
  <c r="AV10" i="12"/>
  <c r="AV3" i="12"/>
  <c r="AV45" i="12"/>
  <c r="AV42" i="12"/>
  <c r="AV46" i="12"/>
  <c r="AV7" i="12"/>
  <c r="AV41" i="12"/>
  <c r="AV31" i="12"/>
  <c r="AV21" i="12"/>
  <c r="AV20" i="12"/>
  <c r="AV16" i="12"/>
  <c r="AV68" i="12"/>
  <c r="AV15" i="12"/>
  <c r="AV13" i="12"/>
  <c r="AV29" i="12"/>
  <c r="AV27" i="12"/>
  <c r="AV26" i="12"/>
  <c r="AV25" i="12"/>
  <c r="AV8" i="12"/>
  <c r="AV6" i="12"/>
  <c r="AV5" i="12"/>
  <c r="AV4" i="12"/>
  <c r="AW150" i="12"/>
  <c r="AW142" i="12"/>
  <c r="AW147" i="12"/>
  <c r="AW139" i="12"/>
  <c r="AW144" i="12"/>
  <c r="AW145" i="12"/>
  <c r="AW137" i="12"/>
  <c r="AW148" i="12"/>
  <c r="AW126" i="12"/>
  <c r="AW143" i="12"/>
  <c r="AW141" i="12"/>
  <c r="AW131" i="12"/>
  <c r="AW128" i="12"/>
  <c r="AW151" i="12"/>
  <c r="AW149" i="12"/>
  <c r="AW146" i="12"/>
  <c r="AW132" i="12"/>
  <c r="AW116" i="12"/>
  <c r="AW124" i="12"/>
  <c r="AW121" i="12"/>
  <c r="AW118" i="12"/>
  <c r="AW138" i="12"/>
  <c r="AW119" i="12"/>
  <c r="AW135" i="12"/>
  <c r="AW134" i="12"/>
  <c r="AW120" i="12"/>
  <c r="AW106" i="12"/>
  <c r="AW98" i="12"/>
  <c r="AW90" i="12"/>
  <c r="AW133" i="12"/>
  <c r="AW122" i="12"/>
  <c r="AW114" i="12"/>
  <c r="AW111" i="12"/>
  <c r="AW130" i="12"/>
  <c r="AW117" i="12"/>
  <c r="AW115" i="12"/>
  <c r="AW140" i="12"/>
  <c r="AW110" i="12"/>
  <c r="AW109" i="12"/>
  <c r="AW104" i="12"/>
  <c r="AW105" i="12"/>
  <c r="AW129" i="12"/>
  <c r="AW113" i="12"/>
  <c r="AW112" i="12"/>
  <c r="AW103" i="12"/>
  <c r="AW102" i="12"/>
  <c r="AW93" i="12"/>
  <c r="AW89" i="12"/>
  <c r="AW99" i="12"/>
  <c r="AW95" i="12"/>
  <c r="AW94" i="12"/>
  <c r="AW88" i="12"/>
  <c r="AW80" i="12"/>
  <c r="AW123" i="12"/>
  <c r="AW107" i="12"/>
  <c r="AW125" i="12"/>
  <c r="AW108" i="12"/>
  <c r="AW127" i="12"/>
  <c r="AW101" i="12"/>
  <c r="AW100" i="12"/>
  <c r="AW87" i="12"/>
  <c r="AW82" i="12"/>
  <c r="AW70" i="12"/>
  <c r="AW97" i="12"/>
  <c r="AW96" i="12"/>
  <c r="AW78" i="12"/>
  <c r="AW72" i="12"/>
  <c r="AW81" i="12"/>
  <c r="AW75" i="12"/>
  <c r="AW68" i="12"/>
  <c r="AW60" i="12"/>
  <c r="AW92" i="12"/>
  <c r="AW85" i="12"/>
  <c r="AW84" i="12"/>
  <c r="AW74" i="12"/>
  <c r="AW73" i="12"/>
  <c r="AW69" i="12"/>
  <c r="AW66" i="12"/>
  <c r="AW57" i="12"/>
  <c r="AW91" i="12"/>
  <c r="AW67" i="12"/>
  <c r="AW62" i="12"/>
  <c r="AW56" i="12"/>
  <c r="AW48" i="12"/>
  <c r="AW136" i="12"/>
  <c r="AW76" i="12"/>
  <c r="AW71" i="12"/>
  <c r="AW83" i="12"/>
  <c r="AW79" i="12"/>
  <c r="AW58" i="12"/>
  <c r="AW53" i="12"/>
  <c r="AW52" i="12"/>
  <c r="AW43" i="12"/>
  <c r="AW35" i="12"/>
  <c r="AW27" i="12"/>
  <c r="AW19" i="12"/>
  <c r="AW59" i="12"/>
  <c r="AW40" i="12"/>
  <c r="AW32" i="12"/>
  <c r="AW49" i="12"/>
  <c r="AW37" i="12"/>
  <c r="AW29" i="12"/>
  <c r="AW77" i="12"/>
  <c r="AW65" i="12"/>
  <c r="AW46" i="12"/>
  <c r="AW41" i="12"/>
  <c r="AW33" i="12"/>
  <c r="AW28" i="12"/>
  <c r="AW24" i="12"/>
  <c r="AW23" i="12"/>
  <c r="AW6" i="12"/>
  <c r="AW61" i="12"/>
  <c r="AW54" i="12"/>
  <c r="AW36" i="12"/>
  <c r="AW11" i="12"/>
  <c r="AW45" i="12"/>
  <c r="AW20" i="12"/>
  <c r="AW14" i="12"/>
  <c r="AW8" i="12"/>
  <c r="AW86" i="12"/>
  <c r="AW39" i="12"/>
  <c r="AW38" i="12"/>
  <c r="AW34" i="12"/>
  <c r="AW22" i="12"/>
  <c r="AW18" i="12"/>
  <c r="AW9" i="12"/>
  <c r="AW42" i="12"/>
  <c r="AW12" i="12"/>
  <c r="AW30" i="12"/>
  <c r="AW7" i="12"/>
  <c r="AW64" i="12"/>
  <c r="AW51" i="12"/>
  <c r="AW44" i="12"/>
  <c r="AW31" i="12"/>
  <c r="AW4" i="12"/>
  <c r="AW47" i="12"/>
  <c r="AW21" i="12"/>
  <c r="AW16" i="12"/>
  <c r="AW63" i="12"/>
  <c r="AW17" i="12"/>
  <c r="AW15" i="12"/>
  <c r="AW13" i="12"/>
  <c r="AW55" i="12"/>
  <c r="AW26" i="12"/>
  <c r="AW25" i="12"/>
  <c r="AW50" i="12"/>
  <c r="AW10" i="12"/>
  <c r="AW3" i="12"/>
  <c r="AW5" i="12"/>
  <c r="AU148" i="12"/>
  <c r="AU140" i="12"/>
  <c r="AU145" i="12"/>
  <c r="AU137" i="12"/>
  <c r="AU150" i="12"/>
  <c r="AU142" i="12"/>
  <c r="AU151" i="12"/>
  <c r="AU143" i="12"/>
  <c r="AU144" i="12"/>
  <c r="AU132" i="12"/>
  <c r="AU146" i="12"/>
  <c r="AU129" i="12"/>
  <c r="AU149" i="12"/>
  <c r="AU147" i="12"/>
  <c r="AU136" i="12"/>
  <c r="AU135" i="12"/>
  <c r="AU130" i="12"/>
  <c r="AU128" i="12"/>
  <c r="AU127" i="12"/>
  <c r="AU122" i="12"/>
  <c r="AU114" i="12"/>
  <c r="AU139" i="12"/>
  <c r="AU138" i="12"/>
  <c r="AU131" i="12"/>
  <c r="AU126" i="12"/>
  <c r="AU119" i="12"/>
  <c r="AU133" i="12"/>
  <c r="AU117" i="12"/>
  <c r="AU123" i="12"/>
  <c r="AU121" i="12"/>
  <c r="AU113" i="12"/>
  <c r="AU112" i="12"/>
  <c r="AU104" i="12"/>
  <c r="AU96" i="12"/>
  <c r="AU134" i="12"/>
  <c r="AU125" i="12"/>
  <c r="AU118" i="12"/>
  <c r="AU109" i="12"/>
  <c r="AU120" i="12"/>
  <c r="AU116" i="12"/>
  <c r="AU111" i="12"/>
  <c r="AU108" i="12"/>
  <c r="AU110" i="12"/>
  <c r="AU101" i="12"/>
  <c r="AU100" i="12"/>
  <c r="AU141" i="12"/>
  <c r="AU93" i="12"/>
  <c r="AU86" i="12"/>
  <c r="AU78" i="12"/>
  <c r="AU105" i="12"/>
  <c r="AU103" i="12"/>
  <c r="AU89" i="12"/>
  <c r="AU107" i="12"/>
  <c r="AU106" i="12"/>
  <c r="AU115" i="12"/>
  <c r="AU94" i="12"/>
  <c r="AU81" i="12"/>
  <c r="AU95" i="12"/>
  <c r="AU77" i="12"/>
  <c r="AU76" i="12"/>
  <c r="AU73" i="12"/>
  <c r="AU99" i="12"/>
  <c r="AU97" i="12"/>
  <c r="AU87" i="12"/>
  <c r="AU82" i="12"/>
  <c r="AU70" i="12"/>
  <c r="AU85" i="12"/>
  <c r="AU84" i="12"/>
  <c r="AU80" i="12"/>
  <c r="AU74" i="12"/>
  <c r="AU66" i="12"/>
  <c r="AU58" i="12"/>
  <c r="AU102" i="12"/>
  <c r="AU92" i="12"/>
  <c r="AU88" i="12"/>
  <c r="AU75" i="12"/>
  <c r="AU72" i="12"/>
  <c r="AU61" i="12"/>
  <c r="AU54" i="12"/>
  <c r="AU46" i="12"/>
  <c r="AU98" i="12"/>
  <c r="AU69" i="12"/>
  <c r="AU57" i="12"/>
  <c r="AU124" i="12"/>
  <c r="AU59" i="12"/>
  <c r="AU55" i="12"/>
  <c r="AU64" i="12"/>
  <c r="AU63" i="12"/>
  <c r="AU51" i="12"/>
  <c r="AU41" i="12"/>
  <c r="AU33" i="12"/>
  <c r="AU25" i="12"/>
  <c r="AU17" i="12"/>
  <c r="AU83" i="12"/>
  <c r="AU79" i="12"/>
  <c r="AU47" i="12"/>
  <c r="AU38" i="12"/>
  <c r="AU30" i="12"/>
  <c r="AU91" i="12"/>
  <c r="AU67" i="12"/>
  <c r="AU60" i="12"/>
  <c r="AU53" i="12"/>
  <c r="AU52" i="12"/>
  <c r="AU48" i="12"/>
  <c r="AU43" i="12"/>
  <c r="AU35" i="12"/>
  <c r="AU90" i="12"/>
  <c r="AU50" i="12"/>
  <c r="AU39" i="12"/>
  <c r="AU31" i="12"/>
  <c r="AU37" i="12"/>
  <c r="AU22" i="12"/>
  <c r="AU12" i="12"/>
  <c r="AU4" i="12"/>
  <c r="AU34" i="12"/>
  <c r="AU28" i="12"/>
  <c r="AU18" i="12"/>
  <c r="AU9" i="12"/>
  <c r="AU71" i="12"/>
  <c r="AU36" i="12"/>
  <c r="AU32" i="12"/>
  <c r="AU24" i="12"/>
  <c r="AU23" i="12"/>
  <c r="AU19" i="12"/>
  <c r="AU27" i="12"/>
  <c r="AU7" i="12"/>
  <c r="AU62" i="12"/>
  <c r="AU29" i="12"/>
  <c r="AU26" i="12"/>
  <c r="AU8" i="12"/>
  <c r="AU49" i="12"/>
  <c r="AU10" i="12"/>
  <c r="AU3" i="12"/>
  <c r="AU56" i="12"/>
  <c r="AU45" i="12"/>
  <c r="AU42" i="12"/>
  <c r="AU44" i="12"/>
  <c r="AU40" i="12"/>
  <c r="AU21" i="12"/>
  <c r="AU20" i="12"/>
  <c r="AU16" i="12"/>
  <c r="AU14" i="12"/>
  <c r="AU68" i="12"/>
  <c r="AU65" i="12"/>
  <c r="AU15" i="12"/>
  <c r="AU13" i="12"/>
  <c r="AU11" i="12"/>
  <c r="AU6" i="12"/>
  <c r="AU5" i="12"/>
  <c r="AU2" i="12"/>
  <c r="AV2" i="12"/>
  <c r="AW2" i="12"/>
  <c r="AS127" i="11"/>
  <c r="AT127" i="11"/>
  <c r="AR127" i="11"/>
  <c r="AU152" i="12" l="1"/>
  <c r="AX27" i="12" s="1"/>
  <c r="BC27" i="12" s="1"/>
  <c r="AV152" i="12"/>
  <c r="AY26" i="12" s="1"/>
  <c r="BM26" i="12" s="1"/>
  <c r="AW152" i="12"/>
  <c r="AZ116" i="12" s="1"/>
  <c r="AW124" i="11"/>
  <c r="AW120" i="11"/>
  <c r="AW116" i="11"/>
  <c r="AW112" i="11"/>
  <c r="AW108" i="11"/>
  <c r="AW104" i="11"/>
  <c r="AW100" i="11"/>
  <c r="AW96" i="11"/>
  <c r="AW92" i="11"/>
  <c r="AW88" i="11"/>
  <c r="AW84" i="11"/>
  <c r="AW80" i="11"/>
  <c r="AW76" i="11"/>
  <c r="AW72" i="11"/>
  <c r="AW68" i="11"/>
  <c r="AW64" i="11"/>
  <c r="AW60" i="11"/>
  <c r="AW56" i="11"/>
  <c r="AW52" i="11"/>
  <c r="AW48" i="11"/>
  <c r="AW44" i="11"/>
  <c r="AW40" i="11"/>
  <c r="AW36" i="11"/>
  <c r="AW32" i="11"/>
  <c r="AW28" i="11"/>
  <c r="AW123" i="11"/>
  <c r="AW119" i="11"/>
  <c r="AW115" i="11"/>
  <c r="AW111" i="11"/>
  <c r="AW107" i="11"/>
  <c r="AW103" i="11"/>
  <c r="AW99" i="11"/>
  <c r="AW95" i="11"/>
  <c r="AW91" i="11"/>
  <c r="AW87" i="11"/>
  <c r="AW83" i="11"/>
  <c r="AW79" i="11"/>
  <c r="AW75" i="11"/>
  <c r="AW71" i="11"/>
  <c r="AW67" i="11"/>
  <c r="AW63" i="11"/>
  <c r="AW59" i="11"/>
  <c r="AW55" i="11"/>
  <c r="AW51" i="11"/>
  <c r="AW47" i="11"/>
  <c r="AW43" i="11"/>
  <c r="AW39" i="11"/>
  <c r="AW35" i="11"/>
  <c r="AW31" i="11"/>
  <c r="AW27" i="11"/>
  <c r="AW23" i="11"/>
  <c r="AW19" i="11"/>
  <c r="AW15" i="11"/>
  <c r="AW126" i="11"/>
  <c r="AW122" i="11"/>
  <c r="AW118" i="11"/>
  <c r="AW114" i="11"/>
  <c r="AW110" i="11"/>
  <c r="AW106" i="11"/>
  <c r="AW102" i="11"/>
  <c r="AW98" i="11"/>
  <c r="AW94" i="11"/>
  <c r="AW90" i="11"/>
  <c r="AW86" i="11"/>
  <c r="AW82" i="11"/>
  <c r="AW78" i="11"/>
  <c r="AW74" i="11"/>
  <c r="AW70" i="11"/>
  <c r="AW66" i="11"/>
  <c r="AW62" i="11"/>
  <c r="AW58" i="11"/>
  <c r="AW54" i="11"/>
  <c r="AW50" i="11"/>
  <c r="AW46" i="11"/>
  <c r="AW42" i="11"/>
  <c r="AW38" i="11"/>
  <c r="AW34" i="11"/>
  <c r="AW30" i="11"/>
  <c r="AW16" i="11"/>
  <c r="AW21" i="11"/>
  <c r="AW14" i="11"/>
  <c r="AW10" i="11"/>
  <c r="AW6" i="11"/>
  <c r="AW125" i="11"/>
  <c r="AW117" i="11"/>
  <c r="AW109" i="11"/>
  <c r="AW101" i="11"/>
  <c r="AW93" i="11"/>
  <c r="AW85" i="11"/>
  <c r="AW77" i="11"/>
  <c r="AW69" i="11"/>
  <c r="AW61" i="11"/>
  <c r="AW53" i="11"/>
  <c r="AW45" i="11"/>
  <c r="AW37" i="11"/>
  <c r="AW29" i="11"/>
  <c r="AW26" i="11"/>
  <c r="AW121" i="11"/>
  <c r="AW113" i="11"/>
  <c r="AW105" i="11"/>
  <c r="AW97" i="11"/>
  <c r="AW89" i="11"/>
  <c r="AW81" i="11"/>
  <c r="AW73" i="11"/>
  <c r="AW65" i="11"/>
  <c r="AW57" i="11"/>
  <c r="AW49" i="11"/>
  <c r="AW41" i="11"/>
  <c r="AW33" i="11"/>
  <c r="AW24" i="11"/>
  <c r="AW17" i="11"/>
  <c r="AW22" i="11"/>
  <c r="AW13" i="11"/>
  <c r="AW4" i="11"/>
  <c r="AW20" i="11"/>
  <c r="AW9" i="11"/>
  <c r="AW18" i="11"/>
  <c r="AW12" i="11"/>
  <c r="AW11" i="11"/>
  <c r="AW3" i="11"/>
  <c r="AW25" i="11"/>
  <c r="AW8" i="11"/>
  <c r="AW7" i="11"/>
  <c r="AU125" i="11"/>
  <c r="AU121" i="11"/>
  <c r="AU117" i="11"/>
  <c r="AU113" i="11"/>
  <c r="AU109" i="11"/>
  <c r="AU105" i="11"/>
  <c r="AU101" i="11"/>
  <c r="AU97" i="11"/>
  <c r="AU93" i="11"/>
  <c r="AU89" i="11"/>
  <c r="AU85" i="11"/>
  <c r="AU81" i="11"/>
  <c r="AU77" i="11"/>
  <c r="AU73" i="11"/>
  <c r="AU69" i="11"/>
  <c r="AU65" i="11"/>
  <c r="AU61" i="11"/>
  <c r="AU57" i="11"/>
  <c r="AU53" i="11"/>
  <c r="AU49" i="11"/>
  <c r="AU45" i="11"/>
  <c r="AU41" i="11"/>
  <c r="AU37" i="11"/>
  <c r="AU33" i="11"/>
  <c r="AU29" i="11"/>
  <c r="AU124" i="11"/>
  <c r="AU120" i="11"/>
  <c r="AU116" i="11"/>
  <c r="AU112" i="11"/>
  <c r="AU108" i="11"/>
  <c r="AU104" i="11"/>
  <c r="AU100" i="11"/>
  <c r="AU96" i="11"/>
  <c r="AU92" i="11"/>
  <c r="AU88" i="11"/>
  <c r="AU84" i="11"/>
  <c r="AU80" i="11"/>
  <c r="AU76" i="11"/>
  <c r="AU72" i="11"/>
  <c r="AU68" i="11"/>
  <c r="AU64" i="11"/>
  <c r="AU60" i="11"/>
  <c r="AU56" i="11"/>
  <c r="AU52" i="11"/>
  <c r="AU48" i="11"/>
  <c r="AU44" i="11"/>
  <c r="AU40" i="11"/>
  <c r="AU36" i="11"/>
  <c r="AU32" i="11"/>
  <c r="AU28" i="11"/>
  <c r="AU24" i="11"/>
  <c r="AU20" i="11"/>
  <c r="AU16" i="11"/>
  <c r="AU123" i="11"/>
  <c r="AU119" i="11"/>
  <c r="AU115" i="11"/>
  <c r="AU111" i="11"/>
  <c r="AU107" i="11"/>
  <c r="AU103" i="11"/>
  <c r="AU99" i="11"/>
  <c r="AU95" i="11"/>
  <c r="AU91" i="11"/>
  <c r="AU87" i="11"/>
  <c r="AU83" i="11"/>
  <c r="AU79" i="11"/>
  <c r="AU75" i="11"/>
  <c r="AU71" i="11"/>
  <c r="AU67" i="11"/>
  <c r="AU63" i="11"/>
  <c r="AU59" i="11"/>
  <c r="AU55" i="11"/>
  <c r="AU51" i="11"/>
  <c r="AU47" i="11"/>
  <c r="AU43" i="11"/>
  <c r="AU39" i="11"/>
  <c r="AU35" i="11"/>
  <c r="AU31" i="11"/>
  <c r="AU23" i="11"/>
  <c r="AU17" i="11"/>
  <c r="AU126" i="11"/>
  <c r="AU118" i="11"/>
  <c r="AU110" i="11"/>
  <c r="AU102" i="11"/>
  <c r="AU94" i="11"/>
  <c r="AU86" i="11"/>
  <c r="AU78" i="11"/>
  <c r="AU70" i="11"/>
  <c r="AU62" i="11"/>
  <c r="AU54" i="11"/>
  <c r="AU46" i="11"/>
  <c r="AU22" i="11"/>
  <c r="AU11" i="11"/>
  <c r="AU7" i="11"/>
  <c r="AU15" i="11"/>
  <c r="AU25" i="11"/>
  <c r="AU18" i="11"/>
  <c r="AU122" i="11"/>
  <c r="AU58" i="11"/>
  <c r="AU98" i="11"/>
  <c r="AU38" i="11"/>
  <c r="AU19" i="11"/>
  <c r="AU14" i="11"/>
  <c r="AU6" i="11"/>
  <c r="AU90" i="11"/>
  <c r="AU42" i="11"/>
  <c r="AU26" i="11"/>
  <c r="AU114" i="11"/>
  <c r="AU50" i="11"/>
  <c r="AU106" i="11"/>
  <c r="AU13" i="11"/>
  <c r="AU12" i="11"/>
  <c r="AU4" i="11"/>
  <c r="AU3" i="11"/>
  <c r="AU74" i="11"/>
  <c r="AU27" i="11"/>
  <c r="AU21" i="11"/>
  <c r="AU9" i="11"/>
  <c r="AU8" i="11"/>
  <c r="AU66" i="11"/>
  <c r="AU34" i="11"/>
  <c r="AU30" i="11"/>
  <c r="AU10" i="11"/>
  <c r="AU82" i="11"/>
  <c r="AV124" i="11"/>
  <c r="AV120" i="11"/>
  <c r="AV116" i="11"/>
  <c r="AV112" i="11"/>
  <c r="AV108" i="11"/>
  <c r="AV104" i="11"/>
  <c r="AV100" i="11"/>
  <c r="AV96" i="11"/>
  <c r="AV92" i="11"/>
  <c r="AV88" i="11"/>
  <c r="AV84" i="11"/>
  <c r="AV80" i="11"/>
  <c r="AV76" i="11"/>
  <c r="AV72" i="11"/>
  <c r="AV68" i="11"/>
  <c r="AV64" i="11"/>
  <c r="AV60" i="11"/>
  <c r="AV56" i="11"/>
  <c r="AV52" i="11"/>
  <c r="AV48" i="11"/>
  <c r="AV44" i="11"/>
  <c r="AV40" i="11"/>
  <c r="AV36" i="11"/>
  <c r="AV32" i="11"/>
  <c r="AV123" i="11"/>
  <c r="AV115" i="11"/>
  <c r="AV107" i="11"/>
  <c r="AV99" i="11"/>
  <c r="AV91" i="11"/>
  <c r="AV83" i="11"/>
  <c r="AV75" i="11"/>
  <c r="AV67" i="11"/>
  <c r="AV59" i="11"/>
  <c r="AV51" i="11"/>
  <c r="AV43" i="11"/>
  <c r="AV35" i="11"/>
  <c r="AV22" i="11"/>
  <c r="AV11" i="11"/>
  <c r="AV7" i="11"/>
  <c r="AV117" i="11"/>
  <c r="AV109" i="11"/>
  <c r="AV101" i="11"/>
  <c r="AV93" i="11"/>
  <c r="AV85" i="11"/>
  <c r="AV77" i="11"/>
  <c r="AV69" i="11"/>
  <c r="AV61" i="11"/>
  <c r="AV53" i="11"/>
  <c r="AV16" i="11"/>
  <c r="AV15" i="11"/>
  <c r="AV126" i="11"/>
  <c r="AV118" i="11"/>
  <c r="AV110" i="11"/>
  <c r="AV102" i="11"/>
  <c r="AV94" i="11"/>
  <c r="AV86" i="11"/>
  <c r="AV78" i="11"/>
  <c r="AV70" i="11"/>
  <c r="AV62" i="11"/>
  <c r="AV54" i="11"/>
  <c r="AV46" i="11"/>
  <c r="AV38" i="11"/>
  <c r="AV30" i="11"/>
  <c r="AV27" i="11"/>
  <c r="AV21" i="11"/>
  <c r="AV14" i="11"/>
  <c r="AV10" i="11"/>
  <c r="AV6" i="11"/>
  <c r="AV125" i="11"/>
  <c r="AV122" i="11"/>
  <c r="AV114" i="11"/>
  <c r="AV106" i="11"/>
  <c r="AV98" i="11"/>
  <c r="AV90" i="11"/>
  <c r="AV82" i="11"/>
  <c r="AV74" i="11"/>
  <c r="AV66" i="11"/>
  <c r="AV58" i="11"/>
  <c r="AV50" i="11"/>
  <c r="AV42" i="11"/>
  <c r="AV34" i="11"/>
  <c r="AV12" i="11"/>
  <c r="AV8" i="11"/>
  <c r="AV3" i="11"/>
  <c r="AV121" i="11"/>
  <c r="AV113" i="11"/>
  <c r="AV71" i="11"/>
  <c r="AV49" i="11"/>
  <c r="AV37" i="11"/>
  <c r="AV111" i="11"/>
  <c r="AV89" i="11"/>
  <c r="AV41" i="11"/>
  <c r="AV26" i="11"/>
  <c r="AV25" i="11"/>
  <c r="AV24" i="11"/>
  <c r="AV103" i="11"/>
  <c r="AV81" i="11"/>
  <c r="AV47" i="11"/>
  <c r="AV29" i="11"/>
  <c r="AV20" i="11"/>
  <c r="AV105" i="11"/>
  <c r="AV63" i="11"/>
  <c r="AV28" i="11"/>
  <c r="AV13" i="11"/>
  <c r="AV4" i="11"/>
  <c r="AV119" i="11"/>
  <c r="AV97" i="11"/>
  <c r="AV55" i="11"/>
  <c r="AV31" i="11"/>
  <c r="AV23" i="11"/>
  <c r="AV19" i="11"/>
  <c r="AV18" i="11"/>
  <c r="AV17" i="11"/>
  <c r="AV87" i="11"/>
  <c r="AV65" i="11"/>
  <c r="AV39" i="11"/>
  <c r="AV33" i="11"/>
  <c r="AV79" i="11"/>
  <c r="AV57" i="11"/>
  <c r="AV95" i="11"/>
  <c r="AV73" i="11"/>
  <c r="AV45" i="11"/>
  <c r="AV9" i="11"/>
  <c r="AW2" i="11"/>
  <c r="AU2" i="11"/>
  <c r="AV2" i="11"/>
  <c r="AX115" i="12" l="1"/>
  <c r="BC115" i="12" s="1"/>
  <c r="AX62" i="12"/>
  <c r="BC62" i="12" s="1"/>
  <c r="AX125" i="12"/>
  <c r="BC125" i="12" s="1"/>
  <c r="AX135" i="12"/>
  <c r="BC135" i="12" s="1"/>
  <c r="AX65" i="12"/>
  <c r="BC65" i="12" s="1"/>
  <c r="AX6" i="12"/>
  <c r="BC6" i="12" s="1"/>
  <c r="AX38" i="12"/>
  <c r="BC38" i="12" s="1"/>
  <c r="AX124" i="12"/>
  <c r="BC124" i="12" s="1"/>
  <c r="BD124" i="12" s="1"/>
  <c r="AX9" i="12"/>
  <c r="BC9" i="12" s="1"/>
  <c r="AX97" i="12"/>
  <c r="BC97" i="12" s="1"/>
  <c r="AX45" i="12"/>
  <c r="BC45" i="12" s="1"/>
  <c r="AX84" i="12"/>
  <c r="BC84" i="12" s="1"/>
  <c r="AX131" i="12"/>
  <c r="BC131" i="12" s="1"/>
  <c r="AX15" i="12"/>
  <c r="BC15" i="12" s="1"/>
  <c r="BH15" i="12" s="1"/>
  <c r="AX16" i="12"/>
  <c r="BC16" i="12" s="1"/>
  <c r="AX43" i="12"/>
  <c r="BC43" i="12" s="1"/>
  <c r="BH43" i="12" s="1"/>
  <c r="AX19" i="12"/>
  <c r="BC19" i="12" s="1"/>
  <c r="AX7" i="12"/>
  <c r="BC7" i="12" s="1"/>
  <c r="AX67" i="12"/>
  <c r="BC67" i="12" s="1"/>
  <c r="AX87" i="12"/>
  <c r="BC87" i="12" s="1"/>
  <c r="AX128" i="12"/>
  <c r="BC128" i="12" s="1"/>
  <c r="AX130" i="12"/>
  <c r="BC130" i="12" s="1"/>
  <c r="AX30" i="12"/>
  <c r="BC30" i="12" s="1"/>
  <c r="BD30" i="12" s="1"/>
  <c r="AX142" i="12"/>
  <c r="BC142" i="12" s="1"/>
  <c r="BD142" i="12" s="1"/>
  <c r="AX56" i="12"/>
  <c r="BC56" i="12" s="1"/>
  <c r="AX10" i="12"/>
  <c r="BC10" i="12" s="1"/>
  <c r="AX8" i="12"/>
  <c r="BC8" i="12" s="1"/>
  <c r="AX147" i="12"/>
  <c r="BC147" i="12" s="1"/>
  <c r="AX14" i="12"/>
  <c r="BC14" i="12" s="1"/>
  <c r="AX138" i="12"/>
  <c r="BC138" i="12" s="1"/>
  <c r="BD138" i="12" s="1"/>
  <c r="AX79" i="12"/>
  <c r="BC79" i="12" s="1"/>
  <c r="AX103" i="12"/>
  <c r="BC103" i="12" s="1"/>
  <c r="BH103" i="12" s="1"/>
  <c r="AX59" i="12"/>
  <c r="BC59" i="12" s="1"/>
  <c r="AX46" i="12"/>
  <c r="BC46" i="12" s="1"/>
  <c r="AX34" i="12"/>
  <c r="BC34" i="12" s="1"/>
  <c r="AX104" i="12"/>
  <c r="BC104" i="12" s="1"/>
  <c r="AX77" i="12"/>
  <c r="BC77" i="12" s="1"/>
  <c r="AX106" i="12"/>
  <c r="BC106" i="12" s="1"/>
  <c r="AX23" i="12"/>
  <c r="BC23" i="12" s="1"/>
  <c r="BD23" i="12" s="1"/>
  <c r="AX64" i="12"/>
  <c r="BC64" i="12" s="1"/>
  <c r="BH64" i="12" s="1"/>
  <c r="AX126" i="12"/>
  <c r="BC126" i="12" s="1"/>
  <c r="AX113" i="12"/>
  <c r="BC113" i="12" s="1"/>
  <c r="AX52" i="12"/>
  <c r="BC52" i="12" s="1"/>
  <c r="AX57" i="12"/>
  <c r="BC57" i="12" s="1"/>
  <c r="AX18" i="12"/>
  <c r="BC18" i="12" s="1"/>
  <c r="BH18" i="12" s="1"/>
  <c r="AX63" i="12"/>
  <c r="BC63" i="12" s="1"/>
  <c r="AX21" i="12"/>
  <c r="BC21" i="12" s="1"/>
  <c r="AX111" i="12"/>
  <c r="BC111" i="12" s="1"/>
  <c r="BD111" i="12" s="1"/>
  <c r="AX91" i="12"/>
  <c r="BC91" i="12" s="1"/>
  <c r="AX99" i="12"/>
  <c r="BC99" i="12" s="1"/>
  <c r="AX20" i="12"/>
  <c r="BC20" i="12" s="1"/>
  <c r="AX66" i="12"/>
  <c r="BC66" i="12" s="1"/>
  <c r="AX151" i="12"/>
  <c r="BC151" i="12" s="1"/>
  <c r="AX58" i="12"/>
  <c r="BC58" i="12" s="1"/>
  <c r="BD58" i="12" s="1"/>
  <c r="AX120" i="12"/>
  <c r="BC120" i="12" s="1"/>
  <c r="AX37" i="12"/>
  <c r="BC37" i="12" s="1"/>
  <c r="BD37" i="12" s="1"/>
  <c r="AX90" i="12"/>
  <c r="BC90" i="12" s="1"/>
  <c r="AX5" i="12"/>
  <c r="BC5" i="12" s="1"/>
  <c r="AX29" i="12"/>
  <c r="BC29" i="12" s="1"/>
  <c r="AX25" i="12"/>
  <c r="BC25" i="12" s="1"/>
  <c r="AX98" i="12"/>
  <c r="BC98" i="12" s="1"/>
  <c r="AX49" i="12"/>
  <c r="BC49" i="12" s="1"/>
  <c r="AX74" i="12"/>
  <c r="BC74" i="12" s="1"/>
  <c r="AX150" i="12"/>
  <c r="BC150" i="12" s="1"/>
  <c r="BD150" i="12" s="1"/>
  <c r="AX35" i="12"/>
  <c r="BC35" i="12" s="1"/>
  <c r="AX40" i="12"/>
  <c r="BC40" i="12" s="1"/>
  <c r="AX108" i="12"/>
  <c r="BC108" i="12" s="1"/>
  <c r="AX93" i="12"/>
  <c r="BC93" i="12" s="1"/>
  <c r="AX71" i="12"/>
  <c r="BC71" i="12" s="1"/>
  <c r="BD71" i="12" s="1"/>
  <c r="AX11" i="12"/>
  <c r="BC11" i="12" s="1"/>
  <c r="AX143" i="12"/>
  <c r="BC143" i="12" s="1"/>
  <c r="AX42" i="12"/>
  <c r="BC42" i="12" s="1"/>
  <c r="BH42" i="12" s="1"/>
  <c r="AX28" i="12"/>
  <c r="BC28" i="12" s="1"/>
  <c r="AX51" i="12"/>
  <c r="BC51" i="12" s="1"/>
  <c r="AX89" i="12"/>
  <c r="BC89" i="12" s="1"/>
  <c r="AX61" i="12"/>
  <c r="BC61" i="12" s="1"/>
  <c r="AX118" i="12"/>
  <c r="BC118" i="12" s="1"/>
  <c r="BD118" i="12" s="1"/>
  <c r="AZ123" i="12"/>
  <c r="AZ43" i="12"/>
  <c r="BW43" i="12" s="1"/>
  <c r="BX43" i="12" s="1"/>
  <c r="AZ9" i="12"/>
  <c r="CF9" i="12" s="1"/>
  <c r="CG9" i="12" s="1"/>
  <c r="CH9" i="12" s="1"/>
  <c r="AZ65" i="12"/>
  <c r="BW65" i="12" s="1"/>
  <c r="BX65" i="12" s="1"/>
  <c r="AZ63" i="12"/>
  <c r="BW63" i="12" s="1"/>
  <c r="BX63" i="12" s="1"/>
  <c r="AZ51" i="12"/>
  <c r="BW51" i="12" s="1"/>
  <c r="BX51" i="12" s="1"/>
  <c r="AZ57" i="12"/>
  <c r="BW57" i="12" s="1"/>
  <c r="BX57" i="12" s="1"/>
  <c r="AZ37" i="12"/>
  <c r="CF37" i="12" s="1"/>
  <c r="CG37" i="12" s="1"/>
  <c r="CH37" i="12" s="1"/>
  <c r="AZ105" i="12"/>
  <c r="AZ119" i="12"/>
  <c r="AZ96" i="12"/>
  <c r="BW96" i="12" s="1"/>
  <c r="BX96" i="12" s="1"/>
  <c r="AZ50" i="12"/>
  <c r="BW50" i="12" s="1"/>
  <c r="BX50" i="12" s="1"/>
  <c r="AZ100" i="12"/>
  <c r="CF100" i="12" s="1"/>
  <c r="CG100" i="12" s="1"/>
  <c r="CH100" i="12" s="1"/>
  <c r="AZ108" i="12"/>
  <c r="BW108" i="12" s="1"/>
  <c r="BX108" i="12" s="1"/>
  <c r="AZ84" i="12"/>
  <c r="BW84" i="12" s="1"/>
  <c r="BX84" i="12" s="1"/>
  <c r="AZ117" i="12"/>
  <c r="BW117" i="12" s="1"/>
  <c r="BX117" i="12" s="1"/>
  <c r="AY55" i="12"/>
  <c r="BM55" i="12" s="1"/>
  <c r="AY150" i="12"/>
  <c r="BM150" i="12" s="1"/>
  <c r="BN150" i="12" s="1"/>
  <c r="AY23" i="12"/>
  <c r="BM23" i="12" s="1"/>
  <c r="BN23" i="12" s="1"/>
  <c r="AY65" i="12"/>
  <c r="BM65" i="12" s="1"/>
  <c r="BN65" i="12" s="1"/>
  <c r="AY126" i="12"/>
  <c r="BM126" i="12" s="1"/>
  <c r="BN126" i="12" s="1"/>
  <c r="AY93" i="12"/>
  <c r="BM93" i="12" s="1"/>
  <c r="BN93" i="12" s="1"/>
  <c r="AY5" i="12"/>
  <c r="BM5" i="12" s="1"/>
  <c r="BS5" i="12" s="1"/>
  <c r="AY45" i="12"/>
  <c r="BM45" i="12" s="1"/>
  <c r="BS45" i="12" s="1"/>
  <c r="AY113" i="12"/>
  <c r="BM113" i="12" s="1"/>
  <c r="BS113" i="12" s="1"/>
  <c r="AY109" i="12"/>
  <c r="BM109" i="12" s="1"/>
  <c r="BS109" i="12" s="1"/>
  <c r="AY3" i="12"/>
  <c r="BM3" i="12" s="1"/>
  <c r="BS3" i="12" s="1"/>
  <c r="AZ109" i="12"/>
  <c r="CF109" i="12" s="1"/>
  <c r="CG109" i="12" s="1"/>
  <c r="CH109" i="12" s="1"/>
  <c r="AZ118" i="12"/>
  <c r="CF118" i="12" s="1"/>
  <c r="CG118" i="12" s="1"/>
  <c r="CH118" i="12" s="1"/>
  <c r="AZ42" i="12"/>
  <c r="CF42" i="12" s="1"/>
  <c r="CG42" i="12" s="1"/>
  <c r="CH42" i="12" s="1"/>
  <c r="AY96" i="12"/>
  <c r="BM96" i="12" s="1"/>
  <c r="BN96" i="12" s="1"/>
  <c r="AY102" i="12"/>
  <c r="BM102" i="12" s="1"/>
  <c r="BN102" i="12" s="1"/>
  <c r="AZ134" i="12"/>
  <c r="AY71" i="12"/>
  <c r="BM71" i="12" s="1"/>
  <c r="BS71" i="12" s="1"/>
  <c r="AY56" i="12"/>
  <c r="BM56" i="12" s="1"/>
  <c r="BS56" i="12" s="1"/>
  <c r="AY108" i="12"/>
  <c r="BM108" i="12" s="1"/>
  <c r="BS108" i="12" s="1"/>
  <c r="AZ10" i="12"/>
  <c r="BW10" i="12" s="1"/>
  <c r="BX10" i="12" s="1"/>
  <c r="AY85" i="12"/>
  <c r="BM85" i="12" s="1"/>
  <c r="BN85" i="12" s="1"/>
  <c r="AY46" i="12"/>
  <c r="BM46" i="12" s="1"/>
  <c r="BN46" i="12" s="1"/>
  <c r="AY84" i="12"/>
  <c r="BM84" i="12" s="1"/>
  <c r="AY38" i="12"/>
  <c r="BM38" i="12" s="1"/>
  <c r="BN38" i="12" s="1"/>
  <c r="AY106" i="12"/>
  <c r="BM106" i="12" s="1"/>
  <c r="BN106" i="12" s="1"/>
  <c r="AY121" i="12"/>
  <c r="BM121" i="12" s="1"/>
  <c r="BN121" i="12" s="1"/>
  <c r="AY91" i="12"/>
  <c r="BM91" i="12" s="1"/>
  <c r="BS91" i="12" s="1"/>
  <c r="AY32" i="12"/>
  <c r="BM32" i="12" s="1"/>
  <c r="BN32" i="12" s="1"/>
  <c r="AY48" i="12"/>
  <c r="BM48" i="12" s="1"/>
  <c r="BN48" i="12" s="1"/>
  <c r="AY35" i="12"/>
  <c r="BM35" i="12" s="1"/>
  <c r="BN35" i="12" s="1"/>
  <c r="AY136" i="12"/>
  <c r="BM136" i="12" s="1"/>
  <c r="BS136" i="12" s="1"/>
  <c r="AY82" i="12"/>
  <c r="BM82" i="12" s="1"/>
  <c r="BN82" i="12" s="1"/>
  <c r="AY20" i="12"/>
  <c r="BM20" i="12" s="1"/>
  <c r="BS20" i="12" s="1"/>
  <c r="AY145" i="12"/>
  <c r="BM145" i="12" s="1"/>
  <c r="BN145" i="12" s="1"/>
  <c r="AZ139" i="12"/>
  <c r="BW139" i="12" s="1"/>
  <c r="BX139" i="12" s="1"/>
  <c r="AY95" i="12"/>
  <c r="BM95" i="12" s="1"/>
  <c r="BN95" i="12" s="1"/>
  <c r="AZ24" i="12"/>
  <c r="BW24" i="12" s="1"/>
  <c r="BX24" i="12" s="1"/>
  <c r="AZ148" i="12"/>
  <c r="BW148" i="12" s="1"/>
  <c r="BX148" i="12" s="1"/>
  <c r="AZ40" i="12"/>
  <c r="BW40" i="12" s="1"/>
  <c r="BX40" i="12" s="1"/>
  <c r="AY42" i="12"/>
  <c r="BM42" i="12" s="1"/>
  <c r="BN42" i="12" s="1"/>
  <c r="AY89" i="12"/>
  <c r="BM89" i="12" s="1"/>
  <c r="BS89" i="12" s="1"/>
  <c r="AZ150" i="12"/>
  <c r="CF150" i="12" s="1"/>
  <c r="CG150" i="12" s="1"/>
  <c r="CH150" i="12" s="1"/>
  <c r="AZ141" i="12"/>
  <c r="BW141" i="12" s="1"/>
  <c r="BX141" i="12" s="1"/>
  <c r="AY13" i="12"/>
  <c r="BM13" i="12" s="1"/>
  <c r="BS13" i="12" s="1"/>
  <c r="AZ62" i="12"/>
  <c r="CF62" i="12" s="1"/>
  <c r="CG62" i="12" s="1"/>
  <c r="CH62" i="12" s="1"/>
  <c r="AY137" i="12"/>
  <c r="BM137" i="12" s="1"/>
  <c r="BN137" i="12" s="1"/>
  <c r="AY140" i="12"/>
  <c r="BM140" i="12" s="1"/>
  <c r="BN140" i="12" s="1"/>
  <c r="AZ112" i="12"/>
  <c r="AY4" i="12"/>
  <c r="BM4" i="12" s="1"/>
  <c r="BN4" i="12" s="1"/>
  <c r="AY59" i="12"/>
  <c r="BM59" i="12" s="1"/>
  <c r="BN59" i="12" s="1"/>
  <c r="AZ5" i="12"/>
  <c r="CF5" i="12" s="1"/>
  <c r="CG5" i="12" s="1"/>
  <c r="CH5" i="12" s="1"/>
  <c r="AZ7" i="12"/>
  <c r="BW7" i="12" s="1"/>
  <c r="BX7" i="12" s="1"/>
  <c r="AZ110" i="12"/>
  <c r="CF110" i="12" s="1"/>
  <c r="CG110" i="12" s="1"/>
  <c r="CH110" i="12" s="1"/>
  <c r="AZ58" i="12"/>
  <c r="CF58" i="12" s="1"/>
  <c r="CG58" i="12" s="1"/>
  <c r="CH58" i="12" s="1"/>
  <c r="AY52" i="12"/>
  <c r="BM52" i="12" s="1"/>
  <c r="BN52" i="12" s="1"/>
  <c r="AZ126" i="12"/>
  <c r="BW126" i="12" s="1"/>
  <c r="BX126" i="12" s="1"/>
  <c r="AZ124" i="12"/>
  <c r="CF124" i="12" s="1"/>
  <c r="CG124" i="12" s="1"/>
  <c r="CH124" i="12" s="1"/>
  <c r="AZ89" i="12"/>
  <c r="CF89" i="12" s="1"/>
  <c r="CG89" i="12" s="1"/>
  <c r="CH89" i="12" s="1"/>
  <c r="AY25" i="12"/>
  <c r="BM25" i="12" s="1"/>
  <c r="BS25" i="12" s="1"/>
  <c r="AY149" i="12"/>
  <c r="BM149" i="12" s="1"/>
  <c r="BN149" i="12" s="1"/>
  <c r="AZ88" i="12"/>
  <c r="CF88" i="12" s="1"/>
  <c r="CG88" i="12" s="1"/>
  <c r="CH88" i="12" s="1"/>
  <c r="AZ127" i="12"/>
  <c r="CF127" i="12" s="1"/>
  <c r="CG127" i="12" s="1"/>
  <c r="CH127" i="12" s="1"/>
  <c r="AY18" i="12"/>
  <c r="BM18" i="12" s="1"/>
  <c r="BN18" i="12" s="1"/>
  <c r="AZ102" i="12"/>
  <c r="AZ38" i="12"/>
  <c r="CF38" i="12" s="1"/>
  <c r="CG38" i="12" s="1"/>
  <c r="CH38" i="12" s="1"/>
  <c r="AY44" i="12"/>
  <c r="BM44" i="12" s="1"/>
  <c r="BS44" i="12" s="1"/>
  <c r="AZ132" i="12"/>
  <c r="CF132" i="12" s="1"/>
  <c r="CG132" i="12" s="1"/>
  <c r="CH132" i="12" s="1"/>
  <c r="AZ106" i="12"/>
  <c r="BW106" i="12" s="1"/>
  <c r="BX106" i="12" s="1"/>
  <c r="AZ92" i="12"/>
  <c r="BW92" i="12" s="1"/>
  <c r="BX92" i="12" s="1"/>
  <c r="AZ22" i="12"/>
  <c r="CF22" i="12" s="1"/>
  <c r="CG22" i="12" s="1"/>
  <c r="CH22" i="12" s="1"/>
  <c r="AZ120" i="12"/>
  <c r="CF120" i="12" s="1"/>
  <c r="CG120" i="12" s="1"/>
  <c r="CH120" i="12" s="1"/>
  <c r="AZ136" i="12"/>
  <c r="BW136" i="12" s="1"/>
  <c r="BX136" i="12" s="1"/>
  <c r="AZ71" i="12"/>
  <c r="CF71" i="12" s="1"/>
  <c r="CG71" i="12" s="1"/>
  <c r="CH71" i="12" s="1"/>
  <c r="AZ78" i="12"/>
  <c r="BW78" i="12" s="1"/>
  <c r="BX78" i="12" s="1"/>
  <c r="AZ14" i="12"/>
  <c r="BW14" i="12" s="1"/>
  <c r="BX14" i="12" s="1"/>
  <c r="AZ104" i="12"/>
  <c r="BW104" i="12" s="1"/>
  <c r="BX104" i="12" s="1"/>
  <c r="AZ129" i="12"/>
  <c r="CF129" i="12" s="1"/>
  <c r="CG129" i="12" s="1"/>
  <c r="CH129" i="12" s="1"/>
  <c r="AZ4" i="12"/>
  <c r="CF4" i="12" s="1"/>
  <c r="CG4" i="12" s="1"/>
  <c r="CH4" i="12" s="1"/>
  <c r="AZ32" i="12"/>
  <c r="CF32" i="12" s="1"/>
  <c r="CG32" i="12" s="1"/>
  <c r="CH32" i="12" s="1"/>
  <c r="AZ8" i="12"/>
  <c r="CF8" i="12" s="1"/>
  <c r="CG8" i="12" s="1"/>
  <c r="CH8" i="12" s="1"/>
  <c r="AZ39" i="12"/>
  <c r="CF39" i="12" s="1"/>
  <c r="CG39" i="12" s="1"/>
  <c r="CH39" i="12" s="1"/>
  <c r="AZ81" i="12"/>
  <c r="BW81" i="12" s="1"/>
  <c r="BX81" i="12" s="1"/>
  <c r="AZ90" i="12"/>
  <c r="BW90" i="12" s="1"/>
  <c r="BX90" i="12" s="1"/>
  <c r="AZ135" i="12"/>
  <c r="CF135" i="12" s="1"/>
  <c r="CG135" i="12" s="1"/>
  <c r="CH135" i="12" s="1"/>
  <c r="AZ82" i="12"/>
  <c r="BW82" i="12" s="1"/>
  <c r="BX82" i="12" s="1"/>
  <c r="AZ70" i="12"/>
  <c r="CF70" i="12" s="1"/>
  <c r="CG70" i="12" s="1"/>
  <c r="CH70" i="12" s="1"/>
  <c r="AZ74" i="12"/>
  <c r="BW74" i="12" s="1"/>
  <c r="BX74" i="12" s="1"/>
  <c r="AZ93" i="12"/>
  <c r="CF93" i="12" s="1"/>
  <c r="CG93" i="12" s="1"/>
  <c r="CH93" i="12" s="1"/>
  <c r="AZ36" i="12"/>
  <c r="BW36" i="12" s="1"/>
  <c r="BX36" i="12" s="1"/>
  <c r="AZ28" i="12"/>
  <c r="CF28" i="12" s="1"/>
  <c r="CG28" i="12" s="1"/>
  <c r="CH28" i="12" s="1"/>
  <c r="AZ140" i="12"/>
  <c r="CF140" i="12" s="1"/>
  <c r="CG140" i="12" s="1"/>
  <c r="CH140" i="12" s="1"/>
  <c r="AZ125" i="12"/>
  <c r="CF125" i="12" s="1"/>
  <c r="CG125" i="12" s="1"/>
  <c r="CH125" i="12" s="1"/>
  <c r="AZ29" i="12"/>
  <c r="CF29" i="12" s="1"/>
  <c r="CG29" i="12" s="1"/>
  <c r="CH29" i="12" s="1"/>
  <c r="AZ56" i="12"/>
  <c r="CF56" i="12" s="1"/>
  <c r="CG56" i="12" s="1"/>
  <c r="CH56" i="12" s="1"/>
  <c r="AZ60" i="12"/>
  <c r="BW60" i="12" s="1"/>
  <c r="BX60" i="12" s="1"/>
  <c r="AZ111" i="12"/>
  <c r="BW111" i="12" s="1"/>
  <c r="BX111" i="12" s="1"/>
  <c r="AZ45" i="12"/>
  <c r="CF45" i="12" s="1"/>
  <c r="CG45" i="12" s="1"/>
  <c r="CH45" i="12" s="1"/>
  <c r="AZ114" i="12"/>
  <c r="BW114" i="12" s="1"/>
  <c r="BX114" i="12" s="1"/>
  <c r="AZ103" i="12"/>
  <c r="CF103" i="12" s="1"/>
  <c r="CG103" i="12" s="1"/>
  <c r="CH103" i="12" s="1"/>
  <c r="AZ19" i="12"/>
  <c r="CF19" i="12" s="1"/>
  <c r="CG19" i="12" s="1"/>
  <c r="CH19" i="12" s="1"/>
  <c r="AZ130" i="12"/>
  <c r="CF130" i="12" s="1"/>
  <c r="CG130" i="12" s="1"/>
  <c r="CH130" i="12" s="1"/>
  <c r="AZ23" i="12"/>
  <c r="BW23" i="12" s="1"/>
  <c r="AZ53" i="12"/>
  <c r="CF53" i="12" s="1"/>
  <c r="CG53" i="12" s="1"/>
  <c r="CH53" i="12" s="1"/>
  <c r="AZ27" i="12"/>
  <c r="CF27" i="12" s="1"/>
  <c r="CG27" i="12" s="1"/>
  <c r="CH27" i="12" s="1"/>
  <c r="AZ79" i="12"/>
  <c r="BW79" i="12" s="1"/>
  <c r="AY12" i="12"/>
  <c r="BM12" i="12" s="1"/>
  <c r="BN12" i="12" s="1"/>
  <c r="AY36" i="12"/>
  <c r="BM36" i="12" s="1"/>
  <c r="BS36" i="12" s="1"/>
  <c r="AY112" i="12"/>
  <c r="BM112" i="12" s="1"/>
  <c r="BN112" i="12" s="1"/>
  <c r="AY72" i="12"/>
  <c r="BM72" i="12" s="1"/>
  <c r="BN72" i="12" s="1"/>
  <c r="AY128" i="12"/>
  <c r="BM128" i="12" s="1"/>
  <c r="BN128" i="12" s="1"/>
  <c r="AY67" i="12"/>
  <c r="BM67" i="12" s="1"/>
  <c r="BN67" i="12" s="1"/>
  <c r="AY27" i="12"/>
  <c r="BM27" i="12" s="1"/>
  <c r="BN27" i="12" s="1"/>
  <c r="AY107" i="12"/>
  <c r="BM107" i="12" s="1"/>
  <c r="BN107" i="12" s="1"/>
  <c r="AY37" i="12"/>
  <c r="BM37" i="12" s="1"/>
  <c r="BS37" i="12" s="1"/>
  <c r="AY142" i="12"/>
  <c r="BM142" i="12" s="1"/>
  <c r="BN142" i="12" s="1"/>
  <c r="AY111" i="12"/>
  <c r="BM111" i="12" s="1"/>
  <c r="BN111" i="12" s="1"/>
  <c r="AY124" i="12"/>
  <c r="BM124" i="12" s="1"/>
  <c r="BN124" i="12" s="1"/>
  <c r="AY22" i="12"/>
  <c r="BM22" i="12" s="1"/>
  <c r="BN22" i="12" s="1"/>
  <c r="AY100" i="12"/>
  <c r="BM100" i="12" s="1"/>
  <c r="BN100" i="12" s="1"/>
  <c r="AY92" i="12"/>
  <c r="BM92" i="12" s="1"/>
  <c r="BN92" i="12" s="1"/>
  <c r="AY129" i="12"/>
  <c r="BM129" i="12" s="1"/>
  <c r="BS129" i="12" s="1"/>
  <c r="AY68" i="12"/>
  <c r="BM68" i="12" s="1"/>
  <c r="BS68" i="12" s="1"/>
  <c r="AY7" i="12"/>
  <c r="BM7" i="12" s="1"/>
  <c r="BN7" i="12" s="1"/>
  <c r="AY138" i="12"/>
  <c r="BM138" i="12" s="1"/>
  <c r="BN138" i="12" s="1"/>
  <c r="AY123" i="12"/>
  <c r="BM123" i="12" s="1"/>
  <c r="BS123" i="12" s="1"/>
  <c r="AY110" i="12"/>
  <c r="BM110" i="12" s="1"/>
  <c r="BN110" i="12" s="1"/>
  <c r="AY39" i="12"/>
  <c r="BM39" i="12" s="1"/>
  <c r="BN39" i="12" s="1"/>
  <c r="AY57" i="12"/>
  <c r="BM57" i="12" s="1"/>
  <c r="BN57" i="12" s="1"/>
  <c r="AY70" i="12"/>
  <c r="BM70" i="12" s="1"/>
  <c r="BN70" i="12" s="1"/>
  <c r="AY101" i="12"/>
  <c r="BM101" i="12" s="1"/>
  <c r="BN101" i="12" s="1"/>
  <c r="AY132" i="12"/>
  <c r="BM132" i="12" s="1"/>
  <c r="BN132" i="12" s="1"/>
  <c r="AY6" i="12"/>
  <c r="BM6" i="12" s="1"/>
  <c r="BN6" i="12" s="1"/>
  <c r="AY139" i="12"/>
  <c r="BM139" i="12" s="1"/>
  <c r="BS139" i="12" s="1"/>
  <c r="AY125" i="12"/>
  <c r="BM125" i="12" s="1"/>
  <c r="BS125" i="12" s="1"/>
  <c r="AY77" i="12"/>
  <c r="BM77" i="12" s="1"/>
  <c r="BN77" i="12" s="1"/>
  <c r="AY83" i="12"/>
  <c r="BM83" i="12" s="1"/>
  <c r="BN83" i="12" s="1"/>
  <c r="AY33" i="12"/>
  <c r="BM33" i="12" s="1"/>
  <c r="BS33" i="12" s="1"/>
  <c r="BD27" i="12"/>
  <c r="BH27" i="12"/>
  <c r="CF116" i="12"/>
  <c r="CG116" i="12" s="1"/>
  <c r="CH116" i="12" s="1"/>
  <c r="BW116" i="12"/>
  <c r="BX116" i="12" s="1"/>
  <c r="BN26" i="12"/>
  <c r="BS26" i="12"/>
  <c r="BH138" i="12"/>
  <c r="BH125" i="12"/>
  <c r="BD125" i="12"/>
  <c r="BW102" i="12"/>
  <c r="BX102" i="12" s="1"/>
  <c r="CF102" i="12"/>
  <c r="CG102" i="12" s="1"/>
  <c r="CH102" i="12" s="1"/>
  <c r="BH5" i="12"/>
  <c r="BD5" i="12"/>
  <c r="BD135" i="12"/>
  <c r="BH135" i="12"/>
  <c r="BH49" i="12"/>
  <c r="BD49" i="12"/>
  <c r="BH10" i="12"/>
  <c r="BD10" i="12"/>
  <c r="BD15" i="12"/>
  <c r="AY97" i="12"/>
  <c r="BM97" i="12" s="1"/>
  <c r="AY11" i="12"/>
  <c r="BM11" i="12" s="1"/>
  <c r="AZ115" i="12"/>
  <c r="AZ49" i="12"/>
  <c r="AX136" i="12"/>
  <c r="BC136" i="12" s="1"/>
  <c r="AX54" i="12"/>
  <c r="BC54" i="12" s="1"/>
  <c r="AX68" i="12"/>
  <c r="BC68" i="12" s="1"/>
  <c r="AX70" i="12"/>
  <c r="BC70" i="12" s="1"/>
  <c r="AX146" i="12"/>
  <c r="BC146" i="12" s="1"/>
  <c r="AZ25" i="12"/>
  <c r="AY54" i="12"/>
  <c r="BM54" i="12" s="1"/>
  <c r="AX107" i="12"/>
  <c r="BC107" i="12" s="1"/>
  <c r="AY120" i="12"/>
  <c r="BM120" i="12" s="1"/>
  <c r="AY117" i="12"/>
  <c r="BM117" i="12" s="1"/>
  <c r="AZ128" i="12"/>
  <c r="AZ69" i="12"/>
  <c r="AZ15" i="12"/>
  <c r="AX94" i="12"/>
  <c r="BC94" i="12" s="1"/>
  <c r="AX36" i="12"/>
  <c r="BC36" i="12" s="1"/>
  <c r="AZ107" i="12"/>
  <c r="AX13" i="12"/>
  <c r="BC13" i="12" s="1"/>
  <c r="AX88" i="12"/>
  <c r="BC88" i="12" s="1"/>
  <c r="AX76" i="12"/>
  <c r="BC76" i="12" s="1"/>
  <c r="AZ142" i="12"/>
  <c r="AX39" i="12"/>
  <c r="BC39" i="12" s="1"/>
  <c r="AY94" i="12"/>
  <c r="BM94" i="12" s="1"/>
  <c r="AY9" i="12"/>
  <c r="BM9" i="12" s="1"/>
  <c r="AZ133" i="12"/>
  <c r="AZ35" i="12"/>
  <c r="AX144" i="12"/>
  <c r="BC144" i="12" s="1"/>
  <c r="AX102" i="12"/>
  <c r="BC102" i="12" s="1"/>
  <c r="AX44" i="12"/>
  <c r="BC44" i="12" s="1"/>
  <c r="AX95" i="12"/>
  <c r="BC95" i="12" s="1"/>
  <c r="AX133" i="12"/>
  <c r="BC133" i="12" s="1"/>
  <c r="AX117" i="12"/>
  <c r="BC117" i="12" s="1"/>
  <c r="AZ143" i="12"/>
  <c r="AX3" i="12"/>
  <c r="BC3" i="12" s="1"/>
  <c r="AY86" i="12"/>
  <c r="BM86" i="12" s="1"/>
  <c r="AY118" i="12"/>
  <c r="BM118" i="12" s="1"/>
  <c r="AY47" i="12"/>
  <c r="BM47" i="12" s="1"/>
  <c r="AY141" i="12"/>
  <c r="BM141" i="12" s="1"/>
  <c r="AY74" i="12"/>
  <c r="BM74" i="12" s="1"/>
  <c r="AY29" i="12"/>
  <c r="BM29" i="12" s="1"/>
  <c r="AY130" i="12"/>
  <c r="BM130" i="12" s="1"/>
  <c r="AY78" i="12"/>
  <c r="BM78" i="12" s="1"/>
  <c r="AZ147" i="12"/>
  <c r="AZ72" i="12"/>
  <c r="AZ64" i="12"/>
  <c r="AX141" i="12"/>
  <c r="BC141" i="12" s="1"/>
  <c r="AX31" i="12"/>
  <c r="BC31" i="12" s="1"/>
  <c r="AZ122" i="12"/>
  <c r="AX24" i="12"/>
  <c r="BC24" i="12" s="1"/>
  <c r="AX33" i="12"/>
  <c r="BC33" i="12" s="1"/>
  <c r="AX50" i="12"/>
  <c r="BC50" i="12" s="1"/>
  <c r="AZ95" i="12"/>
  <c r="BH29" i="12"/>
  <c r="BD29" i="12"/>
  <c r="BH130" i="12"/>
  <c r="BD130" i="12"/>
  <c r="BH89" i="12"/>
  <c r="BD89" i="12"/>
  <c r="BN71" i="12"/>
  <c r="BD106" i="12"/>
  <c r="BH106" i="12"/>
  <c r="BD9" i="12"/>
  <c r="BH9" i="12"/>
  <c r="BH23" i="12"/>
  <c r="BH20" i="12"/>
  <c r="BD20" i="12"/>
  <c r="BH126" i="12"/>
  <c r="BD126" i="12"/>
  <c r="BH8" i="12"/>
  <c r="BD8" i="12"/>
  <c r="CF126" i="12"/>
  <c r="CG126" i="12" s="1"/>
  <c r="CH126" i="12" s="1"/>
  <c r="BH99" i="12"/>
  <c r="BD99" i="12"/>
  <c r="BD7" i="12"/>
  <c r="BH7" i="12"/>
  <c r="BH74" i="12"/>
  <c r="BD74" i="12"/>
  <c r="BH56" i="12"/>
  <c r="BD56" i="12"/>
  <c r="BW27" i="12"/>
  <c r="BX27" i="12" s="1"/>
  <c r="BS82" i="12"/>
  <c r="BD35" i="12"/>
  <c r="BH35" i="12"/>
  <c r="BD59" i="12"/>
  <c r="BH59" i="12"/>
  <c r="BH87" i="12"/>
  <c r="BD87" i="12"/>
  <c r="BD25" i="12"/>
  <c r="BH25" i="12"/>
  <c r="BD16" i="12"/>
  <c r="BH16" i="12"/>
  <c r="BH98" i="12"/>
  <c r="BD98" i="12"/>
  <c r="BD113" i="12"/>
  <c r="BH113" i="12"/>
  <c r="BH84" i="12"/>
  <c r="BD84" i="12"/>
  <c r="BS150" i="12"/>
  <c r="BH128" i="12"/>
  <c r="BD128" i="12"/>
  <c r="BD104" i="12"/>
  <c r="BH104" i="12"/>
  <c r="BH19" i="12"/>
  <c r="BD19" i="12"/>
  <c r="BH108" i="12"/>
  <c r="BD108" i="12"/>
  <c r="BH147" i="12"/>
  <c r="BD147" i="12"/>
  <c r="BD61" i="12"/>
  <c r="BH61" i="12"/>
  <c r="BH14" i="12"/>
  <c r="BD14" i="12"/>
  <c r="AY135" i="12"/>
  <c r="BM135" i="12" s="1"/>
  <c r="AY14" i="12"/>
  <c r="BM14" i="12" s="1"/>
  <c r="AZ131" i="12"/>
  <c r="AZ73" i="12"/>
  <c r="AZ17" i="12"/>
  <c r="BH115" i="12"/>
  <c r="BD115" i="12"/>
  <c r="AZ77" i="12"/>
  <c r="AZ91" i="12"/>
  <c r="AZ99" i="12"/>
  <c r="AY131" i="12"/>
  <c r="BM131" i="12" s="1"/>
  <c r="AZ41" i="12"/>
  <c r="AY146" i="12"/>
  <c r="BM146" i="12" s="1"/>
  <c r="AY98" i="12"/>
  <c r="BM98" i="12" s="1"/>
  <c r="AY16" i="12"/>
  <c r="BM16" i="12" s="1"/>
  <c r="AZ80" i="12"/>
  <c r="AZ20" i="12"/>
  <c r="AX112" i="12"/>
  <c r="BC112" i="12" s="1"/>
  <c r="AX47" i="12"/>
  <c r="BC47" i="12" s="1"/>
  <c r="AY53" i="12"/>
  <c r="BM53" i="12" s="1"/>
  <c r="AX92" i="12"/>
  <c r="BC92" i="12" s="1"/>
  <c r="AZ47" i="12"/>
  <c r="AZ59" i="12"/>
  <c r="AY75" i="12"/>
  <c r="BM75" i="12" s="1"/>
  <c r="AX149" i="12"/>
  <c r="BC149" i="12" s="1"/>
  <c r="AY122" i="12"/>
  <c r="BM122" i="12" s="1"/>
  <c r="AY60" i="12"/>
  <c r="BM60" i="12" s="1"/>
  <c r="AZ145" i="12"/>
  <c r="AZ68" i="12"/>
  <c r="AZ31" i="12"/>
  <c r="AX78" i="12"/>
  <c r="BC78" i="12" s="1"/>
  <c r="AX12" i="12"/>
  <c r="BC12" i="12" s="1"/>
  <c r="AZ6" i="12"/>
  <c r="AZ97" i="12"/>
  <c r="AZ85" i="12"/>
  <c r="AY73" i="12"/>
  <c r="BM73" i="12" s="1"/>
  <c r="AX123" i="12"/>
  <c r="BC123" i="12" s="1"/>
  <c r="AY114" i="12"/>
  <c r="BM114" i="12" s="1"/>
  <c r="AY134" i="12"/>
  <c r="BM134" i="12" s="1"/>
  <c r="AY63" i="12"/>
  <c r="BM63" i="12" s="1"/>
  <c r="AZ146" i="12"/>
  <c r="AY116" i="12"/>
  <c r="BM116" i="12" s="1"/>
  <c r="AY19" i="12"/>
  <c r="BM19" i="12" s="1"/>
  <c r="AX129" i="12"/>
  <c r="BC129" i="12" s="1"/>
  <c r="AY87" i="12"/>
  <c r="BM87" i="12" s="1"/>
  <c r="AY10" i="12"/>
  <c r="BM10" i="12" s="1"/>
  <c r="AZ113" i="12"/>
  <c r="AZ33" i="12"/>
  <c r="AX139" i="12"/>
  <c r="BC139" i="12" s="1"/>
  <c r="AX55" i="12"/>
  <c r="BC55" i="12" s="1"/>
  <c r="AY24" i="12"/>
  <c r="BM24" i="12" s="1"/>
  <c r="AX132" i="12"/>
  <c r="BC132" i="12" s="1"/>
  <c r="AZ26" i="12"/>
  <c r="AX137" i="12"/>
  <c r="BC137" i="12" s="1"/>
  <c r="AY43" i="12"/>
  <c r="BM43" i="12" s="1"/>
  <c r="AX80" i="12"/>
  <c r="BC80" i="12" s="1"/>
  <c r="BD64" i="12"/>
  <c r="BH34" i="12"/>
  <c r="BD34" i="12"/>
  <c r="BH40" i="12"/>
  <c r="BD40" i="12"/>
  <c r="CF43" i="12"/>
  <c r="CG43" i="12" s="1"/>
  <c r="CH43" i="12" s="1"/>
  <c r="BH21" i="12"/>
  <c r="BD21" i="12"/>
  <c r="BD51" i="12"/>
  <c r="BH51" i="12"/>
  <c r="BH91" i="12"/>
  <c r="BD91" i="12"/>
  <c r="BD52" i="12"/>
  <c r="BH52" i="12"/>
  <c r="BH67" i="12"/>
  <c r="BD67" i="12"/>
  <c r="BD65" i="12"/>
  <c r="BH65" i="12"/>
  <c r="CF105" i="12"/>
  <c r="CG105" i="12" s="1"/>
  <c r="CH105" i="12" s="1"/>
  <c r="BW105" i="12"/>
  <c r="BX105" i="12" s="1"/>
  <c r="CF123" i="12"/>
  <c r="CG123" i="12" s="1"/>
  <c r="CH123" i="12" s="1"/>
  <c r="BW123" i="12"/>
  <c r="BX123" i="12" s="1"/>
  <c r="CF119" i="12"/>
  <c r="CG119" i="12" s="1"/>
  <c r="CH119" i="12" s="1"/>
  <c r="BW119" i="12"/>
  <c r="BX119" i="12" s="1"/>
  <c r="BW38" i="12"/>
  <c r="BX38" i="12" s="1"/>
  <c r="BH142" i="12"/>
  <c r="BD131" i="12"/>
  <c r="BH131" i="12"/>
  <c r="AY104" i="12"/>
  <c r="BM104" i="12" s="1"/>
  <c r="AY80" i="12"/>
  <c r="BM80" i="12" s="1"/>
  <c r="AZ121" i="12"/>
  <c r="AZ48" i="12"/>
  <c r="AZ3" i="12"/>
  <c r="BD97" i="12"/>
  <c r="BH97" i="12"/>
  <c r="BH62" i="12"/>
  <c r="BD62" i="12"/>
  <c r="AZ55" i="12"/>
  <c r="AZ61" i="12"/>
  <c r="AZ67" i="12"/>
  <c r="AY115" i="12"/>
  <c r="BM115" i="12" s="1"/>
  <c r="AZ16" i="12"/>
  <c r="AY144" i="12"/>
  <c r="BM144" i="12" s="1"/>
  <c r="AY51" i="12"/>
  <c r="BM51" i="12" s="1"/>
  <c r="AY8" i="12"/>
  <c r="BM8" i="12" s="1"/>
  <c r="AZ87" i="12"/>
  <c r="AZ18" i="12"/>
  <c r="AX116" i="12"/>
  <c r="BC116" i="12" s="1"/>
  <c r="AX48" i="12"/>
  <c r="BC48" i="12" s="1"/>
  <c r="AY15" i="12"/>
  <c r="BM15" i="12" s="1"/>
  <c r="AX41" i="12"/>
  <c r="BC41" i="12" s="1"/>
  <c r="AX127" i="12"/>
  <c r="BC127" i="12" s="1"/>
  <c r="AZ30" i="12"/>
  <c r="AY69" i="12"/>
  <c r="BM69" i="12" s="1"/>
  <c r="AX100" i="12"/>
  <c r="BC100" i="12" s="1"/>
  <c r="AY133" i="12"/>
  <c r="BM133" i="12" s="1"/>
  <c r="AY58" i="12"/>
  <c r="BM58" i="12" s="1"/>
  <c r="AZ151" i="12"/>
  <c r="AZ66" i="12"/>
  <c r="AZ13" i="12"/>
  <c r="AX81" i="12"/>
  <c r="BC81" i="12" s="1"/>
  <c r="AX32" i="12"/>
  <c r="BC32" i="12" s="1"/>
  <c r="AX140" i="12"/>
  <c r="BC140" i="12" s="1"/>
  <c r="AZ83" i="12"/>
  <c r="AZ54" i="12"/>
  <c r="AY30" i="12"/>
  <c r="BM30" i="12" s="1"/>
  <c r="AX73" i="12"/>
  <c r="BC73" i="12" s="1"/>
  <c r="AY103" i="12"/>
  <c r="BM103" i="12" s="1"/>
  <c r="AY143" i="12"/>
  <c r="BM143" i="12" s="1"/>
  <c r="AY81" i="12"/>
  <c r="BM81" i="12" s="1"/>
  <c r="AZ86" i="12"/>
  <c r="AY76" i="12"/>
  <c r="BM76" i="12" s="1"/>
  <c r="AY50" i="12"/>
  <c r="BM50" i="12" s="1"/>
  <c r="AY148" i="12"/>
  <c r="BM148" i="12" s="1"/>
  <c r="AY61" i="12"/>
  <c r="BM61" i="12" s="1"/>
  <c r="AY21" i="12"/>
  <c r="BM21" i="12" s="1"/>
  <c r="AZ94" i="12"/>
  <c r="AZ11" i="12"/>
  <c r="AX121" i="12"/>
  <c r="BC121" i="12" s="1"/>
  <c r="AX83" i="12"/>
  <c r="BC83" i="12" s="1"/>
  <c r="AY17" i="12"/>
  <c r="BM17" i="12" s="1"/>
  <c r="AX105" i="12"/>
  <c r="BC105" i="12" s="1"/>
  <c r="AX134" i="12"/>
  <c r="BC134" i="12" s="1"/>
  <c r="AX101" i="12"/>
  <c r="BC101" i="12" s="1"/>
  <c r="AY31" i="12"/>
  <c r="BM31" i="12" s="1"/>
  <c r="AX60" i="12"/>
  <c r="BC60" i="12" s="1"/>
  <c r="CF112" i="12"/>
  <c r="CG112" i="12" s="1"/>
  <c r="CH112" i="12" s="1"/>
  <c r="BW112" i="12"/>
  <c r="BX112" i="12" s="1"/>
  <c r="BD77" i="12"/>
  <c r="BH77" i="12"/>
  <c r="BH79" i="12"/>
  <c r="BD79" i="12"/>
  <c r="BH57" i="12"/>
  <c r="BD57" i="12"/>
  <c r="BD143" i="12"/>
  <c r="BH143" i="12"/>
  <c r="BH28" i="12"/>
  <c r="BD28" i="12"/>
  <c r="BS42" i="12"/>
  <c r="BH120" i="12"/>
  <c r="BD120" i="12"/>
  <c r="BH90" i="12"/>
  <c r="BD90" i="12"/>
  <c r="BS55" i="12"/>
  <c r="BN55" i="12"/>
  <c r="BD46" i="12"/>
  <c r="BH46" i="12"/>
  <c r="BD6" i="12"/>
  <c r="BH6" i="12"/>
  <c r="BD38" i="12"/>
  <c r="BH38" i="12"/>
  <c r="BD93" i="12"/>
  <c r="BH93" i="12"/>
  <c r="BH11" i="12"/>
  <c r="BD11" i="12"/>
  <c r="BD63" i="12"/>
  <c r="BH63" i="12"/>
  <c r="BD43" i="12"/>
  <c r="BW134" i="12"/>
  <c r="BX134" i="12" s="1"/>
  <c r="CF134" i="12"/>
  <c r="CG134" i="12" s="1"/>
  <c r="CH134" i="12" s="1"/>
  <c r="AY99" i="12"/>
  <c r="BM99" i="12" s="1"/>
  <c r="AY34" i="12"/>
  <c r="BM34" i="12" s="1"/>
  <c r="AZ98" i="12"/>
  <c r="AZ52" i="12"/>
  <c r="BD151" i="12"/>
  <c r="BH151" i="12"/>
  <c r="BD66" i="12"/>
  <c r="BH66" i="12"/>
  <c r="BD45" i="12"/>
  <c r="BH45" i="12"/>
  <c r="AX119" i="12"/>
  <c r="BC119" i="12" s="1"/>
  <c r="AX145" i="12"/>
  <c r="BC145" i="12" s="1"/>
  <c r="AZ46" i="12"/>
  <c r="AY79" i="12"/>
  <c r="BM79" i="12" s="1"/>
  <c r="AX114" i="12"/>
  <c r="BC114" i="12" s="1"/>
  <c r="AY127" i="12"/>
  <c r="BM127" i="12" s="1"/>
  <c r="AY64" i="12"/>
  <c r="BM64" i="12" s="1"/>
  <c r="AZ144" i="12"/>
  <c r="AZ75" i="12"/>
  <c r="AZ44" i="12"/>
  <c r="AX86" i="12"/>
  <c r="BC86" i="12" s="1"/>
  <c r="AX22" i="12"/>
  <c r="BC22" i="12" s="1"/>
  <c r="AZ149" i="12"/>
  <c r="AX4" i="12"/>
  <c r="BC4" i="12" s="1"/>
  <c r="AX110" i="12"/>
  <c r="BC110" i="12" s="1"/>
  <c r="AX122" i="12"/>
  <c r="BC122" i="12" s="1"/>
  <c r="AY28" i="12"/>
  <c r="BM28" i="12" s="1"/>
  <c r="AX72" i="12"/>
  <c r="BC72" i="12" s="1"/>
  <c r="AY105" i="12"/>
  <c r="BM105" i="12" s="1"/>
  <c r="AY40" i="12"/>
  <c r="BM40" i="12" s="1"/>
  <c r="AZ138" i="12"/>
  <c r="AZ76" i="12"/>
  <c r="AX148" i="12"/>
  <c r="BC148" i="12" s="1"/>
  <c r="AX82" i="12"/>
  <c r="BC82" i="12" s="1"/>
  <c r="AX26" i="12"/>
  <c r="BC26" i="12" s="1"/>
  <c r="AX96" i="12"/>
  <c r="BC96" i="12" s="1"/>
  <c r="AZ12" i="12"/>
  <c r="AZ21" i="12"/>
  <c r="AY49" i="12"/>
  <c r="BM49" i="12" s="1"/>
  <c r="AX17" i="12"/>
  <c r="BC17" i="12" s="1"/>
  <c r="AY90" i="12"/>
  <c r="BM90" i="12" s="1"/>
  <c r="AY119" i="12"/>
  <c r="BM119" i="12" s="1"/>
  <c r="AY62" i="12"/>
  <c r="BM62" i="12" s="1"/>
  <c r="AY147" i="12"/>
  <c r="BM147" i="12" s="1"/>
  <c r="AY88" i="12"/>
  <c r="BM88" i="12" s="1"/>
  <c r="AY41" i="12"/>
  <c r="BM41" i="12" s="1"/>
  <c r="AY151" i="12"/>
  <c r="BM151" i="12" s="1"/>
  <c r="AY66" i="12"/>
  <c r="BM66" i="12" s="1"/>
  <c r="AZ101" i="12"/>
  <c r="AZ34" i="12"/>
  <c r="AX109" i="12"/>
  <c r="BC109" i="12" s="1"/>
  <c r="AX53" i="12"/>
  <c r="BC53" i="12" s="1"/>
  <c r="AZ137" i="12"/>
  <c r="AX69" i="12"/>
  <c r="BC69" i="12" s="1"/>
  <c r="AX85" i="12"/>
  <c r="BC85" i="12" s="1"/>
  <c r="AX75" i="12"/>
  <c r="BC75" i="12" s="1"/>
  <c r="AX2" i="12"/>
  <c r="BC2" i="12" s="1"/>
  <c r="AY2" i="12"/>
  <c r="BM2" i="12" s="1"/>
  <c r="BN2" i="12" s="1"/>
  <c r="AZ2" i="12"/>
  <c r="AU127" i="11"/>
  <c r="AX20" i="11" s="1"/>
  <c r="BC20" i="11" s="1"/>
  <c r="AW127" i="11"/>
  <c r="AZ11" i="11" s="1"/>
  <c r="AV127" i="11"/>
  <c r="AY34" i="11" s="1"/>
  <c r="BO34" i="11" s="1"/>
  <c r="BD103" i="12" l="1"/>
  <c r="BH124" i="12"/>
  <c r="BH111" i="12"/>
  <c r="BS106" i="12"/>
  <c r="BS121" i="12"/>
  <c r="BD18" i="12"/>
  <c r="BH37" i="12"/>
  <c r="BH150" i="12"/>
  <c r="BH118" i="12"/>
  <c r="BH30" i="12"/>
  <c r="BW150" i="12"/>
  <c r="BX150" i="12" s="1"/>
  <c r="CF96" i="12"/>
  <c r="CG96" i="12" s="1"/>
  <c r="CH96" i="12" s="1"/>
  <c r="CF111" i="12"/>
  <c r="CG111" i="12" s="1"/>
  <c r="CH111" i="12" s="1"/>
  <c r="BW93" i="12"/>
  <c r="BX93" i="12" s="1"/>
  <c r="BN113" i="12"/>
  <c r="BN109" i="12"/>
  <c r="BW124" i="12"/>
  <c r="BX124" i="12" s="1"/>
  <c r="BN44" i="12"/>
  <c r="BS107" i="12"/>
  <c r="BN89" i="12"/>
  <c r="BS101" i="12"/>
  <c r="BW9" i="12"/>
  <c r="BX9" i="12" s="1"/>
  <c r="BH71" i="12"/>
  <c r="BW89" i="12"/>
  <c r="BX89" i="12" s="1"/>
  <c r="BS38" i="12"/>
  <c r="BH58" i="12"/>
  <c r="CF136" i="12"/>
  <c r="CG136" i="12" s="1"/>
  <c r="CH136" i="12" s="1"/>
  <c r="BW8" i="12"/>
  <c r="BX8" i="12" s="1"/>
  <c r="BY8" i="12" s="1"/>
  <c r="BD42" i="12"/>
  <c r="BN37" i="12"/>
  <c r="BN3" i="12"/>
  <c r="BN56" i="12"/>
  <c r="BO56" i="12" s="1"/>
  <c r="BS65" i="12"/>
  <c r="CF65" i="12"/>
  <c r="CG65" i="12" s="1"/>
  <c r="CH65" i="12" s="1"/>
  <c r="CF108" i="12"/>
  <c r="CG108" i="12" s="1"/>
  <c r="CH108" i="12" s="1"/>
  <c r="BW118" i="12"/>
  <c r="BX118" i="12" s="1"/>
  <c r="BN129" i="12"/>
  <c r="BO129" i="12" s="1"/>
  <c r="CF51" i="12"/>
  <c r="CG51" i="12" s="1"/>
  <c r="CH51" i="12" s="1"/>
  <c r="BS126" i="12"/>
  <c r="CF63" i="12"/>
  <c r="CG63" i="12" s="1"/>
  <c r="CH63" i="12" s="1"/>
  <c r="BS23" i="12"/>
  <c r="BN33" i="12"/>
  <c r="BQ33" i="12" s="1"/>
  <c r="BN20" i="12"/>
  <c r="BP20" i="12" s="1"/>
  <c r="BR20" i="12" s="1"/>
  <c r="BN108" i="12"/>
  <c r="BQ108" i="12" s="1"/>
  <c r="CF50" i="12"/>
  <c r="CG50" i="12" s="1"/>
  <c r="CH50" i="12" s="1"/>
  <c r="BU84" i="12"/>
  <c r="BW100" i="12"/>
  <c r="BX100" i="12" s="1"/>
  <c r="CC100" i="12" s="1"/>
  <c r="CF7" i="12"/>
  <c r="CG7" i="12" s="1"/>
  <c r="CH7" i="12" s="1"/>
  <c r="BS95" i="12"/>
  <c r="CF10" i="12"/>
  <c r="CG10" i="12" s="1"/>
  <c r="CH10" i="12" s="1"/>
  <c r="BN25" i="12"/>
  <c r="BO25" i="12" s="1"/>
  <c r="BN36" i="12"/>
  <c r="BP36" i="12" s="1"/>
  <c r="BR36" i="12" s="1"/>
  <c r="BW45" i="12"/>
  <c r="BX45" i="12" s="1"/>
  <c r="BY45" i="12" s="1"/>
  <c r="BS4" i="12"/>
  <c r="BS59" i="12"/>
  <c r="BW39" i="12"/>
  <c r="BX39" i="12" s="1"/>
  <c r="CC39" i="12" s="1"/>
  <c r="BS93" i="12"/>
  <c r="BN5" i="12"/>
  <c r="BO5" i="12" s="1"/>
  <c r="CF24" i="12"/>
  <c r="CG24" i="12" s="1"/>
  <c r="CH24" i="12" s="1"/>
  <c r="BS32" i="12"/>
  <c r="CF106" i="12"/>
  <c r="CG106" i="12" s="1"/>
  <c r="CH106" i="12" s="1"/>
  <c r="BN91" i="12"/>
  <c r="BP91" i="12" s="1"/>
  <c r="BR91" i="12" s="1"/>
  <c r="BW19" i="12"/>
  <c r="BX19" i="12" s="1"/>
  <c r="CC19" i="12" s="1"/>
  <c r="BS149" i="12"/>
  <c r="BW5" i="12"/>
  <c r="BX5" i="12" s="1"/>
  <c r="CC5" i="12" s="1"/>
  <c r="CF78" i="12"/>
  <c r="CG78" i="12" s="1"/>
  <c r="CH78" i="12" s="1"/>
  <c r="BS6" i="12"/>
  <c r="BS12" i="12"/>
  <c r="BW109" i="12"/>
  <c r="BX109" i="12" s="1"/>
  <c r="BY109" i="12" s="1"/>
  <c r="BW42" i="12"/>
  <c r="BX42" i="12" s="1"/>
  <c r="CC42" i="12" s="1"/>
  <c r="BS70" i="12"/>
  <c r="CF36" i="12"/>
  <c r="CG36" i="12" s="1"/>
  <c r="CH36" i="12" s="1"/>
  <c r="BS112" i="12"/>
  <c r="BS142" i="12"/>
  <c r="CF139" i="12"/>
  <c r="CG139" i="12" s="1"/>
  <c r="CH139" i="12" s="1"/>
  <c r="BS137" i="12"/>
  <c r="BS48" i="12"/>
  <c r="BN139" i="12"/>
  <c r="BQ139" i="12" s="1"/>
  <c r="BW29" i="12"/>
  <c r="BX29" i="12" s="1"/>
  <c r="CC29" i="12" s="1"/>
  <c r="BW110" i="12"/>
  <c r="BX110" i="12" s="1"/>
  <c r="CC110" i="12" s="1"/>
  <c r="BS52" i="12"/>
  <c r="BN68" i="12"/>
  <c r="BO68" i="12" s="1"/>
  <c r="CF114" i="12"/>
  <c r="CG114" i="12" s="1"/>
  <c r="CH114" i="12" s="1"/>
  <c r="BW130" i="12"/>
  <c r="BX130" i="12" s="1"/>
  <c r="BY130" i="12" s="1"/>
  <c r="CF141" i="12"/>
  <c r="CG141" i="12" s="1"/>
  <c r="CH141" i="12" s="1"/>
  <c r="BW103" i="12"/>
  <c r="BX103" i="12" s="1"/>
  <c r="BY103" i="12" s="1"/>
  <c r="BW71" i="12"/>
  <c r="BX71" i="12" s="1"/>
  <c r="CC71" i="12" s="1"/>
  <c r="CF92" i="12"/>
  <c r="CG92" i="12" s="1"/>
  <c r="CH92" i="12" s="1"/>
  <c r="BW132" i="12"/>
  <c r="BX132" i="12" s="1"/>
  <c r="BU43" i="12"/>
  <c r="CF148" i="12"/>
  <c r="CG148" i="12" s="1"/>
  <c r="CH148" i="12" s="1"/>
  <c r="BS7" i="12"/>
  <c r="CF82" i="12"/>
  <c r="CG82" i="12" s="1"/>
  <c r="CH82" i="12" s="1"/>
  <c r="CF84" i="12"/>
  <c r="CG84" i="12" s="1"/>
  <c r="CH84" i="12" s="1"/>
  <c r="BS132" i="12"/>
  <c r="CF40" i="12"/>
  <c r="CG40" i="12" s="1"/>
  <c r="CH40" i="12" s="1"/>
  <c r="CF60" i="12"/>
  <c r="CG60" i="12" s="1"/>
  <c r="CH60" i="12" s="1"/>
  <c r="BW53" i="12"/>
  <c r="BX53" i="12" s="1"/>
  <c r="CC53" i="12" s="1"/>
  <c r="CF57" i="12"/>
  <c r="CG57" i="12" s="1"/>
  <c r="CH57" i="12" s="1"/>
  <c r="BW32" i="12"/>
  <c r="BX32" i="12" s="1"/>
  <c r="BN45" i="12"/>
  <c r="BW58" i="12"/>
  <c r="BX58" i="12" s="1"/>
  <c r="BY58" i="12" s="1"/>
  <c r="BS102" i="12"/>
  <c r="BN13" i="12"/>
  <c r="BO13" i="12" s="1"/>
  <c r="BS85" i="12"/>
  <c r="CF117" i="12"/>
  <c r="CG117" i="12" s="1"/>
  <c r="CH117" i="12" s="1"/>
  <c r="BN136" i="12"/>
  <c r="BP136" i="12" s="1"/>
  <c r="BR136" i="12" s="1"/>
  <c r="BS46" i="12"/>
  <c r="BW120" i="12"/>
  <c r="BX120" i="12" s="1"/>
  <c r="CC120" i="12" s="1"/>
  <c r="BS140" i="12"/>
  <c r="BS84" i="12"/>
  <c r="BW129" i="12"/>
  <c r="BX129" i="12" s="1"/>
  <c r="BY129" i="12" s="1"/>
  <c r="BW37" i="12"/>
  <c r="BX37" i="12" s="1"/>
  <c r="BY37" i="12" s="1"/>
  <c r="BW127" i="12"/>
  <c r="BX127" i="12" s="1"/>
  <c r="CC127" i="12" s="1"/>
  <c r="BW4" i="12"/>
  <c r="BX4" i="12" s="1"/>
  <c r="CC4" i="12" s="1"/>
  <c r="BW22" i="12"/>
  <c r="BX22" i="12" s="1"/>
  <c r="CC22" i="12" s="1"/>
  <c r="BW135" i="12"/>
  <c r="BX135" i="12" s="1"/>
  <c r="BY135" i="12" s="1"/>
  <c r="BU150" i="12"/>
  <c r="BN84" i="12"/>
  <c r="BP84" i="12" s="1"/>
  <c r="BR84" i="12" s="1"/>
  <c r="BW62" i="12"/>
  <c r="BX62" i="12" s="1"/>
  <c r="BS124" i="12"/>
  <c r="BS128" i="12"/>
  <c r="BS96" i="12"/>
  <c r="BS18" i="12"/>
  <c r="BW56" i="12"/>
  <c r="BX56" i="12" s="1"/>
  <c r="BY56" i="12" s="1"/>
  <c r="BS22" i="12"/>
  <c r="BS145" i="12"/>
  <c r="BX23" i="12"/>
  <c r="BU23" i="12"/>
  <c r="BU74" i="12"/>
  <c r="BS35" i="12"/>
  <c r="CF74" i="12"/>
  <c r="CG74" i="12" s="1"/>
  <c r="CH74" i="12" s="1"/>
  <c r="BS111" i="12"/>
  <c r="BS138" i="12"/>
  <c r="CF23" i="12"/>
  <c r="CG23" i="12" s="1"/>
  <c r="CH23" i="12" s="1"/>
  <c r="BW70" i="12"/>
  <c r="BX70" i="12" s="1"/>
  <c r="CC70" i="12" s="1"/>
  <c r="BW88" i="12"/>
  <c r="BX88" i="12" s="1"/>
  <c r="CC88" i="12" s="1"/>
  <c r="BS67" i="12"/>
  <c r="BX79" i="12"/>
  <c r="CC79" i="12" s="1"/>
  <c r="BU79" i="12"/>
  <c r="BU38" i="12"/>
  <c r="BW125" i="12"/>
  <c r="BX125" i="12" s="1"/>
  <c r="CC125" i="12" s="1"/>
  <c r="CF14" i="12"/>
  <c r="CG14" i="12" s="1"/>
  <c r="CH14" i="12" s="1"/>
  <c r="CF81" i="12"/>
  <c r="CG81" i="12" s="1"/>
  <c r="CH81" i="12" s="1"/>
  <c r="CF90" i="12"/>
  <c r="CG90" i="12" s="1"/>
  <c r="CH90" i="12" s="1"/>
  <c r="BW28" i="12"/>
  <c r="BX28" i="12" s="1"/>
  <c r="CC28" i="12" s="1"/>
  <c r="BW140" i="12"/>
  <c r="BX140" i="12" s="1"/>
  <c r="BY140" i="12" s="1"/>
  <c r="CF104" i="12"/>
  <c r="CG104" i="12" s="1"/>
  <c r="CH104" i="12" s="1"/>
  <c r="CF79" i="12"/>
  <c r="CG79" i="12" s="1"/>
  <c r="CH79" i="12" s="1"/>
  <c r="BU124" i="12"/>
  <c r="BU104" i="12"/>
  <c r="BU7" i="12"/>
  <c r="BU63" i="12"/>
  <c r="BU111" i="12"/>
  <c r="BU89" i="12"/>
  <c r="BS39" i="12"/>
  <c r="BN125" i="12"/>
  <c r="BO125" i="12" s="1"/>
  <c r="BS77" i="12"/>
  <c r="BS57" i="12"/>
  <c r="BS100" i="12"/>
  <c r="BS92" i="12"/>
  <c r="BS72" i="12"/>
  <c r="BS83" i="12"/>
  <c r="BN123" i="12"/>
  <c r="BQ123" i="12" s="1"/>
  <c r="BS27" i="12"/>
  <c r="BS110" i="12"/>
  <c r="BH85" i="12"/>
  <c r="BD85" i="12"/>
  <c r="CF138" i="12"/>
  <c r="CG138" i="12" s="1"/>
  <c r="CH138" i="12" s="1"/>
  <c r="BW138" i="12"/>
  <c r="BH83" i="12"/>
  <c r="BD83" i="12"/>
  <c r="BD116" i="12"/>
  <c r="BU116" i="12"/>
  <c r="BH116" i="12"/>
  <c r="BP101" i="12"/>
  <c r="BR101" i="12" s="1"/>
  <c r="BQ101" i="12"/>
  <c r="BO101" i="12"/>
  <c r="BH123" i="12"/>
  <c r="BU123" i="12"/>
  <c r="BD123" i="12"/>
  <c r="CF68" i="12"/>
  <c r="CG68" i="12" s="1"/>
  <c r="CH68" i="12" s="1"/>
  <c r="BW68" i="12"/>
  <c r="BN135" i="12"/>
  <c r="BS135" i="12"/>
  <c r="BP38" i="12"/>
  <c r="BR38" i="12" s="1"/>
  <c r="BO38" i="12"/>
  <c r="BQ38" i="12"/>
  <c r="BH50" i="12"/>
  <c r="BD50" i="12"/>
  <c r="BU50" i="12"/>
  <c r="BS40" i="12"/>
  <c r="BN40" i="12"/>
  <c r="BS79" i="12"/>
  <c r="BN79" i="12"/>
  <c r="BP83" i="12"/>
  <c r="BR83" i="12" s="1"/>
  <c r="BO83" i="12"/>
  <c r="BQ83" i="12"/>
  <c r="BQ42" i="12"/>
  <c r="BP42" i="12"/>
  <c r="BR42" i="12" s="1"/>
  <c r="BO42" i="12"/>
  <c r="BW86" i="12"/>
  <c r="BX86" i="12" s="1"/>
  <c r="CF86" i="12"/>
  <c r="CG86" i="12" s="1"/>
  <c r="CH86" i="12" s="1"/>
  <c r="BN53" i="12"/>
  <c r="BS53" i="12"/>
  <c r="CC104" i="12"/>
  <c r="BY104" i="12"/>
  <c r="BW101" i="12"/>
  <c r="BX101" i="12" s="1"/>
  <c r="CF101" i="12"/>
  <c r="CG101" i="12" s="1"/>
  <c r="CH101" i="12" s="1"/>
  <c r="BS90" i="12"/>
  <c r="BN90" i="12"/>
  <c r="BD148" i="12"/>
  <c r="BU148" i="12"/>
  <c r="BH148" i="12"/>
  <c r="BH110" i="12"/>
  <c r="BD110" i="12"/>
  <c r="BN64" i="12"/>
  <c r="BS64" i="12"/>
  <c r="BE45" i="12"/>
  <c r="BG45" i="12" s="1"/>
  <c r="BF45" i="12"/>
  <c r="CF52" i="12"/>
  <c r="CG52" i="12" s="1"/>
  <c r="CH52" i="12" s="1"/>
  <c r="BW52" i="12"/>
  <c r="BE63" i="12"/>
  <c r="BG63" i="12" s="1"/>
  <c r="BF63" i="12"/>
  <c r="BQ138" i="12"/>
  <c r="BP138" i="12"/>
  <c r="BR138" i="12" s="1"/>
  <c r="BO138" i="12"/>
  <c r="BF79" i="12"/>
  <c r="BE79" i="12"/>
  <c r="BG79" i="12" s="1"/>
  <c r="BQ67" i="12"/>
  <c r="BP67" i="12"/>
  <c r="BR67" i="12" s="1"/>
  <c r="BO67" i="12"/>
  <c r="BU105" i="12"/>
  <c r="BH105" i="12"/>
  <c r="BD105" i="12"/>
  <c r="BN148" i="12"/>
  <c r="BS148" i="12"/>
  <c r="BN30" i="12"/>
  <c r="BS30" i="12"/>
  <c r="CF151" i="12"/>
  <c r="CG151" i="12" s="1"/>
  <c r="CH151" i="12" s="1"/>
  <c r="BW151" i="12"/>
  <c r="BX151" i="12" s="1"/>
  <c r="BS15" i="12"/>
  <c r="BN15" i="12"/>
  <c r="BW16" i="12"/>
  <c r="BX16" i="12" s="1"/>
  <c r="CF16" i="12"/>
  <c r="CG16" i="12" s="1"/>
  <c r="CH16" i="12" s="1"/>
  <c r="BY65" i="12"/>
  <c r="CC65" i="12"/>
  <c r="BQ6" i="12"/>
  <c r="BO6" i="12"/>
  <c r="BP6" i="12"/>
  <c r="BR6" i="12" s="1"/>
  <c r="CC114" i="12"/>
  <c r="BY114" i="12"/>
  <c r="BF142" i="12"/>
  <c r="BE142" i="12"/>
  <c r="BG142" i="12" s="1"/>
  <c r="BF52" i="12"/>
  <c r="BE52" i="12"/>
  <c r="BG52" i="12" s="1"/>
  <c r="BY43" i="12"/>
  <c r="CC43" i="12"/>
  <c r="BF34" i="12"/>
  <c r="BE34" i="12"/>
  <c r="BG34" i="12" s="1"/>
  <c r="BN43" i="12"/>
  <c r="BS43" i="12"/>
  <c r="CF113" i="12"/>
  <c r="CG113" i="12" s="1"/>
  <c r="CH113" i="12" s="1"/>
  <c r="BW113" i="12"/>
  <c r="BN134" i="12"/>
  <c r="BS134" i="12"/>
  <c r="BD78" i="12"/>
  <c r="BU78" i="12"/>
  <c r="BH78" i="12"/>
  <c r="BW59" i="12"/>
  <c r="CF59" i="12"/>
  <c r="CG59" i="12" s="1"/>
  <c r="CH59" i="12" s="1"/>
  <c r="BN16" i="12"/>
  <c r="BS16" i="12"/>
  <c r="CF131" i="12"/>
  <c r="CG131" i="12" s="1"/>
  <c r="CH131" i="12" s="1"/>
  <c r="BW131" i="12"/>
  <c r="BU108" i="12"/>
  <c r="CC57" i="12"/>
  <c r="BY57" i="12"/>
  <c r="BF128" i="12"/>
  <c r="BE128" i="12"/>
  <c r="BG128" i="12" s="1"/>
  <c r="BQ150" i="12"/>
  <c r="BP150" i="12"/>
  <c r="BR150" i="12" s="1"/>
  <c r="BO150" i="12"/>
  <c r="BE84" i="12"/>
  <c r="BG84" i="12" s="1"/>
  <c r="BF84" i="12"/>
  <c r="BQ121" i="12"/>
  <c r="BP121" i="12"/>
  <c r="BR121" i="12" s="1"/>
  <c r="BO121" i="12"/>
  <c r="BF7" i="12"/>
  <c r="BE7" i="12"/>
  <c r="BG7" i="12" s="1"/>
  <c r="BY126" i="12"/>
  <c r="CC126" i="12"/>
  <c r="BU126" i="12"/>
  <c r="BU9" i="12"/>
  <c r="BF89" i="12"/>
  <c r="BE89" i="12"/>
  <c r="BG89" i="12" s="1"/>
  <c r="BW64" i="12"/>
  <c r="CF64" i="12"/>
  <c r="CG64" i="12" s="1"/>
  <c r="CH64" i="12" s="1"/>
  <c r="BS47" i="12"/>
  <c r="BN47" i="12"/>
  <c r="BD44" i="12"/>
  <c r="BH44" i="12"/>
  <c r="CF142" i="12"/>
  <c r="CG142" i="12" s="1"/>
  <c r="CH142" i="12" s="1"/>
  <c r="BW142" i="12"/>
  <c r="CF69" i="12"/>
  <c r="CG69" i="12" s="1"/>
  <c r="CH69" i="12" s="1"/>
  <c r="BW69" i="12"/>
  <c r="BX69" i="12" s="1"/>
  <c r="BD70" i="12"/>
  <c r="BH70" i="12"/>
  <c r="CC82" i="12"/>
  <c r="BY82" i="12"/>
  <c r="BE49" i="12"/>
  <c r="BG49" i="12" s="1"/>
  <c r="BF49" i="12"/>
  <c r="CC78" i="12"/>
  <c r="BY78" i="12"/>
  <c r="BE30" i="12"/>
  <c r="BG30" i="12" s="1"/>
  <c r="BF30" i="12"/>
  <c r="BP59" i="12"/>
  <c r="BR59" i="12" s="1"/>
  <c r="BQ59" i="12"/>
  <c r="BO59" i="12"/>
  <c r="BP145" i="12"/>
  <c r="BR145" i="12" s="1"/>
  <c r="BO145" i="12"/>
  <c r="BQ145" i="12"/>
  <c r="BD75" i="12"/>
  <c r="BH75" i="12"/>
  <c r="BN66" i="12"/>
  <c r="BS66" i="12"/>
  <c r="BD17" i="12"/>
  <c r="BH17" i="12"/>
  <c r="BW76" i="12"/>
  <c r="BX76" i="12" s="1"/>
  <c r="CF76" i="12"/>
  <c r="CG76" i="12" s="1"/>
  <c r="CH76" i="12" s="1"/>
  <c r="BD4" i="12"/>
  <c r="BH4" i="12"/>
  <c r="BN127" i="12"/>
  <c r="BS127" i="12"/>
  <c r="CF98" i="12"/>
  <c r="CG98" i="12" s="1"/>
  <c r="CH98" i="12" s="1"/>
  <c r="BW98" i="12"/>
  <c r="BE93" i="12"/>
  <c r="BG93" i="12" s="1"/>
  <c r="BF93" i="12"/>
  <c r="BF6" i="12"/>
  <c r="BE6" i="12"/>
  <c r="BG6" i="12" s="1"/>
  <c r="BU90" i="12"/>
  <c r="BF143" i="12"/>
  <c r="BE143" i="12"/>
  <c r="BG143" i="12" s="1"/>
  <c r="BQ37" i="12"/>
  <c r="BO37" i="12"/>
  <c r="BP37" i="12"/>
  <c r="BR37" i="12" s="1"/>
  <c r="BN17" i="12"/>
  <c r="BS17" i="12"/>
  <c r="BN50" i="12"/>
  <c r="BS50" i="12"/>
  <c r="CF54" i="12"/>
  <c r="CG54" i="12" s="1"/>
  <c r="CH54" i="12" s="1"/>
  <c r="BW54" i="12"/>
  <c r="BX54" i="12" s="1"/>
  <c r="BN58" i="12"/>
  <c r="BS58" i="12"/>
  <c r="BH48" i="12"/>
  <c r="BD48" i="12"/>
  <c r="BS115" i="12"/>
  <c r="BN115" i="12"/>
  <c r="BE51" i="12"/>
  <c r="BG51" i="12" s="1"/>
  <c r="BF51" i="12"/>
  <c r="BD137" i="12"/>
  <c r="BH137" i="12"/>
  <c r="BN10" i="12"/>
  <c r="BS10" i="12"/>
  <c r="BN114" i="12"/>
  <c r="BS114" i="12"/>
  <c r="BW31" i="12"/>
  <c r="BX31" i="12" s="1"/>
  <c r="CF31" i="12"/>
  <c r="CG31" i="12" s="1"/>
  <c r="CH31" i="12" s="1"/>
  <c r="CF47" i="12"/>
  <c r="CG47" i="12" s="1"/>
  <c r="CH47" i="12" s="1"/>
  <c r="BW47" i="12"/>
  <c r="BX47" i="12" s="1"/>
  <c r="BN98" i="12"/>
  <c r="BS98" i="12"/>
  <c r="BE71" i="12"/>
  <c r="BG71" i="12" s="1"/>
  <c r="BF71" i="12"/>
  <c r="BS14" i="12"/>
  <c r="BN14" i="12"/>
  <c r="BF108" i="12"/>
  <c r="BE108" i="12"/>
  <c r="BG108" i="12" s="1"/>
  <c r="BY81" i="12"/>
  <c r="CC81" i="12"/>
  <c r="BF98" i="12"/>
  <c r="BE98" i="12"/>
  <c r="BG98" i="12" s="1"/>
  <c r="BQ72" i="12"/>
  <c r="BO72" i="12"/>
  <c r="BP72" i="12"/>
  <c r="BR72" i="12" s="1"/>
  <c r="BY111" i="12"/>
  <c r="CC111" i="12"/>
  <c r="CC124" i="12"/>
  <c r="BY124" i="12"/>
  <c r="BE42" i="12"/>
  <c r="BG42" i="12" s="1"/>
  <c r="BF42" i="12"/>
  <c r="CC74" i="12"/>
  <c r="BY74" i="12"/>
  <c r="BY150" i="12"/>
  <c r="CC150" i="12"/>
  <c r="BQ111" i="12"/>
  <c r="BP111" i="12"/>
  <c r="BR111" i="12" s="1"/>
  <c r="BO111" i="12"/>
  <c r="CF95" i="12"/>
  <c r="CG95" i="12" s="1"/>
  <c r="CH95" i="12" s="1"/>
  <c r="BW95" i="12"/>
  <c r="BX95" i="12" s="1"/>
  <c r="CF72" i="12"/>
  <c r="CG72" i="12" s="1"/>
  <c r="CH72" i="12" s="1"/>
  <c r="BW72" i="12"/>
  <c r="BX72" i="12" s="1"/>
  <c r="BN118" i="12"/>
  <c r="BS118" i="12"/>
  <c r="BU102" i="12"/>
  <c r="BD102" i="12"/>
  <c r="BH102" i="12"/>
  <c r="BD76" i="12"/>
  <c r="BH76" i="12"/>
  <c r="BW128" i="12"/>
  <c r="CF128" i="12"/>
  <c r="CG128" i="12" s="1"/>
  <c r="CH128" i="12" s="1"/>
  <c r="BH68" i="12"/>
  <c r="BD68" i="12"/>
  <c r="BF118" i="12"/>
  <c r="BE118" i="12"/>
  <c r="BG118" i="12" s="1"/>
  <c r="CC7" i="12"/>
  <c r="BY7" i="12"/>
  <c r="CC103" i="12"/>
  <c r="BF18" i="12"/>
  <c r="BE18" i="12"/>
  <c r="BG18" i="12" s="1"/>
  <c r="BQ113" i="12"/>
  <c r="BP113" i="12"/>
  <c r="BR113" i="12" s="1"/>
  <c r="BO113" i="12"/>
  <c r="BF125" i="12"/>
  <c r="BE125" i="12"/>
  <c r="BG125" i="12" s="1"/>
  <c r="BP95" i="12"/>
  <c r="BR95" i="12" s="1"/>
  <c r="BO95" i="12"/>
  <c r="BQ95" i="12"/>
  <c r="BE9" i="12"/>
  <c r="BG9" i="12" s="1"/>
  <c r="BF9" i="12"/>
  <c r="CC141" i="12"/>
  <c r="BY141" i="12"/>
  <c r="CF147" i="12"/>
  <c r="CG147" i="12" s="1"/>
  <c r="CH147" i="12" s="1"/>
  <c r="BW147" i="12"/>
  <c r="BN86" i="12"/>
  <c r="BS86" i="12"/>
  <c r="BH144" i="12"/>
  <c r="BD144" i="12"/>
  <c r="BD88" i="12"/>
  <c r="BH88" i="12"/>
  <c r="BN117" i="12"/>
  <c r="BS117" i="12"/>
  <c r="BD54" i="12"/>
  <c r="BH54" i="12"/>
  <c r="BF135" i="12"/>
  <c r="BE135" i="12"/>
  <c r="BG135" i="12" s="1"/>
  <c r="BO26" i="12"/>
  <c r="BQ26" i="12"/>
  <c r="BP26" i="12"/>
  <c r="BR26" i="12" s="1"/>
  <c r="BN73" i="12"/>
  <c r="BS73" i="12"/>
  <c r="BD3" i="12"/>
  <c r="BH3" i="12"/>
  <c r="BN120" i="12"/>
  <c r="BS120" i="12"/>
  <c r="CC84" i="12"/>
  <c r="BY84" i="12"/>
  <c r="BY139" i="12"/>
  <c r="CC139" i="12"/>
  <c r="BY14" i="12"/>
  <c r="CC14" i="12"/>
  <c r="BF124" i="12"/>
  <c r="BE124" i="12"/>
  <c r="BG124" i="12" s="1"/>
  <c r="BY116" i="12"/>
  <c r="CC116" i="12"/>
  <c r="CF107" i="12"/>
  <c r="CG107" i="12" s="1"/>
  <c r="CH107" i="12" s="1"/>
  <c r="BW107" i="12"/>
  <c r="BX107" i="12" s="1"/>
  <c r="BE5" i="12"/>
  <c r="BG5" i="12" s="1"/>
  <c r="BF5" i="12"/>
  <c r="BE138" i="12"/>
  <c r="BG138" i="12" s="1"/>
  <c r="BF138" i="12"/>
  <c r="BD114" i="12"/>
  <c r="BH114" i="12"/>
  <c r="BU114" i="12"/>
  <c r="BF43" i="12"/>
  <c r="BE43" i="12"/>
  <c r="BG43" i="12" s="1"/>
  <c r="BY148" i="12"/>
  <c r="CC148" i="12"/>
  <c r="BN133" i="12"/>
  <c r="BS133" i="12"/>
  <c r="BF97" i="12"/>
  <c r="BE97" i="12"/>
  <c r="BG97" i="12" s="1"/>
  <c r="BY40" i="12"/>
  <c r="CC40" i="12"/>
  <c r="BW26" i="12"/>
  <c r="BX26" i="12" s="1"/>
  <c r="CF26" i="12"/>
  <c r="CG26" i="12" s="1"/>
  <c r="CH26" i="12" s="1"/>
  <c r="BH92" i="12"/>
  <c r="BD92" i="12"/>
  <c r="BU92" i="12"/>
  <c r="BQ77" i="12"/>
  <c r="BP77" i="12"/>
  <c r="BR77" i="12" s="1"/>
  <c r="BO77" i="12"/>
  <c r="BF74" i="12"/>
  <c r="BE74" i="12"/>
  <c r="BG74" i="12" s="1"/>
  <c r="BE99" i="12"/>
  <c r="BG99" i="12" s="1"/>
  <c r="BF99" i="12"/>
  <c r="BW21" i="12"/>
  <c r="CF21" i="12"/>
  <c r="CG21" i="12" s="1"/>
  <c r="CH21" i="12" s="1"/>
  <c r="BQ128" i="12"/>
  <c r="BP128" i="12"/>
  <c r="BR128" i="12" s="1"/>
  <c r="BO128" i="12"/>
  <c r="BH100" i="12"/>
  <c r="BD100" i="12"/>
  <c r="BU100" i="12"/>
  <c r="CF3" i="12"/>
  <c r="CG3" i="12" s="1"/>
  <c r="CH3" i="12" s="1"/>
  <c r="BW3" i="12"/>
  <c r="BX3" i="12" s="1"/>
  <c r="BP92" i="12"/>
  <c r="BR92" i="12" s="1"/>
  <c r="BO92" i="12"/>
  <c r="BQ92" i="12"/>
  <c r="BO96" i="12"/>
  <c r="BQ96" i="12"/>
  <c r="BP96" i="12"/>
  <c r="BR96" i="12" s="1"/>
  <c r="BD132" i="12"/>
  <c r="BH132" i="12"/>
  <c r="BF130" i="12"/>
  <c r="BE130" i="12"/>
  <c r="BG130" i="12" s="1"/>
  <c r="CF35" i="12"/>
  <c r="CG35" i="12" s="1"/>
  <c r="CH35" i="12" s="1"/>
  <c r="BW35" i="12"/>
  <c r="BD136" i="12"/>
  <c r="BU136" i="12"/>
  <c r="BH136" i="12"/>
  <c r="BN88" i="12"/>
  <c r="BS88" i="12"/>
  <c r="BE38" i="12"/>
  <c r="BG38" i="12" s="1"/>
  <c r="BF38" i="12"/>
  <c r="BD60" i="12"/>
  <c r="BU60" i="12"/>
  <c r="BH60" i="12"/>
  <c r="BH32" i="12"/>
  <c r="BD32" i="12"/>
  <c r="CC108" i="12"/>
  <c r="BY108" i="12"/>
  <c r="BF91" i="12"/>
  <c r="BE91" i="12"/>
  <c r="BG91" i="12" s="1"/>
  <c r="BF40" i="12"/>
  <c r="BE40" i="12"/>
  <c r="BG40" i="12" s="1"/>
  <c r="BD47" i="12"/>
  <c r="BH47" i="12"/>
  <c r="BF104" i="12"/>
  <c r="BE104" i="12"/>
  <c r="BG104" i="12" s="1"/>
  <c r="CC90" i="12"/>
  <c r="BY90" i="12"/>
  <c r="BH24" i="12"/>
  <c r="BU24" i="12"/>
  <c r="BD24" i="12"/>
  <c r="CF133" i="12"/>
  <c r="CG133" i="12" s="1"/>
  <c r="CH133" i="12" s="1"/>
  <c r="BW133" i="12"/>
  <c r="BX133" i="12" s="1"/>
  <c r="BY96" i="12"/>
  <c r="CC96" i="12"/>
  <c r="BF10" i="12"/>
  <c r="BE10" i="12"/>
  <c r="BG10" i="12" s="1"/>
  <c r="BH53" i="12"/>
  <c r="BU53" i="12"/>
  <c r="BD53" i="12"/>
  <c r="BN147" i="12"/>
  <c r="BS147" i="12"/>
  <c r="BD96" i="12"/>
  <c r="BU96" i="12"/>
  <c r="BH96" i="12"/>
  <c r="BH72" i="12"/>
  <c r="BD72" i="12"/>
  <c r="BW44" i="12"/>
  <c r="CF44" i="12"/>
  <c r="CG44" i="12" s="1"/>
  <c r="CH44" i="12" s="1"/>
  <c r="BD145" i="12"/>
  <c r="BH145" i="12"/>
  <c r="BY50" i="12"/>
  <c r="CC50" i="12"/>
  <c r="BF11" i="12"/>
  <c r="BE11" i="12"/>
  <c r="BG11" i="12" s="1"/>
  <c r="BO39" i="12"/>
  <c r="BP39" i="12"/>
  <c r="BR39" i="12" s="1"/>
  <c r="BQ39" i="12"/>
  <c r="BO55" i="12"/>
  <c r="BQ55" i="12"/>
  <c r="BP55" i="12"/>
  <c r="BR55" i="12" s="1"/>
  <c r="BE28" i="12"/>
  <c r="BG28" i="12" s="1"/>
  <c r="BF28" i="12"/>
  <c r="BU57" i="12"/>
  <c r="BS31" i="12"/>
  <c r="BN31" i="12"/>
  <c r="BW94" i="12"/>
  <c r="CF94" i="12"/>
  <c r="CG94" i="12" s="1"/>
  <c r="CH94" i="12" s="1"/>
  <c r="BN143" i="12"/>
  <c r="BS143" i="12"/>
  <c r="BD81" i="12"/>
  <c r="BU81" i="12"/>
  <c r="BH81" i="12"/>
  <c r="CF30" i="12"/>
  <c r="CG30" i="12" s="1"/>
  <c r="CH30" i="12" s="1"/>
  <c r="BW30" i="12"/>
  <c r="BN8" i="12"/>
  <c r="BS8" i="12"/>
  <c r="BF62" i="12"/>
  <c r="BE62" i="12"/>
  <c r="BG62" i="12" s="1"/>
  <c r="CF121" i="12"/>
  <c r="CG121" i="12" s="1"/>
  <c r="CH121" i="12" s="1"/>
  <c r="BW121" i="12"/>
  <c r="BX121" i="12" s="1"/>
  <c r="BF131" i="12"/>
  <c r="BE131" i="12"/>
  <c r="BG131" i="12" s="1"/>
  <c r="BP65" i="12"/>
  <c r="BR65" i="12" s="1"/>
  <c r="BO65" i="12"/>
  <c r="BQ65" i="12"/>
  <c r="BY119" i="12"/>
  <c r="CC119" i="12"/>
  <c r="BU65" i="12"/>
  <c r="BE21" i="12"/>
  <c r="BG21" i="12" s="1"/>
  <c r="BF21" i="12"/>
  <c r="BH55" i="12"/>
  <c r="BD55" i="12"/>
  <c r="BS116" i="12"/>
  <c r="BN116" i="12"/>
  <c r="CF97" i="12"/>
  <c r="CG97" i="12" s="1"/>
  <c r="CH97" i="12" s="1"/>
  <c r="BW97" i="12"/>
  <c r="BN122" i="12"/>
  <c r="BS122" i="12"/>
  <c r="BU112" i="12"/>
  <c r="BD112" i="12"/>
  <c r="BH112" i="12"/>
  <c r="CF99" i="12"/>
  <c r="CG99" i="12" s="1"/>
  <c r="CH99" i="12" s="1"/>
  <c r="BW99" i="12"/>
  <c r="BX99" i="12" s="1"/>
  <c r="BE14" i="12"/>
  <c r="BG14" i="12" s="1"/>
  <c r="BF14" i="12"/>
  <c r="BQ32" i="12"/>
  <c r="BP32" i="12"/>
  <c r="BR32" i="12" s="1"/>
  <c r="BO32" i="12"/>
  <c r="BE113" i="12"/>
  <c r="BG113" i="12" s="1"/>
  <c r="BF113" i="12"/>
  <c r="BY27" i="12"/>
  <c r="CC27" i="12"/>
  <c r="CC36" i="12"/>
  <c r="BY36" i="12"/>
  <c r="CC10" i="12"/>
  <c r="BY10" i="12"/>
  <c r="BU106" i="12"/>
  <c r="BP22" i="12"/>
  <c r="BR22" i="12" s="1"/>
  <c r="BQ22" i="12"/>
  <c r="BO22" i="12"/>
  <c r="BO124" i="12"/>
  <c r="BP124" i="12"/>
  <c r="BR124" i="12" s="1"/>
  <c r="BQ124" i="12"/>
  <c r="BQ142" i="12"/>
  <c r="BP142" i="12"/>
  <c r="BR142" i="12" s="1"/>
  <c r="BO142" i="12"/>
  <c r="CF122" i="12"/>
  <c r="CG122" i="12" s="1"/>
  <c r="CH122" i="12" s="1"/>
  <c r="BW122" i="12"/>
  <c r="BX122" i="12" s="1"/>
  <c r="BN29" i="12"/>
  <c r="BS29" i="12"/>
  <c r="BU117" i="12"/>
  <c r="BD117" i="12"/>
  <c r="BH117" i="12"/>
  <c r="BN9" i="12"/>
  <c r="BS9" i="12"/>
  <c r="BU36" i="12"/>
  <c r="BH36" i="12"/>
  <c r="BD36" i="12"/>
  <c r="BS54" i="12"/>
  <c r="BN54" i="12"/>
  <c r="CF115" i="12"/>
  <c r="CG115" i="12" s="1"/>
  <c r="CH115" i="12" s="1"/>
  <c r="BW115" i="12"/>
  <c r="BX115" i="12" s="1"/>
  <c r="BF15" i="12"/>
  <c r="BE15" i="12"/>
  <c r="BG15" i="12" s="1"/>
  <c r="BY53" i="12"/>
  <c r="BU27" i="12"/>
  <c r="BN151" i="12"/>
  <c r="BS151" i="12"/>
  <c r="BW149" i="12"/>
  <c r="BX149" i="12" s="1"/>
  <c r="CF149" i="12"/>
  <c r="CG149" i="12" s="1"/>
  <c r="CH149" i="12" s="1"/>
  <c r="BO46" i="12"/>
  <c r="BQ46" i="12"/>
  <c r="BP46" i="12"/>
  <c r="BR46" i="12" s="1"/>
  <c r="BY112" i="12"/>
  <c r="CC112" i="12"/>
  <c r="BW83" i="12"/>
  <c r="BX83" i="12" s="1"/>
  <c r="CF83" i="12"/>
  <c r="CG83" i="12" s="1"/>
  <c r="CH83" i="12" s="1"/>
  <c r="CC117" i="12"/>
  <c r="BY117" i="12"/>
  <c r="BQ23" i="12"/>
  <c r="BP23" i="12"/>
  <c r="BR23" i="12" s="1"/>
  <c r="BO23" i="12"/>
  <c r="BE64" i="12"/>
  <c r="BG64" i="12" s="1"/>
  <c r="BF64" i="12"/>
  <c r="BS146" i="12"/>
  <c r="BN146" i="12"/>
  <c r="BF25" i="12"/>
  <c r="BE25" i="12"/>
  <c r="BG25" i="12" s="1"/>
  <c r="BF23" i="12"/>
  <c r="BE23" i="12"/>
  <c r="BG23" i="12" s="1"/>
  <c r="BQ56" i="12"/>
  <c r="BN41" i="12"/>
  <c r="BS41" i="12"/>
  <c r="BN99" i="12"/>
  <c r="BS99" i="12"/>
  <c r="BD140" i="12"/>
  <c r="BH140" i="12"/>
  <c r="CF18" i="12"/>
  <c r="CG18" i="12" s="1"/>
  <c r="CH18" i="12" s="1"/>
  <c r="BW18" i="12"/>
  <c r="CF61" i="12"/>
  <c r="CG61" i="12" s="1"/>
  <c r="CH61" i="12" s="1"/>
  <c r="BW61" i="12"/>
  <c r="BY38" i="12"/>
  <c r="CC38" i="12"/>
  <c r="BQ57" i="12"/>
  <c r="BP57" i="12"/>
  <c r="BR57" i="12" s="1"/>
  <c r="BO57" i="12"/>
  <c r="BO102" i="12"/>
  <c r="BQ102" i="12"/>
  <c r="BP102" i="12"/>
  <c r="BR102" i="12" s="1"/>
  <c r="CF145" i="12"/>
  <c r="CG145" i="12" s="1"/>
  <c r="CH145" i="12" s="1"/>
  <c r="BW145" i="12"/>
  <c r="BX145" i="12" s="1"/>
  <c r="CF41" i="12"/>
  <c r="CG41" i="12" s="1"/>
  <c r="CH41" i="12" s="1"/>
  <c r="BW41" i="12"/>
  <c r="BX41" i="12" s="1"/>
  <c r="BF147" i="12"/>
  <c r="BE147" i="12"/>
  <c r="BG147" i="12" s="1"/>
  <c r="BF87" i="12"/>
  <c r="BE87" i="12"/>
  <c r="BG87" i="12" s="1"/>
  <c r="CC89" i="12"/>
  <c r="BY89" i="12"/>
  <c r="BD33" i="12"/>
  <c r="BH33" i="12"/>
  <c r="BH13" i="12"/>
  <c r="BD13" i="12"/>
  <c r="CF137" i="12"/>
  <c r="CG137" i="12" s="1"/>
  <c r="CH137" i="12" s="1"/>
  <c r="BW137" i="12"/>
  <c r="BX137" i="12" s="1"/>
  <c r="BS105" i="12"/>
  <c r="BN105" i="12"/>
  <c r="BW46" i="12"/>
  <c r="CF46" i="12"/>
  <c r="CG46" i="12" s="1"/>
  <c r="CH46" i="12" s="1"/>
  <c r="BF66" i="12"/>
  <c r="BE66" i="12"/>
  <c r="BG66" i="12" s="1"/>
  <c r="BE46" i="12"/>
  <c r="BG46" i="12" s="1"/>
  <c r="BF46" i="12"/>
  <c r="CC118" i="12"/>
  <c r="BY118" i="12"/>
  <c r="BN81" i="12"/>
  <c r="BS81" i="12"/>
  <c r="CF87" i="12"/>
  <c r="CG87" i="12" s="1"/>
  <c r="CH87" i="12" s="1"/>
  <c r="BW87" i="12"/>
  <c r="BX87" i="12" s="1"/>
  <c r="BW48" i="12"/>
  <c r="BX48" i="12" s="1"/>
  <c r="CF48" i="12"/>
  <c r="CG48" i="12" s="1"/>
  <c r="CH48" i="12" s="1"/>
  <c r="BF111" i="12"/>
  <c r="BE111" i="12"/>
  <c r="BG111" i="12" s="1"/>
  <c r="BF67" i="12"/>
  <c r="BE67" i="12"/>
  <c r="BG67" i="12" s="1"/>
  <c r="BN24" i="12"/>
  <c r="BS24" i="12"/>
  <c r="BN60" i="12"/>
  <c r="BS60" i="12"/>
  <c r="BQ106" i="12"/>
  <c r="BP106" i="12"/>
  <c r="BR106" i="12" s="1"/>
  <c r="BO106" i="12"/>
  <c r="BQ126" i="12"/>
  <c r="BP126" i="12"/>
  <c r="BR126" i="12" s="1"/>
  <c r="BO126" i="12"/>
  <c r="BP109" i="12"/>
  <c r="BR109" i="12" s="1"/>
  <c r="BO109" i="12"/>
  <c r="BQ109" i="12"/>
  <c r="CF143" i="12"/>
  <c r="CG143" i="12" s="1"/>
  <c r="CH143" i="12" s="1"/>
  <c r="BW143" i="12"/>
  <c r="CF49" i="12"/>
  <c r="CG49" i="12" s="1"/>
  <c r="CH49" i="12" s="1"/>
  <c r="BW49" i="12"/>
  <c r="BD109" i="12"/>
  <c r="BH109" i="12"/>
  <c r="BU109" i="12"/>
  <c r="BN62" i="12"/>
  <c r="BS62" i="12"/>
  <c r="BD26" i="12"/>
  <c r="BH26" i="12"/>
  <c r="BN28" i="12"/>
  <c r="BS28" i="12"/>
  <c r="CF75" i="12"/>
  <c r="CG75" i="12" s="1"/>
  <c r="CH75" i="12" s="1"/>
  <c r="BW75" i="12"/>
  <c r="BX75" i="12" s="1"/>
  <c r="BD119" i="12"/>
  <c r="BU119" i="12"/>
  <c r="BH119" i="12"/>
  <c r="BF151" i="12"/>
  <c r="BE151" i="12"/>
  <c r="BG151" i="12" s="1"/>
  <c r="BY32" i="12"/>
  <c r="CC32" i="12"/>
  <c r="BF57" i="12"/>
  <c r="BE57" i="12"/>
  <c r="BG57" i="12" s="1"/>
  <c r="BD101" i="12"/>
  <c r="BH101" i="12"/>
  <c r="BN21" i="12"/>
  <c r="BS21" i="12"/>
  <c r="BN103" i="12"/>
  <c r="BS103" i="12"/>
  <c r="BW13" i="12"/>
  <c r="BX13" i="12" s="1"/>
  <c r="CF13" i="12"/>
  <c r="CG13" i="12" s="1"/>
  <c r="CH13" i="12" s="1"/>
  <c r="BD127" i="12"/>
  <c r="BH127" i="12"/>
  <c r="BN51" i="12"/>
  <c r="BS51" i="12"/>
  <c r="BN80" i="12"/>
  <c r="BS80" i="12"/>
  <c r="BP107" i="12"/>
  <c r="BR107" i="12" s="1"/>
  <c r="BO107" i="12"/>
  <c r="BQ107" i="12"/>
  <c r="BQ3" i="12"/>
  <c r="BP3" i="12"/>
  <c r="BR3" i="12" s="1"/>
  <c r="BO3" i="12"/>
  <c r="BH139" i="12"/>
  <c r="BU139" i="12"/>
  <c r="BD139" i="12"/>
  <c r="CF146" i="12"/>
  <c r="CG146" i="12" s="1"/>
  <c r="CH146" i="12" s="1"/>
  <c r="BW146" i="12"/>
  <c r="BX146" i="12" s="1"/>
  <c r="BW6" i="12"/>
  <c r="CF6" i="12"/>
  <c r="CG6" i="12" s="1"/>
  <c r="CH6" i="12" s="1"/>
  <c r="BH149" i="12"/>
  <c r="BD149" i="12"/>
  <c r="CF20" i="12"/>
  <c r="CG20" i="12" s="1"/>
  <c r="CH20" i="12" s="1"/>
  <c r="BW20" i="12"/>
  <c r="CF91" i="12"/>
  <c r="CG91" i="12" s="1"/>
  <c r="CH91" i="12" s="1"/>
  <c r="BW91" i="12"/>
  <c r="BW17" i="12"/>
  <c r="BX17" i="12" s="1"/>
  <c r="CF17" i="12"/>
  <c r="CG17" i="12" s="1"/>
  <c r="CH17" i="12" s="1"/>
  <c r="BP137" i="12"/>
  <c r="BR137" i="12" s="1"/>
  <c r="BO137" i="12"/>
  <c r="BQ137" i="12"/>
  <c r="BO4" i="12"/>
  <c r="BQ4" i="12"/>
  <c r="BP4" i="12"/>
  <c r="BR4" i="12" s="1"/>
  <c r="BE16" i="12"/>
  <c r="BG16" i="12" s="1"/>
  <c r="BF16" i="12"/>
  <c r="BF150" i="12"/>
  <c r="BE150" i="12"/>
  <c r="BG150" i="12" s="1"/>
  <c r="CC106" i="12"/>
  <c r="BY106" i="12"/>
  <c r="BY60" i="12"/>
  <c r="CC60" i="12"/>
  <c r="BP44" i="12"/>
  <c r="BR44" i="12" s="1"/>
  <c r="BQ44" i="12"/>
  <c r="BO44" i="12"/>
  <c r="BF126" i="12"/>
  <c r="BE126" i="12"/>
  <c r="BG126" i="12" s="1"/>
  <c r="BF20" i="12"/>
  <c r="BE20" i="12"/>
  <c r="BG20" i="12" s="1"/>
  <c r="BY93" i="12"/>
  <c r="CC93" i="12"/>
  <c r="BF29" i="12"/>
  <c r="BE29" i="12"/>
  <c r="BG29" i="12" s="1"/>
  <c r="BH31" i="12"/>
  <c r="BD31" i="12"/>
  <c r="BN74" i="12"/>
  <c r="BS74" i="12"/>
  <c r="BH133" i="12"/>
  <c r="BD133" i="12"/>
  <c r="BN94" i="12"/>
  <c r="BS94" i="12"/>
  <c r="BD94" i="12"/>
  <c r="BH94" i="12"/>
  <c r="BW25" i="12"/>
  <c r="CF25" i="12"/>
  <c r="CG25" i="12" s="1"/>
  <c r="CH25" i="12" s="1"/>
  <c r="BN11" i="12"/>
  <c r="BS11" i="12"/>
  <c r="BU10" i="12"/>
  <c r="BO85" i="12"/>
  <c r="BQ85" i="12"/>
  <c r="BP85" i="12"/>
  <c r="BR85" i="12" s="1"/>
  <c r="BU5" i="12"/>
  <c r="BE58" i="12"/>
  <c r="BG58" i="12" s="1"/>
  <c r="BF58" i="12"/>
  <c r="CC136" i="12"/>
  <c r="BY136" i="12"/>
  <c r="BN49" i="12"/>
  <c r="BS49" i="12"/>
  <c r="BS34" i="12"/>
  <c r="BN34" i="12"/>
  <c r="BF120" i="12"/>
  <c r="BE120" i="12"/>
  <c r="BG120" i="12" s="1"/>
  <c r="BN76" i="12"/>
  <c r="BS76" i="12"/>
  <c r="BW67" i="12"/>
  <c r="CF67" i="12"/>
  <c r="CG67" i="12" s="1"/>
  <c r="CH67" i="12" s="1"/>
  <c r="BY51" i="12"/>
  <c r="CC51" i="12"/>
  <c r="BN87" i="12"/>
  <c r="BS87" i="12"/>
  <c r="BF61" i="12"/>
  <c r="BE61" i="12"/>
  <c r="BG61" i="12" s="1"/>
  <c r="BQ48" i="12"/>
  <c r="BP48" i="12"/>
  <c r="BR48" i="12" s="1"/>
  <c r="BO48" i="12"/>
  <c r="BH69" i="12"/>
  <c r="BD69" i="12"/>
  <c r="BD22" i="12"/>
  <c r="BH22" i="12"/>
  <c r="BU22" i="12"/>
  <c r="BH121" i="12"/>
  <c r="BD121" i="12"/>
  <c r="CC105" i="12"/>
  <c r="BY105" i="12"/>
  <c r="BU40" i="12"/>
  <c r="BD129" i="12"/>
  <c r="BH129" i="12"/>
  <c r="BE115" i="12"/>
  <c r="BG115" i="12" s="1"/>
  <c r="BF115" i="12"/>
  <c r="CC24" i="12"/>
  <c r="BY24" i="12"/>
  <c r="BQ149" i="12"/>
  <c r="BP149" i="12"/>
  <c r="BR149" i="12" s="1"/>
  <c r="BO149" i="12"/>
  <c r="BF35" i="12"/>
  <c r="BE35" i="12"/>
  <c r="BG35" i="12" s="1"/>
  <c r="BF8" i="12"/>
  <c r="BE8" i="12"/>
  <c r="BG8" i="12" s="1"/>
  <c r="BP71" i="12"/>
  <c r="BR71" i="12" s="1"/>
  <c r="BQ71" i="12"/>
  <c r="BO71" i="12"/>
  <c r="BN78" i="12"/>
  <c r="BS78" i="12"/>
  <c r="CF12" i="12"/>
  <c r="CG12" i="12" s="1"/>
  <c r="CH12" i="12" s="1"/>
  <c r="BW12" i="12"/>
  <c r="BX12" i="12" s="1"/>
  <c r="BD86" i="12"/>
  <c r="BH86" i="12"/>
  <c r="CC8" i="12"/>
  <c r="BO100" i="12"/>
  <c r="BQ100" i="12"/>
  <c r="BP100" i="12"/>
  <c r="BR100" i="12" s="1"/>
  <c r="CF11" i="12"/>
  <c r="CG11" i="12" s="1"/>
  <c r="CH11" i="12" s="1"/>
  <c r="BW11" i="12"/>
  <c r="BN69" i="12"/>
  <c r="BS69" i="12"/>
  <c r="BW55" i="12"/>
  <c r="BX55" i="12" s="1"/>
  <c r="CF55" i="12"/>
  <c r="CG55" i="12" s="1"/>
  <c r="CH55" i="12" s="1"/>
  <c r="BN19" i="12"/>
  <c r="BS19" i="12"/>
  <c r="BW85" i="12"/>
  <c r="BX85" i="12" s="1"/>
  <c r="CF85" i="12"/>
  <c r="CG85" i="12" s="1"/>
  <c r="CH85" i="12" s="1"/>
  <c r="BN131" i="12"/>
  <c r="BS131" i="12"/>
  <c r="BY9" i="12"/>
  <c r="CC9" i="12"/>
  <c r="BY92" i="12"/>
  <c r="CC92" i="12"/>
  <c r="BO7" i="12"/>
  <c r="BP7" i="12"/>
  <c r="BR7" i="12" s="1"/>
  <c r="BQ7" i="12"/>
  <c r="BQ35" i="12"/>
  <c r="BP35" i="12"/>
  <c r="BR35" i="12" s="1"/>
  <c r="BO35" i="12"/>
  <c r="CC62" i="12"/>
  <c r="BY62" i="12"/>
  <c r="BF106" i="12"/>
  <c r="BE106" i="12"/>
  <c r="BG106" i="12" s="1"/>
  <c r="BS130" i="12"/>
  <c r="BN130" i="12"/>
  <c r="BD107" i="12"/>
  <c r="BH107" i="12"/>
  <c r="BO12" i="12"/>
  <c r="BP12" i="12"/>
  <c r="BR12" i="12" s="1"/>
  <c r="BQ12" i="12"/>
  <c r="CF34" i="12"/>
  <c r="CG34" i="12" s="1"/>
  <c r="CH34" i="12" s="1"/>
  <c r="BW34" i="12"/>
  <c r="BX34" i="12" s="1"/>
  <c r="BN119" i="12"/>
  <c r="BS119" i="12"/>
  <c r="BH82" i="12"/>
  <c r="BD82" i="12"/>
  <c r="BU82" i="12"/>
  <c r="BD122" i="12"/>
  <c r="BH122" i="12"/>
  <c r="CF144" i="12"/>
  <c r="CG144" i="12" s="1"/>
  <c r="CH144" i="12" s="1"/>
  <c r="BW144" i="12"/>
  <c r="BX144" i="12" s="1"/>
  <c r="BY134" i="12"/>
  <c r="CC134" i="12"/>
  <c r="BF90" i="12"/>
  <c r="BE90" i="12"/>
  <c r="BG90" i="12" s="1"/>
  <c r="BF77" i="12"/>
  <c r="BE77" i="12"/>
  <c r="BG77" i="12" s="1"/>
  <c r="BQ27" i="12"/>
  <c r="BP27" i="12"/>
  <c r="BR27" i="12" s="1"/>
  <c r="BO27" i="12"/>
  <c r="BU134" i="12"/>
  <c r="BD134" i="12"/>
  <c r="BH134" i="12"/>
  <c r="BN61" i="12"/>
  <c r="BS61" i="12"/>
  <c r="BD73" i="12"/>
  <c r="BH73" i="12"/>
  <c r="CF66" i="12"/>
  <c r="CG66" i="12" s="1"/>
  <c r="CH66" i="12" s="1"/>
  <c r="BW66" i="12"/>
  <c r="BD41" i="12"/>
  <c r="BH41" i="12"/>
  <c r="BN144" i="12"/>
  <c r="BS144" i="12"/>
  <c r="BN104" i="12"/>
  <c r="BS104" i="12"/>
  <c r="BQ70" i="12"/>
  <c r="BP70" i="12"/>
  <c r="BR70" i="12" s="1"/>
  <c r="BO70" i="12"/>
  <c r="CC123" i="12"/>
  <c r="BY123" i="12"/>
  <c r="BF65" i="12"/>
  <c r="BE65" i="12"/>
  <c r="BG65" i="12" s="1"/>
  <c r="BU51" i="12"/>
  <c r="BF103" i="12"/>
  <c r="BE103" i="12"/>
  <c r="BG103" i="12" s="1"/>
  <c r="BH80" i="12"/>
  <c r="BD80" i="12"/>
  <c r="CF33" i="12"/>
  <c r="CG33" i="12" s="1"/>
  <c r="CH33" i="12" s="1"/>
  <c r="BW33" i="12"/>
  <c r="BX33" i="12" s="1"/>
  <c r="BN63" i="12"/>
  <c r="BS63" i="12"/>
  <c r="BD12" i="12"/>
  <c r="BH12" i="12"/>
  <c r="BN75" i="12"/>
  <c r="BS75" i="12"/>
  <c r="BW80" i="12"/>
  <c r="BX80" i="12" s="1"/>
  <c r="CF80" i="12"/>
  <c r="CG80" i="12" s="1"/>
  <c r="CH80" i="12" s="1"/>
  <c r="CF77" i="12"/>
  <c r="CG77" i="12" s="1"/>
  <c r="CH77" i="12" s="1"/>
  <c r="BW77" i="12"/>
  <c r="CF73" i="12"/>
  <c r="CG73" i="12" s="1"/>
  <c r="CH73" i="12" s="1"/>
  <c r="BW73" i="12"/>
  <c r="BU14" i="12"/>
  <c r="BP112" i="12"/>
  <c r="BR112" i="12" s="1"/>
  <c r="BO112" i="12"/>
  <c r="BQ112" i="12"/>
  <c r="BO132" i="12"/>
  <c r="BP132" i="12"/>
  <c r="BR132" i="12" s="1"/>
  <c r="BQ132" i="12"/>
  <c r="BF19" i="12"/>
  <c r="BE19" i="12"/>
  <c r="BG19" i="12" s="1"/>
  <c r="CC23" i="12"/>
  <c r="BY23" i="12"/>
  <c r="BQ18" i="12"/>
  <c r="BP18" i="12"/>
  <c r="BR18" i="12" s="1"/>
  <c r="BO18" i="12"/>
  <c r="BO140" i="12"/>
  <c r="BP140" i="12"/>
  <c r="BR140" i="12" s="1"/>
  <c r="BQ140" i="12"/>
  <c r="BE59" i="12"/>
  <c r="BG59" i="12"/>
  <c r="BF59" i="12"/>
  <c r="BQ82" i="12"/>
  <c r="BP82" i="12"/>
  <c r="BR82" i="12" s="1"/>
  <c r="BO82" i="12"/>
  <c r="BF56" i="12"/>
  <c r="BE56" i="12"/>
  <c r="BG56" i="12" s="1"/>
  <c r="BY132" i="12"/>
  <c r="CC132" i="12"/>
  <c r="BQ89" i="12"/>
  <c r="BP89" i="12"/>
  <c r="BR89" i="12" s="1"/>
  <c r="BO89" i="12"/>
  <c r="BY63" i="12"/>
  <c r="CC63" i="12"/>
  <c r="BP93" i="12"/>
  <c r="BR93" i="12" s="1"/>
  <c r="BQ93" i="12"/>
  <c r="BO93" i="12"/>
  <c r="BQ52" i="12"/>
  <c r="BP52" i="12"/>
  <c r="BR52" i="12" s="1"/>
  <c r="BO52" i="12"/>
  <c r="BU29" i="12"/>
  <c r="BH141" i="12"/>
  <c r="BU141" i="12"/>
  <c r="BD141" i="12"/>
  <c r="BN141" i="12"/>
  <c r="BS141" i="12"/>
  <c r="BH95" i="12"/>
  <c r="BD95" i="12"/>
  <c r="BH39" i="12"/>
  <c r="BD39" i="12"/>
  <c r="BW15" i="12"/>
  <c r="BX15" i="12" s="1"/>
  <c r="CF15" i="12"/>
  <c r="CG15" i="12" s="1"/>
  <c r="CH15" i="12" s="1"/>
  <c r="BH146" i="12"/>
  <c r="BD146" i="12"/>
  <c r="BN97" i="12"/>
  <c r="BS97" i="12"/>
  <c r="BF37" i="12"/>
  <c r="BE37" i="12"/>
  <c r="BG37" i="12" s="1"/>
  <c r="BP110" i="12"/>
  <c r="BR110" i="12" s="1"/>
  <c r="BO110" i="12"/>
  <c r="BQ110" i="12"/>
  <c r="CC109" i="12"/>
  <c r="BY102" i="12"/>
  <c r="CC102" i="12"/>
  <c r="BF27" i="12"/>
  <c r="BE27" i="12"/>
  <c r="BG27" i="12" s="1"/>
  <c r="BQ2" i="12"/>
  <c r="CF2" i="12"/>
  <c r="CG2" i="12" s="1"/>
  <c r="CH2" i="12" s="1"/>
  <c r="BW2" i="12"/>
  <c r="BX2" i="12" s="1"/>
  <c r="CC2" i="12" s="1"/>
  <c r="BO2" i="12"/>
  <c r="BP2" i="12"/>
  <c r="BR2" i="12" s="1"/>
  <c r="AX152" i="12"/>
  <c r="BS2" i="12"/>
  <c r="BM152" i="12"/>
  <c r="AY152" i="12"/>
  <c r="AZ152" i="12"/>
  <c r="BC152" i="12"/>
  <c r="BH2" i="12"/>
  <c r="BD2" i="12"/>
  <c r="BF2" i="12" s="1"/>
  <c r="AY77" i="11"/>
  <c r="BO77" i="11" s="1"/>
  <c r="AY46" i="11"/>
  <c r="BO46" i="11" s="1"/>
  <c r="AY75" i="11"/>
  <c r="BO75" i="11" s="1"/>
  <c r="AY70" i="11"/>
  <c r="BO70" i="11" s="1"/>
  <c r="BV70" i="11" s="1"/>
  <c r="AY6" i="11"/>
  <c r="BO6" i="11" s="1"/>
  <c r="BV6" i="11" s="1"/>
  <c r="AY52" i="11"/>
  <c r="BO52" i="11" s="1"/>
  <c r="BV52" i="11" s="1"/>
  <c r="AY40" i="11"/>
  <c r="BO40" i="11" s="1"/>
  <c r="BV40" i="11" s="1"/>
  <c r="AY117" i="11"/>
  <c r="BO117" i="11" s="1"/>
  <c r="BP117" i="11" s="1"/>
  <c r="AY22" i="11"/>
  <c r="BO22" i="11" s="1"/>
  <c r="AY13" i="11"/>
  <c r="BO13" i="11" s="1"/>
  <c r="BV13" i="11" s="1"/>
  <c r="AY8" i="11"/>
  <c r="BO8" i="11" s="1"/>
  <c r="BV8" i="11" s="1"/>
  <c r="AY7" i="11"/>
  <c r="BO7" i="11" s="1"/>
  <c r="BP7" i="11" s="1"/>
  <c r="AY114" i="11"/>
  <c r="BO114" i="11" s="1"/>
  <c r="BP114" i="11" s="1"/>
  <c r="AY112" i="11"/>
  <c r="BO112" i="11" s="1"/>
  <c r="BP112" i="11" s="1"/>
  <c r="AY110" i="11"/>
  <c r="BO110" i="11" s="1"/>
  <c r="BP110" i="11" s="1"/>
  <c r="AY60" i="11"/>
  <c r="BO60" i="11" s="1"/>
  <c r="BV60" i="11" s="1"/>
  <c r="AZ23" i="11"/>
  <c r="AZ35" i="11"/>
  <c r="CI35" i="11" s="1"/>
  <c r="CJ35" i="11" s="1"/>
  <c r="CK35" i="11" s="1"/>
  <c r="AZ77" i="11"/>
  <c r="CI77" i="11" s="1"/>
  <c r="CJ77" i="11" s="1"/>
  <c r="CK77" i="11" s="1"/>
  <c r="AZ98" i="11"/>
  <c r="CI98" i="11" s="1"/>
  <c r="CJ98" i="11" s="1"/>
  <c r="CK98" i="11" s="1"/>
  <c r="AZ115" i="11"/>
  <c r="BZ115" i="11" s="1"/>
  <c r="CA115" i="11" s="1"/>
  <c r="CB115" i="11" s="1"/>
  <c r="AZ119" i="11"/>
  <c r="BZ119" i="11" s="1"/>
  <c r="CA119" i="11" s="1"/>
  <c r="CB119" i="11" s="1"/>
  <c r="AY89" i="11"/>
  <c r="BO89" i="11" s="1"/>
  <c r="BP89" i="11" s="1"/>
  <c r="AY80" i="11"/>
  <c r="BO80" i="11" s="1"/>
  <c r="BV80" i="11" s="1"/>
  <c r="AZ87" i="11"/>
  <c r="AZ64" i="11"/>
  <c r="CI64" i="11" s="1"/>
  <c r="CJ64" i="11" s="1"/>
  <c r="CK64" i="11" s="1"/>
  <c r="AY103" i="11"/>
  <c r="BO103" i="11" s="1"/>
  <c r="AZ118" i="11"/>
  <c r="BZ118" i="11" s="1"/>
  <c r="CA118" i="11" s="1"/>
  <c r="CB118" i="11" s="1"/>
  <c r="AZ92" i="11"/>
  <c r="CI92" i="11" s="1"/>
  <c r="CJ92" i="11" s="1"/>
  <c r="CK92" i="11" s="1"/>
  <c r="AZ43" i="11"/>
  <c r="CI43" i="11" s="1"/>
  <c r="CJ43" i="11" s="1"/>
  <c r="CK43" i="11" s="1"/>
  <c r="AY78" i="11"/>
  <c r="BO78" i="11" s="1"/>
  <c r="BV78" i="11" s="1"/>
  <c r="AZ60" i="11"/>
  <c r="BZ60" i="11" s="1"/>
  <c r="CA60" i="11" s="1"/>
  <c r="CB60" i="11" s="1"/>
  <c r="AZ78" i="11"/>
  <c r="AZ51" i="11"/>
  <c r="BZ51" i="11" s="1"/>
  <c r="CA51" i="11" s="1"/>
  <c r="CB51" i="11" s="1"/>
  <c r="AZ80" i="11"/>
  <c r="CI80" i="11" s="1"/>
  <c r="CJ80" i="11" s="1"/>
  <c r="CK80" i="11" s="1"/>
  <c r="AY14" i="11"/>
  <c r="BO14" i="11" s="1"/>
  <c r="BP14" i="11" s="1"/>
  <c r="AY124" i="11"/>
  <c r="BO124" i="11" s="1"/>
  <c r="BV124" i="11" s="1"/>
  <c r="AZ65" i="11"/>
  <c r="BZ65" i="11" s="1"/>
  <c r="CA65" i="11" s="1"/>
  <c r="CB65" i="11" s="1"/>
  <c r="AZ46" i="11"/>
  <c r="CI46" i="11" s="1"/>
  <c r="CJ46" i="11" s="1"/>
  <c r="CK46" i="11" s="1"/>
  <c r="AZ102" i="11"/>
  <c r="BZ102" i="11" s="1"/>
  <c r="CA102" i="11" s="1"/>
  <c r="CB102" i="11" s="1"/>
  <c r="AZ61" i="11"/>
  <c r="AY45" i="11"/>
  <c r="BO45" i="11" s="1"/>
  <c r="BP45" i="11" s="1"/>
  <c r="AY109" i="11"/>
  <c r="BO109" i="11" s="1"/>
  <c r="BP109" i="11" s="1"/>
  <c r="BJ20" i="11"/>
  <c r="BD20" i="11"/>
  <c r="AX89" i="11"/>
  <c r="BC89" i="11" s="1"/>
  <c r="AX16" i="11"/>
  <c r="BC16" i="11" s="1"/>
  <c r="AX49" i="11"/>
  <c r="BC49" i="11" s="1"/>
  <c r="AX41" i="11"/>
  <c r="BC41" i="11" s="1"/>
  <c r="CI23" i="11"/>
  <c r="CJ23" i="11" s="1"/>
  <c r="CK23" i="11" s="1"/>
  <c r="BZ23" i="11"/>
  <c r="CA23" i="11" s="1"/>
  <c r="CB23" i="11" s="1"/>
  <c r="BZ11" i="11"/>
  <c r="CA11" i="11" s="1"/>
  <c r="CB11" i="11" s="1"/>
  <c r="CI11" i="11"/>
  <c r="CJ11" i="11" s="1"/>
  <c r="CK11" i="11" s="1"/>
  <c r="AZ85" i="11"/>
  <c r="AX23" i="11"/>
  <c r="BC23" i="11" s="1"/>
  <c r="AX124" i="11"/>
  <c r="BC124" i="11" s="1"/>
  <c r="AZ110" i="11"/>
  <c r="AX87" i="11"/>
  <c r="BC87" i="11" s="1"/>
  <c r="BV22" i="11"/>
  <c r="BP22" i="11"/>
  <c r="AZ44" i="11"/>
  <c r="AZ52" i="11"/>
  <c r="AX33" i="11"/>
  <c r="BC33" i="11" s="1"/>
  <c r="BP77" i="11"/>
  <c r="BV77" i="11"/>
  <c r="AZ108" i="11"/>
  <c r="AX39" i="11"/>
  <c r="BC39" i="11" s="1"/>
  <c r="AX109" i="11"/>
  <c r="BC109" i="11" s="1"/>
  <c r="AZ15" i="11"/>
  <c r="AY67" i="11"/>
  <c r="BO67" i="11" s="1"/>
  <c r="AZ101" i="11"/>
  <c r="AZ16" i="11"/>
  <c r="CI78" i="11"/>
  <c r="CJ78" i="11" s="1"/>
  <c r="CK78" i="11" s="1"/>
  <c r="BZ78" i="11"/>
  <c r="CA78" i="11" s="1"/>
  <c r="CB78" i="11" s="1"/>
  <c r="BV46" i="11"/>
  <c r="BP46" i="11"/>
  <c r="AX93" i="11"/>
  <c r="BC93" i="11" s="1"/>
  <c r="AX60" i="11"/>
  <c r="BC60" i="11" s="1"/>
  <c r="AX121" i="11"/>
  <c r="BC121" i="11" s="1"/>
  <c r="AX43" i="11"/>
  <c r="BC43" i="11" s="1"/>
  <c r="BP13" i="11"/>
  <c r="AZ28" i="11"/>
  <c r="AX47" i="11"/>
  <c r="BC47" i="11" s="1"/>
  <c r="AX103" i="11"/>
  <c r="BC103" i="11" s="1"/>
  <c r="AZ38" i="11"/>
  <c r="AX62" i="11"/>
  <c r="BC62" i="11" s="1"/>
  <c r="AZ86" i="11"/>
  <c r="AZ94" i="11"/>
  <c r="AX67" i="11"/>
  <c r="BC67" i="11" s="1"/>
  <c r="AX8" i="11"/>
  <c r="BC8" i="11" s="1"/>
  <c r="AZ120" i="11"/>
  <c r="AX101" i="11"/>
  <c r="BC101" i="11" s="1"/>
  <c r="AX61" i="11"/>
  <c r="BC61" i="11" s="1"/>
  <c r="AZ75" i="11"/>
  <c r="AZ69" i="11"/>
  <c r="AX18" i="11"/>
  <c r="BC18" i="11" s="1"/>
  <c r="AX96" i="11"/>
  <c r="BC96" i="11" s="1"/>
  <c r="AZ104" i="11"/>
  <c r="AZ21" i="11"/>
  <c r="AX86" i="11"/>
  <c r="BC86" i="11" s="1"/>
  <c r="AX29" i="11"/>
  <c r="BC29" i="11" s="1"/>
  <c r="AZ45" i="11"/>
  <c r="AZ39" i="11"/>
  <c r="AY21" i="11"/>
  <c r="BO21" i="11" s="1"/>
  <c r="AX82" i="11"/>
  <c r="BC82" i="11" s="1"/>
  <c r="AX55" i="11"/>
  <c r="BC55" i="11" s="1"/>
  <c r="AX45" i="11"/>
  <c r="BC45" i="11" s="1"/>
  <c r="AX28" i="11"/>
  <c r="BC28" i="11" s="1"/>
  <c r="AX15" i="11"/>
  <c r="BC15" i="11" s="1"/>
  <c r="CI87" i="11"/>
  <c r="CJ87" i="11" s="1"/>
  <c r="CK87" i="11" s="1"/>
  <c r="BZ87" i="11"/>
  <c r="CA87" i="11" s="1"/>
  <c r="CB87" i="11" s="1"/>
  <c r="BP103" i="11"/>
  <c r="BV103" i="11"/>
  <c r="AX64" i="11"/>
  <c r="BC64" i="11" s="1"/>
  <c r="CI61" i="11"/>
  <c r="CJ61" i="11" s="1"/>
  <c r="CK61" i="11" s="1"/>
  <c r="BZ61" i="11"/>
  <c r="CA61" i="11" s="1"/>
  <c r="CB61" i="11" s="1"/>
  <c r="AX95" i="11"/>
  <c r="BC95" i="11" s="1"/>
  <c r="AX74" i="11"/>
  <c r="BC74" i="11" s="1"/>
  <c r="AX116" i="11"/>
  <c r="BC116" i="11" s="1"/>
  <c r="AX108" i="11"/>
  <c r="BC108" i="11" s="1"/>
  <c r="AZ8" i="11"/>
  <c r="AZ72" i="11"/>
  <c r="BP75" i="11"/>
  <c r="BV75" i="11"/>
  <c r="AZ125" i="11"/>
  <c r="AZ68" i="11"/>
  <c r="AX44" i="11"/>
  <c r="BC44" i="11" s="1"/>
  <c r="AZ30" i="11"/>
  <c r="AZ113" i="11"/>
  <c r="AX90" i="11"/>
  <c r="BC90" i="11" s="1"/>
  <c r="AX122" i="11"/>
  <c r="BC122" i="11" s="1"/>
  <c r="AX85" i="11"/>
  <c r="BC85" i="11" s="1"/>
  <c r="AZ22" i="11"/>
  <c r="AX9" i="11"/>
  <c r="BC9" i="11" s="1"/>
  <c r="AY83" i="11"/>
  <c r="BO83" i="11" s="1"/>
  <c r="AX117" i="11"/>
  <c r="BC117" i="11" s="1"/>
  <c r="AZ122" i="11"/>
  <c r="AY81" i="11"/>
  <c r="BO81" i="11" s="1"/>
  <c r="AX50" i="11"/>
  <c r="BC50" i="11" s="1"/>
  <c r="AX78" i="11"/>
  <c r="BC78" i="11" s="1"/>
  <c r="AX100" i="11"/>
  <c r="BC100" i="11" s="1"/>
  <c r="AX81" i="11"/>
  <c r="BC81" i="11" s="1"/>
  <c r="AX73" i="11"/>
  <c r="BC73" i="11" s="1"/>
  <c r="AX17" i="11"/>
  <c r="BC17" i="11" s="1"/>
  <c r="AX68" i="11"/>
  <c r="BC68" i="11" s="1"/>
  <c r="BV45" i="11"/>
  <c r="AX110" i="11"/>
  <c r="BC110" i="11" s="1"/>
  <c r="AX14" i="11"/>
  <c r="BC14" i="11" s="1"/>
  <c r="AX25" i="11"/>
  <c r="BC25" i="11" s="1"/>
  <c r="AX115" i="11"/>
  <c r="BC115" i="11" s="1"/>
  <c r="AX10" i="11"/>
  <c r="BC10" i="11" s="1"/>
  <c r="AX13" i="11"/>
  <c r="BC13" i="11" s="1"/>
  <c r="AZ6" i="11"/>
  <c r="AX125" i="11"/>
  <c r="BC125" i="11" s="1"/>
  <c r="AX63" i="11"/>
  <c r="BC63" i="11" s="1"/>
  <c r="BV109" i="11"/>
  <c r="AZ63" i="11"/>
  <c r="AX76" i="11"/>
  <c r="BC76" i="11" s="1"/>
  <c r="AZ76" i="11"/>
  <c r="AZ50" i="11"/>
  <c r="AZ79" i="11"/>
  <c r="AZ88" i="11"/>
  <c r="AX69" i="11"/>
  <c r="BC69" i="11" s="1"/>
  <c r="BP34" i="11"/>
  <c r="BV34" i="11"/>
  <c r="AZ14" i="11"/>
  <c r="AX123" i="11"/>
  <c r="BC123" i="11" s="1"/>
  <c r="AY107" i="11"/>
  <c r="BO107" i="11" s="1"/>
  <c r="AZ66" i="11"/>
  <c r="AZ123" i="11"/>
  <c r="AX104" i="11"/>
  <c r="BC104" i="11" s="1"/>
  <c r="AY74" i="11"/>
  <c r="BO74" i="11" s="1"/>
  <c r="AY102" i="11"/>
  <c r="BO102" i="11" s="1"/>
  <c r="AX53" i="11"/>
  <c r="BC53" i="11" s="1"/>
  <c r="AZ20" i="11"/>
  <c r="AX34" i="11"/>
  <c r="BC34" i="11" s="1"/>
  <c r="AY63" i="11"/>
  <c r="BO63" i="11" s="1"/>
  <c r="AX56" i="11"/>
  <c r="BC56" i="11" s="1"/>
  <c r="AZ3" i="11"/>
  <c r="AY120" i="11"/>
  <c r="BO120" i="11" s="1"/>
  <c r="AY38" i="11"/>
  <c r="BO38" i="11" s="1"/>
  <c r="AX71" i="11"/>
  <c r="BC71" i="11" s="1"/>
  <c r="AZ90" i="11"/>
  <c r="AX22" i="11"/>
  <c r="BC22" i="11" s="1"/>
  <c r="AY123" i="11"/>
  <c r="BO123" i="11" s="1"/>
  <c r="AY57" i="11"/>
  <c r="BO57" i="11" s="1"/>
  <c r="AY125" i="11"/>
  <c r="BO125" i="11" s="1"/>
  <c r="AY113" i="11"/>
  <c r="BO113" i="11" s="1"/>
  <c r="AY121" i="11"/>
  <c r="BO121" i="11" s="1"/>
  <c r="AY30" i="11"/>
  <c r="BO30" i="11" s="1"/>
  <c r="AY88" i="11"/>
  <c r="BO88" i="11" s="1"/>
  <c r="AY90" i="11"/>
  <c r="BO90" i="11" s="1"/>
  <c r="AY25" i="11"/>
  <c r="BO25" i="11" s="1"/>
  <c r="AY53" i="11"/>
  <c r="BO53" i="11" s="1"/>
  <c r="AY18" i="11"/>
  <c r="BO18" i="11" s="1"/>
  <c r="AY37" i="11"/>
  <c r="BO37" i="11" s="1"/>
  <c r="AY98" i="11"/>
  <c r="BO98" i="11" s="1"/>
  <c r="AY16" i="11"/>
  <c r="BO16" i="11" s="1"/>
  <c r="AZ95" i="11"/>
  <c r="AZ26" i="11"/>
  <c r="AY93" i="11"/>
  <c r="BO93" i="11" s="1"/>
  <c r="AY97" i="11"/>
  <c r="BO97" i="11" s="1"/>
  <c r="AX42" i="11"/>
  <c r="BC42" i="11" s="1"/>
  <c r="AZ33" i="11"/>
  <c r="AZ107" i="11"/>
  <c r="AZ56" i="11"/>
  <c r="AZ10" i="11"/>
  <c r="AX37" i="11"/>
  <c r="BC37" i="11" s="1"/>
  <c r="AX70" i="11"/>
  <c r="BC70" i="11" s="1"/>
  <c r="AY99" i="11"/>
  <c r="BO99" i="11" s="1"/>
  <c r="AY41" i="11"/>
  <c r="BO41" i="11" s="1"/>
  <c r="AY66" i="11"/>
  <c r="BO66" i="11" s="1"/>
  <c r="AZ41" i="11"/>
  <c r="AY79" i="11"/>
  <c r="BO79" i="11" s="1"/>
  <c r="AX26" i="11"/>
  <c r="BC26" i="11" s="1"/>
  <c r="AZ12" i="11"/>
  <c r="AZ55" i="11"/>
  <c r="AZ49" i="11"/>
  <c r="AX36" i="11"/>
  <c r="BC36" i="11" s="1"/>
  <c r="AX4" i="11"/>
  <c r="BC4" i="11" s="1"/>
  <c r="AY31" i="11"/>
  <c r="BO31" i="11" s="1"/>
  <c r="AX79" i="11"/>
  <c r="BC79" i="11" s="1"/>
  <c r="AZ53" i="11"/>
  <c r="AY24" i="11"/>
  <c r="BO24" i="11" s="1"/>
  <c r="AZ96" i="11"/>
  <c r="AZ54" i="11"/>
  <c r="AX77" i="11"/>
  <c r="BC77" i="11" s="1"/>
  <c r="AX31" i="11"/>
  <c r="BC31" i="11" s="1"/>
  <c r="AY56" i="11"/>
  <c r="BO56" i="11" s="1"/>
  <c r="AY12" i="11"/>
  <c r="BO12" i="11" s="1"/>
  <c r="AZ9" i="11"/>
  <c r="AZ111" i="11"/>
  <c r="AY36" i="11"/>
  <c r="BO36" i="11" s="1"/>
  <c r="AX88" i="11"/>
  <c r="BC88" i="11" s="1"/>
  <c r="AY86" i="11"/>
  <c r="BO86" i="11" s="1"/>
  <c r="AY95" i="11"/>
  <c r="BO95" i="11" s="1"/>
  <c r="AZ58" i="11"/>
  <c r="AX52" i="11"/>
  <c r="BC52" i="11" s="1"/>
  <c r="AX98" i="11"/>
  <c r="BC98" i="11" s="1"/>
  <c r="AY73" i="11"/>
  <c r="BO73" i="11" s="1"/>
  <c r="AY4" i="11"/>
  <c r="BO4" i="11" s="1"/>
  <c r="AY126" i="11"/>
  <c r="BO126" i="11" s="1"/>
  <c r="AY35" i="11"/>
  <c r="BO35" i="11" s="1"/>
  <c r="AY26" i="11"/>
  <c r="BO26" i="11" s="1"/>
  <c r="AZ13" i="11"/>
  <c r="AY62" i="11"/>
  <c r="BO62" i="11" s="1"/>
  <c r="AY9" i="11"/>
  <c r="BO9" i="11" s="1"/>
  <c r="AY69" i="11"/>
  <c r="BO69" i="11" s="1"/>
  <c r="AX107" i="11"/>
  <c r="BC107" i="11" s="1"/>
  <c r="AZ62" i="11"/>
  <c r="AZ91" i="11"/>
  <c r="AZ121" i="11"/>
  <c r="AX72" i="11"/>
  <c r="BC72" i="11" s="1"/>
  <c r="AX6" i="11"/>
  <c r="BC6" i="11" s="1"/>
  <c r="AY85" i="11"/>
  <c r="BO85" i="11" s="1"/>
  <c r="AY55" i="11"/>
  <c r="BO55" i="11" s="1"/>
  <c r="AY105" i="11"/>
  <c r="BO105" i="11" s="1"/>
  <c r="AX32" i="11"/>
  <c r="BC32" i="11" s="1"/>
  <c r="AZ47" i="11"/>
  <c r="AY61" i="11"/>
  <c r="BO61" i="11" s="1"/>
  <c r="AX24" i="11"/>
  <c r="BC24" i="11" s="1"/>
  <c r="AZ106" i="11"/>
  <c r="AZ7" i="11"/>
  <c r="AX83" i="11"/>
  <c r="BC83" i="11" s="1"/>
  <c r="AY108" i="11"/>
  <c r="BO108" i="11" s="1"/>
  <c r="AZ83" i="11"/>
  <c r="AY104" i="11"/>
  <c r="BO104" i="11" s="1"/>
  <c r="AX92" i="11"/>
  <c r="BC92" i="11" s="1"/>
  <c r="AZ126" i="11"/>
  <c r="AZ32" i="11"/>
  <c r="AZ93" i="11"/>
  <c r="AX112" i="11"/>
  <c r="BC112" i="11" s="1"/>
  <c r="AX7" i="11"/>
  <c r="BC7" i="11" s="1"/>
  <c r="AY51" i="11"/>
  <c r="BO51" i="11" s="1"/>
  <c r="AY47" i="11"/>
  <c r="BO47" i="11" s="1"/>
  <c r="AX111" i="11"/>
  <c r="BC111" i="11" s="1"/>
  <c r="AZ117" i="11"/>
  <c r="AY71" i="11"/>
  <c r="BO71" i="11" s="1"/>
  <c r="AX102" i="11"/>
  <c r="BC102" i="11" s="1"/>
  <c r="AY106" i="11"/>
  <c r="BO106" i="11" s="1"/>
  <c r="AZ36" i="11"/>
  <c r="AZ37" i="11"/>
  <c r="AX38" i="11"/>
  <c r="BC38" i="11" s="1"/>
  <c r="AX84" i="11"/>
  <c r="BC84" i="11" s="1"/>
  <c r="AZ81" i="11"/>
  <c r="AX113" i="11"/>
  <c r="BC113" i="11" s="1"/>
  <c r="AX27" i="11"/>
  <c r="BC27" i="11" s="1"/>
  <c r="AY29" i="11"/>
  <c r="BO29" i="11" s="1"/>
  <c r="AY48" i="11"/>
  <c r="BO48" i="11" s="1"/>
  <c r="AY72" i="11"/>
  <c r="BO72" i="11" s="1"/>
  <c r="AY68" i="11"/>
  <c r="BO68" i="11" s="1"/>
  <c r="AY115" i="11"/>
  <c r="BO115" i="11" s="1"/>
  <c r="AY27" i="11"/>
  <c r="BO27" i="11" s="1"/>
  <c r="AY17" i="11"/>
  <c r="BO17" i="11" s="1"/>
  <c r="AZ31" i="11"/>
  <c r="AY10" i="11"/>
  <c r="BO10" i="11" s="1"/>
  <c r="AZ34" i="11"/>
  <c r="AZ19" i="11"/>
  <c r="AZ109" i="11"/>
  <c r="AZ29" i="11"/>
  <c r="AX80" i="11"/>
  <c r="BC80" i="11" s="1"/>
  <c r="AY101" i="11"/>
  <c r="BO101" i="11" s="1"/>
  <c r="AY119" i="11"/>
  <c r="BO119" i="11" s="1"/>
  <c r="AX54" i="11"/>
  <c r="BC54" i="11" s="1"/>
  <c r="AZ18" i="11"/>
  <c r="AY19" i="11"/>
  <c r="BO19" i="11" s="1"/>
  <c r="AY64" i="11"/>
  <c r="BO64" i="11" s="1"/>
  <c r="AY42" i="11"/>
  <c r="BO42" i="11" s="1"/>
  <c r="AZ103" i="11"/>
  <c r="AZ17" i="11"/>
  <c r="AY92" i="11"/>
  <c r="BO92" i="11" s="1"/>
  <c r="AX94" i="11"/>
  <c r="BC94" i="11" s="1"/>
  <c r="AX99" i="11"/>
  <c r="BC99" i="11" s="1"/>
  <c r="AZ100" i="11"/>
  <c r="AY43" i="11"/>
  <c r="BO43" i="11" s="1"/>
  <c r="AY3" i="11"/>
  <c r="BO3" i="11" s="1"/>
  <c r="AY65" i="11"/>
  <c r="BO65" i="11" s="1"/>
  <c r="AY20" i="11"/>
  <c r="BO20" i="11" s="1"/>
  <c r="AY111" i="11"/>
  <c r="BO111" i="11" s="1"/>
  <c r="AY94" i="11"/>
  <c r="BO94" i="11" s="1"/>
  <c r="AY96" i="11"/>
  <c r="BO96" i="11" s="1"/>
  <c r="AZ114" i="11"/>
  <c r="AZ25" i="11"/>
  <c r="AX91" i="11"/>
  <c r="BC91" i="11" s="1"/>
  <c r="AY116" i="11"/>
  <c r="BO116" i="11" s="1"/>
  <c r="AZ48" i="11"/>
  <c r="AY122" i="11"/>
  <c r="BO122" i="11" s="1"/>
  <c r="AX58" i="11"/>
  <c r="BC58" i="11" s="1"/>
  <c r="AZ89" i="11"/>
  <c r="AZ59" i="11"/>
  <c r="AZ57" i="11"/>
  <c r="AX40" i="11"/>
  <c r="BC40" i="11" s="1"/>
  <c r="AX12" i="11"/>
  <c r="BC12" i="11" s="1"/>
  <c r="AY118" i="11"/>
  <c r="BO118" i="11" s="1"/>
  <c r="AY39" i="11"/>
  <c r="BO39" i="11" s="1"/>
  <c r="AY33" i="11"/>
  <c r="BO33" i="11" s="1"/>
  <c r="AX118" i="11"/>
  <c r="BC118" i="11" s="1"/>
  <c r="AY50" i="11"/>
  <c r="BO50" i="11" s="1"/>
  <c r="AZ116" i="11"/>
  <c r="AZ74" i="11"/>
  <c r="AX97" i="11"/>
  <c r="BC97" i="11" s="1"/>
  <c r="AX51" i="11"/>
  <c r="BC51" i="11" s="1"/>
  <c r="AY76" i="11"/>
  <c r="BO76" i="11" s="1"/>
  <c r="AY11" i="11"/>
  <c r="BO11" i="11" s="1"/>
  <c r="AX75" i="11"/>
  <c r="BC75" i="11" s="1"/>
  <c r="AZ99" i="11"/>
  <c r="AX19" i="11"/>
  <c r="BC19" i="11" s="1"/>
  <c r="AZ124" i="11"/>
  <c r="AZ82" i="11"/>
  <c r="AX105" i="11"/>
  <c r="BC105" i="11" s="1"/>
  <c r="AX59" i="11"/>
  <c r="BC59" i="11" s="1"/>
  <c r="AY84" i="11"/>
  <c r="BO84" i="11" s="1"/>
  <c r="AY82" i="11"/>
  <c r="BO82" i="11" s="1"/>
  <c r="AZ105" i="11"/>
  <c r="AY23" i="11"/>
  <c r="BO23" i="11" s="1"/>
  <c r="AY100" i="11"/>
  <c r="BO100" i="11" s="1"/>
  <c r="AX120" i="11"/>
  <c r="BC120" i="11" s="1"/>
  <c r="AZ27" i="11"/>
  <c r="AZ4" i="11"/>
  <c r="AX119" i="11"/>
  <c r="BC119" i="11" s="1"/>
  <c r="AX66" i="11"/>
  <c r="BC66" i="11" s="1"/>
  <c r="AY54" i="11"/>
  <c r="BO54" i="11" s="1"/>
  <c r="AY44" i="11"/>
  <c r="BO44" i="11" s="1"/>
  <c r="AZ112" i="11"/>
  <c r="AX3" i="11"/>
  <c r="BC3" i="11" s="1"/>
  <c r="AZ97" i="11"/>
  <c r="AY28" i="11"/>
  <c r="BO28" i="11" s="1"/>
  <c r="AZ84" i="11"/>
  <c r="AZ42" i="11"/>
  <c r="AX65" i="11"/>
  <c r="BC65" i="11" s="1"/>
  <c r="AX126" i="11"/>
  <c r="BC126" i="11" s="1"/>
  <c r="AY91" i="11"/>
  <c r="BO91" i="11" s="1"/>
  <c r="AZ70" i="11"/>
  <c r="AY58" i="11"/>
  <c r="BO58" i="11" s="1"/>
  <c r="AX46" i="11"/>
  <c r="BC46" i="11" s="1"/>
  <c r="AZ24" i="11"/>
  <c r="AZ67" i="11"/>
  <c r="AZ73" i="11"/>
  <c r="AX48" i="11"/>
  <c r="BC48" i="11" s="1"/>
  <c r="AX106" i="11"/>
  <c r="BC106" i="11" s="1"/>
  <c r="AY15" i="11"/>
  <c r="BO15" i="11" s="1"/>
  <c r="AY87" i="11"/>
  <c r="BO87" i="11" s="1"/>
  <c r="AX30" i="11"/>
  <c r="BC30" i="11" s="1"/>
  <c r="AX57" i="11"/>
  <c r="BC57" i="11" s="1"/>
  <c r="AZ40" i="11"/>
  <c r="AY32" i="11"/>
  <c r="BO32" i="11" s="1"/>
  <c r="AY49" i="11"/>
  <c r="BO49" i="11" s="1"/>
  <c r="AZ71" i="11"/>
  <c r="AY59" i="11"/>
  <c r="BO59" i="11" s="1"/>
  <c r="AX21" i="11"/>
  <c r="BC21" i="11" s="1"/>
  <c r="AX11" i="11"/>
  <c r="BC11" i="11" s="1"/>
  <c r="AX35" i="11"/>
  <c r="BC35" i="11" s="1"/>
  <c r="AX114" i="11"/>
  <c r="BC114" i="11" s="1"/>
  <c r="AX2" i="11"/>
  <c r="BC2" i="11" s="1"/>
  <c r="BJ2" i="11" s="1"/>
  <c r="AY2" i="11"/>
  <c r="BO2" i="11" s="1"/>
  <c r="AZ2" i="11"/>
  <c r="BU93" i="12" l="1"/>
  <c r="BU118" i="12"/>
  <c r="BU8" i="12"/>
  <c r="BO139" i="12"/>
  <c r="BP56" i="12"/>
  <c r="BR56" i="12" s="1"/>
  <c r="BP108" i="12"/>
  <c r="BR108" i="12" s="1"/>
  <c r="BO108" i="12"/>
  <c r="BP129" i="12"/>
  <c r="BR129" i="12" s="1"/>
  <c r="BY100" i="12"/>
  <c r="BO91" i="12"/>
  <c r="CC45" i="12"/>
  <c r="BQ129" i="12"/>
  <c r="BU32" i="12"/>
  <c r="BQ36" i="12"/>
  <c r="BO36" i="12"/>
  <c r="CC130" i="12"/>
  <c r="BU86" i="12"/>
  <c r="BQ20" i="12"/>
  <c r="BP25" i="12"/>
  <c r="BR25" i="12" s="1"/>
  <c r="BQ25" i="12"/>
  <c r="BO33" i="12"/>
  <c r="BP33" i="12"/>
  <c r="BR33" i="12" s="1"/>
  <c r="CC129" i="12"/>
  <c r="BU140" i="12"/>
  <c r="BO20" i="12"/>
  <c r="BQ5" i="12"/>
  <c r="BU39" i="12"/>
  <c r="BY39" i="12"/>
  <c r="BY5" i="12"/>
  <c r="BP5" i="12"/>
  <c r="BR5" i="12" s="1"/>
  <c r="BU129" i="12"/>
  <c r="BY70" i="12"/>
  <c r="CC37" i="12"/>
  <c r="BU88" i="12"/>
  <c r="BU62" i="12"/>
  <c r="BQ13" i="12"/>
  <c r="BU45" i="12"/>
  <c r="BU19" i="12"/>
  <c r="BY120" i="12"/>
  <c r="BO123" i="12"/>
  <c r="BY110" i="12"/>
  <c r="BU135" i="12"/>
  <c r="BU127" i="12"/>
  <c r="BP123" i="12"/>
  <c r="BR123" i="12" s="1"/>
  <c r="BQ91" i="12"/>
  <c r="BY19" i="12"/>
  <c r="CC56" i="12"/>
  <c r="BP139" i="12"/>
  <c r="BR139" i="12" s="1"/>
  <c r="BU47" i="12"/>
  <c r="BU120" i="12"/>
  <c r="BY42" i="12"/>
  <c r="BY127" i="12"/>
  <c r="BY29" i="12"/>
  <c r="BY71" i="12"/>
  <c r="BU58" i="12"/>
  <c r="BY88" i="12"/>
  <c r="BU132" i="12"/>
  <c r="CC58" i="12"/>
  <c r="BU42" i="12"/>
  <c r="CC140" i="12"/>
  <c r="BU125" i="12"/>
  <c r="BU69" i="12"/>
  <c r="BU122" i="12"/>
  <c r="BY22" i="12"/>
  <c r="BQ68" i="12"/>
  <c r="BU72" i="12"/>
  <c r="BU103" i="12"/>
  <c r="BU130" i="12"/>
  <c r="BU146" i="12"/>
  <c r="BQ125" i="12"/>
  <c r="BU110" i="12"/>
  <c r="CC135" i="12"/>
  <c r="BU107" i="12"/>
  <c r="BU101" i="12"/>
  <c r="BQ84" i="12"/>
  <c r="BY4" i="12"/>
  <c r="BP13" i="12"/>
  <c r="BR13" i="12" s="1"/>
  <c r="BP68" i="12"/>
  <c r="BR68" i="12" s="1"/>
  <c r="BO84" i="12"/>
  <c r="BU56" i="12"/>
  <c r="BU76" i="12"/>
  <c r="BU71" i="12"/>
  <c r="BU149" i="12"/>
  <c r="BU70" i="12"/>
  <c r="BY28" i="12"/>
  <c r="BQ136" i="12"/>
  <c r="BO45" i="12"/>
  <c r="BO136" i="12"/>
  <c r="BQ45" i="12"/>
  <c r="BU133" i="12"/>
  <c r="BP45" i="12"/>
  <c r="BR45" i="12" s="1"/>
  <c r="BY79" i="12"/>
  <c r="BP125" i="12"/>
  <c r="BR125" i="12" s="1"/>
  <c r="BU28" i="12"/>
  <c r="BU4" i="12"/>
  <c r="BU37" i="12"/>
  <c r="BU115" i="12"/>
  <c r="BU17" i="12"/>
  <c r="BU26" i="12"/>
  <c r="BU16" i="12"/>
  <c r="BU151" i="12"/>
  <c r="BU95" i="12"/>
  <c r="BU75" i="12"/>
  <c r="BU33" i="12"/>
  <c r="BU80" i="12"/>
  <c r="BU12" i="12"/>
  <c r="BU41" i="12"/>
  <c r="BY125" i="12"/>
  <c r="BU15" i="12"/>
  <c r="BU31" i="12"/>
  <c r="BU55" i="12"/>
  <c r="BO64" i="12"/>
  <c r="BQ64" i="12"/>
  <c r="BP64" i="12"/>
  <c r="BR64" i="12" s="1"/>
  <c r="BQ53" i="12"/>
  <c r="BO53" i="12"/>
  <c r="BP53" i="12"/>
  <c r="BR53" i="12" s="1"/>
  <c r="BX49" i="12"/>
  <c r="BU49" i="12"/>
  <c r="BX64" i="12"/>
  <c r="BU64" i="12"/>
  <c r="BF149" i="12"/>
  <c r="BE149" i="12"/>
  <c r="BG149" i="12" s="1"/>
  <c r="BF26" i="12"/>
  <c r="BE26" i="12"/>
  <c r="BG26" i="12" s="1"/>
  <c r="BQ105" i="12"/>
  <c r="BP105" i="12"/>
  <c r="BR105" i="12" s="1"/>
  <c r="BO105" i="12"/>
  <c r="BX44" i="12"/>
  <c r="BU44" i="12"/>
  <c r="BQ147" i="12"/>
  <c r="BP147" i="12"/>
  <c r="BR147" i="12" s="1"/>
  <c r="BO147" i="12"/>
  <c r="BX142" i="12"/>
  <c r="BU142" i="12"/>
  <c r="BO41" i="12"/>
  <c r="BQ41" i="12"/>
  <c r="BP41" i="12"/>
  <c r="BR41" i="12" s="1"/>
  <c r="BE76" i="12"/>
  <c r="BG76" i="12"/>
  <c r="BF76" i="12"/>
  <c r="BO103" i="12"/>
  <c r="BP103" i="12"/>
  <c r="BR103" i="12" s="1"/>
  <c r="BQ103" i="12"/>
  <c r="BF4" i="12"/>
  <c r="BE4" i="12"/>
  <c r="BG4" i="12" s="1"/>
  <c r="BF146" i="12"/>
  <c r="BE146" i="12"/>
  <c r="BG146" i="12" s="1"/>
  <c r="BF95" i="12"/>
  <c r="BE95" i="12"/>
  <c r="BG95" i="12" s="1"/>
  <c r="BX73" i="12"/>
  <c r="BU73" i="12"/>
  <c r="BX30" i="12"/>
  <c r="BU30" i="12"/>
  <c r="BX94" i="12"/>
  <c r="BU94" i="12"/>
  <c r="BO34" i="12"/>
  <c r="BP34" i="12"/>
  <c r="BR34" i="12" s="1"/>
  <c r="BQ34" i="12"/>
  <c r="BP134" i="12"/>
  <c r="BR134" i="12" s="1"/>
  <c r="BO134" i="12"/>
  <c r="BQ134" i="12"/>
  <c r="BX68" i="12"/>
  <c r="BU68" i="12"/>
  <c r="BF72" i="12"/>
  <c r="BE72" i="12"/>
  <c r="BG72" i="12" s="1"/>
  <c r="BF53" i="12"/>
  <c r="BE53" i="12"/>
  <c r="BG53" i="12" s="1"/>
  <c r="BF92" i="12"/>
  <c r="BE92" i="12"/>
  <c r="BG92" i="12" s="1"/>
  <c r="BF3" i="12"/>
  <c r="BE3" i="12"/>
  <c r="BG3" i="12" s="1"/>
  <c r="BO117" i="12"/>
  <c r="BQ117" i="12"/>
  <c r="BP117" i="12"/>
  <c r="BR117" i="12" s="1"/>
  <c r="BO86" i="12"/>
  <c r="BQ86" i="12"/>
  <c r="BP86" i="12"/>
  <c r="BR86" i="12" s="1"/>
  <c r="CC95" i="12"/>
  <c r="BY95" i="12"/>
  <c r="BO114" i="12"/>
  <c r="BQ114" i="12"/>
  <c r="BP114" i="12"/>
  <c r="BR114" i="12" s="1"/>
  <c r="BO58" i="12"/>
  <c r="BP58" i="12"/>
  <c r="BR58" i="12" s="1"/>
  <c r="BQ58" i="12"/>
  <c r="BO16" i="12"/>
  <c r="BQ16" i="12"/>
  <c r="BP16" i="12"/>
  <c r="BR16" i="12" s="1"/>
  <c r="BX113" i="12"/>
  <c r="BU113" i="12"/>
  <c r="CC151" i="12"/>
  <c r="BY151" i="12"/>
  <c r="BE110" i="12"/>
  <c r="BG110" i="12" s="1"/>
  <c r="BF110" i="12"/>
  <c r="BO79" i="12"/>
  <c r="BP79" i="12"/>
  <c r="BR79" i="12" s="1"/>
  <c r="BQ79" i="12"/>
  <c r="BE85" i="12"/>
  <c r="BG85" i="12" s="1"/>
  <c r="BF85" i="12"/>
  <c r="BY54" i="12"/>
  <c r="CC54" i="12"/>
  <c r="BX98" i="12"/>
  <c r="BU98" i="12"/>
  <c r="BY76" i="12"/>
  <c r="CC76" i="12"/>
  <c r="BE75" i="12"/>
  <c r="BG75" i="12" s="1"/>
  <c r="BF75" i="12"/>
  <c r="BX52" i="12"/>
  <c r="BU52" i="12"/>
  <c r="BY101" i="12"/>
  <c r="CC101" i="12"/>
  <c r="BF123" i="12"/>
  <c r="BE123" i="12"/>
  <c r="BG123" i="12" s="1"/>
  <c r="BQ94" i="12"/>
  <c r="BO94" i="12"/>
  <c r="BP94" i="12"/>
  <c r="BR94" i="12" s="1"/>
  <c r="CC149" i="12"/>
  <c r="BY149" i="12"/>
  <c r="BO31" i="12"/>
  <c r="BQ31" i="12"/>
  <c r="BP31" i="12"/>
  <c r="BR31" i="12" s="1"/>
  <c r="BX77" i="12"/>
  <c r="BU77" i="12"/>
  <c r="BX67" i="12"/>
  <c r="BU67" i="12"/>
  <c r="BO21" i="12"/>
  <c r="BP21" i="12"/>
  <c r="BR21" i="12" s="1"/>
  <c r="BQ21" i="12"/>
  <c r="BX143" i="12"/>
  <c r="BU143" i="12"/>
  <c r="BY137" i="12"/>
  <c r="CC137" i="12"/>
  <c r="BO122" i="12"/>
  <c r="BP122" i="12"/>
  <c r="BR122" i="12" s="1"/>
  <c r="BQ122" i="12"/>
  <c r="BQ88" i="12"/>
  <c r="BP88" i="12"/>
  <c r="BR88" i="12" s="1"/>
  <c r="BO88" i="12"/>
  <c r="BE132" i="12"/>
  <c r="BG132" i="12" s="1"/>
  <c r="BF132" i="12"/>
  <c r="BX147" i="12"/>
  <c r="BU147" i="12"/>
  <c r="BF68" i="12"/>
  <c r="BE68" i="12"/>
  <c r="BG68" i="12" s="1"/>
  <c r="BQ144" i="12"/>
  <c r="BO144" i="12"/>
  <c r="BP144" i="12"/>
  <c r="BR144" i="12" s="1"/>
  <c r="BE73" i="12"/>
  <c r="BG73" i="12" s="1"/>
  <c r="BF73" i="12"/>
  <c r="CC34" i="12"/>
  <c r="BY34" i="12"/>
  <c r="BQ131" i="12"/>
  <c r="BP131" i="12"/>
  <c r="BR131" i="12" s="1"/>
  <c r="BO131" i="12"/>
  <c r="BY12" i="12"/>
  <c r="CC12" i="12"/>
  <c r="BF121" i="12"/>
  <c r="BE121" i="12"/>
  <c r="BG121" i="12" s="1"/>
  <c r="BO49" i="12"/>
  <c r="BQ49" i="12"/>
  <c r="BP49" i="12"/>
  <c r="BR49" i="12" s="1"/>
  <c r="BY17" i="12"/>
  <c r="CC17" i="12"/>
  <c r="BE127" i="12"/>
  <c r="BG127" i="12" s="1"/>
  <c r="BF127" i="12"/>
  <c r="BY75" i="12"/>
  <c r="CC75" i="12"/>
  <c r="BP62" i="12"/>
  <c r="BR62" i="12" s="1"/>
  <c r="BQ62" i="12"/>
  <c r="BO62" i="12"/>
  <c r="BQ24" i="12"/>
  <c r="BP24" i="12"/>
  <c r="BR24" i="12" s="1"/>
  <c r="BO24" i="12"/>
  <c r="BY41" i="12"/>
  <c r="CC41" i="12"/>
  <c r="BE140" i="12"/>
  <c r="BG140" i="12" s="1"/>
  <c r="BF140" i="12"/>
  <c r="BO151" i="12"/>
  <c r="BQ151" i="12"/>
  <c r="BP151" i="12"/>
  <c r="BR151" i="12" s="1"/>
  <c r="BE36" i="12"/>
  <c r="BG36" i="12" s="1"/>
  <c r="BF36" i="12"/>
  <c r="BX97" i="12"/>
  <c r="BU97" i="12"/>
  <c r="CC133" i="12"/>
  <c r="BY133" i="12"/>
  <c r="BF47" i="12"/>
  <c r="BE47" i="12"/>
  <c r="BG47" i="12" s="1"/>
  <c r="BF60" i="12"/>
  <c r="BE60" i="12"/>
  <c r="BG60" i="12" s="1"/>
  <c r="CC3" i="12"/>
  <c r="BY3" i="12"/>
  <c r="BQ133" i="12"/>
  <c r="BP133" i="12"/>
  <c r="BR133" i="12" s="1"/>
  <c r="BO133" i="12"/>
  <c r="BF114" i="12"/>
  <c r="BE114" i="12"/>
  <c r="BG114" i="12" s="1"/>
  <c r="BP73" i="12"/>
  <c r="BR73" i="12" s="1"/>
  <c r="BO73" i="12"/>
  <c r="BQ73" i="12"/>
  <c r="BF88" i="12"/>
  <c r="BE88" i="12"/>
  <c r="BG88" i="12" s="1"/>
  <c r="BF102" i="12"/>
  <c r="BE102" i="12"/>
  <c r="BG102" i="12" s="1"/>
  <c r="BQ98" i="12"/>
  <c r="BO98" i="12"/>
  <c r="BP98" i="12"/>
  <c r="BR98" i="12" s="1"/>
  <c r="BQ10" i="12"/>
  <c r="BP10" i="12"/>
  <c r="BR10" i="12" s="1"/>
  <c r="BO10" i="12"/>
  <c r="BO115" i="12"/>
  <c r="BQ115" i="12"/>
  <c r="BP115" i="12"/>
  <c r="BR115" i="12" s="1"/>
  <c r="BE44" i="12"/>
  <c r="BG44" i="12" s="1"/>
  <c r="BF44" i="12"/>
  <c r="BX59" i="12"/>
  <c r="BU59" i="12"/>
  <c r="BQ40" i="12"/>
  <c r="BP40" i="12"/>
  <c r="BR40" i="12" s="1"/>
  <c r="BO40" i="12"/>
  <c r="BF116" i="12"/>
  <c r="BE116" i="12"/>
  <c r="BG116" i="12" s="1"/>
  <c r="BU85" i="12"/>
  <c r="BQ43" i="12"/>
  <c r="BP43" i="12"/>
  <c r="BR43" i="12" s="1"/>
  <c r="BO43" i="12"/>
  <c r="BP30" i="12"/>
  <c r="BR30" i="12" s="1"/>
  <c r="BO30" i="12"/>
  <c r="BQ30" i="12"/>
  <c r="BY86" i="12"/>
  <c r="CC86" i="12"/>
  <c r="BE83" i="12"/>
  <c r="BG83" i="12" s="1"/>
  <c r="BF83" i="12"/>
  <c r="BU87" i="12"/>
  <c r="CC144" i="12"/>
  <c r="BY144" i="12"/>
  <c r="BP51" i="12"/>
  <c r="BR51" i="12" s="1"/>
  <c r="BQ51" i="12"/>
  <c r="BO51" i="12"/>
  <c r="BQ60" i="12"/>
  <c r="BP60" i="12"/>
  <c r="BR60" i="12" s="1"/>
  <c r="BO60" i="12"/>
  <c r="BF33" i="12"/>
  <c r="BE33" i="12"/>
  <c r="BG33" i="12" s="1"/>
  <c r="BY83" i="12"/>
  <c r="CC83" i="12"/>
  <c r="BF117" i="12"/>
  <c r="BE117" i="12"/>
  <c r="BG117" i="12" s="1"/>
  <c r="BY121" i="12"/>
  <c r="CC121" i="12"/>
  <c r="BE12" i="12"/>
  <c r="BG12" i="12" s="1"/>
  <c r="BF12" i="12"/>
  <c r="BP119" i="12"/>
  <c r="BR119" i="12" s="1"/>
  <c r="BO119" i="12"/>
  <c r="BQ119" i="12"/>
  <c r="BF86" i="12"/>
  <c r="BE86" i="12"/>
  <c r="BG86" i="12" s="1"/>
  <c r="BE69" i="12"/>
  <c r="BG69" i="12" s="1"/>
  <c r="BF69" i="12"/>
  <c r="BF133" i="12"/>
  <c r="BE133" i="12"/>
  <c r="BG133" i="12" s="1"/>
  <c r="BE119" i="12"/>
  <c r="BG119" i="12" s="1"/>
  <c r="BF119" i="12"/>
  <c r="CC15" i="12"/>
  <c r="BY15" i="12"/>
  <c r="BF107" i="12"/>
  <c r="BE107" i="12"/>
  <c r="BG107" i="12" s="1"/>
  <c r="BQ76" i="12"/>
  <c r="BP76" i="12"/>
  <c r="BR76" i="12" s="1"/>
  <c r="BO76" i="12"/>
  <c r="BX6" i="12"/>
  <c r="BU6" i="12"/>
  <c r="BY99" i="12"/>
  <c r="CC99" i="12"/>
  <c r="BF39" i="12"/>
  <c r="BE39" i="12"/>
  <c r="BG39" i="12" s="1"/>
  <c r="BF141" i="12"/>
  <c r="BE141" i="12"/>
  <c r="BG141" i="12" s="1"/>
  <c r="BY80" i="12"/>
  <c r="CC80" i="12"/>
  <c r="CC33" i="12"/>
  <c r="BY33" i="12"/>
  <c r="BQ61" i="12"/>
  <c r="BP61" i="12"/>
  <c r="BR61" i="12" s="1"/>
  <c r="BO61" i="12"/>
  <c r="BE122" i="12"/>
  <c r="BG122" i="12" s="1"/>
  <c r="BF122" i="12"/>
  <c r="BQ130" i="12"/>
  <c r="BO130" i="12"/>
  <c r="BP130" i="12"/>
  <c r="BR130" i="12" s="1"/>
  <c r="BY85" i="12"/>
  <c r="CC85" i="12"/>
  <c r="BE129" i="12"/>
  <c r="BG129" i="12" s="1"/>
  <c r="BF129" i="12"/>
  <c r="CC146" i="12"/>
  <c r="BY146" i="12"/>
  <c r="BE101" i="12"/>
  <c r="BG101" i="12" s="1"/>
  <c r="BF101" i="12"/>
  <c r="CC48" i="12"/>
  <c r="BY48" i="12"/>
  <c r="BU13" i="12"/>
  <c r="BY145" i="12"/>
  <c r="CC145" i="12"/>
  <c r="BX61" i="12"/>
  <c r="BU61" i="12"/>
  <c r="BQ146" i="12"/>
  <c r="BO146" i="12"/>
  <c r="BP146" i="12"/>
  <c r="BR146" i="12" s="1"/>
  <c r="BY122" i="12"/>
  <c r="CC122" i="12"/>
  <c r="BQ116" i="12"/>
  <c r="BP116" i="12"/>
  <c r="BR116" i="12" s="1"/>
  <c r="BO116" i="12"/>
  <c r="BU145" i="12"/>
  <c r="BF24" i="12"/>
  <c r="BE24" i="12"/>
  <c r="BG24" i="12" s="1"/>
  <c r="BE136" i="12"/>
  <c r="BG136" i="12" s="1"/>
  <c r="BF136" i="12"/>
  <c r="BF144" i="12"/>
  <c r="BE144" i="12"/>
  <c r="BG144" i="12" s="1"/>
  <c r="BP14" i="12"/>
  <c r="BR14" i="12" s="1"/>
  <c r="BQ14" i="12"/>
  <c r="BO14" i="12"/>
  <c r="BU137" i="12"/>
  <c r="BF48" i="12"/>
  <c r="BE48" i="12"/>
  <c r="BG48" i="12" s="1"/>
  <c r="BO50" i="12"/>
  <c r="BQ50" i="12"/>
  <c r="BP50" i="12"/>
  <c r="BR50" i="12" s="1"/>
  <c r="BQ127" i="12"/>
  <c r="BP127" i="12"/>
  <c r="BR127" i="12" s="1"/>
  <c r="BO127" i="12"/>
  <c r="BE17" i="12"/>
  <c r="BG17" i="12" s="1"/>
  <c r="BF17" i="12"/>
  <c r="BF70" i="12"/>
  <c r="BE70" i="12"/>
  <c r="BG70" i="12" s="1"/>
  <c r="BQ47" i="12"/>
  <c r="BP47" i="12"/>
  <c r="BR47" i="12" s="1"/>
  <c r="BO47" i="12"/>
  <c r="BO104" i="12"/>
  <c r="BP104" i="12"/>
  <c r="BR104" i="12" s="1"/>
  <c r="BQ104" i="12"/>
  <c r="BQ11" i="12"/>
  <c r="BP11" i="12"/>
  <c r="BR11" i="12" s="1"/>
  <c r="BO11" i="12"/>
  <c r="CC55" i="12"/>
  <c r="BY55" i="12"/>
  <c r="BQ29" i="12"/>
  <c r="BP29" i="12"/>
  <c r="BR29" i="12" s="1"/>
  <c r="BO29" i="12"/>
  <c r="BE81" i="12"/>
  <c r="BG81" i="12" s="1"/>
  <c r="BF81" i="12"/>
  <c r="BY107" i="12"/>
  <c r="CC107" i="12"/>
  <c r="BF41" i="12"/>
  <c r="BE41" i="12"/>
  <c r="BG41" i="12" s="1"/>
  <c r="BP69" i="12"/>
  <c r="BR69" i="12" s="1"/>
  <c r="BO69" i="12"/>
  <c r="BQ69" i="12"/>
  <c r="BQ87" i="12"/>
  <c r="BP87" i="12"/>
  <c r="BR87" i="12" s="1"/>
  <c r="BO87" i="12"/>
  <c r="BF94" i="12"/>
  <c r="BE94" i="12"/>
  <c r="BG94" i="12" s="1"/>
  <c r="BP74" i="12"/>
  <c r="BR74" i="12" s="1"/>
  <c r="BO74" i="12"/>
  <c r="BQ74" i="12"/>
  <c r="BX20" i="12"/>
  <c r="BU20" i="12"/>
  <c r="BQ80" i="12"/>
  <c r="BO80" i="12"/>
  <c r="BP80" i="12"/>
  <c r="BR80" i="12" s="1"/>
  <c r="CC13" i="12"/>
  <c r="BY13" i="12"/>
  <c r="BP28" i="12"/>
  <c r="BR28" i="12" s="1"/>
  <c r="BQ28" i="12"/>
  <c r="BO28" i="12"/>
  <c r="BE109" i="12"/>
  <c r="BG109" i="12" s="1"/>
  <c r="BF109" i="12"/>
  <c r="CC87" i="12"/>
  <c r="BY87" i="12"/>
  <c r="BO99" i="12"/>
  <c r="BQ99" i="12"/>
  <c r="BP99" i="12"/>
  <c r="BR99" i="12" s="1"/>
  <c r="BO143" i="12"/>
  <c r="BP143" i="12"/>
  <c r="BR143" i="12" s="1"/>
  <c r="BQ143" i="12"/>
  <c r="BE145" i="12"/>
  <c r="BG145" i="12" s="1"/>
  <c r="BF145" i="12"/>
  <c r="BE96" i="12"/>
  <c r="BG96" i="12" s="1"/>
  <c r="BF96" i="12"/>
  <c r="BF32" i="12"/>
  <c r="BE32" i="12"/>
  <c r="BG32" i="12" s="1"/>
  <c r="BX35" i="12"/>
  <c r="BU35" i="12"/>
  <c r="BF100" i="12"/>
  <c r="BE100" i="12"/>
  <c r="BG100" i="12" s="1"/>
  <c r="BX21" i="12"/>
  <c r="BU21" i="12"/>
  <c r="BO120" i="12"/>
  <c r="BQ120" i="12"/>
  <c r="BP120" i="12"/>
  <c r="BR120" i="12" s="1"/>
  <c r="BU54" i="12"/>
  <c r="BU144" i="12"/>
  <c r="BX128" i="12"/>
  <c r="BU128" i="12"/>
  <c r="BQ118" i="12"/>
  <c r="BO118" i="12"/>
  <c r="BP118" i="12"/>
  <c r="BR118" i="12" s="1"/>
  <c r="BE137" i="12"/>
  <c r="BG137" i="12" s="1"/>
  <c r="BF137" i="12"/>
  <c r="BU48" i="12"/>
  <c r="CC69" i="12"/>
  <c r="BY69" i="12"/>
  <c r="BX131" i="12"/>
  <c r="BU131" i="12"/>
  <c r="BF78" i="12"/>
  <c r="BE78" i="12"/>
  <c r="BG78" i="12" s="1"/>
  <c r="BY16" i="12"/>
  <c r="CC16" i="12"/>
  <c r="BO148" i="12"/>
  <c r="BP148" i="12"/>
  <c r="BR148" i="12" s="1"/>
  <c r="BQ148" i="12"/>
  <c r="BE148" i="12"/>
  <c r="BG148" i="12"/>
  <c r="BF148" i="12"/>
  <c r="BE50" i="12"/>
  <c r="BG50" i="12" s="1"/>
  <c r="BF50" i="12"/>
  <c r="BU83" i="12"/>
  <c r="BU99" i="12"/>
  <c r="BE22" i="12"/>
  <c r="BG22" i="12" s="1"/>
  <c r="BF22" i="12"/>
  <c r="BQ81" i="12"/>
  <c r="BP81" i="12"/>
  <c r="BR81" i="12" s="1"/>
  <c r="BO81" i="12"/>
  <c r="BO54" i="12"/>
  <c r="BP54" i="12"/>
  <c r="BR54" i="12" s="1"/>
  <c r="BQ54" i="12"/>
  <c r="BU121" i="12"/>
  <c r="BP141" i="12"/>
  <c r="BR141" i="12" s="1"/>
  <c r="BO141" i="12"/>
  <c r="BQ141" i="12"/>
  <c r="BP63" i="12"/>
  <c r="BR63" i="12" s="1"/>
  <c r="BQ63" i="12"/>
  <c r="BO63" i="12"/>
  <c r="BX25" i="12"/>
  <c r="BU25" i="12"/>
  <c r="BX91" i="12"/>
  <c r="BU91" i="12"/>
  <c r="BF13" i="12"/>
  <c r="BE13" i="12"/>
  <c r="BG13" i="12" s="1"/>
  <c r="CC26" i="12"/>
  <c r="BY26" i="12"/>
  <c r="CC47" i="12"/>
  <c r="BY47" i="12"/>
  <c r="BQ97" i="12"/>
  <c r="BP97" i="12"/>
  <c r="BR97" i="12" s="1"/>
  <c r="BO97" i="12"/>
  <c r="BP75" i="12"/>
  <c r="BR75" i="12" s="1"/>
  <c r="BQ75" i="12"/>
  <c r="BO75" i="12"/>
  <c r="BF80" i="12"/>
  <c r="BE80" i="12"/>
  <c r="BG80" i="12" s="1"/>
  <c r="BX66" i="12"/>
  <c r="BU66" i="12"/>
  <c r="BE134" i="12"/>
  <c r="BG134" i="12" s="1"/>
  <c r="BF134" i="12"/>
  <c r="BF82" i="12"/>
  <c r="BE82" i="12"/>
  <c r="BG82" i="12" s="1"/>
  <c r="BQ19" i="12"/>
  <c r="BP19" i="12"/>
  <c r="BR19" i="12" s="1"/>
  <c r="BO19" i="12"/>
  <c r="BX11" i="12"/>
  <c r="BU11" i="12"/>
  <c r="BO78" i="12"/>
  <c r="BP78" i="12"/>
  <c r="BR78" i="12" s="1"/>
  <c r="BQ78" i="12"/>
  <c r="BE31" i="12"/>
  <c r="BG31" i="12" s="1"/>
  <c r="BF31" i="12"/>
  <c r="BF139" i="12"/>
  <c r="BE139" i="12"/>
  <c r="BG139" i="12" s="1"/>
  <c r="BX46" i="12"/>
  <c r="BU46" i="12"/>
  <c r="BX18" i="12"/>
  <c r="BU18" i="12"/>
  <c r="CC115" i="12"/>
  <c r="BY115" i="12"/>
  <c r="BP9" i="12"/>
  <c r="BR9" i="12" s="1"/>
  <c r="BO9" i="12"/>
  <c r="BQ9" i="12"/>
  <c r="BF112" i="12"/>
  <c r="BE112" i="12"/>
  <c r="BG112" i="12" s="1"/>
  <c r="BE55" i="12"/>
  <c r="BG55" i="12" s="1"/>
  <c r="BF55" i="12"/>
  <c r="BQ8" i="12"/>
  <c r="BP8" i="12"/>
  <c r="BR8" i="12" s="1"/>
  <c r="BO8" i="12"/>
  <c r="BU3" i="12"/>
  <c r="BE54" i="12"/>
  <c r="BG54" i="12" s="1"/>
  <c r="BF54" i="12"/>
  <c r="CC72" i="12"/>
  <c r="BY72" i="12"/>
  <c r="CC31" i="12"/>
  <c r="BY31" i="12"/>
  <c r="BO17" i="12"/>
  <c r="BQ17" i="12"/>
  <c r="BP17" i="12"/>
  <c r="BR17" i="12" s="1"/>
  <c r="BO66" i="12"/>
  <c r="BQ66" i="12"/>
  <c r="BP66" i="12"/>
  <c r="BR66" i="12" s="1"/>
  <c r="BQ15" i="12"/>
  <c r="BP15" i="12"/>
  <c r="BR15" i="12" s="1"/>
  <c r="BO15" i="12"/>
  <c r="BE105" i="12"/>
  <c r="BG105" i="12" s="1"/>
  <c r="BF105" i="12"/>
  <c r="BQ90" i="12"/>
  <c r="BP90" i="12"/>
  <c r="BR90" i="12" s="1"/>
  <c r="BO90" i="12"/>
  <c r="BO135" i="12"/>
  <c r="BP135" i="12"/>
  <c r="BR135" i="12" s="1"/>
  <c r="BQ135" i="12"/>
  <c r="BX138" i="12"/>
  <c r="BU138" i="12"/>
  <c r="BU34" i="12"/>
  <c r="BU2" i="12"/>
  <c r="BE2" i="12"/>
  <c r="BG2" i="12" s="1"/>
  <c r="BZ35" i="11"/>
  <c r="CA35" i="11" s="1"/>
  <c r="CB35" i="11" s="1"/>
  <c r="BV7" i="11"/>
  <c r="BP8" i="11"/>
  <c r="BN152" i="12"/>
  <c r="BW152" i="12"/>
  <c r="BY2" i="12"/>
  <c r="CG152" i="12"/>
  <c r="BD152" i="12"/>
  <c r="CF152" i="12"/>
  <c r="BP6" i="11"/>
  <c r="CI102" i="11"/>
  <c r="CJ102" i="11" s="1"/>
  <c r="CK102" i="11" s="1"/>
  <c r="CI51" i="11"/>
  <c r="CJ51" i="11" s="1"/>
  <c r="CK51" i="11" s="1"/>
  <c r="BZ92" i="11"/>
  <c r="CA92" i="11" s="1"/>
  <c r="CB92" i="11" s="1"/>
  <c r="CI65" i="11"/>
  <c r="CJ65" i="11" s="1"/>
  <c r="CK65" i="11" s="1"/>
  <c r="BV110" i="11"/>
  <c r="BP70" i="11"/>
  <c r="BV112" i="11"/>
  <c r="CI118" i="11"/>
  <c r="CJ118" i="11" s="1"/>
  <c r="CK118" i="11" s="1"/>
  <c r="BV114" i="11"/>
  <c r="BP40" i="11"/>
  <c r="CI60" i="11"/>
  <c r="CJ60" i="11" s="1"/>
  <c r="CK60" i="11" s="1"/>
  <c r="BP80" i="11"/>
  <c r="BP60" i="11"/>
  <c r="BV117" i="11"/>
  <c r="BP124" i="11"/>
  <c r="BZ64" i="11"/>
  <c r="CA64" i="11" s="1"/>
  <c r="CB64" i="11" s="1"/>
  <c r="BP52" i="11"/>
  <c r="BP78" i="11"/>
  <c r="CI119" i="11"/>
  <c r="CJ119" i="11" s="1"/>
  <c r="CK119" i="11" s="1"/>
  <c r="BZ43" i="11"/>
  <c r="CA43" i="11" s="1"/>
  <c r="CB43" i="11" s="1"/>
  <c r="BZ46" i="11"/>
  <c r="CA46" i="11" s="1"/>
  <c r="CB46" i="11" s="1"/>
  <c r="BV89" i="11"/>
  <c r="CI115" i="11"/>
  <c r="CJ115" i="11" s="1"/>
  <c r="CK115" i="11" s="1"/>
  <c r="BZ98" i="11"/>
  <c r="CA98" i="11" s="1"/>
  <c r="CB98" i="11" s="1"/>
  <c r="BZ77" i="11"/>
  <c r="CA77" i="11" s="1"/>
  <c r="CB77" i="11" s="1"/>
  <c r="BV14" i="11"/>
  <c r="BZ80" i="11"/>
  <c r="CA80" i="11" s="1"/>
  <c r="CB80" i="11" s="1"/>
  <c r="BJ57" i="11"/>
  <c r="BD57" i="11"/>
  <c r="BP84" i="11"/>
  <c r="BV84" i="11"/>
  <c r="BP94" i="11"/>
  <c r="BV94" i="11"/>
  <c r="BV29" i="11"/>
  <c r="BP29" i="11"/>
  <c r="BP55" i="11"/>
  <c r="BV55" i="11"/>
  <c r="CI111" i="11"/>
  <c r="CJ111" i="11" s="1"/>
  <c r="CK111" i="11" s="1"/>
  <c r="BZ111" i="11"/>
  <c r="CA111" i="11" s="1"/>
  <c r="CB111" i="11" s="1"/>
  <c r="BZ26" i="11"/>
  <c r="CA26" i="11" s="1"/>
  <c r="CB26" i="11" s="1"/>
  <c r="CI26" i="11"/>
  <c r="CJ26" i="11" s="1"/>
  <c r="CK26" i="11" s="1"/>
  <c r="BP107" i="11"/>
  <c r="BV107" i="11"/>
  <c r="BJ117" i="11"/>
  <c r="BD117" i="11"/>
  <c r="CI72" i="11"/>
  <c r="CJ72" i="11" s="1"/>
  <c r="CK72" i="11" s="1"/>
  <c r="BZ72" i="11"/>
  <c r="CA72" i="11" s="1"/>
  <c r="CB72" i="11" s="1"/>
  <c r="BJ103" i="11"/>
  <c r="BD103" i="11"/>
  <c r="CI101" i="11"/>
  <c r="CJ101" i="11" s="1"/>
  <c r="CK101" i="11" s="1"/>
  <c r="BZ101" i="11"/>
  <c r="CA101" i="11" s="1"/>
  <c r="CB101" i="11" s="1"/>
  <c r="CI110" i="11"/>
  <c r="CJ110" i="11" s="1"/>
  <c r="CK110" i="11" s="1"/>
  <c r="BZ110" i="11"/>
  <c r="CA110" i="11" s="1"/>
  <c r="CB110" i="11" s="1"/>
  <c r="BD11" i="11"/>
  <c r="BJ11" i="11"/>
  <c r="BX11" i="11"/>
  <c r="BJ59" i="11"/>
  <c r="BD59" i="11"/>
  <c r="BP111" i="11"/>
  <c r="BV111" i="11"/>
  <c r="BX102" i="11"/>
  <c r="BJ102" i="11"/>
  <c r="BD102" i="11"/>
  <c r="BV85" i="11"/>
  <c r="BP85" i="11"/>
  <c r="BJ26" i="11"/>
  <c r="BD26" i="11"/>
  <c r="CI90" i="11"/>
  <c r="CJ90" i="11" s="1"/>
  <c r="CK90" i="11" s="1"/>
  <c r="BZ90" i="11"/>
  <c r="CA90" i="11" s="1"/>
  <c r="CB90" i="11" s="1"/>
  <c r="BP83" i="11"/>
  <c r="BV83" i="11"/>
  <c r="CI8" i="11"/>
  <c r="CJ8" i="11" s="1"/>
  <c r="CK8" i="11" s="1"/>
  <c r="BZ8" i="11"/>
  <c r="CA8" i="11" s="1"/>
  <c r="CB8" i="11" s="1"/>
  <c r="BJ82" i="11"/>
  <c r="BD82" i="11"/>
  <c r="CI120" i="11"/>
  <c r="CJ120" i="11" s="1"/>
  <c r="CK120" i="11" s="1"/>
  <c r="BZ120" i="11"/>
  <c r="CA120" i="11" s="1"/>
  <c r="CB120" i="11" s="1"/>
  <c r="BJ124" i="11"/>
  <c r="BD124" i="11"/>
  <c r="BD21" i="11"/>
  <c r="BJ21" i="11"/>
  <c r="BZ97" i="11"/>
  <c r="CA97" i="11" s="1"/>
  <c r="CB97" i="11" s="1"/>
  <c r="CI97" i="11"/>
  <c r="CJ97" i="11" s="1"/>
  <c r="CK97" i="11" s="1"/>
  <c r="BX51" i="11"/>
  <c r="BJ51" i="11"/>
  <c r="BD51" i="11"/>
  <c r="CI17" i="11"/>
  <c r="CJ17" i="11" s="1"/>
  <c r="CK17" i="11" s="1"/>
  <c r="BZ17" i="11"/>
  <c r="CA17" i="11" s="1"/>
  <c r="CB17" i="11" s="1"/>
  <c r="BV71" i="11"/>
  <c r="BP71" i="11"/>
  <c r="BV62" i="11"/>
  <c r="BP62" i="11"/>
  <c r="BP79" i="11"/>
  <c r="BV79" i="11"/>
  <c r="BJ71" i="11"/>
  <c r="BD71" i="11"/>
  <c r="BJ108" i="11"/>
  <c r="BD108" i="11"/>
  <c r="BV21" i="11"/>
  <c r="BP21" i="11"/>
  <c r="BJ120" i="11"/>
  <c r="BD120" i="11"/>
  <c r="BP116" i="11"/>
  <c r="BV116" i="11"/>
  <c r="BP27" i="11"/>
  <c r="BV27" i="11"/>
  <c r="CI117" i="11"/>
  <c r="CJ117" i="11" s="1"/>
  <c r="CK117" i="11" s="1"/>
  <c r="BZ117" i="11"/>
  <c r="CA117" i="11" s="1"/>
  <c r="CB117" i="11" s="1"/>
  <c r="CI13" i="11"/>
  <c r="CJ13" i="11" s="1"/>
  <c r="CK13" i="11" s="1"/>
  <c r="BZ13" i="11"/>
  <c r="CA13" i="11" s="1"/>
  <c r="CB13" i="11" s="1"/>
  <c r="CI41" i="11"/>
  <c r="CJ41" i="11" s="1"/>
  <c r="CK41" i="11" s="1"/>
  <c r="BZ41" i="11"/>
  <c r="CA41" i="11" s="1"/>
  <c r="CB41" i="11" s="1"/>
  <c r="BP38" i="11"/>
  <c r="BV38" i="11"/>
  <c r="BD125" i="11"/>
  <c r="BJ125" i="11"/>
  <c r="CI22" i="11"/>
  <c r="CJ22" i="11" s="1"/>
  <c r="CK22" i="11" s="1"/>
  <c r="BZ22" i="11"/>
  <c r="CA22" i="11" s="1"/>
  <c r="CB22" i="11" s="1"/>
  <c r="CI52" i="11"/>
  <c r="CJ52" i="11" s="1"/>
  <c r="CK52" i="11" s="1"/>
  <c r="BZ52" i="11"/>
  <c r="CA52" i="11" s="1"/>
  <c r="CB52" i="11" s="1"/>
  <c r="BJ114" i="11"/>
  <c r="BD114" i="11"/>
  <c r="BZ40" i="11"/>
  <c r="CA40" i="11" s="1"/>
  <c r="CB40" i="11" s="1"/>
  <c r="CI40" i="11"/>
  <c r="CJ40" i="11" s="1"/>
  <c r="CK40" i="11" s="1"/>
  <c r="CI67" i="11"/>
  <c r="CJ67" i="11" s="1"/>
  <c r="CK67" i="11" s="1"/>
  <c r="BZ67" i="11"/>
  <c r="CA67" i="11" s="1"/>
  <c r="CB67" i="11" s="1"/>
  <c r="CI42" i="11"/>
  <c r="CJ42" i="11" s="1"/>
  <c r="CK42" i="11" s="1"/>
  <c r="BZ42" i="11"/>
  <c r="CA42" i="11" s="1"/>
  <c r="CB42" i="11" s="1"/>
  <c r="BJ66" i="11"/>
  <c r="BD66" i="11"/>
  <c r="BV82" i="11"/>
  <c r="BP82" i="11"/>
  <c r="BJ75" i="11"/>
  <c r="BD75" i="11"/>
  <c r="BJ118" i="11"/>
  <c r="BD118" i="11"/>
  <c r="BX118" i="11"/>
  <c r="CI89" i="11"/>
  <c r="CJ89" i="11" s="1"/>
  <c r="CK89" i="11" s="1"/>
  <c r="BZ89" i="11"/>
  <c r="CA89" i="11" s="1"/>
  <c r="CB89" i="11" s="1"/>
  <c r="BP96" i="11"/>
  <c r="BV96" i="11"/>
  <c r="BJ99" i="11"/>
  <c r="BD99" i="11"/>
  <c r="BZ18" i="11"/>
  <c r="CA18" i="11" s="1"/>
  <c r="CB18" i="11" s="1"/>
  <c r="CI18" i="11"/>
  <c r="CJ18" i="11" s="1"/>
  <c r="CK18" i="11" s="1"/>
  <c r="CI34" i="11"/>
  <c r="CJ34" i="11" s="1"/>
  <c r="CK34" i="11" s="1"/>
  <c r="BZ34" i="11"/>
  <c r="CA34" i="11" s="1"/>
  <c r="CB34" i="11" s="1"/>
  <c r="BV48" i="11"/>
  <c r="BP48" i="11"/>
  <c r="CI36" i="11"/>
  <c r="CJ36" i="11" s="1"/>
  <c r="CK36" i="11" s="1"/>
  <c r="BZ36" i="11"/>
  <c r="CA36" i="11" s="1"/>
  <c r="CB36" i="11" s="1"/>
  <c r="BD7" i="11"/>
  <c r="BJ7" i="11"/>
  <c r="BP108" i="11"/>
  <c r="BV108" i="11"/>
  <c r="BV105" i="11"/>
  <c r="BP105" i="11"/>
  <c r="BJ107" i="11"/>
  <c r="BD107" i="11"/>
  <c r="BP4" i="11"/>
  <c r="BV4" i="11"/>
  <c r="BP36" i="11"/>
  <c r="BV36" i="11"/>
  <c r="CI96" i="11"/>
  <c r="CJ96" i="11" s="1"/>
  <c r="CK96" i="11" s="1"/>
  <c r="BZ96" i="11"/>
  <c r="CA96" i="11" s="1"/>
  <c r="CB96" i="11" s="1"/>
  <c r="CI55" i="11"/>
  <c r="CJ55" i="11" s="1"/>
  <c r="CK55" i="11" s="1"/>
  <c r="BZ55" i="11"/>
  <c r="CA55" i="11" s="1"/>
  <c r="CB55" i="11" s="1"/>
  <c r="BJ70" i="11"/>
  <c r="BD70" i="11"/>
  <c r="BP93" i="11"/>
  <c r="BV93" i="11"/>
  <c r="BV25" i="11"/>
  <c r="BP25" i="11"/>
  <c r="BP123" i="11"/>
  <c r="BV123" i="11"/>
  <c r="BV63" i="11"/>
  <c r="BP63" i="11"/>
  <c r="CI66" i="11"/>
  <c r="CJ66" i="11" s="1"/>
  <c r="CK66" i="11" s="1"/>
  <c r="BZ66" i="11"/>
  <c r="CA66" i="11" s="1"/>
  <c r="CB66" i="11" s="1"/>
  <c r="BJ69" i="11"/>
  <c r="BD69" i="11"/>
  <c r="CI63" i="11"/>
  <c r="CJ63" i="11" s="1"/>
  <c r="CK63" i="11" s="1"/>
  <c r="BZ63" i="11"/>
  <c r="CA63" i="11" s="1"/>
  <c r="CB63" i="11" s="1"/>
  <c r="BD13" i="11"/>
  <c r="BJ13" i="11"/>
  <c r="BD14" i="11"/>
  <c r="BJ14" i="11"/>
  <c r="CI122" i="11"/>
  <c r="CJ122" i="11" s="1"/>
  <c r="CK122" i="11" s="1"/>
  <c r="BZ122" i="11"/>
  <c r="CA122" i="11" s="1"/>
  <c r="CB122" i="11" s="1"/>
  <c r="CI113" i="11"/>
  <c r="CJ113" i="11" s="1"/>
  <c r="CK113" i="11" s="1"/>
  <c r="BZ113" i="11"/>
  <c r="CA113" i="11" s="1"/>
  <c r="CB113" i="11" s="1"/>
  <c r="BZ21" i="11"/>
  <c r="CA21" i="11" s="1"/>
  <c r="CB21" i="11" s="1"/>
  <c r="CI21" i="11"/>
  <c r="CJ21" i="11" s="1"/>
  <c r="CK21" i="11" s="1"/>
  <c r="CI38" i="11"/>
  <c r="CJ38" i="11" s="1"/>
  <c r="CK38" i="11" s="1"/>
  <c r="BZ38" i="11"/>
  <c r="CA38" i="11" s="1"/>
  <c r="CB38" i="11" s="1"/>
  <c r="BJ43" i="11"/>
  <c r="BD43" i="11"/>
  <c r="CI16" i="11"/>
  <c r="CJ16" i="11" s="1"/>
  <c r="CK16" i="11" s="1"/>
  <c r="BZ16" i="11"/>
  <c r="CA16" i="11" s="1"/>
  <c r="CB16" i="11" s="1"/>
  <c r="CI108" i="11"/>
  <c r="CJ108" i="11" s="1"/>
  <c r="CK108" i="11" s="1"/>
  <c r="BZ108" i="11"/>
  <c r="CA108" i="11" s="1"/>
  <c r="CB108" i="11" s="1"/>
  <c r="BJ87" i="11"/>
  <c r="BD87" i="11"/>
  <c r="BX87" i="11"/>
  <c r="BJ119" i="11"/>
  <c r="BD119" i="11"/>
  <c r="BX119" i="11"/>
  <c r="BJ58" i="11"/>
  <c r="BD58" i="11"/>
  <c r="BP10" i="11"/>
  <c r="BV10" i="11"/>
  <c r="BJ112" i="11"/>
  <c r="BD112" i="11"/>
  <c r="BV73" i="11"/>
  <c r="BP73" i="11"/>
  <c r="CI12" i="11"/>
  <c r="CJ12" i="11" s="1"/>
  <c r="CK12" i="11" s="1"/>
  <c r="BZ12" i="11"/>
  <c r="CA12" i="11" s="1"/>
  <c r="CB12" i="11" s="1"/>
  <c r="BD22" i="11"/>
  <c r="BJ22" i="11"/>
  <c r="BJ110" i="11"/>
  <c r="BD110" i="11"/>
  <c r="BD30" i="11"/>
  <c r="BJ30" i="11"/>
  <c r="CI4" i="11"/>
  <c r="CJ4" i="11" s="1"/>
  <c r="CK4" i="11" s="1"/>
  <c r="BZ4" i="11"/>
  <c r="CA4" i="11" s="1"/>
  <c r="CB4" i="11" s="1"/>
  <c r="BV122" i="11"/>
  <c r="BP122" i="11"/>
  <c r="BJ27" i="11"/>
  <c r="BD27" i="11"/>
  <c r="CI7" i="11"/>
  <c r="CJ7" i="11" s="1"/>
  <c r="CK7" i="11" s="1"/>
  <c r="BZ7" i="11"/>
  <c r="CA7" i="11" s="1"/>
  <c r="CB7" i="11" s="1"/>
  <c r="CI9" i="11"/>
  <c r="CJ9" i="11" s="1"/>
  <c r="CK9" i="11" s="1"/>
  <c r="BZ9" i="11"/>
  <c r="CA9" i="11" s="1"/>
  <c r="CB9" i="11" s="1"/>
  <c r="BP88" i="11"/>
  <c r="BV88" i="11"/>
  <c r="CI79" i="11"/>
  <c r="CJ79" i="11" s="1"/>
  <c r="CK79" i="11" s="1"/>
  <c r="BZ79" i="11"/>
  <c r="CA79" i="11" s="1"/>
  <c r="CB79" i="11" s="1"/>
  <c r="BV87" i="11"/>
  <c r="BP87" i="11"/>
  <c r="BJ105" i="11"/>
  <c r="BD105" i="11"/>
  <c r="CI48" i="11"/>
  <c r="CJ48" i="11" s="1"/>
  <c r="CK48" i="11" s="1"/>
  <c r="BZ48" i="11"/>
  <c r="CA48" i="11" s="1"/>
  <c r="CB48" i="11" s="1"/>
  <c r="BP17" i="11"/>
  <c r="BV17" i="11"/>
  <c r="BD6" i="11"/>
  <c r="BJ6" i="11"/>
  <c r="BJ79" i="11"/>
  <c r="BD79" i="11"/>
  <c r="BP30" i="11"/>
  <c r="BV30" i="11"/>
  <c r="BJ63" i="11"/>
  <c r="BD63" i="11"/>
  <c r="BD64" i="11"/>
  <c r="BJ64" i="11"/>
  <c r="BX64" i="11"/>
  <c r="BJ18" i="11"/>
  <c r="BD18" i="11"/>
  <c r="BZ15" i="11"/>
  <c r="CA15" i="11" s="1"/>
  <c r="CB15" i="11" s="1"/>
  <c r="CI15" i="11"/>
  <c r="CJ15" i="11" s="1"/>
  <c r="CK15" i="11" s="1"/>
  <c r="BV59" i="11"/>
  <c r="BP59" i="11"/>
  <c r="CI70" i="11"/>
  <c r="CJ70" i="11" s="1"/>
  <c r="CK70" i="11" s="1"/>
  <c r="BZ70" i="11"/>
  <c r="CA70" i="11" s="1"/>
  <c r="CB70" i="11" s="1"/>
  <c r="CI82" i="11"/>
  <c r="CJ82" i="11" s="1"/>
  <c r="CK82" i="11" s="1"/>
  <c r="BZ82" i="11"/>
  <c r="CA82" i="11" s="1"/>
  <c r="CB82" i="11" s="1"/>
  <c r="BV65" i="11"/>
  <c r="BP65" i="11"/>
  <c r="CI81" i="11"/>
  <c r="CJ81" i="11" s="1"/>
  <c r="CK81" i="11" s="1"/>
  <c r="BZ81" i="11"/>
  <c r="CA81" i="11" s="1"/>
  <c r="CB81" i="11" s="1"/>
  <c r="BJ72" i="11"/>
  <c r="BD72" i="11"/>
  <c r="BP31" i="11"/>
  <c r="BV31" i="11"/>
  <c r="BP121" i="11"/>
  <c r="BV121" i="11"/>
  <c r="BJ68" i="11"/>
  <c r="BD68" i="11"/>
  <c r="CI69" i="11"/>
  <c r="CJ69" i="11" s="1"/>
  <c r="CK69" i="11" s="1"/>
  <c r="BZ69" i="11"/>
  <c r="CA69" i="11" s="1"/>
  <c r="CB69" i="11" s="1"/>
  <c r="BP91" i="11"/>
  <c r="BV91" i="11"/>
  <c r="BJ40" i="11"/>
  <c r="BD40" i="11"/>
  <c r="BP3" i="11"/>
  <c r="BV3" i="11"/>
  <c r="BP42" i="11"/>
  <c r="BV42" i="11"/>
  <c r="CI29" i="11"/>
  <c r="CJ29" i="11" s="1"/>
  <c r="CK29" i="11" s="1"/>
  <c r="BZ29" i="11"/>
  <c r="CA29" i="11" s="1"/>
  <c r="CB29" i="11" s="1"/>
  <c r="BV115" i="11"/>
  <c r="BP115" i="11"/>
  <c r="BJ84" i="11"/>
  <c r="BD84" i="11"/>
  <c r="BJ111" i="11"/>
  <c r="BD111" i="11"/>
  <c r="BJ92" i="11"/>
  <c r="BD92" i="11"/>
  <c r="BX92" i="11"/>
  <c r="BV61" i="11"/>
  <c r="BP61" i="11"/>
  <c r="CI121" i="11"/>
  <c r="CJ121" i="11" s="1"/>
  <c r="CK121" i="11" s="1"/>
  <c r="BZ121" i="11"/>
  <c r="CA121" i="11" s="1"/>
  <c r="CB121" i="11" s="1"/>
  <c r="BP26" i="11"/>
  <c r="BV26" i="11"/>
  <c r="BP95" i="11"/>
  <c r="BV95" i="11"/>
  <c r="BD31" i="11"/>
  <c r="BJ31" i="11"/>
  <c r="BD4" i="11"/>
  <c r="BJ4" i="11"/>
  <c r="BV66" i="11"/>
  <c r="BP66" i="11"/>
  <c r="BZ33" i="11"/>
  <c r="CA33" i="11" s="1"/>
  <c r="CB33" i="11" s="1"/>
  <c r="CI33" i="11"/>
  <c r="CJ33" i="11" s="1"/>
  <c r="CK33" i="11" s="1"/>
  <c r="BP37" i="11"/>
  <c r="BV37" i="11"/>
  <c r="BP113" i="11"/>
  <c r="BV113" i="11"/>
  <c r="BV120" i="11"/>
  <c r="BP120" i="11"/>
  <c r="BP74" i="11"/>
  <c r="BV74" i="11"/>
  <c r="CI50" i="11"/>
  <c r="CJ50" i="11" s="1"/>
  <c r="CK50" i="11" s="1"/>
  <c r="BZ50" i="11"/>
  <c r="CA50" i="11" s="1"/>
  <c r="CB50" i="11" s="1"/>
  <c r="CI6" i="11"/>
  <c r="CJ6" i="11" s="1"/>
  <c r="CK6" i="11" s="1"/>
  <c r="BZ6" i="11"/>
  <c r="CA6" i="11" s="1"/>
  <c r="CB6" i="11" s="1"/>
  <c r="BD10" i="11"/>
  <c r="BJ10" i="11"/>
  <c r="BD17" i="11"/>
  <c r="BJ17" i="11"/>
  <c r="BJ78" i="11"/>
  <c r="BD78" i="11"/>
  <c r="BX78" i="11"/>
  <c r="BJ85" i="11"/>
  <c r="BD85" i="11"/>
  <c r="CI68" i="11"/>
  <c r="CJ68" i="11" s="1"/>
  <c r="CK68" i="11" s="1"/>
  <c r="BZ68" i="11"/>
  <c r="CA68" i="11" s="1"/>
  <c r="CB68" i="11" s="1"/>
  <c r="BJ74" i="11"/>
  <c r="BD74" i="11"/>
  <c r="CI45" i="11"/>
  <c r="CJ45" i="11" s="1"/>
  <c r="CK45" i="11" s="1"/>
  <c r="BZ45" i="11"/>
  <c r="CA45" i="11" s="1"/>
  <c r="CB45" i="11" s="1"/>
  <c r="CI75" i="11"/>
  <c r="CJ75" i="11" s="1"/>
  <c r="CK75" i="11" s="1"/>
  <c r="BZ75" i="11"/>
  <c r="CA75" i="11" s="1"/>
  <c r="CB75" i="11" s="1"/>
  <c r="CI94" i="11"/>
  <c r="CJ94" i="11" s="1"/>
  <c r="CK94" i="11" s="1"/>
  <c r="BZ94" i="11"/>
  <c r="CA94" i="11" s="1"/>
  <c r="CB94" i="11" s="1"/>
  <c r="BD121" i="11"/>
  <c r="BJ121" i="11"/>
  <c r="CI44" i="11"/>
  <c r="CJ44" i="11" s="1"/>
  <c r="CK44" i="11" s="1"/>
  <c r="BZ44" i="11"/>
  <c r="CA44" i="11" s="1"/>
  <c r="CB44" i="11" s="1"/>
  <c r="BX23" i="11"/>
  <c r="BD23" i="11"/>
  <c r="BJ23" i="11"/>
  <c r="BD41" i="11"/>
  <c r="BJ41" i="11"/>
  <c r="CI24" i="11"/>
  <c r="CJ24" i="11" s="1"/>
  <c r="CK24" i="11" s="1"/>
  <c r="BZ24" i="11"/>
  <c r="CA24" i="11" s="1"/>
  <c r="CB24" i="11" s="1"/>
  <c r="BP11" i="11"/>
  <c r="BV11" i="11"/>
  <c r="BJ94" i="11"/>
  <c r="BD94" i="11"/>
  <c r="BV106" i="11"/>
  <c r="BP106" i="11"/>
  <c r="BP69" i="11"/>
  <c r="BV69" i="11"/>
  <c r="BD37" i="11"/>
  <c r="BJ37" i="11"/>
  <c r="BJ34" i="11"/>
  <c r="BD34" i="11"/>
  <c r="BJ101" i="11"/>
  <c r="BD101" i="11"/>
  <c r="BP28" i="11"/>
  <c r="BV28" i="11"/>
  <c r="BP39" i="11"/>
  <c r="BV39" i="11"/>
  <c r="BP119" i="11"/>
  <c r="BV119" i="11"/>
  <c r="CI93" i="11"/>
  <c r="CJ93" i="11" s="1"/>
  <c r="CK93" i="11" s="1"/>
  <c r="BZ93" i="11"/>
  <c r="CA93" i="11" s="1"/>
  <c r="CB93" i="11" s="1"/>
  <c r="BJ98" i="11"/>
  <c r="BD98" i="11"/>
  <c r="BX98" i="11"/>
  <c r="CI10" i="11"/>
  <c r="CJ10" i="11" s="1"/>
  <c r="CK10" i="11" s="1"/>
  <c r="BZ10" i="11"/>
  <c r="CA10" i="11" s="1"/>
  <c r="CB10" i="11" s="1"/>
  <c r="BJ123" i="11"/>
  <c r="BD123" i="11"/>
  <c r="BJ96" i="11"/>
  <c r="BD96" i="11"/>
  <c r="BV67" i="11"/>
  <c r="BP67" i="11"/>
  <c r="BD89" i="11"/>
  <c r="BJ89" i="11"/>
  <c r="CI27" i="11"/>
  <c r="CJ27" i="11" s="1"/>
  <c r="CK27" i="11" s="1"/>
  <c r="BZ27" i="11"/>
  <c r="CA27" i="11" s="1"/>
  <c r="CB27" i="11" s="1"/>
  <c r="BP20" i="11"/>
  <c r="BV20" i="11"/>
  <c r="BV101" i="11"/>
  <c r="BP101" i="11"/>
  <c r="CI32" i="11"/>
  <c r="CJ32" i="11" s="1"/>
  <c r="CK32" i="11" s="1"/>
  <c r="BZ32" i="11"/>
  <c r="CA32" i="11" s="1"/>
  <c r="CB32" i="11" s="1"/>
  <c r="BJ52" i="11"/>
  <c r="BD52" i="11"/>
  <c r="BV16" i="11"/>
  <c r="BP16" i="11"/>
  <c r="BD8" i="11"/>
  <c r="BJ8" i="11"/>
  <c r="BJ33" i="11"/>
  <c r="BD33" i="11"/>
  <c r="BD3" i="11"/>
  <c r="BJ3" i="11"/>
  <c r="BJ97" i="11"/>
  <c r="BD97" i="11"/>
  <c r="BJ80" i="11"/>
  <c r="BD80" i="11"/>
  <c r="CI126" i="11"/>
  <c r="CJ126" i="11" s="1"/>
  <c r="CK126" i="11" s="1"/>
  <c r="BZ126" i="11"/>
  <c r="CA126" i="11" s="1"/>
  <c r="CB126" i="11" s="1"/>
  <c r="CI58" i="11"/>
  <c r="CJ58" i="11" s="1"/>
  <c r="CK58" i="11" s="1"/>
  <c r="BZ58" i="11"/>
  <c r="CA58" i="11" s="1"/>
  <c r="CB58" i="11" s="1"/>
  <c r="BV98" i="11"/>
  <c r="BP98" i="11"/>
  <c r="BJ44" i="11"/>
  <c r="BD44" i="11"/>
  <c r="BJ116" i="11"/>
  <c r="BD116" i="11"/>
  <c r="CI39" i="11"/>
  <c r="CJ39" i="11" s="1"/>
  <c r="CK39" i="11" s="1"/>
  <c r="BZ39" i="11"/>
  <c r="CA39" i="11" s="1"/>
  <c r="CB39" i="11" s="1"/>
  <c r="CI71" i="11"/>
  <c r="CJ71" i="11" s="1"/>
  <c r="CK71" i="11" s="1"/>
  <c r="BZ71" i="11"/>
  <c r="CA71" i="11" s="1"/>
  <c r="CB71" i="11" s="1"/>
  <c r="BZ112" i="11"/>
  <c r="CA112" i="11" s="1"/>
  <c r="CB112" i="11" s="1"/>
  <c r="CI112" i="11"/>
  <c r="CJ112" i="11" s="1"/>
  <c r="CK112" i="11" s="1"/>
  <c r="BZ74" i="11"/>
  <c r="CA74" i="11" s="1"/>
  <c r="CB74" i="11" s="1"/>
  <c r="CI74" i="11"/>
  <c r="CJ74" i="11" s="1"/>
  <c r="CK74" i="11" s="1"/>
  <c r="BV44" i="11"/>
  <c r="BP44" i="11"/>
  <c r="CI25" i="11"/>
  <c r="CJ25" i="11" s="1"/>
  <c r="CK25" i="11" s="1"/>
  <c r="BZ25" i="11"/>
  <c r="CA25" i="11" s="1"/>
  <c r="CB25" i="11" s="1"/>
  <c r="BD38" i="11"/>
  <c r="BJ38" i="11"/>
  <c r="BP35" i="11"/>
  <c r="BV35" i="11"/>
  <c r="BJ36" i="11"/>
  <c r="BD36" i="11"/>
  <c r="BJ42" i="11"/>
  <c r="BD42" i="11"/>
  <c r="BV125" i="11"/>
  <c r="BP125" i="11"/>
  <c r="BJ104" i="11"/>
  <c r="BD104" i="11"/>
  <c r="CI76" i="11"/>
  <c r="CJ76" i="11" s="1"/>
  <c r="CK76" i="11" s="1"/>
  <c r="BZ76" i="11"/>
  <c r="CA76" i="11" s="1"/>
  <c r="CB76" i="11" s="1"/>
  <c r="BJ115" i="11"/>
  <c r="BD115" i="11"/>
  <c r="BX115" i="11"/>
  <c r="BJ73" i="11"/>
  <c r="BD73" i="11"/>
  <c r="BJ50" i="11"/>
  <c r="BD50" i="11"/>
  <c r="BJ122" i="11"/>
  <c r="BD122" i="11"/>
  <c r="BX122" i="11"/>
  <c r="CI125" i="11"/>
  <c r="CJ125" i="11" s="1"/>
  <c r="CK125" i="11" s="1"/>
  <c r="BZ125" i="11"/>
  <c r="CA125" i="11" s="1"/>
  <c r="CB125" i="11" s="1"/>
  <c r="BJ95" i="11"/>
  <c r="BD95" i="11"/>
  <c r="BD15" i="11"/>
  <c r="BJ15" i="11"/>
  <c r="BD29" i="11"/>
  <c r="BJ29" i="11"/>
  <c r="BJ61" i="11"/>
  <c r="BD61" i="11"/>
  <c r="BX61" i="11"/>
  <c r="CI86" i="11"/>
  <c r="CJ86" i="11" s="1"/>
  <c r="CK86" i="11" s="1"/>
  <c r="BZ86" i="11"/>
  <c r="CA86" i="11" s="1"/>
  <c r="CB86" i="11" s="1"/>
  <c r="BJ60" i="11"/>
  <c r="BD60" i="11"/>
  <c r="BX60" i="11"/>
  <c r="BJ109" i="11"/>
  <c r="BD109" i="11"/>
  <c r="CI85" i="11"/>
  <c r="CJ85" i="11" s="1"/>
  <c r="CK85" i="11" s="1"/>
  <c r="BZ85" i="11"/>
  <c r="CA85" i="11" s="1"/>
  <c r="CB85" i="11" s="1"/>
  <c r="BJ49" i="11"/>
  <c r="BD49" i="11"/>
  <c r="BJ35" i="11"/>
  <c r="BD35" i="11"/>
  <c r="BX35" i="11"/>
  <c r="CI84" i="11"/>
  <c r="CJ84" i="11" s="1"/>
  <c r="CK84" i="11" s="1"/>
  <c r="BZ84" i="11"/>
  <c r="CA84" i="11" s="1"/>
  <c r="CB84" i="11" s="1"/>
  <c r="BP33" i="11"/>
  <c r="BV33" i="11"/>
  <c r="BJ54" i="11"/>
  <c r="BD54" i="11"/>
  <c r="BJ83" i="11"/>
  <c r="BD83" i="11"/>
  <c r="BV24" i="11"/>
  <c r="BP24" i="11"/>
  <c r="BV90" i="11"/>
  <c r="BP90" i="11"/>
  <c r="CI88" i="11"/>
  <c r="CJ88" i="11" s="1"/>
  <c r="CK88" i="11" s="1"/>
  <c r="BZ88" i="11"/>
  <c r="CA88" i="11" s="1"/>
  <c r="CB88" i="11" s="1"/>
  <c r="CI30" i="11"/>
  <c r="CJ30" i="11" s="1"/>
  <c r="CK30" i="11" s="1"/>
  <c r="BZ30" i="11"/>
  <c r="CA30" i="11" s="1"/>
  <c r="CB30" i="11" s="1"/>
  <c r="BD28" i="11"/>
  <c r="BJ28" i="11"/>
  <c r="CI104" i="11"/>
  <c r="CJ104" i="11" s="1"/>
  <c r="CK104" i="11" s="1"/>
  <c r="BZ104" i="11"/>
  <c r="CA104" i="11" s="1"/>
  <c r="CB104" i="11" s="1"/>
  <c r="BJ46" i="11"/>
  <c r="BD46" i="11"/>
  <c r="BX46" i="11"/>
  <c r="BP76" i="11"/>
  <c r="BV76" i="11"/>
  <c r="BV92" i="11"/>
  <c r="BP92" i="11"/>
  <c r="CI31" i="11"/>
  <c r="CJ31" i="11" s="1"/>
  <c r="CK31" i="11" s="1"/>
  <c r="BZ31" i="11"/>
  <c r="CA31" i="11" s="1"/>
  <c r="CB31" i="11" s="1"/>
  <c r="BP9" i="11"/>
  <c r="BV9" i="11"/>
  <c r="CI53" i="11"/>
  <c r="CJ53" i="11" s="1"/>
  <c r="CK53" i="11" s="1"/>
  <c r="BZ53" i="11"/>
  <c r="CA53" i="11" s="1"/>
  <c r="CB53" i="11" s="1"/>
  <c r="CI95" i="11"/>
  <c r="CJ95" i="11" s="1"/>
  <c r="CK95" i="11" s="1"/>
  <c r="BZ95" i="11"/>
  <c r="CA95" i="11" s="1"/>
  <c r="CB95" i="11" s="1"/>
  <c r="CI20" i="11"/>
  <c r="CJ20" i="11" s="1"/>
  <c r="CK20" i="11" s="1"/>
  <c r="BZ20" i="11"/>
  <c r="CA20" i="11" s="1"/>
  <c r="CB20" i="11" s="1"/>
  <c r="BJ100" i="11"/>
  <c r="BD100" i="11"/>
  <c r="BJ45" i="11"/>
  <c r="BD45" i="11"/>
  <c r="BJ47" i="11"/>
  <c r="BD47" i="11"/>
  <c r="BP58" i="11"/>
  <c r="BV58" i="11"/>
  <c r="BV118" i="11"/>
  <c r="BP118" i="11"/>
  <c r="BD113" i="11"/>
  <c r="BJ113" i="11"/>
  <c r="BZ106" i="11"/>
  <c r="CA106" i="11" s="1"/>
  <c r="CB106" i="11" s="1"/>
  <c r="CI106" i="11"/>
  <c r="CJ106" i="11" s="1"/>
  <c r="CK106" i="11" s="1"/>
  <c r="BP12" i="11"/>
  <c r="BV12" i="11"/>
  <c r="CI56" i="11"/>
  <c r="CJ56" i="11" s="1"/>
  <c r="CK56" i="11" s="1"/>
  <c r="BZ56" i="11"/>
  <c r="CA56" i="11" s="1"/>
  <c r="CB56" i="11" s="1"/>
  <c r="BJ53" i="11"/>
  <c r="BD53" i="11"/>
  <c r="CI14" i="11"/>
  <c r="CJ14" i="11" s="1"/>
  <c r="CK14" i="11" s="1"/>
  <c r="BZ14" i="11"/>
  <c r="CA14" i="11" s="1"/>
  <c r="CB14" i="11" s="1"/>
  <c r="BD9" i="11"/>
  <c r="BJ9" i="11"/>
  <c r="CI28" i="11"/>
  <c r="CJ28" i="11" s="1"/>
  <c r="CK28" i="11" s="1"/>
  <c r="BZ28" i="11"/>
  <c r="CA28" i="11" s="1"/>
  <c r="CB28" i="11" s="1"/>
  <c r="BP15" i="11"/>
  <c r="BV15" i="11"/>
  <c r="BD12" i="11"/>
  <c r="BJ12" i="11"/>
  <c r="CI103" i="11"/>
  <c r="CJ103" i="11" s="1"/>
  <c r="CK103" i="11" s="1"/>
  <c r="BZ103" i="11"/>
  <c r="CA103" i="11" s="1"/>
  <c r="CB103" i="11" s="1"/>
  <c r="BD24" i="11"/>
  <c r="BJ24" i="11"/>
  <c r="BV56" i="11"/>
  <c r="BP56" i="11"/>
  <c r="CI107" i="11"/>
  <c r="CJ107" i="11" s="1"/>
  <c r="CK107" i="11" s="1"/>
  <c r="BZ107" i="11"/>
  <c r="CA107" i="11" s="1"/>
  <c r="CB107" i="11" s="1"/>
  <c r="BP102" i="11"/>
  <c r="BV102" i="11"/>
  <c r="BJ67" i="11"/>
  <c r="BD67" i="11"/>
  <c r="BJ106" i="11"/>
  <c r="BD106" i="11"/>
  <c r="BV100" i="11"/>
  <c r="BP100" i="11"/>
  <c r="CI124" i="11"/>
  <c r="CJ124" i="11" s="1"/>
  <c r="CK124" i="11" s="1"/>
  <c r="BZ124" i="11"/>
  <c r="CA124" i="11" s="1"/>
  <c r="CB124" i="11" s="1"/>
  <c r="BJ91" i="11"/>
  <c r="BD91" i="11"/>
  <c r="BP49" i="11"/>
  <c r="BV49" i="11"/>
  <c r="BJ48" i="11"/>
  <c r="BD48" i="11"/>
  <c r="BJ126" i="11"/>
  <c r="BD126" i="11"/>
  <c r="BP23" i="11"/>
  <c r="BV23" i="11"/>
  <c r="BJ19" i="11"/>
  <c r="BD19" i="11"/>
  <c r="CI116" i="11"/>
  <c r="CJ116" i="11" s="1"/>
  <c r="CK116" i="11" s="1"/>
  <c r="BZ116" i="11"/>
  <c r="CA116" i="11" s="1"/>
  <c r="CB116" i="11" s="1"/>
  <c r="CI57" i="11"/>
  <c r="CJ57" i="11" s="1"/>
  <c r="CK57" i="11" s="1"/>
  <c r="BZ57" i="11"/>
  <c r="CA57" i="11" s="1"/>
  <c r="CB57" i="11" s="1"/>
  <c r="BP43" i="11"/>
  <c r="BV43" i="11"/>
  <c r="BP64" i="11"/>
  <c r="BV64" i="11"/>
  <c r="CI109" i="11"/>
  <c r="CJ109" i="11" s="1"/>
  <c r="CK109" i="11" s="1"/>
  <c r="BZ109" i="11"/>
  <c r="CA109" i="11" s="1"/>
  <c r="CB109" i="11" s="1"/>
  <c r="BP68" i="11"/>
  <c r="BV68" i="11"/>
  <c r="BP47" i="11"/>
  <c r="BV47" i="11"/>
  <c r="BP104" i="11"/>
  <c r="BV104" i="11"/>
  <c r="CI47" i="11"/>
  <c r="CJ47" i="11" s="1"/>
  <c r="CK47" i="11" s="1"/>
  <c r="BZ47" i="11"/>
  <c r="CA47" i="11" s="1"/>
  <c r="CB47" i="11" s="1"/>
  <c r="CI91" i="11"/>
  <c r="CJ91" i="11" s="1"/>
  <c r="CK91" i="11" s="1"/>
  <c r="BZ91" i="11"/>
  <c r="CA91" i="11" s="1"/>
  <c r="CB91" i="11" s="1"/>
  <c r="BP86" i="11"/>
  <c r="BV86" i="11"/>
  <c r="BJ77" i="11"/>
  <c r="BD77" i="11"/>
  <c r="BV41" i="11"/>
  <c r="BP41" i="11"/>
  <c r="BP18" i="11"/>
  <c r="BV18" i="11"/>
  <c r="CI3" i="11"/>
  <c r="CJ3" i="11" s="1"/>
  <c r="CK3" i="11" s="1"/>
  <c r="BZ3" i="11"/>
  <c r="CA3" i="11" s="1"/>
  <c r="CB3" i="11" s="1"/>
  <c r="BV32" i="11"/>
  <c r="BP32" i="11"/>
  <c r="BZ73" i="11"/>
  <c r="CA73" i="11" s="1"/>
  <c r="CB73" i="11" s="1"/>
  <c r="CI73" i="11"/>
  <c r="CJ73" i="11" s="1"/>
  <c r="CK73" i="11" s="1"/>
  <c r="BX65" i="11"/>
  <c r="BJ65" i="11"/>
  <c r="BD65" i="11"/>
  <c r="BP54" i="11"/>
  <c r="BV54" i="11"/>
  <c r="CI105" i="11"/>
  <c r="CJ105" i="11" s="1"/>
  <c r="CK105" i="11" s="1"/>
  <c r="BZ105" i="11"/>
  <c r="CA105" i="11" s="1"/>
  <c r="CB105" i="11" s="1"/>
  <c r="CI99" i="11"/>
  <c r="CJ99" i="11" s="1"/>
  <c r="CK99" i="11" s="1"/>
  <c r="BZ99" i="11"/>
  <c r="CA99" i="11" s="1"/>
  <c r="CB99" i="11" s="1"/>
  <c r="BP50" i="11"/>
  <c r="BV50" i="11"/>
  <c r="CI59" i="11"/>
  <c r="CJ59" i="11" s="1"/>
  <c r="CK59" i="11" s="1"/>
  <c r="BZ59" i="11"/>
  <c r="CA59" i="11" s="1"/>
  <c r="CB59" i="11" s="1"/>
  <c r="CI114" i="11"/>
  <c r="CJ114" i="11" s="1"/>
  <c r="CK114" i="11" s="1"/>
  <c r="BZ114" i="11"/>
  <c r="CA114" i="11" s="1"/>
  <c r="CB114" i="11" s="1"/>
  <c r="BZ100" i="11"/>
  <c r="CA100" i="11" s="1"/>
  <c r="CB100" i="11" s="1"/>
  <c r="CI100" i="11"/>
  <c r="CJ100" i="11" s="1"/>
  <c r="CK100" i="11" s="1"/>
  <c r="BV19" i="11"/>
  <c r="BP19" i="11"/>
  <c r="BZ19" i="11"/>
  <c r="CA19" i="11" s="1"/>
  <c r="CB19" i="11" s="1"/>
  <c r="CI19" i="11"/>
  <c r="CJ19" i="11" s="1"/>
  <c r="CK19" i="11" s="1"/>
  <c r="BP72" i="11"/>
  <c r="BV72" i="11"/>
  <c r="BZ37" i="11"/>
  <c r="CA37" i="11" s="1"/>
  <c r="CB37" i="11" s="1"/>
  <c r="CI37" i="11"/>
  <c r="CJ37" i="11" s="1"/>
  <c r="CK37" i="11" s="1"/>
  <c r="BV51" i="11"/>
  <c r="BP51" i="11"/>
  <c r="BZ83" i="11"/>
  <c r="CA83" i="11" s="1"/>
  <c r="CB83" i="11" s="1"/>
  <c r="CI83" i="11"/>
  <c r="CJ83" i="11" s="1"/>
  <c r="CK83" i="11" s="1"/>
  <c r="BD32" i="11"/>
  <c r="BJ32" i="11"/>
  <c r="BZ62" i="11"/>
  <c r="CA62" i="11" s="1"/>
  <c r="CB62" i="11" s="1"/>
  <c r="CI62" i="11"/>
  <c r="CJ62" i="11" s="1"/>
  <c r="CK62" i="11" s="1"/>
  <c r="BP126" i="11"/>
  <c r="BV126" i="11"/>
  <c r="BJ88" i="11"/>
  <c r="BD88" i="11"/>
  <c r="CI54" i="11"/>
  <c r="CJ54" i="11" s="1"/>
  <c r="CK54" i="11" s="1"/>
  <c r="BZ54" i="11"/>
  <c r="CA54" i="11" s="1"/>
  <c r="CB54" i="11" s="1"/>
  <c r="CI49" i="11"/>
  <c r="CJ49" i="11" s="1"/>
  <c r="CK49" i="11" s="1"/>
  <c r="BZ49" i="11"/>
  <c r="CA49" i="11" s="1"/>
  <c r="CB49" i="11" s="1"/>
  <c r="BV99" i="11"/>
  <c r="BP99" i="11"/>
  <c r="BP97" i="11"/>
  <c r="BV97" i="11"/>
  <c r="BP53" i="11"/>
  <c r="BV53" i="11"/>
  <c r="BP57" i="11"/>
  <c r="BV57" i="11"/>
  <c r="BJ56" i="11"/>
  <c r="BD56" i="11"/>
  <c r="CI123" i="11"/>
  <c r="CJ123" i="11" s="1"/>
  <c r="CK123" i="11" s="1"/>
  <c r="BZ123" i="11"/>
  <c r="CA123" i="11" s="1"/>
  <c r="CB123" i="11" s="1"/>
  <c r="BJ76" i="11"/>
  <c r="BD76" i="11"/>
  <c r="BD25" i="11"/>
  <c r="BJ25" i="11"/>
  <c r="BJ81" i="11"/>
  <c r="BD81" i="11"/>
  <c r="BP81" i="11"/>
  <c r="BV81" i="11"/>
  <c r="BJ90" i="11"/>
  <c r="BD90" i="11"/>
  <c r="BJ55" i="11"/>
  <c r="BD55" i="11"/>
  <c r="BJ86" i="11"/>
  <c r="BD86" i="11"/>
  <c r="BJ62" i="11"/>
  <c r="BD62" i="11"/>
  <c r="BJ93" i="11"/>
  <c r="BD93" i="11"/>
  <c r="BJ39" i="11"/>
  <c r="BD39" i="11"/>
  <c r="BD16" i="11"/>
  <c r="BJ16" i="11"/>
  <c r="BZ2" i="11"/>
  <c r="CA2" i="11" s="1"/>
  <c r="CB2" i="11" s="1"/>
  <c r="CI2" i="11"/>
  <c r="BD2" i="11"/>
  <c r="AX127" i="11"/>
  <c r="AZ127" i="11"/>
  <c r="AY127" i="11"/>
  <c r="BP2" i="11"/>
  <c r="BV2" i="11"/>
  <c r="BY11" i="12" l="1"/>
  <c r="CC11" i="12"/>
  <c r="BY131" i="12"/>
  <c r="CC131" i="12"/>
  <c r="BY21" i="12"/>
  <c r="CC21" i="12"/>
  <c r="CC94" i="12"/>
  <c r="BY94" i="12"/>
  <c r="CC44" i="12"/>
  <c r="BY44" i="12"/>
  <c r="BY46" i="12"/>
  <c r="CC46" i="12"/>
  <c r="BY61" i="12"/>
  <c r="CC61" i="12"/>
  <c r="BY142" i="12"/>
  <c r="CC142" i="12"/>
  <c r="BY30" i="12"/>
  <c r="CC30" i="12"/>
  <c r="CC143" i="12"/>
  <c r="BY143" i="12"/>
  <c r="CC67" i="12"/>
  <c r="BY67" i="12"/>
  <c r="BY52" i="12"/>
  <c r="CC52" i="12"/>
  <c r="BY68" i="12"/>
  <c r="CC68" i="12"/>
  <c r="BY64" i="12"/>
  <c r="CC64" i="12"/>
  <c r="BY91" i="12"/>
  <c r="CC91" i="12"/>
  <c r="CC97" i="12"/>
  <c r="BY97" i="12"/>
  <c r="CC66" i="12"/>
  <c r="BY66" i="12"/>
  <c r="CC138" i="12"/>
  <c r="BY138" i="12"/>
  <c r="BY147" i="12"/>
  <c r="CC147" i="12"/>
  <c r="BY98" i="12"/>
  <c r="CC98" i="12"/>
  <c r="BY73" i="12"/>
  <c r="CC73" i="12"/>
  <c r="BY113" i="12"/>
  <c r="CC113" i="12"/>
  <c r="BY35" i="12"/>
  <c r="CC35" i="12"/>
  <c r="BY6" i="12"/>
  <c r="CC6" i="12"/>
  <c r="CC59" i="12"/>
  <c r="BY59" i="12"/>
  <c r="CC77" i="12"/>
  <c r="BY77" i="12"/>
  <c r="CC49" i="12"/>
  <c r="BY49" i="12"/>
  <c r="BY25" i="12"/>
  <c r="CC25" i="12"/>
  <c r="CC18" i="12"/>
  <c r="BY18" i="12"/>
  <c r="BY128" i="12"/>
  <c r="CC128" i="12"/>
  <c r="CC20" i="12"/>
  <c r="BY20" i="12"/>
  <c r="BX43" i="11"/>
  <c r="BU152" i="12"/>
  <c r="CH152" i="12"/>
  <c r="BX152" i="12"/>
  <c r="BX80" i="11"/>
  <c r="BX37" i="11"/>
  <c r="BX42" i="11"/>
  <c r="BX67" i="11"/>
  <c r="BX24" i="11"/>
  <c r="BX77" i="11"/>
  <c r="BX113" i="11"/>
  <c r="BX88" i="11"/>
  <c r="BX52" i="11"/>
  <c r="BX41" i="11"/>
  <c r="BX93" i="11"/>
  <c r="BX120" i="11"/>
  <c r="BX104" i="11"/>
  <c r="BX62" i="11"/>
  <c r="BX33" i="11"/>
  <c r="BX121" i="11"/>
  <c r="BX99" i="11"/>
  <c r="BX21" i="11"/>
  <c r="BX19" i="11"/>
  <c r="BX100" i="11"/>
  <c r="BX94" i="11"/>
  <c r="BX107" i="11"/>
  <c r="BX81" i="11"/>
  <c r="BX44" i="11"/>
  <c r="BX3" i="11"/>
  <c r="BX96" i="11"/>
  <c r="BX68" i="11"/>
  <c r="BX58" i="11"/>
  <c r="BX82" i="11"/>
  <c r="BX16" i="11"/>
  <c r="BX56" i="11"/>
  <c r="BX9" i="11"/>
  <c r="BX83" i="11"/>
  <c r="BX63" i="11"/>
  <c r="BX50" i="11"/>
  <c r="BX110" i="11"/>
  <c r="BX8" i="11"/>
  <c r="BX74" i="11"/>
  <c r="BX76" i="11"/>
  <c r="BX39" i="11"/>
  <c r="BX91" i="11"/>
  <c r="BX34" i="11"/>
  <c r="BX4" i="11"/>
  <c r="BX66" i="11"/>
  <c r="BX103" i="11"/>
  <c r="BX84" i="11"/>
  <c r="BX108" i="11"/>
  <c r="BX95" i="11"/>
  <c r="BX36" i="11"/>
  <c r="BX101" i="11"/>
  <c r="BX32" i="11"/>
  <c r="BX126" i="11"/>
  <c r="BX15" i="11"/>
  <c r="BX69" i="11"/>
  <c r="BX7" i="11"/>
  <c r="BX27" i="11"/>
  <c r="BX47" i="11"/>
  <c r="BX111" i="11"/>
  <c r="BX14" i="11"/>
  <c r="BX12" i="11"/>
  <c r="BX28" i="11"/>
  <c r="BX49" i="11"/>
  <c r="BX29" i="11"/>
  <c r="BX10" i="11"/>
  <c r="BX72" i="11"/>
  <c r="BX30" i="11"/>
  <c r="BX75" i="11"/>
  <c r="BX73" i="11"/>
  <c r="BX25" i="11"/>
  <c r="BX53" i="11"/>
  <c r="BX40" i="11"/>
  <c r="BX114" i="11"/>
  <c r="BX125" i="11"/>
  <c r="BX117" i="11"/>
  <c r="BX109" i="11"/>
  <c r="BX116" i="11"/>
  <c r="BX123" i="11"/>
  <c r="BX17" i="11"/>
  <c r="BX6" i="11"/>
  <c r="BX105" i="11"/>
  <c r="BX112" i="11"/>
  <c r="BX13" i="11"/>
  <c r="BX59" i="11"/>
  <c r="BX57" i="11"/>
  <c r="BX90" i="11"/>
  <c r="BX48" i="11"/>
  <c r="BX86" i="11"/>
  <c r="BX97" i="11"/>
  <c r="BX71" i="11"/>
  <c r="BX38" i="11"/>
  <c r="BX31" i="11"/>
  <c r="BX22" i="11"/>
  <c r="BX79" i="11"/>
  <c r="BX26" i="11"/>
  <c r="BX20" i="11"/>
  <c r="BX55" i="11"/>
  <c r="BX106" i="11"/>
  <c r="BX45" i="11"/>
  <c r="BX54" i="11"/>
  <c r="BX89" i="11"/>
  <c r="BX85" i="11"/>
  <c r="BX18" i="11"/>
  <c r="BX70" i="11"/>
  <c r="BX124" i="11"/>
  <c r="BX2" i="11"/>
  <c r="BZ127" i="11"/>
  <c r="BY128" i="11" s="1"/>
  <c r="BC127" i="11"/>
  <c r="BO127" i="11"/>
  <c r="CI123" i="12" l="1"/>
  <c r="CJ123" i="12" s="1"/>
  <c r="CI103" i="12"/>
  <c r="CJ103" i="12" s="1"/>
  <c r="CI40" i="12"/>
  <c r="CJ40" i="12" s="1"/>
  <c r="CI104" i="12"/>
  <c r="CJ104" i="12" s="1"/>
  <c r="CI9" i="12"/>
  <c r="CJ9" i="12" s="1"/>
  <c r="CI60" i="12"/>
  <c r="CJ60" i="12" s="1"/>
  <c r="CI29" i="12"/>
  <c r="CJ29" i="12" s="1"/>
  <c r="CI39" i="12"/>
  <c r="CJ39" i="12" s="1"/>
  <c r="CI14" i="12"/>
  <c r="CJ14" i="12" s="1"/>
  <c r="CI63" i="12"/>
  <c r="CJ63" i="12" s="1"/>
  <c r="CI32" i="12"/>
  <c r="CJ32" i="12" s="1"/>
  <c r="CI7" i="12"/>
  <c r="CJ7" i="12" s="1"/>
  <c r="CI116" i="12"/>
  <c r="CJ116" i="12" s="1"/>
  <c r="CI92" i="12"/>
  <c r="CJ92" i="12" s="1"/>
  <c r="CI62" i="12"/>
  <c r="CJ62" i="12" s="1"/>
  <c r="CI119" i="12"/>
  <c r="CJ119" i="12" s="1"/>
  <c r="CI19" i="12"/>
  <c r="CJ19" i="12" s="1"/>
  <c r="CI140" i="12"/>
  <c r="CJ140" i="12" s="1"/>
  <c r="CI100" i="12"/>
  <c r="CJ100" i="12" s="1"/>
  <c r="CI88" i="12"/>
  <c r="CJ88" i="12" s="1"/>
  <c r="CI27" i="12"/>
  <c r="CJ27" i="12" s="1"/>
  <c r="CI57" i="12"/>
  <c r="CJ57" i="12" s="1"/>
  <c r="CI112" i="12"/>
  <c r="CJ112" i="12" s="1"/>
  <c r="CI125" i="12"/>
  <c r="CJ125" i="12" s="1"/>
  <c r="CI38" i="12"/>
  <c r="CJ38" i="12" s="1"/>
  <c r="CI117" i="12"/>
  <c r="CJ117" i="12" s="1"/>
  <c r="CI58" i="12"/>
  <c r="CJ58" i="12" s="1"/>
  <c r="CI129" i="12"/>
  <c r="CJ129" i="12" s="1"/>
  <c r="CI74" i="12"/>
  <c r="CJ74" i="12" s="1"/>
  <c r="CI37" i="12"/>
  <c r="CJ37" i="12" s="1"/>
  <c r="CI28" i="12"/>
  <c r="CJ28" i="12" s="1"/>
  <c r="CI136" i="12"/>
  <c r="CJ136" i="12" s="1"/>
  <c r="CI23" i="12"/>
  <c r="CJ23" i="12" s="1"/>
  <c r="CI96" i="12"/>
  <c r="CJ96" i="12" s="1"/>
  <c r="CI120" i="12"/>
  <c r="CJ120" i="12" s="1"/>
  <c r="CI53" i="12"/>
  <c r="CJ53" i="12" s="1"/>
  <c r="CI82" i="12"/>
  <c r="CJ82" i="12" s="1"/>
  <c r="CI81" i="12"/>
  <c r="CJ81" i="12" s="1"/>
  <c r="CI89" i="12"/>
  <c r="CJ89" i="12" s="1"/>
  <c r="CI93" i="12"/>
  <c r="CJ93" i="12" s="1"/>
  <c r="CI90" i="12"/>
  <c r="CJ90" i="12" s="1"/>
  <c r="CI102" i="12"/>
  <c r="CJ102" i="12" s="1"/>
  <c r="CI135" i="12"/>
  <c r="CJ135" i="12" s="1"/>
  <c r="CI126" i="12"/>
  <c r="CJ126" i="12" s="1"/>
  <c r="CI150" i="12"/>
  <c r="CJ150" i="12" s="1"/>
  <c r="CI22" i="12"/>
  <c r="CJ22" i="12" s="1"/>
  <c r="CI79" i="12"/>
  <c r="CJ79" i="12" s="1"/>
  <c r="CI84" i="12"/>
  <c r="CJ84" i="12" s="1"/>
  <c r="CI141" i="12"/>
  <c r="CJ141" i="12" s="1"/>
  <c r="CI105" i="12"/>
  <c r="CJ105" i="12" s="1"/>
  <c r="CI8" i="12"/>
  <c r="CJ8" i="12" s="1"/>
  <c r="CI118" i="12"/>
  <c r="CJ118" i="12" s="1"/>
  <c r="CI45" i="12"/>
  <c r="CJ45" i="12" s="1"/>
  <c r="CI36" i="12"/>
  <c r="CJ36" i="12" s="1"/>
  <c r="CI65" i="12"/>
  <c r="CJ65" i="12" s="1"/>
  <c r="CI139" i="12"/>
  <c r="CJ139" i="12" s="1"/>
  <c r="CI42" i="12"/>
  <c r="CJ42" i="12" s="1"/>
  <c r="CI110" i="12"/>
  <c r="CJ110" i="12" s="1"/>
  <c r="CI127" i="12"/>
  <c r="CJ127" i="12" s="1"/>
  <c r="CI106" i="12"/>
  <c r="CJ106" i="12" s="1"/>
  <c r="CI134" i="12"/>
  <c r="CJ134" i="12" s="1"/>
  <c r="CI130" i="12"/>
  <c r="CJ130" i="12" s="1"/>
  <c r="CI43" i="12"/>
  <c r="CJ43" i="12" s="1"/>
  <c r="CI51" i="12"/>
  <c r="CJ51" i="12" s="1"/>
  <c r="CI132" i="12"/>
  <c r="CJ132" i="12" s="1"/>
  <c r="CI56" i="12"/>
  <c r="CJ56" i="12" s="1"/>
  <c r="CI5" i="12"/>
  <c r="CJ5" i="12" s="1"/>
  <c r="CI4" i="12"/>
  <c r="CJ4" i="12" s="1"/>
  <c r="CI111" i="12"/>
  <c r="CJ111" i="12" s="1"/>
  <c r="CI10" i="12"/>
  <c r="CJ10" i="12" s="1"/>
  <c r="CI70" i="12"/>
  <c r="CJ70" i="12" s="1"/>
  <c r="CI109" i="12"/>
  <c r="CJ109" i="12" s="1"/>
  <c r="CI108" i="12"/>
  <c r="CJ108" i="12" s="1"/>
  <c r="CI114" i="12"/>
  <c r="CJ114" i="12" s="1"/>
  <c r="CI78" i="12"/>
  <c r="CJ78" i="12" s="1"/>
  <c r="CI71" i="12"/>
  <c r="CJ71" i="12" s="1"/>
  <c r="CI50" i="12"/>
  <c r="CJ50" i="12" s="1"/>
  <c r="CI148" i="12"/>
  <c r="CJ148" i="12" s="1"/>
  <c r="CI24" i="12"/>
  <c r="CJ24" i="12" s="1"/>
  <c r="CI124" i="12"/>
  <c r="CJ124" i="12" s="1"/>
  <c r="CI83" i="12"/>
  <c r="CJ83" i="12" s="1"/>
  <c r="CI72" i="12"/>
  <c r="CJ72" i="12" s="1"/>
  <c r="CI95" i="12"/>
  <c r="CJ95" i="12" s="1"/>
  <c r="CI6" i="12"/>
  <c r="CJ6" i="12" s="1"/>
  <c r="CI133" i="12"/>
  <c r="CJ133" i="12" s="1"/>
  <c r="CI16" i="12"/>
  <c r="CJ16" i="12" s="1"/>
  <c r="CI30" i="12"/>
  <c r="CJ30" i="12" s="1"/>
  <c r="CI34" i="12"/>
  <c r="CJ34" i="12" s="1"/>
  <c r="CI64" i="12"/>
  <c r="CJ64" i="12" s="1"/>
  <c r="CI54" i="12"/>
  <c r="CJ54" i="12" s="1"/>
  <c r="CI75" i="12"/>
  <c r="CJ75" i="12" s="1"/>
  <c r="CI128" i="12"/>
  <c r="CJ128" i="12" s="1"/>
  <c r="CI145" i="12"/>
  <c r="CJ145" i="12" s="1"/>
  <c r="CI122" i="12"/>
  <c r="CJ122" i="12" s="1"/>
  <c r="CI76" i="12"/>
  <c r="CJ76" i="12" s="1"/>
  <c r="CI67" i="12"/>
  <c r="CJ67" i="12" s="1"/>
  <c r="CI25" i="12"/>
  <c r="CJ25" i="12" s="1"/>
  <c r="CI86" i="12"/>
  <c r="CJ86" i="12" s="1"/>
  <c r="CI149" i="12"/>
  <c r="CJ149" i="12" s="1"/>
  <c r="CI59" i="12"/>
  <c r="CJ59" i="12" s="1"/>
  <c r="CI91" i="12"/>
  <c r="CJ91" i="12" s="1"/>
  <c r="CI47" i="12"/>
  <c r="CJ47" i="12" s="1"/>
  <c r="CI144" i="12"/>
  <c r="CJ144" i="12" s="1"/>
  <c r="CI12" i="12"/>
  <c r="CJ12" i="12" s="1"/>
  <c r="CI20" i="12"/>
  <c r="CJ20" i="12" s="1"/>
  <c r="CI61" i="12"/>
  <c r="CJ61" i="12" s="1"/>
  <c r="CI44" i="12"/>
  <c r="CJ44" i="12" s="1"/>
  <c r="CI87" i="12"/>
  <c r="CJ87" i="12" s="1"/>
  <c r="CI35" i="12"/>
  <c r="CJ35" i="12" s="1"/>
  <c r="CI113" i="12"/>
  <c r="CJ113" i="12" s="1"/>
  <c r="CI15" i="12"/>
  <c r="CJ15" i="12" s="1"/>
  <c r="CI143" i="12"/>
  <c r="CJ143" i="12" s="1"/>
  <c r="CI26" i="12"/>
  <c r="CJ26" i="12" s="1"/>
  <c r="CI147" i="12"/>
  <c r="CJ147" i="12" s="1"/>
  <c r="CI41" i="12"/>
  <c r="CJ41" i="12" s="1"/>
  <c r="CI146" i="12"/>
  <c r="CJ146" i="12" s="1"/>
  <c r="CI46" i="12"/>
  <c r="CJ46" i="12" s="1"/>
  <c r="CI94" i="12"/>
  <c r="CJ94" i="12" s="1"/>
  <c r="CI131" i="12"/>
  <c r="CJ131" i="12" s="1"/>
  <c r="CI21" i="12"/>
  <c r="CJ21" i="12" s="1"/>
  <c r="CI3" i="12"/>
  <c r="CJ3" i="12" s="1"/>
  <c r="CI77" i="12"/>
  <c r="CJ77" i="12" s="1"/>
  <c r="CI138" i="12"/>
  <c r="CJ138" i="12" s="1"/>
  <c r="CI151" i="12"/>
  <c r="CJ151" i="12" s="1"/>
  <c r="CI55" i="12"/>
  <c r="CJ55" i="12" s="1"/>
  <c r="CI85" i="12"/>
  <c r="CJ85" i="12" s="1"/>
  <c r="CI66" i="12"/>
  <c r="CJ66" i="12" s="1"/>
  <c r="CI115" i="12"/>
  <c r="CJ115" i="12" s="1"/>
  <c r="CI68" i="12"/>
  <c r="CJ68" i="12" s="1"/>
  <c r="CI73" i="12"/>
  <c r="CJ73" i="12" s="1"/>
  <c r="CI98" i="12"/>
  <c r="CJ98" i="12" s="1"/>
  <c r="CI52" i="12"/>
  <c r="CJ52" i="12" s="1"/>
  <c r="CI13" i="12"/>
  <c r="CJ13" i="12" s="1"/>
  <c r="CI11" i="12"/>
  <c r="CJ11" i="12" s="1"/>
  <c r="CI18" i="12"/>
  <c r="CJ18" i="12" s="1"/>
  <c r="CI121" i="12"/>
  <c r="CJ121" i="12" s="1"/>
  <c r="CI107" i="12"/>
  <c r="CJ107" i="12" s="1"/>
  <c r="CI80" i="12"/>
  <c r="CJ80" i="12" s="1"/>
  <c r="CI142" i="12"/>
  <c r="CJ142" i="12" s="1"/>
  <c r="CI101" i="12"/>
  <c r="CJ101" i="12" s="1"/>
  <c r="CI17" i="12"/>
  <c r="CJ17" i="12" s="1"/>
  <c r="CI137" i="12"/>
  <c r="CJ137" i="12" s="1"/>
  <c r="CI99" i="12"/>
  <c r="CJ99" i="12" s="1"/>
  <c r="CI49" i="12"/>
  <c r="CJ49" i="12" s="1"/>
  <c r="CI97" i="12"/>
  <c r="CJ97" i="12" s="1"/>
  <c r="CI33" i="12"/>
  <c r="CJ33" i="12" s="1"/>
  <c r="CI31" i="12"/>
  <c r="CJ31" i="12" s="1"/>
  <c r="CI48" i="12"/>
  <c r="CJ48" i="12" s="1"/>
  <c r="CI69" i="12"/>
  <c r="CJ69" i="12" s="1"/>
  <c r="CI2" i="12"/>
  <c r="CJ2" i="12" s="1"/>
  <c r="BY152" i="12"/>
  <c r="BZ77" i="12" s="1"/>
  <c r="CA77" i="12" s="1"/>
  <c r="CA127" i="11"/>
  <c r="BX127" i="11"/>
  <c r="BD127" i="11"/>
  <c r="BP127" i="11"/>
  <c r="BZ6" i="12" l="1"/>
  <c r="CA6" i="12" s="1"/>
  <c r="CB6" i="12" s="1"/>
  <c r="CD6" i="12" s="1"/>
  <c r="BZ30" i="12"/>
  <c r="CA30" i="12" s="1"/>
  <c r="BZ147" i="12"/>
  <c r="CA147" i="12" s="1"/>
  <c r="CK147" i="12" s="1"/>
  <c r="CL147" i="12" s="1"/>
  <c r="BZ113" i="12"/>
  <c r="CA113" i="12" s="1"/>
  <c r="BZ91" i="12"/>
  <c r="CA91" i="12" s="1"/>
  <c r="CK91" i="12" s="1"/>
  <c r="CL91" i="12" s="1"/>
  <c r="CB77" i="12"/>
  <c r="CD77" i="12" s="1"/>
  <c r="CK77" i="12"/>
  <c r="CL77" i="12" s="1"/>
  <c r="CK6" i="12"/>
  <c r="CL6" i="12" s="1"/>
  <c r="BZ25" i="12"/>
  <c r="CA25" i="12" s="1"/>
  <c r="BZ138" i="12"/>
  <c r="CA138" i="12" s="1"/>
  <c r="BZ59" i="12"/>
  <c r="CA59" i="12" s="1"/>
  <c r="BZ66" i="12"/>
  <c r="CA66" i="12" s="1"/>
  <c r="BZ21" i="12"/>
  <c r="CA21" i="12" s="1"/>
  <c r="BZ46" i="12"/>
  <c r="CA46" i="12" s="1"/>
  <c r="BZ73" i="12"/>
  <c r="CA73" i="12" s="1"/>
  <c r="BZ51" i="12"/>
  <c r="CA51" i="12" s="1"/>
  <c r="BZ126" i="12"/>
  <c r="CA126" i="12" s="1"/>
  <c r="BZ4" i="12"/>
  <c r="CA4" i="12" s="1"/>
  <c r="BZ96" i="12"/>
  <c r="CA96" i="12" s="1"/>
  <c r="BZ57" i="12"/>
  <c r="CA57" i="12" s="1"/>
  <c r="BZ106" i="12"/>
  <c r="CA106" i="12" s="1"/>
  <c r="BZ120" i="12"/>
  <c r="CA120" i="12" s="1"/>
  <c r="BZ29" i="12"/>
  <c r="CA29" i="12" s="1"/>
  <c r="BZ123" i="12"/>
  <c r="CA123" i="12" s="1"/>
  <c r="BZ63" i="12"/>
  <c r="CA63" i="12" s="1"/>
  <c r="BZ103" i="12"/>
  <c r="CA103" i="12" s="1"/>
  <c r="BZ114" i="12"/>
  <c r="CA114" i="12" s="1"/>
  <c r="BZ39" i="12"/>
  <c r="CA39" i="12" s="1"/>
  <c r="BZ9" i="12"/>
  <c r="CA9" i="12" s="1"/>
  <c r="BZ19" i="12"/>
  <c r="CA19" i="12" s="1"/>
  <c r="BZ81" i="12"/>
  <c r="CA81" i="12" s="1"/>
  <c r="BZ140" i="12"/>
  <c r="CA140" i="12" s="1"/>
  <c r="BZ27" i="12"/>
  <c r="CA27" i="12" s="1"/>
  <c r="BZ14" i="12"/>
  <c r="CA14" i="12" s="1"/>
  <c r="BZ89" i="12"/>
  <c r="CA89" i="12" s="1"/>
  <c r="BZ28" i="12"/>
  <c r="CA28" i="12" s="1"/>
  <c r="BZ139" i="12"/>
  <c r="CA139" i="12" s="1"/>
  <c r="BZ109" i="12"/>
  <c r="CA109" i="12" s="1"/>
  <c r="BZ90" i="12"/>
  <c r="CA90" i="12" s="1"/>
  <c r="BZ108" i="12"/>
  <c r="CA108" i="12" s="1"/>
  <c r="BZ132" i="12"/>
  <c r="CA132" i="12" s="1"/>
  <c r="BZ104" i="12"/>
  <c r="CA104" i="12" s="1"/>
  <c r="BZ32" i="12"/>
  <c r="CA32" i="12" s="1"/>
  <c r="BZ117" i="12"/>
  <c r="CA117" i="12" s="1"/>
  <c r="BZ40" i="12"/>
  <c r="CA40" i="12" s="1"/>
  <c r="BZ22" i="12"/>
  <c r="CA22" i="12" s="1"/>
  <c r="BZ134" i="12"/>
  <c r="CA134" i="12" s="1"/>
  <c r="BZ78" i="12"/>
  <c r="CA78" i="12" s="1"/>
  <c r="BZ82" i="12"/>
  <c r="CA82" i="12" s="1"/>
  <c r="BZ112" i="12"/>
  <c r="CA112" i="12" s="1"/>
  <c r="BZ148" i="12"/>
  <c r="CA148" i="12" s="1"/>
  <c r="BZ71" i="12"/>
  <c r="CA71" i="12" s="1"/>
  <c r="BZ93" i="12"/>
  <c r="CA93" i="12" s="1"/>
  <c r="BZ84" i="12"/>
  <c r="CA84" i="12" s="1"/>
  <c r="BZ65" i="12"/>
  <c r="CA65" i="12" s="1"/>
  <c r="BZ79" i="12"/>
  <c r="CA79" i="12" s="1"/>
  <c r="BZ42" i="12"/>
  <c r="CA42" i="12" s="1"/>
  <c r="BZ92" i="12"/>
  <c r="CA92" i="12" s="1"/>
  <c r="BZ7" i="12"/>
  <c r="CA7" i="12" s="1"/>
  <c r="BZ23" i="12"/>
  <c r="CA23" i="12" s="1"/>
  <c r="BZ8" i="12"/>
  <c r="CA8" i="12" s="1"/>
  <c r="BZ70" i="12"/>
  <c r="CA70" i="12" s="1"/>
  <c r="BZ136" i="12"/>
  <c r="CA136" i="12" s="1"/>
  <c r="BZ24" i="12"/>
  <c r="CA24" i="12" s="1"/>
  <c r="BZ88" i="12"/>
  <c r="CA88" i="12" s="1"/>
  <c r="BZ53" i="12"/>
  <c r="CA53" i="12" s="1"/>
  <c r="BZ127" i="12"/>
  <c r="CA127" i="12" s="1"/>
  <c r="BZ105" i="12"/>
  <c r="CA105" i="12" s="1"/>
  <c r="BZ45" i="12"/>
  <c r="CA45" i="12" s="1"/>
  <c r="BZ74" i="12"/>
  <c r="CA74" i="12" s="1"/>
  <c r="BZ58" i="12"/>
  <c r="CA58" i="12" s="1"/>
  <c r="BZ102" i="12"/>
  <c r="CA102" i="12" s="1"/>
  <c r="BZ62" i="12"/>
  <c r="CA62" i="12" s="1"/>
  <c r="BZ36" i="12"/>
  <c r="CA36" i="12" s="1"/>
  <c r="BZ111" i="12"/>
  <c r="CA111" i="12" s="1"/>
  <c r="BZ100" i="12"/>
  <c r="CA100" i="12" s="1"/>
  <c r="BZ56" i="12"/>
  <c r="CA56" i="12" s="1"/>
  <c r="BZ110" i="12"/>
  <c r="CA110" i="12" s="1"/>
  <c r="BZ37" i="12"/>
  <c r="CA37" i="12" s="1"/>
  <c r="BZ150" i="12"/>
  <c r="CA150" i="12" s="1"/>
  <c r="BZ119" i="12"/>
  <c r="CA119" i="12" s="1"/>
  <c r="BZ125" i="12"/>
  <c r="CA125" i="12" s="1"/>
  <c r="BZ60" i="12"/>
  <c r="CA60" i="12" s="1"/>
  <c r="BZ118" i="12"/>
  <c r="CA118" i="12" s="1"/>
  <c r="BZ130" i="12"/>
  <c r="CA130" i="12" s="1"/>
  <c r="BZ10" i="12"/>
  <c r="CA10" i="12" s="1"/>
  <c r="BZ141" i="12"/>
  <c r="CA141" i="12" s="1"/>
  <c r="BZ124" i="12"/>
  <c r="CA124" i="12" s="1"/>
  <c r="BZ116" i="12"/>
  <c r="CA116" i="12" s="1"/>
  <c r="BZ5" i="12"/>
  <c r="CA5" i="12" s="1"/>
  <c r="BZ38" i="12"/>
  <c r="CA38" i="12" s="1"/>
  <c r="BZ43" i="12"/>
  <c r="CA43" i="12" s="1"/>
  <c r="BZ50" i="12"/>
  <c r="CA50" i="12" s="1"/>
  <c r="BZ135" i="12"/>
  <c r="CA135" i="12" s="1"/>
  <c r="BZ129" i="12"/>
  <c r="CA129" i="12" s="1"/>
  <c r="BZ137" i="12"/>
  <c r="CA137" i="12" s="1"/>
  <c r="BZ69" i="12"/>
  <c r="CA69" i="12" s="1"/>
  <c r="BZ80" i="12"/>
  <c r="CA80" i="12" s="1"/>
  <c r="BZ121" i="12"/>
  <c r="CA121" i="12" s="1"/>
  <c r="BZ26" i="12"/>
  <c r="CA26" i="12" s="1"/>
  <c r="BZ86" i="12"/>
  <c r="CA86" i="12" s="1"/>
  <c r="BZ122" i="12"/>
  <c r="CA122" i="12" s="1"/>
  <c r="BZ16" i="12"/>
  <c r="CA16" i="12" s="1"/>
  <c r="BZ133" i="12"/>
  <c r="CA133" i="12" s="1"/>
  <c r="BZ99" i="12"/>
  <c r="CA99" i="12" s="1"/>
  <c r="BZ107" i="12"/>
  <c r="CA107" i="12" s="1"/>
  <c r="BZ13" i="12"/>
  <c r="CA13" i="12" s="1"/>
  <c r="BZ149" i="12"/>
  <c r="CA149" i="12" s="1"/>
  <c r="BZ17" i="12"/>
  <c r="CA17" i="12" s="1"/>
  <c r="BZ145" i="12"/>
  <c r="CA145" i="12" s="1"/>
  <c r="BZ101" i="12"/>
  <c r="CA101" i="12" s="1"/>
  <c r="BZ33" i="12"/>
  <c r="CA33" i="12" s="1"/>
  <c r="BZ95" i="12"/>
  <c r="CA95" i="12" s="1"/>
  <c r="BZ85" i="12"/>
  <c r="CA85" i="12" s="1"/>
  <c r="BZ144" i="12"/>
  <c r="CA144" i="12" s="1"/>
  <c r="BZ47" i="12"/>
  <c r="CA47" i="12" s="1"/>
  <c r="BZ115" i="12"/>
  <c r="CA115" i="12" s="1"/>
  <c r="BZ72" i="12"/>
  <c r="CA72" i="12" s="1"/>
  <c r="BZ41" i="12"/>
  <c r="CA41" i="12" s="1"/>
  <c r="BZ3" i="12"/>
  <c r="CA3" i="12" s="1"/>
  <c r="BZ54" i="12"/>
  <c r="CA54" i="12" s="1"/>
  <c r="BZ55" i="12"/>
  <c r="CA55" i="12" s="1"/>
  <c r="BZ15" i="12"/>
  <c r="CA15" i="12" s="1"/>
  <c r="BZ12" i="12"/>
  <c r="CA12" i="12" s="1"/>
  <c r="BZ76" i="12"/>
  <c r="CA76" i="12" s="1"/>
  <c r="BZ48" i="12"/>
  <c r="CA48" i="12" s="1"/>
  <c r="BZ31" i="12"/>
  <c r="CA31" i="12" s="1"/>
  <c r="BZ34" i="12"/>
  <c r="CA34" i="12" s="1"/>
  <c r="BZ83" i="12"/>
  <c r="CA83" i="12" s="1"/>
  <c r="BZ151" i="12"/>
  <c r="CA151" i="12" s="1"/>
  <c r="BZ87" i="12"/>
  <c r="CA87" i="12" s="1"/>
  <c r="BZ146" i="12"/>
  <c r="CA146" i="12" s="1"/>
  <c r="BZ75" i="12"/>
  <c r="CA75" i="12" s="1"/>
  <c r="BZ52" i="12"/>
  <c r="CA52" i="12" s="1"/>
  <c r="BZ61" i="12"/>
  <c r="CA61" i="12" s="1"/>
  <c r="BZ94" i="12"/>
  <c r="CA94" i="12" s="1"/>
  <c r="BZ20" i="12"/>
  <c r="CA20" i="12" s="1"/>
  <c r="CK30" i="12"/>
  <c r="CL30" i="12" s="1"/>
  <c r="CB30" i="12"/>
  <c r="CD30" i="12" s="1"/>
  <c r="CB113" i="12"/>
  <c r="BZ128" i="12"/>
  <c r="CA128" i="12" s="1"/>
  <c r="BZ64" i="12"/>
  <c r="CA64" i="12" s="1"/>
  <c r="BZ11" i="12"/>
  <c r="CA11" i="12" s="1"/>
  <c r="BZ131" i="12"/>
  <c r="CA131" i="12" s="1"/>
  <c r="BZ142" i="12"/>
  <c r="CA142" i="12" s="1"/>
  <c r="BZ68" i="12"/>
  <c r="CA68" i="12" s="1"/>
  <c r="BZ98" i="12"/>
  <c r="CA98" i="12" s="1"/>
  <c r="BZ97" i="12"/>
  <c r="CA97" i="12" s="1"/>
  <c r="BZ35" i="12"/>
  <c r="CA35" i="12" s="1"/>
  <c r="BZ18" i="12"/>
  <c r="CA18" i="12" s="1"/>
  <c r="BZ44" i="12"/>
  <c r="CA44" i="12" s="1"/>
  <c r="BZ143" i="12"/>
  <c r="CA143" i="12" s="1"/>
  <c r="BZ67" i="12"/>
  <c r="CA67" i="12" s="1"/>
  <c r="BZ49" i="12"/>
  <c r="CA49" i="12" s="1"/>
  <c r="BZ2" i="12"/>
  <c r="CA2" i="12" s="1"/>
  <c r="CK2" i="12" s="1"/>
  <c r="CL2" i="12" s="1"/>
  <c r="CJ152" i="12"/>
  <c r="CI152" i="12"/>
  <c r="BQ104" i="11"/>
  <c r="BQ52" i="11"/>
  <c r="BQ96" i="11"/>
  <c r="BQ16" i="11"/>
  <c r="BQ92" i="11"/>
  <c r="BQ36" i="11"/>
  <c r="BQ108" i="11"/>
  <c r="BQ8" i="11"/>
  <c r="BQ19" i="11"/>
  <c r="BQ23" i="11"/>
  <c r="BQ60" i="11"/>
  <c r="BQ68" i="11"/>
  <c r="BQ103" i="11"/>
  <c r="BQ83" i="11"/>
  <c r="BQ4" i="11"/>
  <c r="BQ75" i="11"/>
  <c r="BQ24" i="11"/>
  <c r="BQ44" i="11"/>
  <c r="BQ32" i="11"/>
  <c r="BQ80" i="11"/>
  <c r="BQ112" i="11"/>
  <c r="BQ81" i="11"/>
  <c r="BQ65" i="11"/>
  <c r="BQ21" i="11"/>
  <c r="BQ113" i="11"/>
  <c r="BQ97" i="11"/>
  <c r="BQ31" i="11"/>
  <c r="BQ59" i="11"/>
  <c r="BQ72" i="11"/>
  <c r="BQ115" i="11"/>
  <c r="BQ28" i="11"/>
  <c r="BQ84" i="11"/>
  <c r="BQ76" i="11"/>
  <c r="BQ67" i="11"/>
  <c r="BQ79" i="11"/>
  <c r="BQ99" i="11"/>
  <c r="BQ123" i="11"/>
  <c r="BQ14" i="11"/>
  <c r="BQ25" i="11"/>
  <c r="BQ57" i="11"/>
  <c r="BQ11" i="11"/>
  <c r="BQ71" i="11"/>
  <c r="BQ88" i="11"/>
  <c r="BQ107" i="11"/>
  <c r="BQ120" i="11"/>
  <c r="BQ124" i="11"/>
  <c r="BQ58" i="11"/>
  <c r="BQ26" i="11"/>
  <c r="BQ39" i="11"/>
  <c r="BQ111" i="11"/>
  <c r="BQ91" i="11"/>
  <c r="BQ6" i="11"/>
  <c r="BQ56" i="11"/>
  <c r="BQ89" i="11"/>
  <c r="BQ126" i="11"/>
  <c r="BQ93" i="11"/>
  <c r="BQ125" i="11"/>
  <c r="BQ12" i="11"/>
  <c r="BQ87" i="11"/>
  <c r="BQ27" i="11"/>
  <c r="BQ82" i="11"/>
  <c r="BQ29" i="11"/>
  <c r="BQ18" i="11"/>
  <c r="BQ47" i="11"/>
  <c r="BQ43" i="11"/>
  <c r="BQ33" i="11"/>
  <c r="BQ63" i="11"/>
  <c r="BQ37" i="11"/>
  <c r="BQ13" i="11"/>
  <c r="BQ45" i="11"/>
  <c r="BQ20" i="11"/>
  <c r="BQ22" i="11"/>
  <c r="BQ15" i="11"/>
  <c r="BQ121" i="11"/>
  <c r="BQ40" i="11"/>
  <c r="BQ53" i="11"/>
  <c r="BQ49" i="11"/>
  <c r="BQ116" i="11"/>
  <c r="BQ17" i="11"/>
  <c r="BQ50" i="11"/>
  <c r="BQ98" i="11"/>
  <c r="BQ64" i="11"/>
  <c r="BQ109" i="11"/>
  <c r="BQ62" i="11"/>
  <c r="BQ42" i="11"/>
  <c r="BQ100" i="11"/>
  <c r="BQ48" i="11"/>
  <c r="BQ110" i="11"/>
  <c r="BQ73" i="11"/>
  <c r="BQ30" i="11"/>
  <c r="BQ38" i="11"/>
  <c r="BQ105" i="11"/>
  <c r="BQ117" i="11"/>
  <c r="BQ9" i="11"/>
  <c r="BQ118" i="11"/>
  <c r="BQ3" i="11"/>
  <c r="BQ78" i="11"/>
  <c r="BQ51" i="11"/>
  <c r="BQ41" i="11"/>
  <c r="BQ74" i="11"/>
  <c r="BQ102" i="11"/>
  <c r="BQ119" i="11"/>
  <c r="BQ94" i="11"/>
  <c r="BQ54" i="11"/>
  <c r="BQ106" i="11"/>
  <c r="BQ101" i="11"/>
  <c r="BQ85" i="11"/>
  <c r="BQ7" i="11"/>
  <c r="BQ90" i="11"/>
  <c r="BQ66" i="11"/>
  <c r="BQ69" i="11"/>
  <c r="BQ46" i="11"/>
  <c r="BQ70" i="11"/>
  <c r="BQ10" i="11"/>
  <c r="BQ77" i="11"/>
  <c r="BQ35" i="11"/>
  <c r="BQ86" i="11"/>
  <c r="BQ34" i="11"/>
  <c r="BQ114" i="11"/>
  <c r="BQ61" i="11"/>
  <c r="BQ95" i="11"/>
  <c r="BQ55" i="11"/>
  <c r="BQ122" i="11"/>
  <c r="BE100" i="11"/>
  <c r="BE104" i="11"/>
  <c r="BE120" i="11"/>
  <c r="BE108" i="11"/>
  <c r="BE112" i="11"/>
  <c r="BE107" i="11"/>
  <c r="BE87" i="11"/>
  <c r="BE60" i="11"/>
  <c r="BE50" i="11"/>
  <c r="BE40" i="11"/>
  <c r="BE36" i="11"/>
  <c r="BE28" i="11"/>
  <c r="BE20" i="11"/>
  <c r="BE44" i="11"/>
  <c r="BE117" i="11"/>
  <c r="BE23" i="11"/>
  <c r="BE4" i="11"/>
  <c r="BE68" i="11"/>
  <c r="BE24" i="11"/>
  <c r="BE73" i="11"/>
  <c r="BE6" i="11"/>
  <c r="BE54" i="11"/>
  <c r="BE98" i="11"/>
  <c r="BE16" i="11"/>
  <c r="BE17" i="11"/>
  <c r="BE58" i="11"/>
  <c r="BE35" i="11"/>
  <c r="BE7" i="11"/>
  <c r="BE21" i="11"/>
  <c r="BE8" i="11"/>
  <c r="BE41" i="11"/>
  <c r="BE9" i="11"/>
  <c r="BE37" i="11"/>
  <c r="BE82" i="11"/>
  <c r="BE70" i="11"/>
  <c r="BE114" i="11"/>
  <c r="BE14" i="11"/>
  <c r="BE116" i="11"/>
  <c r="BE32" i="11"/>
  <c r="BE3" i="11"/>
  <c r="BE27" i="11"/>
  <c r="BE62" i="11"/>
  <c r="BE12" i="11"/>
  <c r="BE103" i="11"/>
  <c r="BE13" i="11"/>
  <c r="BE10" i="11"/>
  <c r="BE52" i="11"/>
  <c r="BE25" i="11"/>
  <c r="BE125" i="11"/>
  <c r="BE22" i="11"/>
  <c r="BE43" i="11"/>
  <c r="BE33" i="11"/>
  <c r="BE19" i="11"/>
  <c r="BE30" i="11"/>
  <c r="BE31" i="11"/>
  <c r="BE15" i="11"/>
  <c r="BE124" i="11"/>
  <c r="BE119" i="11"/>
  <c r="BE38" i="11"/>
  <c r="BE29" i="11"/>
  <c r="BE46" i="11"/>
  <c r="BE11" i="11"/>
  <c r="BE80" i="11"/>
  <c r="BE118" i="11"/>
  <c r="BE59" i="11"/>
  <c r="BE90" i="11"/>
  <c r="BE55" i="11"/>
  <c r="BE61" i="11"/>
  <c r="BE89" i="11"/>
  <c r="BE48" i="11"/>
  <c r="BE49" i="11"/>
  <c r="BE81" i="11"/>
  <c r="BE106" i="11"/>
  <c r="BE26" i="11"/>
  <c r="BE42" i="11"/>
  <c r="BE95" i="11"/>
  <c r="BE92" i="11"/>
  <c r="BE72" i="11"/>
  <c r="BE105" i="11"/>
  <c r="BE84" i="11"/>
  <c r="BE121" i="11"/>
  <c r="BE109" i="11"/>
  <c r="BE123" i="11"/>
  <c r="BE93" i="11"/>
  <c r="BE79" i="11"/>
  <c r="BE64" i="11"/>
  <c r="BE57" i="11"/>
  <c r="BE102" i="11"/>
  <c r="BE101" i="11"/>
  <c r="BE67" i="11"/>
  <c r="BE65" i="11"/>
  <c r="BE113" i="11"/>
  <c r="BE83" i="11"/>
  <c r="BE78" i="11"/>
  <c r="BE63" i="11"/>
  <c r="BE110" i="11"/>
  <c r="BE51" i="11"/>
  <c r="BE71" i="11"/>
  <c r="BE76" i="11"/>
  <c r="BE75" i="11"/>
  <c r="BE126" i="11"/>
  <c r="BE18" i="11"/>
  <c r="BE122" i="11"/>
  <c r="BE66" i="11"/>
  <c r="BE86" i="11"/>
  <c r="BE45" i="11"/>
  <c r="BE39" i="11"/>
  <c r="BE74" i="11"/>
  <c r="BE85" i="11"/>
  <c r="BE97" i="11"/>
  <c r="BE47" i="11"/>
  <c r="BE69" i="11"/>
  <c r="BE94" i="11"/>
  <c r="BE88" i="11"/>
  <c r="BE96" i="11"/>
  <c r="BE111" i="11"/>
  <c r="BE56" i="11"/>
  <c r="BE34" i="11"/>
  <c r="BE53" i="11"/>
  <c r="BE91" i="11"/>
  <c r="BE99" i="11"/>
  <c r="BE77" i="11"/>
  <c r="BE115" i="11"/>
  <c r="CB127" i="11"/>
  <c r="BQ2" i="11"/>
  <c r="BE2" i="11"/>
  <c r="CD113" i="12" l="1"/>
  <c r="CB91" i="12"/>
  <c r="CD91" i="12" s="1"/>
  <c r="CB147" i="12"/>
  <c r="CD147" i="12" s="1"/>
  <c r="CK113" i="12"/>
  <c r="CL113" i="12" s="1"/>
  <c r="CK97" i="12"/>
  <c r="CL97" i="12" s="1"/>
  <c r="CB97" i="12"/>
  <c r="CD97" i="12" s="1"/>
  <c r="CK13" i="12"/>
  <c r="CL13" i="12" s="1"/>
  <c r="CB13" i="12"/>
  <c r="CD13" i="12" s="1"/>
  <c r="CB111" i="12"/>
  <c r="CD111" i="12" s="1"/>
  <c r="CK111" i="12"/>
  <c r="CL111" i="12" s="1"/>
  <c r="CK32" i="12"/>
  <c r="CL32" i="12" s="1"/>
  <c r="CB32" i="12"/>
  <c r="CD32" i="12" s="1"/>
  <c r="CK151" i="12"/>
  <c r="CL151" i="12" s="1"/>
  <c r="CB151" i="12"/>
  <c r="CD151" i="12" s="1"/>
  <c r="CB80" i="12"/>
  <c r="CD80" i="12" s="1"/>
  <c r="CK80" i="12"/>
  <c r="CL80" i="12" s="1"/>
  <c r="CB53" i="12"/>
  <c r="CD53" i="12" s="1"/>
  <c r="CK53" i="12"/>
  <c r="CL53" i="12" s="1"/>
  <c r="CB104" i="12"/>
  <c r="CD104" i="12" s="1"/>
  <c r="CK104" i="12"/>
  <c r="CL104" i="12" s="1"/>
  <c r="CK99" i="12"/>
  <c r="CL99" i="12" s="1"/>
  <c r="CB99" i="12"/>
  <c r="CD99" i="12" s="1"/>
  <c r="CK62" i="12"/>
  <c r="CL62" i="12" s="1"/>
  <c r="CB62" i="12"/>
  <c r="CD62" i="12" s="1"/>
  <c r="CB88" i="12"/>
  <c r="CD88" i="12" s="1"/>
  <c r="CK88" i="12"/>
  <c r="CL88" i="12" s="1"/>
  <c r="CK42" i="12"/>
  <c r="CL42" i="12" s="1"/>
  <c r="CB42" i="12"/>
  <c r="CD42" i="12" s="1"/>
  <c r="CK27" i="12"/>
  <c r="CL27" i="12" s="1"/>
  <c r="CB27" i="12"/>
  <c r="CD27" i="12" s="1"/>
  <c r="CK126" i="12"/>
  <c r="CL126" i="12" s="1"/>
  <c r="CB126" i="12"/>
  <c r="CD126" i="12" s="1"/>
  <c r="CB67" i="12"/>
  <c r="CD67" i="12" s="1"/>
  <c r="CK67" i="12"/>
  <c r="CL67" i="12" s="1"/>
  <c r="CK98" i="12"/>
  <c r="CL98" i="12" s="1"/>
  <c r="CB98" i="12"/>
  <c r="CD98" i="12" s="1"/>
  <c r="CK128" i="12"/>
  <c r="CL128" i="12" s="1"/>
  <c r="CB128" i="12"/>
  <c r="CD128" i="12" s="1"/>
  <c r="CB52" i="12"/>
  <c r="CD52" i="12" s="1"/>
  <c r="CK52" i="12"/>
  <c r="CL52" i="12" s="1"/>
  <c r="CK34" i="12"/>
  <c r="CL34" i="12" s="1"/>
  <c r="CB34" i="12"/>
  <c r="CD34" i="12" s="1"/>
  <c r="CB3" i="12"/>
  <c r="CD3" i="12" s="1"/>
  <c r="CK3" i="12"/>
  <c r="CL3" i="12" s="1"/>
  <c r="CK33" i="12"/>
  <c r="CL33" i="12" s="1"/>
  <c r="CB33" i="12"/>
  <c r="CD33" i="12" s="1"/>
  <c r="CK133" i="12"/>
  <c r="CL133" i="12" s="1"/>
  <c r="CB133" i="12"/>
  <c r="CD133" i="12" s="1"/>
  <c r="CB137" i="12"/>
  <c r="CD137" i="12" s="1"/>
  <c r="CK137" i="12"/>
  <c r="CL137" i="12" s="1"/>
  <c r="CB124" i="12"/>
  <c r="CD124" i="12" s="1"/>
  <c r="CK124" i="12"/>
  <c r="CL124" i="12" s="1"/>
  <c r="CB150" i="12"/>
  <c r="CD150" i="12" s="1"/>
  <c r="CK150" i="12"/>
  <c r="CL150" i="12" s="1"/>
  <c r="CB102" i="12"/>
  <c r="CD102" i="12" s="1"/>
  <c r="CK102" i="12"/>
  <c r="CL102" i="12" s="1"/>
  <c r="CB24" i="12"/>
  <c r="CD24" i="12" s="1"/>
  <c r="CK24" i="12"/>
  <c r="CL24" i="12" s="1"/>
  <c r="CB79" i="12"/>
  <c r="CD79" i="12" s="1"/>
  <c r="CK79" i="12"/>
  <c r="CL79" i="12" s="1"/>
  <c r="CB78" i="12"/>
  <c r="CD78" i="12" s="1"/>
  <c r="CK78" i="12"/>
  <c r="CL78" i="12" s="1"/>
  <c r="CK108" i="12"/>
  <c r="CL108" i="12" s="1"/>
  <c r="CB108" i="12"/>
  <c r="CD108" i="12" s="1"/>
  <c r="CK140" i="12"/>
  <c r="CL140" i="12" s="1"/>
  <c r="CB140" i="12"/>
  <c r="CD140" i="12" s="1"/>
  <c r="CB123" i="12"/>
  <c r="CD123" i="12" s="1"/>
  <c r="CK123" i="12"/>
  <c r="CL123" i="12" s="1"/>
  <c r="CB51" i="12"/>
  <c r="CD51" i="12" s="1"/>
  <c r="CK51" i="12"/>
  <c r="CL51" i="12" s="1"/>
  <c r="CK46" i="12"/>
  <c r="CL46" i="12" s="1"/>
  <c r="CB46" i="12"/>
  <c r="CD46" i="12" s="1"/>
  <c r="CK59" i="12"/>
  <c r="CL59" i="12" s="1"/>
  <c r="CB59" i="12"/>
  <c r="CD59" i="12" s="1"/>
  <c r="CK138" i="12"/>
  <c r="CL138" i="12" s="1"/>
  <c r="CB138" i="12"/>
  <c r="CD138" i="12" s="1"/>
  <c r="CK18" i="12"/>
  <c r="CL18" i="12" s="1"/>
  <c r="CB18" i="12"/>
  <c r="CD18" i="12" s="1"/>
  <c r="CB87" i="12"/>
  <c r="CD87" i="12" s="1"/>
  <c r="CK87" i="12"/>
  <c r="CL87" i="12" s="1"/>
  <c r="CK121" i="12"/>
  <c r="CL121" i="12" s="1"/>
  <c r="CB121" i="12"/>
  <c r="CD121" i="12" s="1"/>
  <c r="CB127" i="12"/>
  <c r="CD127" i="12" s="1"/>
  <c r="CK127" i="12"/>
  <c r="CL127" i="12" s="1"/>
  <c r="CB89" i="12"/>
  <c r="CD89" i="12" s="1"/>
  <c r="CK89" i="12"/>
  <c r="CL89" i="12" s="1"/>
  <c r="CK55" i="12"/>
  <c r="CL55" i="12" s="1"/>
  <c r="CB55" i="12"/>
  <c r="CD55" i="12" s="1"/>
  <c r="CK5" i="12"/>
  <c r="CL5" i="12" s="1"/>
  <c r="CB5" i="12"/>
  <c r="CD5" i="12" s="1"/>
  <c r="CK92" i="12"/>
  <c r="CL92" i="12" s="1"/>
  <c r="CB92" i="12"/>
  <c r="CD92" i="12" s="1"/>
  <c r="CB103" i="12"/>
  <c r="CD103" i="12" s="1"/>
  <c r="CK103" i="12"/>
  <c r="CL103" i="12" s="1"/>
  <c r="CK64" i="12"/>
  <c r="CL64" i="12" s="1"/>
  <c r="CB64" i="12"/>
  <c r="CD64" i="12" s="1"/>
  <c r="CK95" i="12"/>
  <c r="CL95" i="12" s="1"/>
  <c r="CB95" i="12"/>
  <c r="CD95" i="12" s="1"/>
  <c r="CK119" i="12"/>
  <c r="CL119" i="12" s="1"/>
  <c r="CB119" i="12"/>
  <c r="CD119" i="12" s="1"/>
  <c r="CB132" i="12"/>
  <c r="CD132" i="12" s="1"/>
  <c r="CK132" i="12"/>
  <c r="CL132" i="12" s="1"/>
  <c r="CK131" i="12"/>
  <c r="CL131" i="12" s="1"/>
  <c r="CB131" i="12"/>
  <c r="CD131" i="12" s="1"/>
  <c r="CB41" i="12"/>
  <c r="CD41" i="12" s="1"/>
  <c r="CK41" i="12"/>
  <c r="CL41" i="12" s="1"/>
  <c r="CK129" i="12"/>
  <c r="CL129" i="12" s="1"/>
  <c r="CB129" i="12"/>
  <c r="CD129" i="12" s="1"/>
  <c r="CB134" i="12"/>
  <c r="CD134" i="12" s="1"/>
  <c r="CK134" i="12"/>
  <c r="CL134" i="12" s="1"/>
  <c r="CK142" i="12"/>
  <c r="CL142" i="12" s="1"/>
  <c r="CB142" i="12"/>
  <c r="CD142" i="12" s="1"/>
  <c r="CK11" i="12"/>
  <c r="CL11" i="12" s="1"/>
  <c r="CB11" i="12"/>
  <c r="CD11" i="12" s="1"/>
  <c r="CB94" i="12"/>
  <c r="CD94" i="12" s="1"/>
  <c r="CK94" i="12"/>
  <c r="CL94" i="12" s="1"/>
  <c r="CB48" i="12"/>
  <c r="CD48" i="12" s="1"/>
  <c r="CK48" i="12"/>
  <c r="CL48" i="12" s="1"/>
  <c r="CK72" i="12"/>
  <c r="CL72" i="12" s="1"/>
  <c r="CB72" i="12"/>
  <c r="CD72" i="12" s="1"/>
  <c r="CK145" i="12"/>
  <c r="CL145" i="12" s="1"/>
  <c r="CB145" i="12"/>
  <c r="CD145" i="12" s="1"/>
  <c r="CB122" i="12"/>
  <c r="CD122" i="12" s="1"/>
  <c r="CK122" i="12"/>
  <c r="CL122" i="12" s="1"/>
  <c r="CB135" i="12"/>
  <c r="CD135" i="12" s="1"/>
  <c r="CK135" i="12"/>
  <c r="CL135" i="12" s="1"/>
  <c r="CK10" i="12"/>
  <c r="CL10" i="12" s="1"/>
  <c r="CB10" i="12"/>
  <c r="CD10" i="12" s="1"/>
  <c r="CK110" i="12"/>
  <c r="CL110" i="12" s="1"/>
  <c r="CB110" i="12"/>
  <c r="CD110" i="12" s="1"/>
  <c r="CK74" i="12"/>
  <c r="CL74" i="12" s="1"/>
  <c r="CB74" i="12"/>
  <c r="CD74" i="12" s="1"/>
  <c r="CK70" i="12"/>
  <c r="CL70" i="12" s="1"/>
  <c r="CB70" i="12"/>
  <c r="CD70" i="12" s="1"/>
  <c r="CB84" i="12"/>
  <c r="CD84" i="12" s="1"/>
  <c r="CK84" i="12"/>
  <c r="CL84" i="12" s="1"/>
  <c r="CB22" i="12"/>
  <c r="CD22" i="12" s="1"/>
  <c r="CK22" i="12"/>
  <c r="CL22" i="12" s="1"/>
  <c r="CK109" i="12"/>
  <c r="CL109" i="12" s="1"/>
  <c r="CB109" i="12"/>
  <c r="CD109" i="12" s="1"/>
  <c r="CB19" i="12"/>
  <c r="CD19" i="12" s="1"/>
  <c r="CK19" i="12"/>
  <c r="CL19" i="12" s="1"/>
  <c r="CK120" i="12"/>
  <c r="CL120" i="12" s="1"/>
  <c r="CB120" i="12"/>
  <c r="CD120" i="12" s="1"/>
  <c r="CB25" i="12"/>
  <c r="CD25" i="12" s="1"/>
  <c r="CK25" i="12"/>
  <c r="CL25" i="12" s="1"/>
  <c r="CK15" i="12"/>
  <c r="CL15" i="12" s="1"/>
  <c r="CB15" i="12"/>
  <c r="CD15" i="12" s="1"/>
  <c r="CB38" i="12"/>
  <c r="CD38" i="12" s="1"/>
  <c r="CK38" i="12"/>
  <c r="CL38" i="12" s="1"/>
  <c r="CB148" i="12"/>
  <c r="CD148" i="12" s="1"/>
  <c r="CK148" i="12"/>
  <c r="CL148" i="12" s="1"/>
  <c r="CK96" i="12"/>
  <c r="CL96" i="12" s="1"/>
  <c r="CB96" i="12"/>
  <c r="CD96" i="12" s="1"/>
  <c r="CB107" i="12"/>
  <c r="CD107" i="12" s="1"/>
  <c r="CK107" i="12"/>
  <c r="CL107" i="12" s="1"/>
  <c r="CB36" i="12"/>
  <c r="CD36" i="12" s="1"/>
  <c r="CK36" i="12"/>
  <c r="CL36" i="12" s="1"/>
  <c r="CB14" i="12"/>
  <c r="CD14" i="12" s="1"/>
  <c r="CK14" i="12"/>
  <c r="CL14" i="12" s="1"/>
  <c r="CB83" i="12"/>
  <c r="CD83" i="12" s="1"/>
  <c r="CK83" i="12"/>
  <c r="CL83" i="12" s="1"/>
  <c r="CK116" i="12"/>
  <c r="CL116" i="12" s="1"/>
  <c r="CB116" i="12"/>
  <c r="CD116" i="12" s="1"/>
  <c r="CK63" i="12"/>
  <c r="CL63" i="12" s="1"/>
  <c r="CB63" i="12"/>
  <c r="CD63" i="12" s="1"/>
  <c r="CB101" i="12"/>
  <c r="CD101" i="12" s="1"/>
  <c r="CK101" i="12"/>
  <c r="CL101" i="12" s="1"/>
  <c r="CK65" i="12"/>
  <c r="CL65" i="12" s="1"/>
  <c r="CB65" i="12"/>
  <c r="CD65" i="12" s="1"/>
  <c r="CB61" i="12"/>
  <c r="CD61" i="12" s="1"/>
  <c r="CK61" i="12"/>
  <c r="CL61" i="12" s="1"/>
  <c r="CK75" i="12"/>
  <c r="CL75" i="12" s="1"/>
  <c r="CB75" i="12"/>
  <c r="CD75" i="12" s="1"/>
  <c r="CK76" i="12"/>
  <c r="CL76" i="12" s="1"/>
  <c r="CB76" i="12"/>
  <c r="CD76" i="12" s="1"/>
  <c r="CB115" i="12"/>
  <c r="CD115" i="12" s="1"/>
  <c r="CK115" i="12"/>
  <c r="CL115" i="12" s="1"/>
  <c r="CK17" i="12"/>
  <c r="CL17" i="12" s="1"/>
  <c r="CB17" i="12"/>
  <c r="CD17" i="12" s="1"/>
  <c r="CB86" i="12"/>
  <c r="CD86" i="12" s="1"/>
  <c r="CK86" i="12"/>
  <c r="CL86" i="12" s="1"/>
  <c r="CK50" i="12"/>
  <c r="CL50" i="12" s="1"/>
  <c r="CB50" i="12"/>
  <c r="CD50" i="12" s="1"/>
  <c r="CK130" i="12"/>
  <c r="CL130" i="12" s="1"/>
  <c r="CB130" i="12"/>
  <c r="CD130" i="12" s="1"/>
  <c r="CB56" i="12"/>
  <c r="CD56" i="12" s="1"/>
  <c r="CK56" i="12"/>
  <c r="CL56" i="12" s="1"/>
  <c r="CK45" i="12"/>
  <c r="CL45" i="12" s="1"/>
  <c r="CB45" i="12"/>
  <c r="CD45" i="12" s="1"/>
  <c r="CK8" i="12"/>
  <c r="CL8" i="12" s="1"/>
  <c r="CB8" i="12"/>
  <c r="CD8" i="12" s="1"/>
  <c r="CB93" i="12"/>
  <c r="CD93" i="12" s="1"/>
  <c r="CK93" i="12"/>
  <c r="CL93" i="12" s="1"/>
  <c r="CB40" i="12"/>
  <c r="CD40" i="12" s="1"/>
  <c r="CK40" i="12"/>
  <c r="CL40" i="12" s="1"/>
  <c r="CK139" i="12"/>
  <c r="CL139" i="12" s="1"/>
  <c r="CB139" i="12"/>
  <c r="CD139" i="12" s="1"/>
  <c r="CB9" i="12"/>
  <c r="CD9" i="12" s="1"/>
  <c r="CK9" i="12"/>
  <c r="CL9" i="12" s="1"/>
  <c r="CK106" i="12"/>
  <c r="CL106" i="12" s="1"/>
  <c r="CB106" i="12"/>
  <c r="CD106" i="12" s="1"/>
  <c r="CK73" i="12"/>
  <c r="CL73" i="12" s="1"/>
  <c r="CB73" i="12"/>
  <c r="CD73" i="12" s="1"/>
  <c r="CK21" i="12"/>
  <c r="CL21" i="12" s="1"/>
  <c r="CB21" i="12"/>
  <c r="CD21" i="12" s="1"/>
  <c r="CK144" i="12"/>
  <c r="CL144" i="12" s="1"/>
  <c r="CB144" i="12"/>
  <c r="CD144" i="12" s="1"/>
  <c r="CK60" i="12"/>
  <c r="CL60" i="12" s="1"/>
  <c r="CB60" i="12"/>
  <c r="CD60" i="12" s="1"/>
  <c r="CB7" i="12"/>
  <c r="CD7" i="12" s="1"/>
  <c r="CK7" i="12"/>
  <c r="CL7" i="12" s="1"/>
  <c r="CB114" i="12"/>
  <c r="CD114" i="12" s="1"/>
  <c r="CK114" i="12"/>
  <c r="CL114" i="12" s="1"/>
  <c r="CB85" i="12"/>
  <c r="CD85" i="12" s="1"/>
  <c r="CK85" i="12"/>
  <c r="CL85" i="12" s="1"/>
  <c r="CK125" i="12"/>
  <c r="CL125" i="12" s="1"/>
  <c r="CB125" i="12"/>
  <c r="CD125" i="12" s="1"/>
  <c r="CB112" i="12"/>
  <c r="CD112" i="12" s="1"/>
  <c r="CK112" i="12"/>
  <c r="CL112" i="12" s="1"/>
  <c r="CK4" i="12"/>
  <c r="CL4" i="12" s="1"/>
  <c r="CB4" i="12"/>
  <c r="CD4" i="12" s="1"/>
  <c r="CK49" i="12"/>
  <c r="CL49" i="12" s="1"/>
  <c r="CB49" i="12"/>
  <c r="CD49" i="12" s="1"/>
  <c r="CB54" i="12"/>
  <c r="CD54" i="12" s="1"/>
  <c r="CK54" i="12"/>
  <c r="CL54" i="12" s="1"/>
  <c r="CK69" i="12"/>
  <c r="CL69" i="12" s="1"/>
  <c r="CB69" i="12"/>
  <c r="CD69" i="12" s="1"/>
  <c r="CK82" i="12"/>
  <c r="CL82" i="12" s="1"/>
  <c r="CB82" i="12"/>
  <c r="CD82" i="12" s="1"/>
  <c r="CB143" i="12"/>
  <c r="CD143" i="12" s="1"/>
  <c r="CK143" i="12"/>
  <c r="CL143" i="12" s="1"/>
  <c r="CK68" i="12"/>
  <c r="CL68" i="12" s="1"/>
  <c r="CB68" i="12"/>
  <c r="CD68" i="12" s="1"/>
  <c r="CK20" i="12"/>
  <c r="CL20" i="12" s="1"/>
  <c r="CB20" i="12"/>
  <c r="CD20" i="12" s="1"/>
  <c r="CK31" i="12"/>
  <c r="CL31" i="12" s="1"/>
  <c r="CB31" i="12"/>
  <c r="CD31" i="12" s="1"/>
  <c r="CK16" i="12"/>
  <c r="CL16" i="12" s="1"/>
  <c r="CB16" i="12"/>
  <c r="CD16" i="12" s="1"/>
  <c r="CK141" i="12"/>
  <c r="CL141" i="12" s="1"/>
  <c r="CB141" i="12"/>
  <c r="CD141" i="12" s="1"/>
  <c r="CK37" i="12"/>
  <c r="CL37" i="12" s="1"/>
  <c r="CB37" i="12"/>
  <c r="CD37" i="12" s="1"/>
  <c r="CK58" i="12"/>
  <c r="CL58" i="12" s="1"/>
  <c r="CB58" i="12"/>
  <c r="CD58" i="12" s="1"/>
  <c r="CK136" i="12"/>
  <c r="CL136" i="12" s="1"/>
  <c r="CB136" i="12"/>
  <c r="CD136" i="12" s="1"/>
  <c r="CB90" i="12"/>
  <c r="CD90" i="12" s="1"/>
  <c r="CK90" i="12"/>
  <c r="CL90" i="12" s="1"/>
  <c r="CK81" i="12"/>
  <c r="CL81" i="12" s="1"/>
  <c r="CB81" i="12"/>
  <c r="CD81" i="12" s="1"/>
  <c r="CK29" i="12"/>
  <c r="CL29" i="12" s="1"/>
  <c r="CB29" i="12"/>
  <c r="CD29" i="12" s="1"/>
  <c r="CK44" i="12"/>
  <c r="CL44" i="12" s="1"/>
  <c r="CB44" i="12"/>
  <c r="CD44" i="12" s="1"/>
  <c r="CK35" i="12"/>
  <c r="CL35" i="12" s="1"/>
  <c r="CB35" i="12"/>
  <c r="CD35" i="12" s="1"/>
  <c r="CK146" i="12"/>
  <c r="CL146" i="12" s="1"/>
  <c r="CB146" i="12"/>
  <c r="CD146" i="12" s="1"/>
  <c r="CB12" i="12"/>
  <c r="CD12" i="12" s="1"/>
  <c r="CK12" i="12"/>
  <c r="CL12" i="12" s="1"/>
  <c r="CK47" i="12"/>
  <c r="CL47" i="12" s="1"/>
  <c r="CB47" i="12"/>
  <c r="CD47" i="12" s="1"/>
  <c r="CK149" i="12"/>
  <c r="CL149" i="12" s="1"/>
  <c r="CB149" i="12"/>
  <c r="CD149" i="12" s="1"/>
  <c r="CB26" i="12"/>
  <c r="CD26" i="12" s="1"/>
  <c r="CK26" i="12"/>
  <c r="CL26" i="12" s="1"/>
  <c r="CK43" i="12"/>
  <c r="CL43" i="12" s="1"/>
  <c r="CB43" i="12"/>
  <c r="CD43" i="12" s="1"/>
  <c r="CK118" i="12"/>
  <c r="CL118" i="12" s="1"/>
  <c r="CB118" i="12"/>
  <c r="CD118" i="12" s="1"/>
  <c r="CK100" i="12"/>
  <c r="CL100" i="12" s="1"/>
  <c r="CB100" i="12"/>
  <c r="CD100" i="12" s="1"/>
  <c r="CB105" i="12"/>
  <c r="CD105" i="12" s="1"/>
  <c r="CK105" i="12"/>
  <c r="CL105" i="12" s="1"/>
  <c r="CB23" i="12"/>
  <c r="CD23" i="12" s="1"/>
  <c r="CK23" i="12"/>
  <c r="CL23" i="12" s="1"/>
  <c r="CB71" i="12"/>
  <c r="CD71" i="12" s="1"/>
  <c r="CK71" i="12"/>
  <c r="CL71" i="12" s="1"/>
  <c r="CB117" i="12"/>
  <c r="CD117" i="12" s="1"/>
  <c r="CK117" i="12"/>
  <c r="CL117" i="12" s="1"/>
  <c r="CK28" i="12"/>
  <c r="CL28" i="12" s="1"/>
  <c r="CB28" i="12"/>
  <c r="CD28" i="12" s="1"/>
  <c r="CK39" i="12"/>
  <c r="CL39" i="12" s="1"/>
  <c r="CB39" i="12"/>
  <c r="CD39" i="12" s="1"/>
  <c r="CB57" i="12"/>
  <c r="CD57" i="12" s="1"/>
  <c r="CK57" i="12"/>
  <c r="CL57" i="12" s="1"/>
  <c r="CB66" i="12"/>
  <c r="CD66" i="12" s="1"/>
  <c r="CK66" i="12"/>
  <c r="CL66" i="12" s="1"/>
  <c r="CB2" i="12"/>
  <c r="CD2" i="12" s="1"/>
  <c r="CA152" i="12"/>
  <c r="BZ152" i="12"/>
  <c r="CC45" i="11"/>
  <c r="CD45" i="11" s="1"/>
  <c r="CN45" i="11" s="1"/>
  <c r="CC50" i="11"/>
  <c r="CD50" i="11" s="1"/>
  <c r="CN50" i="11" s="1"/>
  <c r="CC3" i="11"/>
  <c r="CD3" i="11" s="1"/>
  <c r="CN3" i="11" s="1"/>
  <c r="CC7" i="11"/>
  <c r="CD7" i="11" s="1"/>
  <c r="CN7" i="11" s="1"/>
  <c r="CC41" i="11"/>
  <c r="CD41" i="11" s="1"/>
  <c r="CN41" i="11" s="1"/>
  <c r="CC23" i="11"/>
  <c r="CD23" i="11" s="1"/>
  <c r="CN23" i="11" s="1"/>
  <c r="CC52" i="11"/>
  <c r="CD52" i="11" s="1"/>
  <c r="CN52" i="11" s="1"/>
  <c r="CC19" i="11"/>
  <c r="CD19" i="11" s="1"/>
  <c r="CN19" i="11" s="1"/>
  <c r="CC74" i="11"/>
  <c r="CD74" i="11" s="1"/>
  <c r="CN74" i="11" s="1"/>
  <c r="CC112" i="11"/>
  <c r="CD112" i="11" s="1"/>
  <c r="CN112" i="11" s="1"/>
  <c r="CC64" i="11"/>
  <c r="CD64" i="11" s="1"/>
  <c r="CN64" i="11" s="1"/>
  <c r="CC25" i="11"/>
  <c r="CD25" i="11" s="1"/>
  <c r="CN25" i="11" s="1"/>
  <c r="CC72" i="11"/>
  <c r="CD72" i="11" s="1"/>
  <c r="CN72" i="11" s="1"/>
  <c r="CC42" i="11"/>
  <c r="CD42" i="11" s="1"/>
  <c r="CN42" i="11" s="1"/>
  <c r="CC114" i="11"/>
  <c r="CD114" i="11" s="1"/>
  <c r="CN114" i="11" s="1"/>
  <c r="CC84" i="11"/>
  <c r="CD84" i="11" s="1"/>
  <c r="CN84" i="11" s="1"/>
  <c r="CC21" i="11"/>
  <c r="CD21" i="11" s="1"/>
  <c r="CN21" i="11" s="1"/>
  <c r="CC85" i="11"/>
  <c r="CD85" i="11" s="1"/>
  <c r="CN85" i="11" s="1"/>
  <c r="CC67" i="11"/>
  <c r="CD67" i="11" s="1"/>
  <c r="CN67" i="11" s="1"/>
  <c r="CC48" i="11"/>
  <c r="CD48" i="11" s="1"/>
  <c r="CN48" i="11" s="1"/>
  <c r="CC14" i="11"/>
  <c r="CD14" i="11" s="1"/>
  <c r="CN14" i="11" s="1"/>
  <c r="CC46" i="11"/>
  <c r="CD46" i="11" s="1"/>
  <c r="CN46" i="11" s="1"/>
  <c r="CC34" i="11"/>
  <c r="CD34" i="11" s="1"/>
  <c r="CN34" i="11" s="1"/>
  <c r="CC120" i="11"/>
  <c r="CD120" i="11" s="1"/>
  <c r="CN120" i="11" s="1"/>
  <c r="CC98" i="11"/>
  <c r="CD98" i="11" s="1"/>
  <c r="CN98" i="11" s="1"/>
  <c r="CC39" i="11"/>
  <c r="CD39" i="11" s="1"/>
  <c r="CN39" i="11" s="1"/>
  <c r="CC106" i="11"/>
  <c r="CD106" i="11" s="1"/>
  <c r="CN106" i="11" s="1"/>
  <c r="CC76" i="11"/>
  <c r="CD76" i="11" s="1"/>
  <c r="CN76" i="11" s="1"/>
  <c r="CC119" i="11"/>
  <c r="CD119" i="11" s="1"/>
  <c r="CN119" i="11" s="1"/>
  <c r="CC27" i="11"/>
  <c r="CD27" i="11" s="1"/>
  <c r="CN27" i="11" s="1"/>
  <c r="CC37" i="11"/>
  <c r="CD37" i="11" s="1"/>
  <c r="CN37" i="11" s="1"/>
  <c r="CC17" i="11"/>
  <c r="CD17" i="11" s="1"/>
  <c r="CN17" i="11" s="1"/>
  <c r="CC47" i="11"/>
  <c r="CD47" i="11" s="1"/>
  <c r="CN47" i="11" s="1"/>
  <c r="CC118" i="11"/>
  <c r="CD118" i="11" s="1"/>
  <c r="CN118" i="11" s="1"/>
  <c r="CC99" i="11"/>
  <c r="CD99" i="11" s="1"/>
  <c r="CN99" i="11" s="1"/>
  <c r="CC40" i="11"/>
  <c r="CD40" i="11" s="1"/>
  <c r="CN40" i="11" s="1"/>
  <c r="CC20" i="11"/>
  <c r="CD20" i="11" s="1"/>
  <c r="CN20" i="11" s="1"/>
  <c r="CC107" i="11"/>
  <c r="CD107" i="11" s="1"/>
  <c r="CN107" i="11" s="1"/>
  <c r="CC4" i="11"/>
  <c r="CD4" i="11" s="1"/>
  <c r="CN4" i="11" s="1"/>
  <c r="CC28" i="11"/>
  <c r="CD28" i="11" s="1"/>
  <c r="CN28" i="11" s="1"/>
  <c r="CC56" i="11"/>
  <c r="CD56" i="11" s="1"/>
  <c r="CN56" i="11" s="1"/>
  <c r="CC26" i="11"/>
  <c r="CD26" i="11" s="1"/>
  <c r="CN26" i="11" s="1"/>
  <c r="CC89" i="11"/>
  <c r="CD89" i="11" s="1"/>
  <c r="CN89" i="11" s="1"/>
  <c r="CC49" i="11"/>
  <c r="CD49" i="11" s="1"/>
  <c r="CN49" i="11" s="1"/>
  <c r="CC109" i="11"/>
  <c r="CD109" i="11" s="1"/>
  <c r="CN109" i="11" s="1"/>
  <c r="CC87" i="11"/>
  <c r="CD87" i="11" s="1"/>
  <c r="CN87" i="11" s="1"/>
  <c r="CC30" i="11"/>
  <c r="CD30" i="11" s="1"/>
  <c r="CN30" i="11" s="1"/>
  <c r="CC95" i="11"/>
  <c r="CD95" i="11" s="1"/>
  <c r="CN95" i="11" s="1"/>
  <c r="CC65" i="11"/>
  <c r="CD65" i="11" s="1"/>
  <c r="CN65" i="11" s="1"/>
  <c r="CC88" i="11"/>
  <c r="CD88" i="11" s="1"/>
  <c r="CN88" i="11" s="1"/>
  <c r="CC92" i="11"/>
  <c r="CD92" i="11" s="1"/>
  <c r="CN92" i="11" s="1"/>
  <c r="CC75" i="11"/>
  <c r="CD75" i="11" s="1"/>
  <c r="CN75" i="11" s="1"/>
  <c r="CC100" i="11"/>
  <c r="CD100" i="11" s="1"/>
  <c r="CN100" i="11" s="1"/>
  <c r="CC86" i="11"/>
  <c r="CD86" i="11" s="1"/>
  <c r="CN86" i="11" s="1"/>
  <c r="CC82" i="11"/>
  <c r="CD82" i="11" s="1"/>
  <c r="CN82" i="11" s="1"/>
  <c r="CC113" i="11"/>
  <c r="CD113" i="11" s="1"/>
  <c r="CN113" i="11" s="1"/>
  <c r="CC80" i="11"/>
  <c r="CD80" i="11" s="1"/>
  <c r="CN80" i="11" s="1"/>
  <c r="CC126" i="11"/>
  <c r="CD126" i="11" s="1"/>
  <c r="CN126" i="11" s="1"/>
  <c r="CC6" i="11"/>
  <c r="CD6" i="11" s="1"/>
  <c r="CN6" i="11" s="1"/>
  <c r="CC97" i="11"/>
  <c r="CD97" i="11" s="1"/>
  <c r="CN97" i="11" s="1"/>
  <c r="CC125" i="11"/>
  <c r="CD125" i="11" s="1"/>
  <c r="CN125" i="11" s="1"/>
  <c r="CC58" i="11"/>
  <c r="CD58" i="11" s="1"/>
  <c r="CN58" i="11" s="1"/>
  <c r="CC12" i="11"/>
  <c r="CD12" i="11" s="1"/>
  <c r="CN12" i="11" s="1"/>
  <c r="CC33" i="11"/>
  <c r="CD33" i="11" s="1"/>
  <c r="CN33" i="11" s="1"/>
  <c r="CC29" i="11"/>
  <c r="CD29" i="11" s="1"/>
  <c r="CN29" i="11" s="1"/>
  <c r="CC93" i="11"/>
  <c r="CD93" i="11" s="1"/>
  <c r="CN93" i="11" s="1"/>
  <c r="CC71" i="11"/>
  <c r="CD71" i="11" s="1"/>
  <c r="CN71" i="11" s="1"/>
  <c r="CC116" i="11"/>
  <c r="CD116" i="11" s="1"/>
  <c r="CN116" i="11" s="1"/>
  <c r="CC94" i="11"/>
  <c r="CD94" i="11" s="1"/>
  <c r="CN94" i="11" s="1"/>
  <c r="CC35" i="11"/>
  <c r="CD35" i="11" s="1"/>
  <c r="CN35" i="11" s="1"/>
  <c r="CC102" i="11"/>
  <c r="CD102" i="11" s="1"/>
  <c r="CN102" i="11" s="1"/>
  <c r="CC69" i="11"/>
  <c r="CD69" i="11" s="1"/>
  <c r="CN69" i="11" s="1"/>
  <c r="CC51" i="11"/>
  <c r="CD51" i="11" s="1"/>
  <c r="CN51" i="11" s="1"/>
  <c r="CC96" i="11"/>
  <c r="CD96" i="11" s="1"/>
  <c r="CN96" i="11" s="1"/>
  <c r="CC83" i="11"/>
  <c r="CD83" i="11" s="1"/>
  <c r="CN83" i="11" s="1"/>
  <c r="CC78" i="11"/>
  <c r="CD78" i="11" s="1"/>
  <c r="CN78" i="11" s="1"/>
  <c r="CC91" i="11"/>
  <c r="CD91" i="11" s="1"/>
  <c r="CN91" i="11" s="1"/>
  <c r="CC24" i="11"/>
  <c r="CD24" i="11" s="1"/>
  <c r="CN24" i="11" s="1"/>
  <c r="CC104" i="11"/>
  <c r="CD104" i="11" s="1"/>
  <c r="CN104" i="11" s="1"/>
  <c r="CC121" i="11"/>
  <c r="CD121" i="11" s="1"/>
  <c r="CN121" i="11" s="1"/>
  <c r="CC32" i="11"/>
  <c r="CD32" i="11" s="1"/>
  <c r="CN32" i="11" s="1"/>
  <c r="CC57" i="11"/>
  <c r="CD57" i="11" s="1"/>
  <c r="CN57" i="11" s="1"/>
  <c r="CC122" i="11"/>
  <c r="CD122" i="11" s="1"/>
  <c r="CN122" i="11" s="1"/>
  <c r="CC13" i="11"/>
  <c r="CD13" i="11" s="1"/>
  <c r="CN13" i="11" s="1"/>
  <c r="CC38" i="11"/>
  <c r="CD38" i="11" s="1"/>
  <c r="CN38" i="11" s="1"/>
  <c r="CC105" i="11"/>
  <c r="CD105" i="11" s="1"/>
  <c r="CN105" i="11" s="1"/>
  <c r="CC63" i="11"/>
  <c r="CD63" i="11" s="1"/>
  <c r="CN63" i="11" s="1"/>
  <c r="CC101" i="11"/>
  <c r="CD101" i="11" s="1"/>
  <c r="CN101" i="11" s="1"/>
  <c r="CC53" i="11"/>
  <c r="CD53" i="11" s="1"/>
  <c r="CN53" i="11" s="1"/>
  <c r="CC124" i="11"/>
  <c r="CD124" i="11" s="1"/>
  <c r="CN124" i="11" s="1"/>
  <c r="CC61" i="11"/>
  <c r="CD61" i="11" s="1"/>
  <c r="CN61" i="11" s="1"/>
  <c r="CC73" i="11"/>
  <c r="CD73" i="11" s="1"/>
  <c r="CN73" i="11" s="1"/>
  <c r="CC66" i="11"/>
  <c r="CD66" i="11" s="1"/>
  <c r="CN66" i="11" s="1"/>
  <c r="CC43" i="11"/>
  <c r="CD43" i="11" s="1"/>
  <c r="CN43" i="11" s="1"/>
  <c r="CC115" i="11"/>
  <c r="CD115" i="11" s="1"/>
  <c r="CN115" i="11" s="1"/>
  <c r="CC18" i="11"/>
  <c r="CD18" i="11" s="1"/>
  <c r="CN18" i="11" s="1"/>
  <c r="CC44" i="11"/>
  <c r="CD44" i="11" s="1"/>
  <c r="CN44" i="11" s="1"/>
  <c r="CC9" i="11"/>
  <c r="CD9" i="11" s="1"/>
  <c r="CN9" i="11" s="1"/>
  <c r="CC70" i="11"/>
  <c r="CD70" i="11" s="1"/>
  <c r="CN70" i="11" s="1"/>
  <c r="CC108" i="11"/>
  <c r="CD108" i="11" s="1"/>
  <c r="CN108" i="11" s="1"/>
  <c r="CC60" i="11"/>
  <c r="CD60" i="11" s="1"/>
  <c r="CN60" i="11" s="1"/>
  <c r="CC10" i="11"/>
  <c r="CD10" i="11" s="1"/>
  <c r="CN10" i="11" s="1"/>
  <c r="CC68" i="11"/>
  <c r="CD68" i="11" s="1"/>
  <c r="CN68" i="11" s="1"/>
  <c r="CC110" i="11"/>
  <c r="CD110" i="11" s="1"/>
  <c r="CN110" i="11" s="1"/>
  <c r="CC77" i="11"/>
  <c r="CD77" i="11" s="1"/>
  <c r="CN77" i="11" s="1"/>
  <c r="CC16" i="11"/>
  <c r="CD16" i="11" s="1"/>
  <c r="CN16" i="11" s="1"/>
  <c r="CC81" i="11"/>
  <c r="CD81" i="11" s="1"/>
  <c r="CN81" i="11" s="1"/>
  <c r="CC59" i="11"/>
  <c r="CD59" i="11" s="1"/>
  <c r="CN59" i="11" s="1"/>
  <c r="CC123" i="11"/>
  <c r="CD123" i="11" s="1"/>
  <c r="CN123" i="11" s="1"/>
  <c r="CC54" i="11"/>
  <c r="CD54" i="11" s="1"/>
  <c r="CN54" i="11" s="1"/>
  <c r="CC90" i="11"/>
  <c r="CD90" i="11" s="1"/>
  <c r="CN90" i="11" s="1"/>
  <c r="CC117" i="11"/>
  <c r="CD117" i="11" s="1"/>
  <c r="CN117" i="11" s="1"/>
  <c r="CC62" i="11"/>
  <c r="CD62" i="11" s="1"/>
  <c r="CN62" i="11" s="1"/>
  <c r="CC36" i="11"/>
  <c r="CD36" i="11" s="1"/>
  <c r="CN36" i="11" s="1"/>
  <c r="CC31" i="11"/>
  <c r="CD31" i="11" s="1"/>
  <c r="CN31" i="11" s="1"/>
  <c r="CC103" i="11"/>
  <c r="CD103" i="11" s="1"/>
  <c r="CN103" i="11" s="1"/>
  <c r="CC8" i="11"/>
  <c r="CD8" i="11" s="1"/>
  <c r="CN8" i="11" s="1"/>
  <c r="CC22" i="11"/>
  <c r="CD22" i="11" s="1"/>
  <c r="CN22" i="11" s="1"/>
  <c r="CC111" i="11"/>
  <c r="CD111" i="11" s="1"/>
  <c r="CN111" i="11" s="1"/>
  <c r="CC79" i="11"/>
  <c r="CD79" i="11" s="1"/>
  <c r="CN79" i="11" s="1"/>
  <c r="CC55" i="11"/>
  <c r="CD55" i="11" s="1"/>
  <c r="CN55" i="11" s="1"/>
  <c r="CC11" i="11"/>
  <c r="CD11" i="11" s="1"/>
  <c r="CN11" i="11" s="1"/>
  <c r="CC15" i="11"/>
  <c r="CD15" i="11" s="1"/>
  <c r="CN15" i="11" s="1"/>
  <c r="CC2" i="11"/>
  <c r="CD2" i="11" s="1"/>
  <c r="BQ127" i="11"/>
  <c r="BR46" i="11" s="1"/>
  <c r="BS46" i="11" s="1"/>
  <c r="BE127" i="11"/>
  <c r="BF47" i="11" s="1"/>
  <c r="BG47" i="11" s="1"/>
  <c r="BR12" i="11" l="1"/>
  <c r="BS12" i="11" s="1"/>
  <c r="BT12" i="11" s="1"/>
  <c r="BR88" i="11"/>
  <c r="BS88" i="11" s="1"/>
  <c r="BR113" i="11"/>
  <c r="BS113" i="11" s="1"/>
  <c r="BR85" i="11"/>
  <c r="BS85" i="11" s="1"/>
  <c r="BT85" i="11" s="1"/>
  <c r="BU85" i="11" s="1"/>
  <c r="BR78" i="11"/>
  <c r="BS78" i="11" s="1"/>
  <c r="BT78" i="11" s="1"/>
  <c r="BU78" i="11" s="1"/>
  <c r="BR117" i="11"/>
  <c r="BS117" i="11" s="1"/>
  <c r="BT117" i="11" s="1"/>
  <c r="BU117" i="11" s="1"/>
  <c r="BR106" i="11"/>
  <c r="BS106" i="11" s="1"/>
  <c r="BT106" i="11" s="1"/>
  <c r="BU106" i="11" s="1"/>
  <c r="BR115" i="11"/>
  <c r="BS115" i="11" s="1"/>
  <c r="BT115" i="11" s="1"/>
  <c r="BU115" i="11" s="1"/>
  <c r="BR77" i="11"/>
  <c r="BS77" i="11" s="1"/>
  <c r="BR34" i="11"/>
  <c r="BS34" i="11" s="1"/>
  <c r="BR52" i="11"/>
  <c r="BS52" i="11" s="1"/>
  <c r="BF13" i="11"/>
  <c r="BG13" i="11" s="1"/>
  <c r="BH13" i="11" s="1"/>
  <c r="BI13" i="11" s="1"/>
  <c r="BF26" i="11"/>
  <c r="BG26" i="11" s="1"/>
  <c r="BH26" i="11" s="1"/>
  <c r="BI26" i="11" s="1"/>
  <c r="BF54" i="11"/>
  <c r="BG54" i="11" s="1"/>
  <c r="BH54" i="11" s="1"/>
  <c r="BI54" i="11" s="1"/>
  <c r="BF125" i="11"/>
  <c r="BG125" i="11" s="1"/>
  <c r="BH125" i="11" s="1"/>
  <c r="BI125" i="11" s="1"/>
  <c r="BF109" i="11"/>
  <c r="BG109" i="11" s="1"/>
  <c r="BH109" i="11" s="1"/>
  <c r="BI109" i="11" s="1"/>
  <c r="BF92" i="11"/>
  <c r="BG92" i="11" s="1"/>
  <c r="BH92" i="11" s="1"/>
  <c r="BI92" i="11" s="1"/>
  <c r="BF104" i="11"/>
  <c r="BG104" i="11" s="1"/>
  <c r="BF28" i="11"/>
  <c r="BG28" i="11" s="1"/>
  <c r="BH28" i="11" s="1"/>
  <c r="BI28" i="11" s="1"/>
  <c r="BF97" i="11"/>
  <c r="BG97" i="11" s="1"/>
  <c r="BH97" i="11" s="1"/>
  <c r="BI97" i="11" s="1"/>
  <c r="BF65" i="11"/>
  <c r="BG65" i="11" s="1"/>
  <c r="BH65" i="11" s="1"/>
  <c r="BI65" i="11" s="1"/>
  <c r="BF11" i="11"/>
  <c r="BG11" i="11" s="1"/>
  <c r="BH11" i="11" s="1"/>
  <c r="BF102" i="11"/>
  <c r="BG102" i="11" s="1"/>
  <c r="BF117" i="11"/>
  <c r="BG117" i="11" s="1"/>
  <c r="BH117" i="11" s="1"/>
  <c r="BI117" i="11" s="1"/>
  <c r="BF99" i="11"/>
  <c r="BG99" i="11" s="1"/>
  <c r="BH99" i="11" s="1"/>
  <c r="BI99" i="11" s="1"/>
  <c r="BF72" i="11"/>
  <c r="BG72" i="11" s="1"/>
  <c r="BH72" i="11" s="1"/>
  <c r="BI72" i="11" s="1"/>
  <c r="BF84" i="11"/>
  <c r="BG84" i="11" s="1"/>
  <c r="BH84" i="11" s="1"/>
  <c r="BI84" i="11" s="1"/>
  <c r="BF124" i="11"/>
  <c r="BG124" i="11" s="1"/>
  <c r="BH124" i="11" s="1"/>
  <c r="BI124" i="11" s="1"/>
  <c r="BF85" i="11"/>
  <c r="BG85" i="11" s="1"/>
  <c r="BH85" i="11" s="1"/>
  <c r="BI85" i="11" s="1"/>
  <c r="BF33" i="11"/>
  <c r="BG33" i="11" s="1"/>
  <c r="BH33" i="11" s="1"/>
  <c r="BI33" i="11" s="1"/>
  <c r="BF73" i="11"/>
  <c r="BG73" i="11" s="1"/>
  <c r="BH73" i="11" s="1"/>
  <c r="BF107" i="11"/>
  <c r="BG107" i="11" s="1"/>
  <c r="BH107" i="11" s="1"/>
  <c r="BI107" i="11" s="1"/>
  <c r="BF93" i="11"/>
  <c r="BG93" i="11" s="1"/>
  <c r="BF96" i="11"/>
  <c r="BG96" i="11" s="1"/>
  <c r="BH96" i="11" s="1"/>
  <c r="BI96" i="11" s="1"/>
  <c r="BF103" i="11"/>
  <c r="BG103" i="11" s="1"/>
  <c r="BH103" i="11" s="1"/>
  <c r="BI103" i="11" s="1"/>
  <c r="BF115" i="11"/>
  <c r="BG115" i="11" s="1"/>
  <c r="BH115" i="11" s="1"/>
  <c r="BI115" i="11" s="1"/>
  <c r="BF62" i="11"/>
  <c r="BG62" i="11" s="1"/>
  <c r="BH62" i="11" s="1"/>
  <c r="BI62" i="11" s="1"/>
  <c r="BF24" i="11"/>
  <c r="BG24" i="11" s="1"/>
  <c r="BH24" i="11" s="1"/>
  <c r="BF23" i="11"/>
  <c r="BG23" i="11" s="1"/>
  <c r="BH23" i="11" s="1"/>
  <c r="BI23" i="11" s="1"/>
  <c r="BF100" i="11"/>
  <c r="BG100" i="11" s="1"/>
  <c r="BH100" i="11" s="1"/>
  <c r="BF16" i="11"/>
  <c r="BG16" i="11" s="1"/>
  <c r="BH16" i="11" s="1"/>
  <c r="BF76" i="11"/>
  <c r="BG76" i="11" s="1"/>
  <c r="BH76" i="11" s="1"/>
  <c r="BI76" i="11" s="1"/>
  <c r="BF118" i="11"/>
  <c r="BG118" i="11" s="1"/>
  <c r="BH118" i="11" s="1"/>
  <c r="BI118" i="11" s="1"/>
  <c r="BF27" i="11"/>
  <c r="BG27" i="11" s="1"/>
  <c r="BH27" i="11" s="1"/>
  <c r="BI27" i="11" s="1"/>
  <c r="BF122" i="11"/>
  <c r="BG122" i="11" s="1"/>
  <c r="BH122" i="11" s="1"/>
  <c r="BI122" i="11" s="1"/>
  <c r="BF42" i="11"/>
  <c r="BG42" i="11" s="1"/>
  <c r="BH42" i="11" s="1"/>
  <c r="BI42" i="11" s="1"/>
  <c r="BF34" i="11"/>
  <c r="BG34" i="11" s="1"/>
  <c r="BH34" i="11" s="1"/>
  <c r="BI34" i="11" s="1"/>
  <c r="BF123" i="11"/>
  <c r="BG123" i="11" s="1"/>
  <c r="BH123" i="11" s="1"/>
  <c r="BI123" i="11" s="1"/>
  <c r="BF40" i="11"/>
  <c r="BG40" i="11" s="1"/>
  <c r="BH40" i="11" s="1"/>
  <c r="BI40" i="11" s="1"/>
  <c r="BF87" i="11"/>
  <c r="BG87" i="11" s="1"/>
  <c r="BH87" i="11" s="1"/>
  <c r="BI87" i="11" s="1"/>
  <c r="BF53" i="11"/>
  <c r="BG53" i="11" s="1"/>
  <c r="BH53" i="11" s="1"/>
  <c r="BI53" i="11" s="1"/>
  <c r="BF59" i="11"/>
  <c r="BG59" i="11" s="1"/>
  <c r="BH59" i="11" s="1"/>
  <c r="BI59" i="11" s="1"/>
  <c r="BF39" i="11"/>
  <c r="BG39" i="11" s="1"/>
  <c r="BH39" i="11" s="1"/>
  <c r="BI39" i="11" s="1"/>
  <c r="BF68" i="11"/>
  <c r="BG68" i="11" s="1"/>
  <c r="BH68" i="11" s="1"/>
  <c r="BI68" i="11" s="1"/>
  <c r="BF36" i="11"/>
  <c r="BG36" i="11" s="1"/>
  <c r="BH36" i="11" s="1"/>
  <c r="BI36" i="11" s="1"/>
  <c r="BF60" i="11"/>
  <c r="BG60" i="11" s="1"/>
  <c r="BH60" i="11" s="1"/>
  <c r="BI60" i="11" s="1"/>
  <c r="BF101" i="11"/>
  <c r="BG101" i="11" s="1"/>
  <c r="BH101" i="11" s="1"/>
  <c r="BI101" i="11" s="1"/>
  <c r="BF116" i="11"/>
  <c r="BG116" i="11" s="1"/>
  <c r="BH116" i="11" s="1"/>
  <c r="BI116" i="11" s="1"/>
  <c r="BF74" i="11"/>
  <c r="BG74" i="11" s="1"/>
  <c r="BH74" i="11" s="1"/>
  <c r="BI74" i="11" s="1"/>
  <c r="BF114" i="11"/>
  <c r="BG114" i="11" s="1"/>
  <c r="BH114" i="11" s="1"/>
  <c r="BI114" i="11" s="1"/>
  <c r="BF61" i="11"/>
  <c r="BG61" i="11" s="1"/>
  <c r="BH61" i="11" s="1"/>
  <c r="BI61" i="11" s="1"/>
  <c r="BF51" i="11"/>
  <c r="BG51" i="11" s="1"/>
  <c r="BH51" i="11" s="1"/>
  <c r="BF108" i="11"/>
  <c r="BG108" i="11" s="1"/>
  <c r="BF48" i="11"/>
  <c r="BG48" i="11" s="1"/>
  <c r="BH48" i="11" s="1"/>
  <c r="BI48" i="11" s="1"/>
  <c r="BF22" i="11"/>
  <c r="BG22" i="11" s="1"/>
  <c r="BH22" i="11" s="1"/>
  <c r="BI22" i="11" s="1"/>
  <c r="BF21" i="11"/>
  <c r="BG21" i="11" s="1"/>
  <c r="BH21" i="11" s="1"/>
  <c r="BI21" i="11" s="1"/>
  <c r="BF35" i="11"/>
  <c r="BG35" i="11" s="1"/>
  <c r="BH35" i="11" s="1"/>
  <c r="BI35" i="11" s="1"/>
  <c r="BF19" i="11"/>
  <c r="BG19" i="11" s="1"/>
  <c r="BH19" i="11" s="1"/>
  <c r="BI19" i="11" s="1"/>
  <c r="BF75" i="11"/>
  <c r="BG75" i="11" s="1"/>
  <c r="BH75" i="11" s="1"/>
  <c r="BI75" i="11" s="1"/>
  <c r="BF17" i="11"/>
  <c r="BG17" i="11" s="1"/>
  <c r="BH17" i="11" s="1"/>
  <c r="BF86" i="11"/>
  <c r="BG86" i="11" s="1"/>
  <c r="BH86" i="11" s="1"/>
  <c r="BF7" i="11"/>
  <c r="BG7" i="11" s="1"/>
  <c r="BH7" i="11" s="1"/>
  <c r="BF32" i="11"/>
  <c r="BG32" i="11" s="1"/>
  <c r="BH32" i="11" s="1"/>
  <c r="BI32" i="11" s="1"/>
  <c r="BF119" i="11"/>
  <c r="BG119" i="11" s="1"/>
  <c r="BH119" i="11" s="1"/>
  <c r="BI119" i="11" s="1"/>
  <c r="BF8" i="11"/>
  <c r="BG8" i="11" s="1"/>
  <c r="BH8" i="11" s="1"/>
  <c r="BF70" i="11"/>
  <c r="BG70" i="11" s="1"/>
  <c r="BH70" i="11" s="1"/>
  <c r="BI70" i="11" s="1"/>
  <c r="BF79" i="11"/>
  <c r="BG79" i="11" s="1"/>
  <c r="BH79" i="11" s="1"/>
  <c r="BI79" i="11" s="1"/>
  <c r="BF10" i="11"/>
  <c r="BG10" i="11" s="1"/>
  <c r="BH10" i="11" s="1"/>
  <c r="BI10" i="11" s="1"/>
  <c r="BF37" i="11"/>
  <c r="BG37" i="11" s="1"/>
  <c r="BH37" i="11" s="1"/>
  <c r="BI37" i="11" s="1"/>
  <c r="BF94" i="11"/>
  <c r="BG94" i="11" s="1"/>
  <c r="BH94" i="11" s="1"/>
  <c r="BF29" i="11"/>
  <c r="BG29" i="11" s="1"/>
  <c r="BF49" i="11"/>
  <c r="BG49" i="11" s="1"/>
  <c r="BF90" i="11"/>
  <c r="BG90" i="11" s="1"/>
  <c r="BH90" i="11" s="1"/>
  <c r="BF30" i="11"/>
  <c r="BG30" i="11" s="1"/>
  <c r="BH30" i="11" s="1"/>
  <c r="BI30" i="11" s="1"/>
  <c r="BF12" i="11"/>
  <c r="BG12" i="11" s="1"/>
  <c r="BH12" i="11" s="1"/>
  <c r="BI12" i="11" s="1"/>
  <c r="BF56" i="11"/>
  <c r="BG56" i="11" s="1"/>
  <c r="BH56" i="11" s="1"/>
  <c r="BI56" i="11" s="1"/>
  <c r="BF81" i="11"/>
  <c r="BG81" i="11" s="1"/>
  <c r="BF64" i="11"/>
  <c r="BG64" i="11" s="1"/>
  <c r="BH64" i="11" s="1"/>
  <c r="BI64" i="11" s="1"/>
  <c r="BR33" i="11"/>
  <c r="BS33" i="11" s="1"/>
  <c r="BT33" i="11" s="1"/>
  <c r="BU33" i="11" s="1"/>
  <c r="BR122" i="11"/>
  <c r="BS122" i="11" s="1"/>
  <c r="BR14" i="11"/>
  <c r="BS14" i="11" s="1"/>
  <c r="BT14" i="11" s="1"/>
  <c r="BU14" i="11" s="1"/>
  <c r="BR16" i="11"/>
  <c r="BS16" i="11" s="1"/>
  <c r="BT16" i="11" s="1"/>
  <c r="BU16" i="11" s="1"/>
  <c r="BR59" i="11"/>
  <c r="BS59" i="11" s="1"/>
  <c r="BT59" i="11" s="1"/>
  <c r="BU59" i="11" s="1"/>
  <c r="BR58" i="11"/>
  <c r="BS58" i="11" s="1"/>
  <c r="BR65" i="11"/>
  <c r="BS65" i="11" s="1"/>
  <c r="BT65" i="11" s="1"/>
  <c r="BU65" i="11" s="1"/>
  <c r="BR76" i="11"/>
  <c r="BS76" i="11" s="1"/>
  <c r="BT76" i="11" s="1"/>
  <c r="BU76" i="11" s="1"/>
  <c r="BR4" i="11"/>
  <c r="BS4" i="11" s="1"/>
  <c r="BT4" i="11" s="1"/>
  <c r="BU4" i="11" s="1"/>
  <c r="BR84" i="11"/>
  <c r="BS84" i="11" s="1"/>
  <c r="BR112" i="11"/>
  <c r="BS112" i="11" s="1"/>
  <c r="BT112" i="11" s="1"/>
  <c r="BU112" i="11" s="1"/>
  <c r="BR6" i="11"/>
  <c r="BS6" i="11" s="1"/>
  <c r="BT6" i="11" s="1"/>
  <c r="BU6" i="11" s="1"/>
  <c r="BR48" i="11"/>
  <c r="BS48" i="11" s="1"/>
  <c r="BT48" i="11" s="1"/>
  <c r="BU48" i="11" s="1"/>
  <c r="BR25" i="11"/>
  <c r="BS25" i="11" s="1"/>
  <c r="BT25" i="11" s="1"/>
  <c r="BR11" i="11"/>
  <c r="BS11" i="11" s="1"/>
  <c r="BT11" i="11" s="1"/>
  <c r="BR126" i="11"/>
  <c r="BS126" i="11" s="1"/>
  <c r="BT126" i="11" s="1"/>
  <c r="BU126" i="11" s="1"/>
  <c r="BR47" i="11"/>
  <c r="BS47" i="11" s="1"/>
  <c r="BR72" i="11"/>
  <c r="BS72" i="11" s="1"/>
  <c r="BR73" i="11"/>
  <c r="BS73" i="11" s="1"/>
  <c r="BT73" i="11" s="1"/>
  <c r="BU73" i="11" s="1"/>
  <c r="BR54" i="11"/>
  <c r="BS54" i="11" s="1"/>
  <c r="BR79" i="11"/>
  <c r="BS79" i="11" s="1"/>
  <c r="BR42" i="11"/>
  <c r="BS42" i="11" s="1"/>
  <c r="BT42" i="11" s="1"/>
  <c r="BU42" i="11" s="1"/>
  <c r="CE104" i="11"/>
  <c r="CF104" i="11" s="1"/>
  <c r="CE30" i="11"/>
  <c r="CF30" i="11" s="1"/>
  <c r="CE34" i="11"/>
  <c r="CF34" i="11" s="1"/>
  <c r="CE43" i="11"/>
  <c r="CF43" i="11" s="1"/>
  <c r="CE58" i="11"/>
  <c r="CF58" i="11" s="1"/>
  <c r="CE46" i="11"/>
  <c r="CF46" i="11" s="1"/>
  <c r="CE60" i="11"/>
  <c r="CF60" i="11" s="1"/>
  <c r="CE125" i="11"/>
  <c r="CF125" i="11" s="1"/>
  <c r="CE41" i="11"/>
  <c r="CF41" i="11" s="1"/>
  <c r="CE108" i="11"/>
  <c r="CF108" i="11" s="1"/>
  <c r="CE79" i="11"/>
  <c r="CF79" i="11" s="1"/>
  <c r="CE117" i="11"/>
  <c r="CF117" i="11" s="1"/>
  <c r="CE110" i="11"/>
  <c r="CF110" i="11" s="1"/>
  <c r="CE18" i="11"/>
  <c r="CF18" i="11" s="1"/>
  <c r="CE101" i="11"/>
  <c r="CF101" i="11" s="1"/>
  <c r="CE121" i="11"/>
  <c r="CF121" i="11" s="1"/>
  <c r="CE69" i="11"/>
  <c r="CF69" i="11" s="1"/>
  <c r="CE33" i="11"/>
  <c r="CF33" i="11" s="1"/>
  <c r="CE113" i="11"/>
  <c r="CF113" i="11" s="1"/>
  <c r="CE95" i="11"/>
  <c r="CF95" i="11" s="1"/>
  <c r="CE28" i="11"/>
  <c r="CF28" i="11" s="1"/>
  <c r="CE17" i="11"/>
  <c r="CF17" i="11" s="1"/>
  <c r="CE120" i="11"/>
  <c r="CF120" i="11" s="1"/>
  <c r="CE84" i="11"/>
  <c r="CF84" i="11" s="1"/>
  <c r="CE19" i="11"/>
  <c r="CF19" i="11" s="1"/>
  <c r="CE111" i="11"/>
  <c r="CF111" i="11" s="1"/>
  <c r="CE115" i="11"/>
  <c r="CF115" i="11" s="1"/>
  <c r="CE12" i="11"/>
  <c r="CF12" i="11" s="1"/>
  <c r="CE37" i="11"/>
  <c r="CF37" i="11" s="1"/>
  <c r="CE22" i="11"/>
  <c r="CF22" i="11" s="1"/>
  <c r="CE105" i="11"/>
  <c r="CF105" i="11" s="1"/>
  <c r="CE86" i="11"/>
  <c r="CF86" i="11" s="1"/>
  <c r="CE42" i="11"/>
  <c r="CF42" i="11" s="1"/>
  <c r="CE8" i="11"/>
  <c r="CF8" i="11" s="1"/>
  <c r="CE38" i="11"/>
  <c r="CF38" i="11" s="1"/>
  <c r="CE94" i="11"/>
  <c r="CF94" i="11" s="1"/>
  <c r="CE20" i="11"/>
  <c r="CF20" i="11" s="1"/>
  <c r="CE119" i="11"/>
  <c r="CF119" i="11" s="1"/>
  <c r="CE59" i="11"/>
  <c r="CF59" i="11" s="1"/>
  <c r="CE78" i="11"/>
  <c r="CF78" i="11" s="1"/>
  <c r="CE75" i="11"/>
  <c r="CF75" i="11" s="1"/>
  <c r="CE48" i="11"/>
  <c r="CF48" i="11" s="1"/>
  <c r="CE31" i="11"/>
  <c r="CF31" i="11" s="1"/>
  <c r="CE81" i="11"/>
  <c r="CF81" i="11" s="1"/>
  <c r="CE61" i="11"/>
  <c r="CF61" i="11" s="1"/>
  <c r="CE122" i="11"/>
  <c r="CF122" i="11" s="1"/>
  <c r="CE83" i="11"/>
  <c r="CF83" i="11" s="1"/>
  <c r="CE71" i="11"/>
  <c r="CF71" i="11" s="1"/>
  <c r="CE6" i="11"/>
  <c r="CF6" i="11" s="1"/>
  <c r="CE92" i="11"/>
  <c r="CF92" i="11" s="1"/>
  <c r="CE89" i="11"/>
  <c r="CF89" i="11" s="1"/>
  <c r="CE99" i="11"/>
  <c r="CF99" i="11" s="1"/>
  <c r="CE106" i="11"/>
  <c r="CF106" i="11" s="1"/>
  <c r="CE67" i="11"/>
  <c r="CF67" i="11" s="1"/>
  <c r="CE64" i="11"/>
  <c r="CF64" i="11" s="1"/>
  <c r="CE3" i="11"/>
  <c r="CF3" i="11" s="1"/>
  <c r="CE90" i="11"/>
  <c r="CF90" i="11" s="1"/>
  <c r="CE63" i="11"/>
  <c r="CF63" i="11" s="1"/>
  <c r="CE82" i="11"/>
  <c r="CF82" i="11" s="1"/>
  <c r="CE114" i="11"/>
  <c r="CF114" i="11" s="1"/>
  <c r="CE54" i="11"/>
  <c r="CF54" i="11" s="1"/>
  <c r="CE24" i="11"/>
  <c r="CF24" i="11" s="1"/>
  <c r="CE107" i="11"/>
  <c r="CF107" i="11" s="1"/>
  <c r="CE23" i="11"/>
  <c r="CF23" i="11" s="1"/>
  <c r="CE66" i="11"/>
  <c r="CF66" i="11" s="1"/>
  <c r="CE100" i="11"/>
  <c r="CF100" i="11" s="1"/>
  <c r="CE14" i="11"/>
  <c r="CF14" i="11" s="1"/>
  <c r="CE73" i="11"/>
  <c r="CF73" i="11" s="1"/>
  <c r="CE116" i="11"/>
  <c r="CF116" i="11" s="1"/>
  <c r="CE40" i="11"/>
  <c r="CF40" i="11" s="1"/>
  <c r="CE25" i="11"/>
  <c r="CF25" i="11" s="1"/>
  <c r="CE16" i="11"/>
  <c r="CF16" i="11" s="1"/>
  <c r="CE96" i="11"/>
  <c r="CF96" i="11" s="1"/>
  <c r="CE88" i="11"/>
  <c r="CF88" i="11" s="1"/>
  <c r="CE118" i="11"/>
  <c r="CF118" i="11" s="1"/>
  <c r="CE85" i="11"/>
  <c r="CF85" i="11" s="1"/>
  <c r="CE112" i="11"/>
  <c r="CF112" i="11" s="1"/>
  <c r="CE50" i="11"/>
  <c r="CF50" i="11" s="1"/>
  <c r="CE68" i="11"/>
  <c r="CF68" i="11" s="1"/>
  <c r="CE102" i="11"/>
  <c r="CF102" i="11" s="1"/>
  <c r="CE4" i="11"/>
  <c r="CF4" i="11" s="1"/>
  <c r="CE52" i="11"/>
  <c r="CF52" i="11" s="1"/>
  <c r="CE10" i="11"/>
  <c r="CF10" i="11" s="1"/>
  <c r="CE35" i="11"/>
  <c r="CF35" i="11" s="1"/>
  <c r="CE87" i="11"/>
  <c r="CF87" i="11" s="1"/>
  <c r="CE27" i="11"/>
  <c r="CF27" i="11" s="1"/>
  <c r="CE123" i="11"/>
  <c r="CF123" i="11" s="1"/>
  <c r="CE91" i="11"/>
  <c r="CF91" i="11" s="1"/>
  <c r="CE109" i="11"/>
  <c r="CF109" i="11" s="1"/>
  <c r="CE72" i="11"/>
  <c r="CF72" i="11" s="1"/>
  <c r="CE103" i="11"/>
  <c r="CF103" i="11" s="1"/>
  <c r="CE13" i="11"/>
  <c r="CF13" i="11" s="1"/>
  <c r="CE97" i="11"/>
  <c r="CF97" i="11" s="1"/>
  <c r="CE49" i="11"/>
  <c r="CF49" i="11" s="1"/>
  <c r="CE76" i="11"/>
  <c r="CF76" i="11" s="1"/>
  <c r="CE7" i="11"/>
  <c r="CF7" i="11" s="1"/>
  <c r="CE15" i="11"/>
  <c r="CF15" i="11" s="1"/>
  <c r="CE70" i="11"/>
  <c r="CF70" i="11" s="1"/>
  <c r="CE11" i="11"/>
  <c r="CF11" i="11" s="1"/>
  <c r="CE36" i="11"/>
  <c r="CF36" i="11" s="1"/>
  <c r="CE9" i="11"/>
  <c r="CF9" i="11" s="1"/>
  <c r="CE124" i="11"/>
  <c r="CF124" i="11" s="1"/>
  <c r="CE57" i="11"/>
  <c r="CF57" i="11" s="1"/>
  <c r="CE93" i="11"/>
  <c r="CF93" i="11" s="1"/>
  <c r="CE126" i="11"/>
  <c r="CF126" i="11" s="1"/>
  <c r="CE26" i="11"/>
  <c r="CF26" i="11" s="1"/>
  <c r="CE39" i="11"/>
  <c r="CF39" i="11" s="1"/>
  <c r="CE55" i="11"/>
  <c r="CF55" i="11" s="1"/>
  <c r="CE62" i="11"/>
  <c r="CF62" i="11" s="1"/>
  <c r="CE77" i="11"/>
  <c r="CF77" i="11" s="1"/>
  <c r="CE44" i="11"/>
  <c r="CF44" i="11" s="1"/>
  <c r="CE53" i="11"/>
  <c r="CF53" i="11" s="1"/>
  <c r="CE32" i="11"/>
  <c r="CF32" i="11" s="1"/>
  <c r="CE51" i="11"/>
  <c r="CF51" i="11" s="1"/>
  <c r="CE29" i="11"/>
  <c r="CF29" i="11" s="1"/>
  <c r="CE80" i="11"/>
  <c r="CF80" i="11" s="1"/>
  <c r="CE65" i="11"/>
  <c r="CF65" i="11" s="1"/>
  <c r="CE56" i="11"/>
  <c r="CF56" i="11" s="1"/>
  <c r="CE47" i="11"/>
  <c r="CF47" i="11" s="1"/>
  <c r="CE98" i="11"/>
  <c r="CF98" i="11" s="1"/>
  <c r="CE21" i="11"/>
  <c r="CF21" i="11" s="1"/>
  <c r="CE74" i="11"/>
  <c r="CF74" i="11" s="1"/>
  <c r="CE45" i="11"/>
  <c r="CF45" i="11" s="1"/>
  <c r="BT46" i="11"/>
  <c r="BU46" i="11" s="1"/>
  <c r="BT77" i="11"/>
  <c r="BU77" i="11" s="1"/>
  <c r="BT47" i="11"/>
  <c r="BU47" i="11" s="1"/>
  <c r="BR39" i="11"/>
  <c r="BS39" i="11" s="1"/>
  <c r="BR70" i="11"/>
  <c r="BS70" i="11" s="1"/>
  <c r="BR107" i="11"/>
  <c r="BS107" i="11" s="1"/>
  <c r="BR17" i="11"/>
  <c r="BS17" i="11" s="1"/>
  <c r="BR44" i="11"/>
  <c r="BS44" i="11" s="1"/>
  <c r="BR64" i="11"/>
  <c r="BS64" i="11" s="1"/>
  <c r="BR74" i="11"/>
  <c r="BS74" i="11" s="1"/>
  <c r="BR61" i="11"/>
  <c r="BS61" i="11" s="1"/>
  <c r="BR87" i="11"/>
  <c r="BS87" i="11" s="1"/>
  <c r="BR27" i="11"/>
  <c r="BS27" i="11" s="1"/>
  <c r="BR21" i="11"/>
  <c r="BS21" i="11" s="1"/>
  <c r="BR120" i="11"/>
  <c r="BS120" i="11" s="1"/>
  <c r="BR90" i="11"/>
  <c r="BS90" i="11" s="1"/>
  <c r="BR89" i="11"/>
  <c r="BS89" i="11" s="1"/>
  <c r="BR118" i="11"/>
  <c r="BS118" i="11" s="1"/>
  <c r="BR29" i="11"/>
  <c r="BS29" i="11" s="1"/>
  <c r="BT52" i="11"/>
  <c r="BU52" i="11" s="1"/>
  <c r="BT88" i="11"/>
  <c r="BU88" i="11" s="1"/>
  <c r="BR124" i="11"/>
  <c r="BS124" i="11" s="1"/>
  <c r="BR104" i="11"/>
  <c r="BS104" i="11" s="1"/>
  <c r="BR43" i="11"/>
  <c r="BS43" i="11" s="1"/>
  <c r="BR51" i="11"/>
  <c r="BS51" i="11" s="1"/>
  <c r="BR62" i="11"/>
  <c r="BS62" i="11" s="1"/>
  <c r="BR8" i="11"/>
  <c r="BS8" i="11" s="1"/>
  <c r="BR67" i="11"/>
  <c r="BS67" i="11" s="1"/>
  <c r="BR101" i="11"/>
  <c r="BS101" i="11" s="1"/>
  <c r="BR108" i="11"/>
  <c r="BS108" i="11" s="1"/>
  <c r="BR60" i="11"/>
  <c r="BS60" i="11" s="1"/>
  <c r="BR40" i="11"/>
  <c r="BS40" i="11" s="1"/>
  <c r="BR35" i="11"/>
  <c r="BS35" i="11" s="1"/>
  <c r="BR3" i="11"/>
  <c r="BS3" i="11" s="1"/>
  <c r="BR82" i="11"/>
  <c r="BS82" i="11" s="1"/>
  <c r="BR36" i="11"/>
  <c r="BS36" i="11" s="1"/>
  <c r="BR45" i="11"/>
  <c r="BS45" i="11" s="1"/>
  <c r="BR26" i="11"/>
  <c r="BS26" i="11" s="1"/>
  <c r="BT113" i="11"/>
  <c r="BU113" i="11" s="1"/>
  <c r="BT122" i="11"/>
  <c r="BU122" i="11" s="1"/>
  <c r="BT72" i="11"/>
  <c r="BU72" i="11" s="1"/>
  <c r="BR23" i="11"/>
  <c r="BS23" i="11" s="1"/>
  <c r="BR102" i="11"/>
  <c r="BS102" i="11" s="1"/>
  <c r="BR10" i="11"/>
  <c r="BS10" i="11" s="1"/>
  <c r="BR71" i="11"/>
  <c r="BS71" i="11" s="1"/>
  <c r="BR18" i="11"/>
  <c r="BS18" i="11" s="1"/>
  <c r="BR109" i="11"/>
  <c r="BS109" i="11" s="1"/>
  <c r="BR119" i="11"/>
  <c r="BS119" i="11" s="1"/>
  <c r="BR92" i="11"/>
  <c r="BS92" i="11" s="1"/>
  <c r="BR13" i="11"/>
  <c r="BS13" i="11" s="1"/>
  <c r="BR83" i="11"/>
  <c r="BS83" i="11" s="1"/>
  <c r="BR9" i="11"/>
  <c r="BS9" i="11" s="1"/>
  <c r="BR50" i="11"/>
  <c r="BS50" i="11" s="1"/>
  <c r="BT34" i="11"/>
  <c r="BU34" i="11" s="1"/>
  <c r="BT84" i="11"/>
  <c r="BU84" i="11" s="1"/>
  <c r="BR99" i="11"/>
  <c r="BS99" i="11" s="1"/>
  <c r="BR121" i="11"/>
  <c r="BS121" i="11" s="1"/>
  <c r="BR53" i="11"/>
  <c r="BS53" i="11" s="1"/>
  <c r="BR110" i="11"/>
  <c r="BS110" i="11" s="1"/>
  <c r="BR91" i="11"/>
  <c r="BS91" i="11" s="1"/>
  <c r="BR80" i="11"/>
  <c r="BS80" i="11" s="1"/>
  <c r="BR114" i="11"/>
  <c r="BS114" i="11" s="1"/>
  <c r="BR123" i="11"/>
  <c r="BS123" i="11" s="1"/>
  <c r="BR20" i="11"/>
  <c r="BS20" i="11" s="1"/>
  <c r="BR125" i="11"/>
  <c r="BS125" i="11" s="1"/>
  <c r="BR95" i="11"/>
  <c r="BS95" i="11" s="1"/>
  <c r="BR37" i="11"/>
  <c r="BS37" i="11" s="1"/>
  <c r="BR69" i="11"/>
  <c r="BS69" i="11" s="1"/>
  <c r="BR97" i="11"/>
  <c r="BS97" i="11" s="1"/>
  <c r="BR30" i="11"/>
  <c r="BS30" i="11" s="1"/>
  <c r="BR100" i="11"/>
  <c r="BS100" i="11" s="1"/>
  <c r="BR96" i="11"/>
  <c r="BS96" i="11" s="1"/>
  <c r="BR63" i="11"/>
  <c r="BS63" i="11" s="1"/>
  <c r="BR105" i="11"/>
  <c r="BS105" i="11" s="1"/>
  <c r="BR93" i="11"/>
  <c r="BS93" i="11" s="1"/>
  <c r="BR56" i="11"/>
  <c r="BS56" i="11" s="1"/>
  <c r="BR86" i="11"/>
  <c r="BS86" i="11" s="1"/>
  <c r="BR75" i="11"/>
  <c r="BS75" i="11" s="1"/>
  <c r="BR19" i="11"/>
  <c r="BS19" i="11" s="1"/>
  <c r="BR15" i="11"/>
  <c r="BS15" i="11" s="1"/>
  <c r="BR7" i="11"/>
  <c r="BS7" i="11" s="1"/>
  <c r="BR57" i="11"/>
  <c r="BS57" i="11" s="1"/>
  <c r="BR55" i="11"/>
  <c r="BS55" i="11" s="1"/>
  <c r="BR32" i="11"/>
  <c r="BS32" i="11" s="1"/>
  <c r="BR24" i="11"/>
  <c r="BS24" i="11" s="1"/>
  <c r="BR98" i="11"/>
  <c r="BS98" i="11" s="1"/>
  <c r="BR41" i="11"/>
  <c r="BS41" i="11" s="1"/>
  <c r="BR116" i="11"/>
  <c r="BS116" i="11" s="1"/>
  <c r="BR22" i="11"/>
  <c r="BS22" i="11" s="1"/>
  <c r="BR111" i="11"/>
  <c r="BS111" i="11" s="1"/>
  <c r="BR68" i="11"/>
  <c r="BS68" i="11" s="1"/>
  <c r="BR94" i="11"/>
  <c r="BS94" i="11" s="1"/>
  <c r="BR31" i="11"/>
  <c r="BS31" i="11" s="1"/>
  <c r="BR38" i="11"/>
  <c r="BS38" i="11" s="1"/>
  <c r="BR28" i="11"/>
  <c r="BS28" i="11" s="1"/>
  <c r="BR103" i="11"/>
  <c r="BS103" i="11" s="1"/>
  <c r="BR49" i="11"/>
  <c r="BS49" i="11" s="1"/>
  <c r="BR81" i="11"/>
  <c r="BS81" i="11" s="1"/>
  <c r="BR66" i="11"/>
  <c r="BS66" i="11" s="1"/>
  <c r="BH47" i="11"/>
  <c r="BI47" i="11" s="1"/>
  <c r="BF105" i="11"/>
  <c r="BG105" i="11" s="1"/>
  <c r="BF15" i="11"/>
  <c r="BG15" i="11" s="1"/>
  <c r="BF91" i="11"/>
  <c r="BG91" i="11" s="1"/>
  <c r="BF44" i="11"/>
  <c r="BG44" i="11" s="1"/>
  <c r="BF67" i="11"/>
  <c r="BG67" i="11" s="1"/>
  <c r="BF14" i="11"/>
  <c r="BG14" i="11" s="1"/>
  <c r="BF31" i="11"/>
  <c r="BG31" i="11" s="1"/>
  <c r="BF43" i="11"/>
  <c r="BG43" i="11" s="1"/>
  <c r="BF95" i="11"/>
  <c r="BG95" i="11" s="1"/>
  <c r="BF78" i="11"/>
  <c r="BG78" i="11" s="1"/>
  <c r="BF9" i="11"/>
  <c r="BG9" i="11" s="1"/>
  <c r="BF110" i="11"/>
  <c r="BG110" i="11" s="1"/>
  <c r="BF112" i="11"/>
  <c r="BG112" i="11" s="1"/>
  <c r="BF80" i="11"/>
  <c r="BG80" i="11" s="1"/>
  <c r="BH49" i="11"/>
  <c r="BH104" i="11"/>
  <c r="BI104" i="11" s="1"/>
  <c r="BH29" i="11"/>
  <c r="BI29" i="11" s="1"/>
  <c r="BF50" i="11"/>
  <c r="BG50" i="11" s="1"/>
  <c r="BF106" i="11"/>
  <c r="BG106" i="11" s="1"/>
  <c r="BF71" i="11"/>
  <c r="BG71" i="11" s="1"/>
  <c r="BF113" i="11"/>
  <c r="BG113" i="11" s="1"/>
  <c r="BF18" i="11"/>
  <c r="BG18" i="11" s="1"/>
  <c r="BF58" i="11"/>
  <c r="BG58" i="11" s="1"/>
  <c r="BF45" i="11"/>
  <c r="BG45" i="11" s="1"/>
  <c r="BF89" i="11"/>
  <c r="BG89" i="11" s="1"/>
  <c r="BF63" i="11"/>
  <c r="BG63" i="11" s="1"/>
  <c r="BF38" i="11"/>
  <c r="BG38" i="11" s="1"/>
  <c r="BF111" i="11"/>
  <c r="BG111" i="11" s="1"/>
  <c r="BF41" i="11"/>
  <c r="BG41" i="11" s="1"/>
  <c r="BF3" i="11"/>
  <c r="BG3" i="11" s="1"/>
  <c r="BF66" i="11"/>
  <c r="BG66" i="11" s="1"/>
  <c r="BF46" i="11"/>
  <c r="BG46" i="11" s="1"/>
  <c r="BF57" i="11"/>
  <c r="BG57" i="11" s="1"/>
  <c r="BF4" i="11"/>
  <c r="BG4" i="11" s="1"/>
  <c r="BF121" i="11"/>
  <c r="BG121" i="11" s="1"/>
  <c r="BF88" i="11"/>
  <c r="BG88" i="11" s="1"/>
  <c r="BF6" i="11"/>
  <c r="BG6" i="11" s="1"/>
  <c r="BF98" i="11"/>
  <c r="BG98" i="11" s="1"/>
  <c r="BF82" i="11"/>
  <c r="BG82" i="11" s="1"/>
  <c r="BF77" i="11"/>
  <c r="BG77" i="11" s="1"/>
  <c r="BF126" i="11"/>
  <c r="BG126" i="11" s="1"/>
  <c r="BF120" i="11"/>
  <c r="BG120" i="11" s="1"/>
  <c r="BF55" i="11"/>
  <c r="BG55" i="11" s="1"/>
  <c r="BF20" i="11"/>
  <c r="BG20" i="11" s="1"/>
  <c r="BF52" i="11"/>
  <c r="BG52" i="11" s="1"/>
  <c r="BF25" i="11"/>
  <c r="BG25" i="11" s="1"/>
  <c r="BF69" i="11"/>
  <c r="BG69" i="11" s="1"/>
  <c r="BF83" i="11"/>
  <c r="BG83" i="11" s="1"/>
  <c r="CE2" i="11"/>
  <c r="CF2" i="11" s="1"/>
  <c r="CN2" i="11"/>
  <c r="CC127" i="11"/>
  <c r="CD127" i="11"/>
  <c r="BR2" i="11"/>
  <c r="BS2" i="11" s="1"/>
  <c r="BF2" i="11"/>
  <c r="BG2" i="11" s="1"/>
  <c r="BU12" i="11" l="1"/>
  <c r="BI49" i="11"/>
  <c r="BI24" i="11"/>
  <c r="BI100" i="11"/>
  <c r="BI86" i="11"/>
  <c r="BI17" i="11"/>
  <c r="BI51" i="11"/>
  <c r="BI11" i="11"/>
  <c r="BI90" i="11"/>
  <c r="BI8" i="11"/>
  <c r="BI16" i="11"/>
  <c r="BH102" i="11"/>
  <c r="BI102" i="11" s="1"/>
  <c r="BI94" i="11"/>
  <c r="BI73" i="11"/>
  <c r="BH108" i="11"/>
  <c r="BI108" i="11" s="1"/>
  <c r="BI7" i="11"/>
  <c r="BH93" i="11"/>
  <c r="BI93" i="11" s="1"/>
  <c r="BH81" i="11"/>
  <c r="BI81" i="11" s="1"/>
  <c r="BT54" i="11"/>
  <c r="BU54" i="11" s="1"/>
  <c r="BT79" i="11"/>
  <c r="BU79" i="11" s="1"/>
  <c r="BT58" i="11"/>
  <c r="BU58" i="11" s="1"/>
  <c r="BU11" i="11"/>
  <c r="BU25" i="11"/>
  <c r="BT38" i="11"/>
  <c r="BU38" i="11" s="1"/>
  <c r="BT114" i="11"/>
  <c r="BU114" i="11" s="1"/>
  <c r="BT9" i="11"/>
  <c r="BU9" i="11" s="1"/>
  <c r="BT24" i="11"/>
  <c r="BU24" i="11" s="1"/>
  <c r="BT74" i="11"/>
  <c r="BU74" i="11" s="1"/>
  <c r="BT32" i="11"/>
  <c r="BU32" i="11" s="1"/>
  <c r="BT13" i="11"/>
  <c r="BU13" i="11" s="1"/>
  <c r="BT66" i="11"/>
  <c r="BU66" i="11" s="1"/>
  <c r="BT111" i="11"/>
  <c r="BU111" i="11" s="1"/>
  <c r="BT105" i="11"/>
  <c r="BU105" i="11" s="1"/>
  <c r="BT53" i="11"/>
  <c r="BU53" i="11" s="1"/>
  <c r="BT119" i="11"/>
  <c r="BU119" i="11" s="1"/>
  <c r="BT60" i="11"/>
  <c r="BU60" i="11" s="1"/>
  <c r="BT104" i="11"/>
  <c r="BU104" i="11" s="1"/>
  <c r="BT120" i="11"/>
  <c r="BU120" i="11" s="1"/>
  <c r="BT17" i="11"/>
  <c r="BU17" i="11" s="1"/>
  <c r="BT98" i="11"/>
  <c r="BU98" i="11" s="1"/>
  <c r="BT82" i="11"/>
  <c r="BU82" i="11" s="1"/>
  <c r="BT97" i="11"/>
  <c r="BU97" i="11" s="1"/>
  <c r="BT83" i="11"/>
  <c r="BU83" i="11" s="1"/>
  <c r="BT3" i="11"/>
  <c r="BU3" i="11" s="1"/>
  <c r="BT118" i="11"/>
  <c r="BU118" i="11" s="1"/>
  <c r="BT69" i="11"/>
  <c r="BU69" i="11" s="1"/>
  <c r="BT35" i="11"/>
  <c r="BU35" i="11" s="1"/>
  <c r="BT89" i="11"/>
  <c r="BU89" i="11" s="1"/>
  <c r="BT93" i="11"/>
  <c r="BU93" i="11" s="1"/>
  <c r="BT44" i="11"/>
  <c r="BU44" i="11" s="1"/>
  <c r="BT49" i="11"/>
  <c r="BU49" i="11" s="1"/>
  <c r="BT22" i="11"/>
  <c r="BU22" i="11" s="1"/>
  <c r="BT7" i="11"/>
  <c r="BU7" i="11" s="1"/>
  <c r="BT63" i="11"/>
  <c r="BU63" i="11" s="1"/>
  <c r="BT125" i="11"/>
  <c r="BU125" i="11" s="1"/>
  <c r="BT121" i="11"/>
  <c r="BU121" i="11" s="1"/>
  <c r="BT109" i="11"/>
  <c r="BU109" i="11" s="1"/>
  <c r="BT26" i="11"/>
  <c r="BU26" i="11" s="1"/>
  <c r="BT108" i="11"/>
  <c r="BU108" i="11" s="1"/>
  <c r="BT124" i="11"/>
  <c r="BU124" i="11" s="1"/>
  <c r="BT21" i="11"/>
  <c r="BU21" i="11" s="1"/>
  <c r="BT107" i="11"/>
  <c r="BU107" i="11" s="1"/>
  <c r="BT75" i="11"/>
  <c r="BU75" i="11" s="1"/>
  <c r="BT61" i="11"/>
  <c r="BU61" i="11" s="1"/>
  <c r="BT86" i="11"/>
  <c r="BU86" i="11" s="1"/>
  <c r="BT56" i="11"/>
  <c r="BU56" i="11" s="1"/>
  <c r="BT68" i="11"/>
  <c r="BU68" i="11" s="1"/>
  <c r="BT37" i="11"/>
  <c r="BU37" i="11" s="1"/>
  <c r="BT92" i="11"/>
  <c r="BU92" i="11" s="1"/>
  <c r="BT90" i="11"/>
  <c r="BU90" i="11" s="1"/>
  <c r="BT103" i="11"/>
  <c r="BU103" i="11" s="1"/>
  <c r="BT116" i="11"/>
  <c r="BU116" i="11" s="1"/>
  <c r="BT96" i="11"/>
  <c r="BU96" i="11" s="1"/>
  <c r="BT20" i="11"/>
  <c r="BU20" i="11" s="1"/>
  <c r="BT99" i="11"/>
  <c r="BU99" i="11" s="1"/>
  <c r="BT18" i="11"/>
  <c r="BU18" i="11" s="1"/>
  <c r="BT45" i="11"/>
  <c r="BU45" i="11" s="1"/>
  <c r="BT101" i="11"/>
  <c r="BU101" i="11" s="1"/>
  <c r="BT27" i="11"/>
  <c r="BU27" i="11" s="1"/>
  <c r="BT70" i="11"/>
  <c r="BU70" i="11" s="1"/>
  <c r="BT30" i="11"/>
  <c r="BU30" i="11" s="1"/>
  <c r="BT10" i="11"/>
  <c r="BU10" i="11" s="1"/>
  <c r="BT8" i="11"/>
  <c r="BU8" i="11" s="1"/>
  <c r="BT29" i="11"/>
  <c r="BU29" i="11" s="1"/>
  <c r="BT31" i="11"/>
  <c r="BU31" i="11" s="1"/>
  <c r="BT80" i="11"/>
  <c r="BU80" i="11" s="1"/>
  <c r="BT102" i="11"/>
  <c r="BU102" i="11" s="1"/>
  <c r="BT62" i="11"/>
  <c r="BU62" i="11" s="1"/>
  <c r="BT94" i="11"/>
  <c r="BU94" i="11" s="1"/>
  <c r="BT91" i="11"/>
  <c r="BU91" i="11" s="1"/>
  <c r="BT23" i="11"/>
  <c r="BU23" i="11"/>
  <c r="BT51" i="11"/>
  <c r="BU51" i="11" s="1"/>
  <c r="BT64" i="11"/>
  <c r="BU64" i="11" s="1"/>
  <c r="BT55" i="11"/>
  <c r="BU55" i="11" s="1"/>
  <c r="BT110" i="11"/>
  <c r="BU110" i="11" s="1"/>
  <c r="BT40" i="11"/>
  <c r="BU40" i="11" s="1"/>
  <c r="BT43" i="11"/>
  <c r="BU43" i="11" s="1"/>
  <c r="BT81" i="11"/>
  <c r="BU81" i="11" s="1"/>
  <c r="BT57" i="11"/>
  <c r="BU57" i="11" s="1"/>
  <c r="BT95" i="11"/>
  <c r="BU95" i="11" s="1"/>
  <c r="BT15" i="11"/>
  <c r="BU15" i="11" s="1"/>
  <c r="BT28" i="11"/>
  <c r="BU28" i="11" s="1"/>
  <c r="BT41" i="11"/>
  <c r="BU41" i="11" s="1"/>
  <c r="BT19" i="11"/>
  <c r="BU19" i="11"/>
  <c r="BT100" i="11"/>
  <c r="BU100" i="11" s="1"/>
  <c r="BT123" i="11"/>
  <c r="BU123" i="11" s="1"/>
  <c r="BT50" i="11"/>
  <c r="BU50" i="11" s="1"/>
  <c r="BT71" i="11"/>
  <c r="BU71" i="11" s="1"/>
  <c r="BT36" i="11"/>
  <c r="BU36" i="11" s="1"/>
  <c r="BT67" i="11"/>
  <c r="BU67" i="11" s="1"/>
  <c r="BT87" i="11"/>
  <c r="BU87" i="11" s="1"/>
  <c r="BT39" i="11"/>
  <c r="BU39" i="11" s="1"/>
  <c r="BH25" i="11"/>
  <c r="BI25" i="11" s="1"/>
  <c r="BH3" i="11"/>
  <c r="BI3" i="11" s="1"/>
  <c r="BH67" i="11"/>
  <c r="BI67" i="11" s="1"/>
  <c r="BH52" i="11"/>
  <c r="BI52" i="11" s="1"/>
  <c r="BH41" i="11"/>
  <c r="BI41" i="11" s="1"/>
  <c r="BH88" i="11"/>
  <c r="BI88" i="11" s="1"/>
  <c r="BH111" i="11"/>
  <c r="BI111" i="11" s="1"/>
  <c r="BH9" i="11"/>
  <c r="BI9" i="11" s="1"/>
  <c r="BH121" i="11"/>
  <c r="BI121" i="11" s="1"/>
  <c r="BH69" i="11"/>
  <c r="BI69" i="11" s="1"/>
  <c r="BH82" i="11"/>
  <c r="BI82" i="11" s="1"/>
  <c r="BH66" i="11"/>
  <c r="BI66" i="11" s="1"/>
  <c r="BH58" i="11"/>
  <c r="BI58" i="11" s="1"/>
  <c r="BH80" i="11"/>
  <c r="BI80" i="11" s="1"/>
  <c r="BH14" i="11"/>
  <c r="BI14" i="11" s="1"/>
  <c r="BH44" i="11"/>
  <c r="BI44" i="11" s="1"/>
  <c r="BH98" i="11"/>
  <c r="BI98" i="11" s="1"/>
  <c r="BH112" i="11"/>
  <c r="BI112" i="11" s="1"/>
  <c r="BH120" i="11"/>
  <c r="BI120" i="11" s="1"/>
  <c r="BH4" i="11"/>
  <c r="BI4" i="11" s="1"/>
  <c r="BH63" i="11"/>
  <c r="BI63" i="11" s="1"/>
  <c r="BH50" i="11"/>
  <c r="BI50" i="11" s="1"/>
  <c r="BH95" i="11"/>
  <c r="BI95" i="11" s="1"/>
  <c r="BH113" i="11"/>
  <c r="BI113" i="11" s="1"/>
  <c r="BH71" i="11"/>
  <c r="BI71" i="11" s="1"/>
  <c r="BH55" i="11"/>
  <c r="BI55" i="11" s="1"/>
  <c r="BH126" i="11"/>
  <c r="BI126" i="11" s="1"/>
  <c r="BH57" i="11"/>
  <c r="BI57" i="11" s="1"/>
  <c r="BH89" i="11"/>
  <c r="BI89" i="11" s="1"/>
  <c r="BH43" i="11"/>
  <c r="BI43" i="11" s="1"/>
  <c r="BH18" i="11"/>
  <c r="BI18" i="11" s="1"/>
  <c r="BH91" i="11"/>
  <c r="BI91" i="11" s="1"/>
  <c r="BH6" i="11"/>
  <c r="BI6" i="11" s="1"/>
  <c r="BH110" i="11"/>
  <c r="BI110" i="11" s="1"/>
  <c r="BH15" i="11"/>
  <c r="BI15" i="11" s="1"/>
  <c r="BH20" i="11"/>
  <c r="BI20" i="11" s="1"/>
  <c r="BH105" i="11"/>
  <c r="BI105" i="11" s="1"/>
  <c r="BH38" i="11"/>
  <c r="BI38" i="11" s="1"/>
  <c r="BH106" i="11"/>
  <c r="BI106" i="11"/>
  <c r="BH78" i="11"/>
  <c r="BI78" i="11" s="1"/>
  <c r="BH83" i="11"/>
  <c r="BI83" i="11" s="1"/>
  <c r="BH77" i="11"/>
  <c r="BI77" i="11" s="1"/>
  <c r="BH46" i="11"/>
  <c r="BI46" i="11" s="1"/>
  <c r="BH45" i="11"/>
  <c r="BI45" i="11" s="1"/>
  <c r="BH31" i="11"/>
  <c r="BI31" i="11" s="1"/>
  <c r="BT2" i="11"/>
  <c r="BU2" i="11" s="1"/>
  <c r="BH2" i="11"/>
  <c r="BI2" i="11" s="1"/>
  <c r="CJ2" i="11" s="1"/>
  <c r="CK2" i="11" s="1"/>
  <c r="BS127" i="11"/>
  <c r="BR127" i="11"/>
  <c r="BG127" i="11"/>
  <c r="CJ127" i="11" l="1"/>
  <c r="CI127" i="11"/>
  <c r="CK127" i="11" l="1"/>
  <c r="CL37" i="11" l="1"/>
  <c r="CM37" i="11" s="1"/>
  <c r="CO37" i="11" s="1"/>
  <c r="CL31" i="11"/>
  <c r="CM31" i="11" s="1"/>
  <c r="CO31" i="11" s="1"/>
  <c r="CL7" i="11"/>
  <c r="CM7" i="11" s="1"/>
  <c r="CO7" i="11" s="1"/>
  <c r="CL4" i="11"/>
  <c r="CM4" i="11" s="1"/>
  <c r="CO4" i="11" s="1"/>
  <c r="CL30" i="11"/>
  <c r="CM30" i="11" s="1"/>
  <c r="CO30" i="11" s="1"/>
  <c r="CL29" i="11"/>
  <c r="CM29" i="11" s="1"/>
  <c r="CO29" i="11" s="1"/>
  <c r="CL8" i="11"/>
  <c r="CM8" i="11" s="1"/>
  <c r="CO8" i="11" s="1"/>
  <c r="CL39" i="11"/>
  <c r="CM39" i="11" s="1"/>
  <c r="CO39" i="11" s="1"/>
  <c r="CL9" i="11"/>
  <c r="CM9" i="11" s="1"/>
  <c r="CO9" i="11" s="1"/>
  <c r="CL49" i="11"/>
  <c r="CM49" i="11" s="1"/>
  <c r="CO49" i="11" s="1"/>
  <c r="CL94" i="11"/>
  <c r="CM94" i="11" s="1"/>
  <c r="CO94" i="11" s="1"/>
  <c r="CL24" i="11"/>
  <c r="CM24" i="11" s="1"/>
  <c r="CO24" i="11" s="1"/>
  <c r="CL73" i="11"/>
  <c r="CM73" i="11" s="1"/>
  <c r="CO73" i="11" s="1"/>
  <c r="CL108" i="11"/>
  <c r="CM108" i="11" s="1"/>
  <c r="CO108" i="11" s="1"/>
  <c r="CL77" i="11"/>
  <c r="CM77" i="11" s="1"/>
  <c r="CO77" i="11" s="1"/>
  <c r="CL105" i="11"/>
  <c r="CM105" i="11" s="1"/>
  <c r="CO105" i="11" s="1"/>
  <c r="CL112" i="11"/>
  <c r="CM112" i="11" s="1"/>
  <c r="CO112" i="11" s="1"/>
  <c r="CL63" i="11"/>
  <c r="CM63" i="11" s="1"/>
  <c r="CO63" i="11" s="1"/>
  <c r="CL95" i="11"/>
  <c r="CM95" i="11" s="1"/>
  <c r="CO95" i="11" s="1"/>
  <c r="CL12" i="11"/>
  <c r="CM12" i="11" s="1"/>
  <c r="CO12" i="11" s="1"/>
  <c r="CL83" i="11"/>
  <c r="CM83" i="11" s="1"/>
  <c r="CO83" i="11" s="1"/>
  <c r="CL16" i="11"/>
  <c r="CM16" i="11" s="1"/>
  <c r="CO16" i="11" s="1"/>
  <c r="CL80" i="11"/>
  <c r="CM80" i="11" s="1"/>
  <c r="CO80" i="11" s="1"/>
  <c r="CL84" i="11"/>
  <c r="CM84" i="11" s="1"/>
  <c r="CO84" i="11" s="1"/>
  <c r="CL110" i="11"/>
  <c r="CM110" i="11" s="1"/>
  <c r="CO110" i="11" s="1"/>
  <c r="CL65" i="11"/>
  <c r="CM65" i="11" s="1"/>
  <c r="CO65" i="11" s="1"/>
  <c r="CL97" i="11"/>
  <c r="CM97" i="11" s="1"/>
  <c r="CO97" i="11" s="1"/>
  <c r="CL85" i="11"/>
  <c r="CM85" i="11" s="1"/>
  <c r="CO85" i="11" s="1"/>
  <c r="CL32" i="11"/>
  <c r="CM32" i="11" s="1"/>
  <c r="CO32" i="11" s="1"/>
  <c r="CL28" i="11"/>
  <c r="CM28" i="11" s="1"/>
  <c r="CO28" i="11" s="1"/>
  <c r="CL113" i="11"/>
  <c r="CM113" i="11" s="1"/>
  <c r="CO113" i="11" s="1"/>
  <c r="CL55" i="11"/>
  <c r="CM55" i="11" s="1"/>
  <c r="CO55" i="11" s="1"/>
  <c r="CL87" i="11"/>
  <c r="CM87" i="11" s="1"/>
  <c r="CO87" i="11" s="1"/>
  <c r="CL124" i="11"/>
  <c r="CM124" i="11" s="1"/>
  <c r="CO124" i="11" s="1"/>
  <c r="CL93" i="11"/>
  <c r="CM93" i="11" s="1"/>
  <c r="CO93" i="11" s="1"/>
  <c r="CL51" i="11"/>
  <c r="CM51" i="11" s="1"/>
  <c r="CO51" i="11" s="1"/>
  <c r="CL74" i="11"/>
  <c r="CM74" i="11" s="1"/>
  <c r="CO74" i="11" s="1"/>
  <c r="CL50" i="11"/>
  <c r="CM50" i="11" s="1"/>
  <c r="CO50" i="11" s="1"/>
  <c r="CL15" i="11"/>
  <c r="CM15" i="11" s="1"/>
  <c r="CO15" i="11" s="1"/>
  <c r="CL64" i="11"/>
  <c r="CM64" i="11" s="1"/>
  <c r="CO64" i="11" s="1"/>
  <c r="CL20" i="11"/>
  <c r="CM20" i="11" s="1"/>
  <c r="CO20" i="11" s="1"/>
  <c r="CL81" i="11"/>
  <c r="CM81" i="11" s="1"/>
  <c r="CO81" i="11" s="1"/>
  <c r="CL123" i="11"/>
  <c r="CM123" i="11" s="1"/>
  <c r="CO123" i="11" s="1"/>
  <c r="CL25" i="11"/>
  <c r="CM25" i="11" s="1"/>
  <c r="CO25" i="11" s="1"/>
  <c r="CL46" i="11"/>
  <c r="CM46" i="11" s="1"/>
  <c r="CO46" i="11" s="1"/>
  <c r="CL118" i="11"/>
  <c r="CM118" i="11" s="1"/>
  <c r="CO118" i="11" s="1"/>
  <c r="CL106" i="11"/>
  <c r="CM106" i="11" s="1"/>
  <c r="CO106" i="11" s="1"/>
  <c r="CL35" i="11"/>
  <c r="CM35" i="11" s="1"/>
  <c r="CO35" i="11" s="1"/>
  <c r="CL115" i="11"/>
  <c r="CM115" i="11" s="1"/>
  <c r="CO115" i="11" s="1"/>
  <c r="CL114" i="11"/>
  <c r="CM114" i="11" s="1"/>
  <c r="CO114" i="11" s="1"/>
  <c r="CL19" i="11"/>
  <c r="CM19" i="11" s="1"/>
  <c r="CO19" i="11" s="1"/>
  <c r="CL107" i="11"/>
  <c r="CM107" i="11" s="1"/>
  <c r="CO107" i="11" s="1"/>
  <c r="CL21" i="11"/>
  <c r="CM21" i="11" s="1"/>
  <c r="CO21" i="11" s="1"/>
  <c r="CL61" i="11"/>
  <c r="CM61" i="11" s="1"/>
  <c r="CO61" i="11" s="1"/>
  <c r="CL70" i="11"/>
  <c r="CM70" i="11" s="1"/>
  <c r="CO70" i="11" s="1"/>
  <c r="CL116" i="11"/>
  <c r="CM116" i="11" s="1"/>
  <c r="CO116" i="11" s="1"/>
  <c r="CL33" i="11"/>
  <c r="CM33" i="11" s="1"/>
  <c r="CO33" i="11" s="1"/>
  <c r="CL14" i="11"/>
  <c r="CM14" i="11" s="1"/>
  <c r="CO14" i="11" s="1"/>
  <c r="CL38" i="11"/>
  <c r="CM38" i="11" s="1"/>
  <c r="CO38" i="11" s="1"/>
  <c r="CL18" i="11"/>
  <c r="CM18" i="11" s="1"/>
  <c r="CO18" i="11" s="1"/>
  <c r="CL111" i="11"/>
  <c r="CM111" i="11" s="1"/>
  <c r="CO111" i="11" s="1"/>
  <c r="CL41" i="11"/>
  <c r="CM41" i="11" s="1"/>
  <c r="CO41" i="11" s="1"/>
  <c r="CL82" i="11"/>
  <c r="CM82" i="11" s="1"/>
  <c r="CO82" i="11" s="1"/>
  <c r="CL117" i="11"/>
  <c r="CM117" i="11" s="1"/>
  <c r="CO117" i="11" s="1"/>
  <c r="CL91" i="11"/>
  <c r="CM91" i="11" s="1"/>
  <c r="CO91" i="11" s="1"/>
  <c r="CL126" i="11"/>
  <c r="CM126" i="11" s="1"/>
  <c r="CO126" i="11" s="1"/>
  <c r="CL119" i="11"/>
  <c r="CM119" i="11" s="1"/>
  <c r="CO119" i="11" s="1"/>
  <c r="CL72" i="11"/>
  <c r="CM72" i="11" s="1"/>
  <c r="CO72" i="11" s="1"/>
  <c r="CL104" i="11"/>
  <c r="CM104" i="11" s="1"/>
  <c r="CO104" i="11" s="1"/>
  <c r="CL36" i="11"/>
  <c r="CM36" i="11" s="1"/>
  <c r="CO36" i="11" s="1"/>
  <c r="CL92" i="11"/>
  <c r="CM92" i="11" s="1"/>
  <c r="CO92" i="11" s="1"/>
  <c r="CL121" i="11"/>
  <c r="CM121" i="11" s="1"/>
  <c r="CO121" i="11" s="1"/>
  <c r="CL40" i="11"/>
  <c r="CM40" i="11" s="1"/>
  <c r="CO40" i="11" s="1"/>
  <c r="CL96" i="11"/>
  <c r="CM96" i="11" s="1"/>
  <c r="CO96" i="11" s="1"/>
  <c r="CL42" i="11"/>
  <c r="CM42" i="11" s="1"/>
  <c r="CO42" i="11" s="1"/>
  <c r="CL67" i="11"/>
  <c r="CM67" i="11" s="1"/>
  <c r="CO67" i="11" s="1"/>
  <c r="CL69" i="11"/>
  <c r="CM69" i="11" s="1"/>
  <c r="CO69" i="11" s="1"/>
  <c r="CL53" i="11"/>
  <c r="CM53" i="11" s="1"/>
  <c r="CO53" i="11" s="1"/>
  <c r="CL6" i="11"/>
  <c r="CM6" i="11" s="1"/>
  <c r="CO6" i="11" s="1"/>
  <c r="CL99" i="11"/>
  <c r="CM99" i="11" s="1"/>
  <c r="CO99" i="11" s="1"/>
  <c r="CL10" i="11"/>
  <c r="CM10" i="11" s="1"/>
  <c r="CO10" i="11" s="1"/>
  <c r="CL48" i="11"/>
  <c r="CM48" i="11" s="1"/>
  <c r="CO48" i="11" s="1"/>
  <c r="CL23" i="11"/>
  <c r="CM23" i="11" s="1"/>
  <c r="CO23" i="11" s="1"/>
  <c r="CL44" i="11"/>
  <c r="CM44" i="11" s="1"/>
  <c r="CO44" i="11" s="1"/>
  <c r="CL120" i="11"/>
  <c r="CM120" i="11" s="1"/>
  <c r="CO120" i="11" s="1"/>
  <c r="CL57" i="11"/>
  <c r="CM57" i="11" s="1"/>
  <c r="CO57" i="11" s="1"/>
  <c r="CL89" i="11"/>
  <c r="CM89" i="11" s="1"/>
  <c r="CO89" i="11" s="1"/>
  <c r="CL59" i="11"/>
  <c r="CM59" i="11" s="1"/>
  <c r="CO59" i="11" s="1"/>
  <c r="CL100" i="11"/>
  <c r="CM100" i="11" s="1"/>
  <c r="CO100" i="11" s="1"/>
  <c r="CL54" i="11"/>
  <c r="CM54" i="11" s="1"/>
  <c r="CO54" i="11" s="1"/>
  <c r="CL26" i="11"/>
  <c r="CM26" i="11" s="1"/>
  <c r="CO26" i="11" s="1"/>
  <c r="CL79" i="11"/>
  <c r="CM79" i="11" s="1"/>
  <c r="CO79" i="11" s="1"/>
  <c r="CL109" i="11"/>
  <c r="CM109" i="11" s="1"/>
  <c r="CO109" i="11" s="1"/>
  <c r="CL60" i="11"/>
  <c r="CM60" i="11" s="1"/>
  <c r="CO60" i="11" s="1"/>
  <c r="CL101" i="11"/>
  <c r="CM101" i="11" s="1"/>
  <c r="CO101" i="11" s="1"/>
  <c r="CL122" i="11"/>
  <c r="CM122" i="11" s="1"/>
  <c r="CO122" i="11" s="1"/>
  <c r="CL52" i="11"/>
  <c r="CM52" i="11" s="1"/>
  <c r="CO52" i="11" s="1"/>
  <c r="CL17" i="11"/>
  <c r="CM17" i="11" s="1"/>
  <c r="CO17" i="11" s="1"/>
  <c r="CL34" i="11"/>
  <c r="CM34" i="11" s="1"/>
  <c r="CO34" i="11" s="1"/>
  <c r="CL13" i="11"/>
  <c r="CM13" i="11" s="1"/>
  <c r="CO13" i="11" s="1"/>
  <c r="CL62" i="11"/>
  <c r="CM62" i="11" s="1"/>
  <c r="CO62" i="11" s="1"/>
  <c r="CL3" i="11"/>
  <c r="CM3" i="11" s="1"/>
  <c r="CO3" i="11" s="1"/>
  <c r="CL66" i="11"/>
  <c r="CM66" i="11" s="1"/>
  <c r="CO66" i="11" s="1"/>
  <c r="CL98" i="11"/>
  <c r="CM98" i="11" s="1"/>
  <c r="CO98" i="11" s="1"/>
  <c r="CL68" i="11"/>
  <c r="CM68" i="11" s="1"/>
  <c r="CO68" i="11" s="1"/>
  <c r="CL27" i="11"/>
  <c r="CM27" i="11" s="1"/>
  <c r="CO27" i="11" s="1"/>
  <c r="CL86" i="11"/>
  <c r="CM86" i="11" s="1"/>
  <c r="CO86" i="11" s="1"/>
  <c r="CL56" i="11"/>
  <c r="CM56" i="11" s="1"/>
  <c r="CO56" i="11" s="1"/>
  <c r="CL88" i="11"/>
  <c r="CM88" i="11" s="1"/>
  <c r="CO88" i="11" s="1"/>
  <c r="CL22" i="11"/>
  <c r="CM22" i="11" s="1"/>
  <c r="CO22" i="11" s="1"/>
  <c r="CL45" i="11"/>
  <c r="CM45" i="11" s="1"/>
  <c r="CO45" i="11" s="1"/>
  <c r="CL47" i="11"/>
  <c r="CM47" i="11" s="1"/>
  <c r="CO47" i="11" s="1"/>
  <c r="CL78" i="11"/>
  <c r="CM78" i="11" s="1"/>
  <c r="CO78" i="11" s="1"/>
  <c r="CL11" i="11"/>
  <c r="CM11" i="11" s="1"/>
  <c r="CO11" i="11" s="1"/>
  <c r="CL71" i="11"/>
  <c r="CM71" i="11" s="1"/>
  <c r="CO71" i="11" s="1"/>
  <c r="CL103" i="11"/>
  <c r="CM103" i="11" s="1"/>
  <c r="CO103" i="11" s="1"/>
  <c r="CL75" i="11"/>
  <c r="CM75" i="11" s="1"/>
  <c r="CO75" i="11" s="1"/>
  <c r="CL43" i="11"/>
  <c r="CM43" i="11" s="1"/>
  <c r="CO43" i="11" s="1"/>
  <c r="CL102" i="11"/>
  <c r="CM102" i="11" s="1"/>
  <c r="CO102" i="11" s="1"/>
  <c r="CL58" i="11"/>
  <c r="CM58" i="11" s="1"/>
  <c r="CO58" i="11" s="1"/>
  <c r="CL90" i="11"/>
  <c r="CM90" i="11" s="1"/>
  <c r="CO90" i="11" s="1"/>
  <c r="CL125" i="11"/>
  <c r="CM125" i="11" s="1"/>
  <c r="CO125" i="11" s="1"/>
  <c r="CL76" i="11"/>
  <c r="CM76" i="11" s="1"/>
  <c r="CO76" i="11" s="1"/>
  <c r="CL2" i="11"/>
  <c r="CM2" i="11" l="1"/>
  <c r="CL127" i="11"/>
  <c r="CO2" i="11" l="1"/>
  <c r="CM127" i="11"/>
</calcChain>
</file>

<file path=xl/sharedStrings.xml><?xml version="1.0" encoding="utf-8"?>
<sst xmlns="http://schemas.openxmlformats.org/spreadsheetml/2006/main" count="697" uniqueCount="312">
  <si>
    <t>stock</t>
  </si>
  <si>
    <t>Fid</t>
  </si>
  <si>
    <t>RSI</t>
  </si>
  <si>
    <t>fid (ALL)</t>
  </si>
  <si>
    <t>fidRoll</t>
  </si>
  <si>
    <t>fidRoth</t>
  </si>
  <si>
    <t>fidSI</t>
  </si>
  <si>
    <t>Acct</t>
  </si>
  <si>
    <t>Etrade</t>
  </si>
  <si>
    <t>Total</t>
  </si>
  <si>
    <t>FidDiff</t>
  </si>
  <si>
    <t>SUM</t>
  </si>
  <si>
    <t>Invest</t>
  </si>
  <si>
    <t>ET$</t>
  </si>
  <si>
    <t>ETTarget</t>
  </si>
  <si>
    <t>ETDiff</t>
  </si>
  <si>
    <t>FidTarget</t>
  </si>
  <si>
    <t>Upward</t>
  </si>
  <si>
    <t>Downward</t>
  </si>
  <si>
    <t>RSIRev</t>
  </si>
  <si>
    <t>PctInvested</t>
  </si>
  <si>
    <t>TotalIn</t>
  </si>
  <si>
    <t>LoHiAdj</t>
  </si>
  <si>
    <t>DIRECTION</t>
  </si>
  <si>
    <t>down</t>
  </si>
  <si>
    <t>direction</t>
  </si>
  <si>
    <t>dev_quantile</t>
  </si>
  <si>
    <t>fair_value_mult</t>
  </si>
  <si>
    <t>drop</t>
  </si>
  <si>
    <t>climb</t>
  </si>
  <si>
    <t>geomean</t>
  </si>
  <si>
    <t>score</t>
  </si>
  <si>
    <t>statusAdj</t>
  </si>
  <si>
    <t>sharpe</t>
  </si>
  <si>
    <t>dirMult</t>
  </si>
  <si>
    <t>TotalTarget</t>
  </si>
  <si>
    <t>fair val &gt;</t>
  </si>
  <si>
    <t>&lt;</t>
  </si>
  <si>
    <t>q &gt;</t>
  </si>
  <si>
    <t xml:space="preserve">&lt; </t>
  </si>
  <si>
    <t>climb &gt;</t>
  </si>
  <si>
    <t>drop &lt;</t>
  </si>
  <si>
    <t>geomean &gt;</t>
  </si>
  <si>
    <t>score &gt;</t>
  </si>
  <si>
    <t>rsi &gt;</t>
  </si>
  <si>
    <t>nUpDown</t>
  </si>
  <si>
    <t>adjSharpe</t>
  </si>
  <si>
    <t>sharpeMin</t>
  </si>
  <si>
    <t>sharpeMax</t>
  </si>
  <si>
    <t>sharpeFinal</t>
  </si>
  <si>
    <t>Buy Greens first, then as needed (No buying Red)</t>
  </si>
  <si>
    <t>Sell Reds first, then as needed (No selling Green)</t>
  </si>
  <si>
    <t>buy_pt_up</t>
  </si>
  <si>
    <t>sell_pt_up</t>
  </si>
  <si>
    <t>buy_pt_down</t>
  </si>
  <si>
    <t>sell_pt_down</t>
  </si>
  <si>
    <t>yestDir</t>
  </si>
  <si>
    <t>meanScore</t>
  </si>
  <si>
    <t>401k</t>
  </si>
  <si>
    <t>1, 2</t>
  </si>
  <si>
    <t>-1, -2</t>
  </si>
  <si>
    <t>5, 6</t>
  </si>
  <si>
    <t>3,  4</t>
  </si>
  <si>
    <t>-5, -6</t>
  </si>
  <si>
    <t>-3, -4</t>
  </si>
  <si>
    <t>TD</t>
  </si>
  <si>
    <t>TDTarget</t>
  </si>
  <si>
    <t>TDDiff</t>
  </si>
  <si>
    <t>price</t>
  </si>
  <si>
    <t>sellPt</t>
  </si>
  <si>
    <t>buyBase</t>
  </si>
  <si>
    <t>sellBase</t>
  </si>
  <si>
    <t>buyPt</t>
  </si>
  <si>
    <t>Amt In</t>
  </si>
  <si>
    <t>Buy Daily</t>
  </si>
  <si>
    <t>Sell Daily</t>
  </si>
  <si>
    <t>Sell Full</t>
  </si>
  <si>
    <t xml:space="preserve">Buy Full </t>
  </si>
  <si>
    <t>Buy Half+</t>
  </si>
  <si>
    <t>Sell Half+</t>
  </si>
  <si>
    <t>portion_self_managed</t>
  </si>
  <si>
    <t>in_self_managed</t>
  </si>
  <si>
    <t>portionNormSelfManaged</t>
  </si>
  <si>
    <t>Self-Managed</t>
  </si>
  <si>
    <t>amtIO</t>
  </si>
  <si>
    <t>fBS</t>
  </si>
  <si>
    <t>diAmt</t>
  </si>
  <si>
    <t>bsPt</t>
  </si>
  <si>
    <t>nShrs</t>
  </si>
  <si>
    <t>currentlyActive</t>
  </si>
  <si>
    <t>statusAdj2</t>
  </si>
  <si>
    <t>dirMult2</t>
  </si>
  <si>
    <t>ssMin</t>
  </si>
  <si>
    <t>ssMax</t>
  </si>
  <si>
    <t>adjSS</t>
  </si>
  <si>
    <t>ssFinal</t>
  </si>
  <si>
    <t xml:space="preserve">TRADE ONLY </t>
  </si>
  <si>
    <t>WHEN AMT</t>
  </si>
  <si>
    <t>IN CHANGES</t>
  </si>
  <si>
    <t>amtETInOut</t>
  </si>
  <si>
    <t>OR</t>
  </si>
  <si>
    <t>RED/GREEN</t>
  </si>
  <si>
    <t>fracETBuySell</t>
  </si>
  <si>
    <t>buySellPtET</t>
  </si>
  <si>
    <t>nSharesET</t>
  </si>
  <si>
    <t>PctTargET</t>
  </si>
  <si>
    <t>amtInOutFid</t>
  </si>
  <si>
    <t>fracBuySellFid</t>
  </si>
  <si>
    <t>dolAmtFid</t>
  </si>
  <si>
    <t>buySellPtFid</t>
  </si>
  <si>
    <t>nSharesFid</t>
  </si>
  <si>
    <t>pctTargFid</t>
  </si>
  <si>
    <t>dolAmtETAdj</t>
  </si>
  <si>
    <t>upDownCopy</t>
  </si>
  <si>
    <t>ETSY</t>
  </si>
  <si>
    <t>FLGT</t>
  </si>
  <si>
    <t>JD</t>
  </si>
  <si>
    <t>LSPD</t>
  </si>
  <si>
    <t>MTCH</t>
  </si>
  <si>
    <t>NVCR</t>
  </si>
  <si>
    <t>PYPL</t>
  </si>
  <si>
    <t>RDFN</t>
  </si>
  <si>
    <t>RGEN</t>
  </si>
  <si>
    <t>TREX</t>
  </si>
  <si>
    <t>TTD</t>
  </si>
  <si>
    <t>TWLO</t>
  </si>
  <si>
    <t>TWTR</t>
  </si>
  <si>
    <t>XPEV</t>
  </si>
  <si>
    <t>VLD</t>
  </si>
  <si>
    <t>inFid</t>
  </si>
  <si>
    <t>inEt</t>
  </si>
  <si>
    <t>portionET</t>
  </si>
  <si>
    <t>portionFid</t>
  </si>
  <si>
    <t>statusAdj3</t>
  </si>
  <si>
    <t>dirMilt3</t>
  </si>
  <si>
    <t>portionNormFid</t>
  </si>
  <si>
    <t>portionNormET</t>
  </si>
  <si>
    <t>ALL FOOL</t>
  </si>
  <si>
    <t>BLAST OFF</t>
  </si>
  <si>
    <t>ONLY</t>
  </si>
  <si>
    <t>STOCK</t>
  </si>
  <si>
    <t>ADVISOR</t>
  </si>
  <si>
    <t>AND MINE</t>
  </si>
  <si>
    <t>MELI</t>
  </si>
  <si>
    <t>MNST</t>
  </si>
  <si>
    <t>AMD</t>
  </si>
  <si>
    <t>AMRK</t>
  </si>
  <si>
    <t>AMZN</t>
  </si>
  <si>
    <t>BROS</t>
  </si>
  <si>
    <t>BYND</t>
  </si>
  <si>
    <t>DDOG</t>
  </si>
  <si>
    <t>DOCS</t>
  </si>
  <si>
    <t>EDIT</t>
  </si>
  <si>
    <t>GH</t>
  </si>
  <si>
    <t>GMED</t>
  </si>
  <si>
    <t>DUOL</t>
  </si>
  <si>
    <t>ISRG</t>
  </si>
  <si>
    <t>LULU</t>
  </si>
  <si>
    <t>INTG</t>
  </si>
  <si>
    <t>MDB</t>
  </si>
  <si>
    <t>IDXX</t>
  </si>
  <si>
    <t>MSFT</t>
  </si>
  <si>
    <t>NVDA</t>
  </si>
  <si>
    <t>GOOG</t>
  </si>
  <si>
    <t>DOCU</t>
  </si>
  <si>
    <t>OKTA</t>
  </si>
  <si>
    <t>OPEN</t>
  </si>
  <si>
    <t>CHWY</t>
  </si>
  <si>
    <t>PAYC</t>
  </si>
  <si>
    <t>PINS</t>
  </si>
  <si>
    <t>PANW</t>
  </si>
  <si>
    <t>QDEL</t>
  </si>
  <si>
    <t>RBLX</t>
  </si>
  <si>
    <t>RIVN</t>
  </si>
  <si>
    <t>SNOW</t>
  </si>
  <si>
    <t>TASK</t>
  </si>
  <si>
    <t>SHOP</t>
  </si>
  <si>
    <t>TDOC</t>
  </si>
  <si>
    <t>VEEV</t>
  </si>
  <si>
    <t>ZEN</t>
  </si>
  <si>
    <t>ZM</t>
  </si>
  <si>
    <t>UPST</t>
  </si>
  <si>
    <t>AAPL</t>
  </si>
  <si>
    <t>ABMD</t>
  </si>
  <si>
    <t>ABNB</t>
  </si>
  <si>
    <t>ADBE</t>
  </si>
  <si>
    <t>ADYEY</t>
  </si>
  <si>
    <t>ANET</t>
  </si>
  <si>
    <t>ASML</t>
  </si>
  <si>
    <t>AXON</t>
  </si>
  <si>
    <t>PAC</t>
  </si>
  <si>
    <t>ROKU</t>
  </si>
  <si>
    <t>RVLV</t>
  </si>
  <si>
    <t>SE</t>
  </si>
  <si>
    <t>TEAM</t>
  </si>
  <si>
    <t>TTWO</t>
  </si>
  <si>
    <t>TYL</t>
  </si>
  <si>
    <t>wSharpe</t>
  </si>
  <si>
    <t>AMEH</t>
  </si>
  <si>
    <t>APT</t>
  </si>
  <si>
    <t>BYRN</t>
  </si>
  <si>
    <t>EP</t>
  </si>
  <si>
    <t>FCUV</t>
  </si>
  <si>
    <t>GME</t>
  </si>
  <si>
    <t>INTZ</t>
  </si>
  <si>
    <t>MCVT</t>
  </si>
  <si>
    <t>MICS</t>
  </si>
  <si>
    <t>MNMD</t>
  </si>
  <si>
    <t>OMQS</t>
  </si>
  <si>
    <t>POWW</t>
  </si>
  <si>
    <t>RVP</t>
  </si>
  <si>
    <t>VIRT</t>
  </si>
  <si>
    <t>ZYXI</t>
  </si>
  <si>
    <t>CRWD</t>
  </si>
  <si>
    <t>PRPH</t>
  </si>
  <si>
    <t>WAVD</t>
  </si>
  <si>
    <t>WKHS</t>
  </si>
  <si>
    <t>KREF</t>
  </si>
  <si>
    <t>CIZN</t>
  </si>
  <si>
    <t>LFMD</t>
  </si>
  <si>
    <t>PETV</t>
  </si>
  <si>
    <t>st</t>
  </si>
  <si>
    <t>o</t>
  </si>
  <si>
    <t>AMGN</t>
  </si>
  <si>
    <t>LRCX</t>
  </si>
  <si>
    <t>ODFL</t>
  </si>
  <si>
    <t>VRTX</t>
  </si>
  <si>
    <t>SOBR</t>
  </si>
  <si>
    <t>cappedET</t>
  </si>
  <si>
    <t>cappeDFid</t>
  </si>
  <si>
    <t>cappedSlf</t>
  </si>
  <si>
    <t>DTST</t>
  </si>
  <si>
    <t>GGE</t>
  </si>
  <si>
    <t>TSLA</t>
  </si>
  <si>
    <t>DMTarget</t>
  </si>
  <si>
    <t>DMDiff</t>
  </si>
  <si>
    <t>DMAmtIO</t>
  </si>
  <si>
    <t>DMfBS</t>
  </si>
  <si>
    <t>DMdiAmt</t>
  </si>
  <si>
    <t>DMBSPt</t>
  </si>
  <si>
    <t>DMNShares</t>
  </si>
  <si>
    <t>DMTotal</t>
  </si>
  <si>
    <t>DMInvested</t>
  </si>
  <si>
    <t>Link</t>
  </si>
  <si>
    <t>DMIRA</t>
  </si>
  <si>
    <t>PTON</t>
  </si>
  <si>
    <t>https://drive.google.com/drive/folders/11wGnpuH3ZcG_6yy3OCOXjwJdiobPGCqX</t>
  </si>
  <si>
    <t>DYAI</t>
  </si>
  <si>
    <t>HMY</t>
  </si>
  <si>
    <t>IEI</t>
  </si>
  <si>
    <t>statCopy</t>
  </si>
  <si>
    <t>BTTR</t>
  </si>
  <si>
    <t>MOBQ</t>
  </si>
  <si>
    <t>CTGO</t>
  </si>
  <si>
    <t>NAN</t>
  </si>
  <si>
    <t>RMD</t>
  </si>
  <si>
    <t>Owned</t>
  </si>
  <si>
    <t>FKWL</t>
  </si>
  <si>
    <t>CEF</t>
  </si>
  <si>
    <t>CENN</t>
  </si>
  <si>
    <t>MIY</t>
  </si>
  <si>
    <t>RVYL</t>
  </si>
  <si>
    <t>ACN</t>
  </si>
  <si>
    <t>TSCO</t>
  </si>
  <si>
    <t>Cash</t>
  </si>
  <si>
    <t>CGAU</t>
  </si>
  <si>
    <t>HNRG</t>
  </si>
  <si>
    <t>MGF</t>
  </si>
  <si>
    <t>MIN</t>
  </si>
  <si>
    <t>MMU</t>
  </si>
  <si>
    <t>MUE</t>
  </si>
  <si>
    <t>NXN</t>
  </si>
  <si>
    <t>NXP</t>
  </si>
  <si>
    <t>ABST</t>
  </si>
  <si>
    <t>AGI</t>
  </si>
  <si>
    <t>GCBC</t>
  </si>
  <si>
    <t>IDR</t>
  </si>
  <si>
    <t>MTA</t>
  </si>
  <si>
    <t>MA</t>
  </si>
  <si>
    <t>NET</t>
  </si>
  <si>
    <t>SBUX</t>
  </si>
  <si>
    <t>ZEST</t>
  </si>
  <si>
    <t>CVE</t>
  </si>
  <si>
    <t>FSI</t>
  </si>
  <si>
    <t>HBM</t>
  </si>
  <si>
    <t>PACB</t>
  </si>
  <si>
    <t>FNV</t>
  </si>
  <si>
    <t>settled</t>
  </si>
  <si>
    <t>total</t>
  </si>
  <si>
    <t>DIS</t>
  </si>
  <si>
    <t>FTNT</t>
  </si>
  <si>
    <t>MASI</t>
  </si>
  <si>
    <t>SAM</t>
  </si>
  <si>
    <t>CHEF</t>
  </si>
  <si>
    <t>COOP</t>
  </si>
  <si>
    <t>DQ</t>
  </si>
  <si>
    <t>neach</t>
  </si>
  <si>
    <t>lohi</t>
  </si>
  <si>
    <t>lohi2</t>
  </si>
  <si>
    <t>hilo3</t>
  </si>
  <si>
    <t>BRTX</t>
  </si>
  <si>
    <t>CZFS</t>
  </si>
  <si>
    <t>ESOA</t>
  </si>
  <si>
    <t>NOW</t>
  </si>
  <si>
    <t>TMUS</t>
  </si>
  <si>
    <t>DGX</t>
  </si>
  <si>
    <t>FCN</t>
  </si>
  <si>
    <t>NEN</t>
  </si>
  <si>
    <t>YORW</t>
  </si>
  <si>
    <t>lh3</t>
  </si>
  <si>
    <t>CFFN</t>
  </si>
  <si>
    <t>EBMT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</si>
</sst>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45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7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9" borderId="0" xfId="0" applyFill="1"/>
    <xf numFmtId="1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1" fontId="0" fillId="0" borderId="0" xfId="0" applyNumberFormat="1" applyBorder="1"/>
    <xf numFmtId="1" fontId="3" fillId="4" borderId="0" xfId="0" applyNumberFormat="1" applyFont="1" applyFill="1" applyBorder="1"/>
    <xf numFmtId="0" fontId="0" fillId="10" borderId="0" xfId="0" applyFill="1" applyBorder="1"/>
    <xf numFmtId="0" fontId="0" fillId="3" borderId="0" xfId="0" applyFill="1" applyBorder="1"/>
    <xf numFmtId="0" fontId="0" fillId="0" borderId="1" xfId="0" applyFill="1" applyBorder="1"/>
    <xf numFmtId="0" fontId="0" fillId="11" borderId="0" xfId="0" applyFill="1" applyBorder="1"/>
    <xf numFmtId="1" fontId="0" fillId="11" borderId="0" xfId="0" applyNumberFormat="1" applyFill="1" applyBorder="1"/>
    <xf numFmtId="1" fontId="4" fillId="12" borderId="0" xfId="0" applyNumberFormat="1" applyFont="1" applyFill="1" applyBorder="1"/>
    <xf numFmtId="164" fontId="0" fillId="0" borderId="0" xfId="0" applyNumberFormat="1" applyFill="1" applyBorder="1"/>
    <xf numFmtId="164" fontId="0" fillId="0" borderId="1" xfId="0" applyNumberFormat="1" applyBorder="1"/>
    <xf numFmtId="1" fontId="0" fillId="0" borderId="3" xfId="0" applyNumberFormat="1" applyBorder="1"/>
    <xf numFmtId="2" fontId="0" fillId="0" borderId="0" xfId="0" applyNumberFormat="1"/>
    <xf numFmtId="1" fontId="0" fillId="2" borderId="0" xfId="0" applyNumberFormat="1" applyFill="1" applyBorder="1"/>
    <xf numFmtId="165" fontId="0" fillId="0" borderId="0" xfId="0" applyNumberFormat="1" applyFill="1" applyBorder="1"/>
    <xf numFmtId="165" fontId="0" fillId="0" borderId="1" xfId="0" applyNumberFormat="1" applyFill="1" applyBorder="1"/>
    <xf numFmtId="0" fontId="5" fillId="8" borderId="0" xfId="0" applyFont="1" applyFill="1" applyBorder="1"/>
    <xf numFmtId="0" fontId="5" fillId="5" borderId="0" xfId="0" applyFont="1" applyFill="1" applyBorder="1"/>
    <xf numFmtId="165" fontId="5" fillId="0" borderId="0" xfId="0" applyNumberFormat="1" applyFont="1" applyFill="1" applyBorder="1"/>
    <xf numFmtId="0" fontId="6" fillId="0" borderId="0" xfId="0" applyFont="1"/>
    <xf numFmtId="0" fontId="5" fillId="2" borderId="0" xfId="0" applyFont="1" applyFill="1" applyBorder="1"/>
    <xf numFmtId="0" fontId="5" fillId="7" borderId="0" xfId="0" applyFont="1" applyFill="1" applyBorder="1"/>
    <xf numFmtId="0" fontId="5" fillId="3" borderId="0" xfId="0" applyFont="1" applyFill="1" applyBorder="1"/>
    <xf numFmtId="0" fontId="5" fillId="9" borderId="0" xfId="0" applyFont="1" applyFill="1" applyBorder="1"/>
    <xf numFmtId="0" fontId="5" fillId="6" borderId="0" xfId="0" applyFont="1" applyFill="1" applyBorder="1"/>
    <xf numFmtId="0" fontId="5" fillId="5" borderId="1" xfId="0" applyFont="1" applyFill="1" applyBorder="1"/>
    <xf numFmtId="2" fontId="0" fillId="0" borderId="0" xfId="0" applyNumberFormat="1" applyBorder="1"/>
    <xf numFmtId="16" fontId="0" fillId="0" borderId="0" xfId="0" applyNumberFormat="1"/>
    <xf numFmtId="0" fontId="0" fillId="0" borderId="0" xfId="0" quotePrefix="1"/>
    <xf numFmtId="1" fontId="5" fillId="0" borderId="0" xfId="0" applyNumberFormat="1" applyFont="1" applyFill="1" applyBorder="1"/>
    <xf numFmtId="0" fontId="6" fillId="5" borderId="0" xfId="0" applyFont="1" applyFill="1"/>
    <xf numFmtId="0" fontId="6" fillId="3" borderId="0" xfId="0" applyFont="1" applyFill="1"/>
    <xf numFmtId="0" fontId="3" fillId="12" borderId="0" xfId="0" applyFont="1" applyFill="1"/>
    <xf numFmtId="0" fontId="3" fillId="12" borderId="0" xfId="0" applyFont="1" applyFill="1" applyBorder="1"/>
    <xf numFmtId="0" fontId="3" fillId="12" borderId="2" xfId="0" applyFont="1" applyFill="1" applyBorder="1"/>
    <xf numFmtId="2" fontId="3" fillId="12" borderId="0" xfId="0" applyNumberFormat="1" applyFont="1" applyFill="1"/>
    <xf numFmtId="165" fontId="0" fillId="0" borderId="0" xfId="0" applyNumberFormat="1" applyFont="1" applyFill="1" applyBorder="1"/>
    <xf numFmtId="166" fontId="0" fillId="2" borderId="0" xfId="0" applyNumberFormat="1" applyFill="1" applyBorder="1"/>
    <xf numFmtId="1" fontId="0" fillId="0" borderId="0" xfId="0" applyNumberFormat="1" applyFill="1" applyBorder="1"/>
    <xf numFmtId="1" fontId="5" fillId="8" borderId="0" xfId="0" applyNumberFormat="1" applyFont="1" applyFill="1" applyBorder="1"/>
    <xf numFmtId="2" fontId="5" fillId="13" borderId="0" xfId="0" applyNumberFormat="1" applyFont="1" applyFill="1" applyBorder="1"/>
    <xf numFmtId="1" fontId="6" fillId="0" borderId="0" xfId="0" applyNumberFormat="1" applyFont="1"/>
    <xf numFmtId="1" fontId="6" fillId="14" borderId="0" xfId="0" applyNumberFormat="1" applyFont="1" applyFill="1"/>
    <xf numFmtId="2" fontId="0" fillId="0" borderId="0" xfId="0" applyNumberFormat="1" applyFill="1" applyBorder="1"/>
    <xf numFmtId="0" fontId="0" fillId="2" borderId="0" xfId="0" applyFill="1" applyBorder="1"/>
    <xf numFmtId="1" fontId="0" fillId="15" borderId="0" xfId="0" applyNumberFormat="1" applyFill="1" applyBorder="1"/>
    <xf numFmtId="1" fontId="5" fillId="15" borderId="0" xfId="0" applyNumberFormat="1" applyFont="1" applyFill="1" applyBorder="1"/>
    <xf numFmtId="1" fontId="0" fillId="2" borderId="5" xfId="0" applyNumberFormat="1" applyFill="1" applyBorder="1"/>
    <xf numFmtId="0" fontId="3" fillId="12" borderId="6" xfId="0" applyFont="1" applyFill="1" applyBorder="1"/>
    <xf numFmtId="0" fontId="3" fillId="12" borderId="7" xfId="0" applyFont="1" applyFill="1" applyBorder="1"/>
    <xf numFmtId="0" fontId="3" fillId="12" borderId="8" xfId="0" applyFont="1" applyFill="1" applyBorder="1"/>
    <xf numFmtId="0" fontId="3" fillId="12" borderId="4" xfId="0" applyFont="1" applyFill="1" applyBorder="1"/>
    <xf numFmtId="0" fontId="3" fillId="12" borderId="9" xfId="0" applyFont="1" applyFill="1" applyBorder="1"/>
    <xf numFmtId="166" fontId="0" fillId="0" borderId="0" xfId="0" applyNumberFormat="1" applyFill="1" applyBorder="1"/>
    <xf numFmtId="1" fontId="0" fillId="8" borderId="0" xfId="0" applyNumberFormat="1" applyFill="1" applyBorder="1"/>
    <xf numFmtId="2" fontId="0" fillId="13" borderId="0" xfId="0" applyNumberFormat="1" applyFill="1" applyBorder="1"/>
    <xf numFmtId="2" fontId="0" fillId="0" borderId="10" xfId="0" applyNumberFormat="1" applyFill="1" applyBorder="1"/>
    <xf numFmtId="1" fontId="0" fillId="0" borderId="10" xfId="0" applyNumberFormat="1" applyFill="1" applyBorder="1"/>
    <xf numFmtId="0" fontId="0" fillId="7" borderId="0" xfId="0" applyFill="1"/>
    <xf numFmtId="0" fontId="0" fillId="11" borderId="10" xfId="0" applyFill="1" applyBorder="1"/>
    <xf numFmtId="0" fontId="3" fillId="12" borderId="10" xfId="0" applyFont="1" applyFill="1" applyBorder="1"/>
    <xf numFmtId="1" fontId="5" fillId="11" borderId="10" xfId="0" applyNumberFormat="1" applyFont="1" applyFill="1" applyBorder="1"/>
    <xf numFmtId="1" fontId="0" fillId="2" borderId="0" xfId="0" applyNumberFormat="1" applyFill="1"/>
    <xf numFmtId="1" fontId="6" fillId="0" borderId="0" xfId="0" applyNumberFormat="1" applyFont="1" applyBorder="1"/>
    <xf numFmtId="1" fontId="0" fillId="7" borderId="0" xfId="0" applyNumberFormat="1" applyFill="1"/>
    <xf numFmtId="2" fontId="6" fillId="0" borderId="0" xfId="0" applyNumberFormat="1" applyFont="1" applyBorder="1"/>
    <xf numFmtId="2" fontId="6" fillId="15" borderId="0" xfId="0" applyNumberFormat="1" applyFont="1" applyFill="1"/>
    <xf numFmtId="2" fontId="6" fillId="0" borderId="0" xfId="0" applyNumberFormat="1" applyFont="1"/>
    <xf numFmtId="0" fontId="0" fillId="7" borderId="0" xfId="0" applyFill="1" applyBorder="1"/>
  </cellXfs>
  <cellStyles count="45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Normal" xfId="0" builtinId="0"/>
  </cellStyles>
  <dxfs count="5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EBE8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B938F-136C-BB4C-ACCB-15CE282D195B}">
  <dimension ref="A1:CN28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0" sqref="H20"/>
    </sheetView>
  </sheetViews>
  <sheetFormatPr baseColWidth="10" defaultRowHeight="16" x14ac:dyDescent="0.2"/>
  <cols>
    <col min="66" max="66" width="10.6640625" customWidth="1"/>
    <col min="67" max="67" width="10.83203125" hidden="1" customWidth="1"/>
  </cols>
  <sheetData>
    <row r="1" spans="1:92" x14ac:dyDescent="0.2">
      <c r="A1" s="40" t="s">
        <v>0</v>
      </c>
      <c r="B1" s="41" t="s">
        <v>56</v>
      </c>
      <c r="C1" s="41" t="s">
        <v>25</v>
      </c>
      <c r="D1" s="40" t="s">
        <v>2</v>
      </c>
      <c r="E1" s="42" t="s">
        <v>19</v>
      </c>
      <c r="F1" s="40" t="s">
        <v>27</v>
      </c>
      <c r="G1" s="42" t="s">
        <v>26</v>
      </c>
      <c r="H1" s="42" t="s">
        <v>28</v>
      </c>
      <c r="I1" s="43" t="s">
        <v>29</v>
      </c>
      <c r="J1" s="42" t="s">
        <v>30</v>
      </c>
      <c r="K1" s="42" t="s">
        <v>31</v>
      </c>
      <c r="L1" s="42" t="s">
        <v>33</v>
      </c>
      <c r="M1" s="41" t="s">
        <v>197</v>
      </c>
      <c r="N1" s="41" t="s">
        <v>45</v>
      </c>
      <c r="O1" s="40" t="s">
        <v>52</v>
      </c>
      <c r="P1" s="40" t="s">
        <v>53</v>
      </c>
      <c r="Q1" s="40" t="s">
        <v>54</v>
      </c>
      <c r="R1" s="40" t="s">
        <v>55</v>
      </c>
      <c r="S1" s="40" t="s">
        <v>68</v>
      </c>
      <c r="T1" s="40" t="s">
        <v>70</v>
      </c>
      <c r="U1" s="40" t="s">
        <v>71</v>
      </c>
      <c r="V1" s="40" t="s">
        <v>72</v>
      </c>
      <c r="W1" s="40" t="s">
        <v>69</v>
      </c>
      <c r="X1" s="41" t="s">
        <v>22</v>
      </c>
      <c r="Y1" s="41" t="s">
        <v>57</v>
      </c>
      <c r="Z1" s="41" t="s">
        <v>32</v>
      </c>
      <c r="AA1" s="41" t="s">
        <v>90</v>
      </c>
      <c r="AB1" s="41" t="s">
        <v>133</v>
      </c>
      <c r="AC1" s="41" t="s">
        <v>34</v>
      </c>
      <c r="AD1" s="41" t="s">
        <v>91</v>
      </c>
      <c r="AE1" s="41" t="s">
        <v>134</v>
      </c>
      <c r="AF1" s="41" t="s">
        <v>47</v>
      </c>
      <c r="AG1" s="41" t="s">
        <v>48</v>
      </c>
      <c r="AH1" s="41" t="s">
        <v>46</v>
      </c>
      <c r="AI1" s="41" t="s">
        <v>49</v>
      </c>
      <c r="AJ1" s="41" t="s">
        <v>92</v>
      </c>
      <c r="AK1" s="41" t="s">
        <v>93</v>
      </c>
      <c r="AL1" s="41" t="s">
        <v>94</v>
      </c>
      <c r="AM1" s="41" t="s">
        <v>95</v>
      </c>
      <c r="AN1" s="41" t="s">
        <v>130</v>
      </c>
      <c r="AO1" s="41" t="s">
        <v>129</v>
      </c>
      <c r="AP1" s="41" t="s">
        <v>81</v>
      </c>
      <c r="AQ1" s="41" t="s">
        <v>89</v>
      </c>
      <c r="AR1" s="40" t="s">
        <v>131</v>
      </c>
      <c r="AS1" s="40" t="s">
        <v>132</v>
      </c>
      <c r="AT1" s="40" t="s">
        <v>80</v>
      </c>
      <c r="AU1" s="40" t="s">
        <v>228</v>
      </c>
      <c r="AV1" s="40" t="s">
        <v>229</v>
      </c>
      <c r="AW1" s="40" t="s">
        <v>230</v>
      </c>
      <c r="AX1" s="40" t="s">
        <v>136</v>
      </c>
      <c r="AY1" s="40" t="s">
        <v>135</v>
      </c>
      <c r="AZ1" s="40" t="s">
        <v>82</v>
      </c>
      <c r="BA1" s="40" t="s">
        <v>113</v>
      </c>
      <c r="BB1" s="56" t="s">
        <v>13</v>
      </c>
      <c r="BC1" s="57" t="s">
        <v>14</v>
      </c>
      <c r="BD1" s="58" t="s">
        <v>15</v>
      </c>
      <c r="BE1" s="59" t="s">
        <v>103</v>
      </c>
      <c r="BF1" s="59" t="s">
        <v>297</v>
      </c>
      <c r="BG1" s="59" t="s">
        <v>104</v>
      </c>
      <c r="BH1" s="60" t="s">
        <v>105</v>
      </c>
      <c r="BI1" s="41" t="s">
        <v>4</v>
      </c>
      <c r="BJ1" s="40" t="s">
        <v>5</v>
      </c>
      <c r="BK1" s="40" t="s">
        <v>6</v>
      </c>
      <c r="BL1" s="40" t="s">
        <v>3</v>
      </c>
      <c r="BM1" s="41" t="s">
        <v>16</v>
      </c>
      <c r="BN1" s="40" t="s">
        <v>10</v>
      </c>
      <c r="BO1" s="40" t="s">
        <v>109</v>
      </c>
      <c r="BP1" s="40" t="s">
        <v>298</v>
      </c>
      <c r="BQ1" s="40" t="s">
        <v>309</v>
      </c>
      <c r="BR1" s="40" t="s">
        <v>110</v>
      </c>
      <c r="BS1" s="40" t="s">
        <v>111</v>
      </c>
      <c r="BT1" s="40" t="s">
        <v>21</v>
      </c>
      <c r="BU1" s="68" t="s">
        <v>35</v>
      </c>
      <c r="BV1" s="40" t="s">
        <v>65</v>
      </c>
      <c r="BW1" s="41" t="s">
        <v>66</v>
      </c>
      <c r="BX1" s="41" t="s">
        <v>67</v>
      </c>
      <c r="BY1" s="41" t="s">
        <v>84</v>
      </c>
      <c r="BZ1" s="41" t="s">
        <v>85</v>
      </c>
      <c r="CA1" s="41" t="s">
        <v>86</v>
      </c>
      <c r="CB1" s="41" t="s">
        <v>87</v>
      </c>
      <c r="CC1" s="41" t="s">
        <v>299</v>
      </c>
      <c r="CD1" s="41" t="s">
        <v>88</v>
      </c>
      <c r="CE1" s="40" t="s">
        <v>244</v>
      </c>
      <c r="CF1" s="41" t="s">
        <v>234</v>
      </c>
      <c r="CG1" s="41" t="s">
        <v>235</v>
      </c>
      <c r="CH1" s="41" t="s">
        <v>236</v>
      </c>
      <c r="CI1" s="41" t="s">
        <v>237</v>
      </c>
      <c r="CJ1" s="41" t="s">
        <v>238</v>
      </c>
      <c r="CK1" s="41" t="s">
        <v>239</v>
      </c>
      <c r="CL1" s="41" t="s">
        <v>240</v>
      </c>
      <c r="CM1" s="41" t="s">
        <v>250</v>
      </c>
      <c r="CN1" s="41" t="s">
        <v>256</v>
      </c>
    </row>
    <row r="2" spans="1:92" x14ac:dyDescent="0.2">
      <c r="A2" s="33" t="s">
        <v>182</v>
      </c>
      <c r="B2">
        <v>0</v>
      </c>
      <c r="C2">
        <v>0</v>
      </c>
      <c r="D2">
        <v>6.91170595285657E-2</v>
      </c>
      <c r="E2">
        <v>0.93088294047143405</v>
      </c>
      <c r="F2">
        <v>0.31783869686134197</v>
      </c>
      <c r="G2">
        <v>0.31783869686134197</v>
      </c>
      <c r="H2">
        <v>4.93104889260342E-2</v>
      </c>
      <c r="I2">
        <v>6.2682824905975704E-3</v>
      </c>
      <c r="J2">
        <v>1.7581014599216498E-2</v>
      </c>
      <c r="K2">
        <v>7.4752436547013204E-2</v>
      </c>
      <c r="L2">
        <v>0.87598360374470496</v>
      </c>
      <c r="M2">
        <v>-0.85008086466066701</v>
      </c>
      <c r="N2" s="21">
        <v>1</v>
      </c>
      <c r="O2">
        <v>1.0011411627437801</v>
      </c>
      <c r="P2">
        <v>0.99016302426682501</v>
      </c>
      <c r="Q2">
        <v>1.01313452489158</v>
      </c>
      <c r="R2">
        <v>0.98433353219598096</v>
      </c>
      <c r="S2">
        <v>134.509994506835</v>
      </c>
      <c r="T2" s="27">
        <f>IF(C2,P2,R2)</f>
        <v>0.98433353219598096</v>
      </c>
      <c r="U2" s="27">
        <f>IF(D2 = 0,O2,Q2)</f>
        <v>1.01313452489158</v>
      </c>
      <c r="V2" s="39">
        <f>S2*T2^(1-N2)</f>
        <v>134.509994506835</v>
      </c>
      <c r="W2" s="38">
        <f>S2*U2^(N2+1)</f>
        <v>138.06664934066254</v>
      </c>
      <c r="X2" s="44">
        <f>0.5 * (D2-MAX($D$3:$D$151))/(MIN($D$3:$D$151)-MAX($D$3:$D$151)) + 0.75</f>
        <v>1.2178457062016148</v>
      </c>
      <c r="Y2" s="44">
        <f>AVERAGE(D2, F2, G2, H2, I2, J2, K2)</f>
        <v>0.12181523940201586</v>
      </c>
      <c r="Z2" s="22">
        <f>AI2^N2</f>
        <v>1.9005648108157809</v>
      </c>
      <c r="AA2" s="22">
        <f>(Z2+AB2)/2</f>
        <v>1.5818716657094498</v>
      </c>
      <c r="AB2" s="22">
        <f>AM2^N2</f>
        <v>1.2631785206031185</v>
      </c>
      <c r="AC2" s="22">
        <v>1</v>
      </c>
      <c r="AD2" s="22">
        <v>1</v>
      </c>
      <c r="AE2" s="22">
        <v>1</v>
      </c>
      <c r="AF2" s="22">
        <f>PERCENTILE($L$2:$L$151, 0.05)</f>
        <v>-2.4581207071075768E-2</v>
      </c>
      <c r="AG2" s="22">
        <f>PERCENTILE($L$2:$L$151, 0.95)</f>
        <v>0.95085622292800409</v>
      </c>
      <c r="AH2" s="22">
        <f>MIN(MAX(L2,AF2), AG2)</f>
        <v>0.87598360374470496</v>
      </c>
      <c r="AI2" s="22">
        <f>AH2-$AH$152+1</f>
        <v>1.9005648108157809</v>
      </c>
      <c r="AJ2" s="22">
        <f>PERCENTILE($M$2:$M$151, 0.02)</f>
        <v>-1.1132593852637855</v>
      </c>
      <c r="AK2" s="22">
        <f>PERCENTILE($M$2:$M$151, 0.98)</f>
        <v>1.0497352809010159</v>
      </c>
      <c r="AL2" s="22">
        <f>MIN(MAX(M2,AJ2), AK2)</f>
        <v>-0.85008086466066701</v>
      </c>
      <c r="AM2" s="22">
        <f>AL2-$AL$152 + 1</f>
        <v>1.2631785206031185</v>
      </c>
      <c r="AN2" s="46">
        <v>1</v>
      </c>
      <c r="AO2" s="51">
        <v>1</v>
      </c>
      <c r="AP2" s="51">
        <v>1</v>
      </c>
      <c r="AQ2" s="21">
        <v>1</v>
      </c>
      <c r="AR2" s="17">
        <f>(AI2^4)*AB2*AE2*AN2</f>
        <v>16.481451931625532</v>
      </c>
      <c r="AS2" s="17">
        <f>(AM2^4) *Z2*AC2*AO2*(M2 &gt; 0)</f>
        <v>0</v>
      </c>
      <c r="AT2" s="17">
        <f>(AM2^4)*AA2*AP2*AQ2</f>
        <v>4.0274501715663202</v>
      </c>
      <c r="AU2" s="17">
        <f>MIN(AR2, 0.05*AR$152)</f>
        <v>16.481451931625532</v>
      </c>
      <c r="AV2" s="17">
        <f>MIN(AS2, 0.05*AS$152)</f>
        <v>0</v>
      </c>
      <c r="AW2" s="17">
        <f>MIN(AT2, 0.05*AT$152)</f>
        <v>4.0274501715663202</v>
      </c>
      <c r="AX2" s="14">
        <f>AU2/$AU$152</f>
        <v>2.958997591039933E-2</v>
      </c>
      <c r="AY2" s="14">
        <f>AV2/$AV$152</f>
        <v>0</v>
      </c>
      <c r="AZ2" s="67">
        <f>AW2/$AW$152</f>
        <v>1.1843899281363875E-3</v>
      </c>
      <c r="BA2" s="21">
        <f>N2</f>
        <v>1</v>
      </c>
      <c r="BB2" s="66">
        <v>3228</v>
      </c>
      <c r="BC2" s="15">
        <f>$D$158*AX2</f>
        <v>3779.7939328184998</v>
      </c>
      <c r="BD2" s="19">
        <f>BC2-BB2</f>
        <v>551.7939328184998</v>
      </c>
      <c r="BE2" s="63">
        <f>(IF(BD2 &gt; 0, V2, W2))</f>
        <v>134.509994506835</v>
      </c>
      <c r="BF2" s="63">
        <f>IF(BD2&gt;0, S2*(T2^(2-N2)), S2*(U2^(N2 + 2)))</f>
        <v>132.4026980085749</v>
      </c>
      <c r="BG2" s="46">
        <f>BD2/BE2</f>
        <v>4.1022522886985984</v>
      </c>
      <c r="BH2" s="64">
        <f>BB2/BC2</f>
        <v>0.85401481069444429</v>
      </c>
      <c r="BI2" s="66">
        <v>0</v>
      </c>
      <c r="BJ2" s="66">
        <v>538</v>
      </c>
      <c r="BK2" s="66">
        <v>0</v>
      </c>
      <c r="BL2" s="10">
        <f>SUM(BI2:BK2)</f>
        <v>538</v>
      </c>
      <c r="BM2" s="15">
        <f>AY2*$D$157</f>
        <v>0</v>
      </c>
      <c r="BN2" s="9">
        <f>BM2-BL2</f>
        <v>-538</v>
      </c>
      <c r="BO2" s="48">
        <f>IF(BN2&gt;0,V2,W2)</f>
        <v>138.06664934066254</v>
      </c>
      <c r="BP2" s="48">
        <f xml:space="preserve"> IF(BN2 &gt;0, S2*T2^(2-N2), S2*U2^(N2+2))</f>
        <v>139.88008918312451</v>
      </c>
      <c r="BQ2" s="48">
        <f>IF(BN2&gt;0, S2*T2^(3-N2), S2*U2^(N2+3))</f>
        <v>141.71734769633667</v>
      </c>
      <c r="BR2" s="46">
        <f>BN2/BP2</f>
        <v>-3.8461513939676961</v>
      </c>
      <c r="BS2" s="64" t="e">
        <f>BL2/BM2</f>
        <v>#DIV/0!</v>
      </c>
      <c r="BT2" s="16">
        <f>BB2+BL2+BV2</f>
        <v>3766</v>
      </c>
      <c r="BU2" s="69">
        <f>BC2+BM2+BW2</f>
        <v>3791.0930127329211</v>
      </c>
      <c r="BV2" s="66">
        <v>0</v>
      </c>
      <c r="BW2" s="15">
        <f>AZ2*$D$160</f>
        <v>11.299079914421137</v>
      </c>
      <c r="BX2" s="37">
        <f>BW2-BV2</f>
        <v>11.299079914421137</v>
      </c>
      <c r="BY2" s="54">
        <f>BX2*(BX2&lt;&gt;0)</f>
        <v>11.299079914421137</v>
      </c>
      <c r="BZ2" s="26">
        <f>BY2/$BY$152</f>
        <v>2.1939960998876018E-2</v>
      </c>
      <c r="CA2" s="47">
        <f>BZ2 * $BX$152</f>
        <v>11.299079914421137</v>
      </c>
      <c r="CB2" s="48">
        <f>IF(CA2&gt;0, V2, W2)</f>
        <v>134.509994506835</v>
      </c>
      <c r="CC2" s="48">
        <f>IF(BX2&gt;0, S2*T2^(2-N2), S2*U2^(N2+2))</f>
        <v>132.4026980085749</v>
      </c>
      <c r="CD2" s="65">
        <f>CA2/CB2</f>
        <v>8.4001787048225515E-2</v>
      </c>
      <c r="CE2" s="66">
        <v>0</v>
      </c>
      <c r="CF2" s="15">
        <f>AZ2*$CE$155</f>
        <v>7.6120740681325625</v>
      </c>
      <c r="CG2" s="37">
        <f>CF2-CE2</f>
        <v>7.6120740681325625</v>
      </c>
      <c r="CH2" s="54">
        <f>CG2*(CG2&lt;&gt;0)</f>
        <v>7.6120740681325625</v>
      </c>
      <c r="CI2" s="26">
        <f>CH2/$CH$152</f>
        <v>1.1843899281363871E-3</v>
      </c>
      <c r="CJ2" s="47">
        <f>CI2 * $CG$152</f>
        <v>7.6120740681325616</v>
      </c>
      <c r="CK2" s="48">
        <f>IF(CA2&gt;0,V2,W2)</f>
        <v>134.509994506835</v>
      </c>
      <c r="CL2" s="65">
        <f>CJ2/CK2</f>
        <v>5.6591141022950243E-2</v>
      </c>
      <c r="CM2" s="70">
        <f>N2</f>
        <v>1</v>
      </c>
      <c r="CN2" s="1">
        <f>BT2+BV2</f>
        <v>3766</v>
      </c>
    </row>
    <row r="3" spans="1:92" x14ac:dyDescent="0.2">
      <c r="A3" s="25" t="s">
        <v>183</v>
      </c>
      <c r="B3">
        <v>0</v>
      </c>
      <c r="C3">
        <v>0</v>
      </c>
      <c r="D3">
        <v>0.93607670795045905</v>
      </c>
      <c r="E3">
        <v>6.3923292049540503E-2</v>
      </c>
      <c r="F3">
        <v>0.434644417957886</v>
      </c>
      <c r="G3">
        <v>0.434644417957886</v>
      </c>
      <c r="H3">
        <v>0.95068951107396504</v>
      </c>
      <c r="I3">
        <v>0.78478896782281604</v>
      </c>
      <c r="J3">
        <v>0.86376538487931698</v>
      </c>
      <c r="K3">
        <v>0.61272408387710697</v>
      </c>
      <c r="L3">
        <v>0.95206597799491299</v>
      </c>
      <c r="M3">
        <v>-0.30498639581669101</v>
      </c>
      <c r="N3" s="21">
        <v>0</v>
      </c>
      <c r="O3">
        <v>1.0020177231879499</v>
      </c>
      <c r="P3">
        <v>0.99731830551299905</v>
      </c>
      <c r="Q3">
        <v>1.03321315348855</v>
      </c>
      <c r="R3">
        <v>1.0003478927154901</v>
      </c>
      <c r="S3">
        <v>381</v>
      </c>
      <c r="T3" s="27">
        <f>IF(C3,P3,R3)</f>
        <v>1.0003478927154901</v>
      </c>
      <c r="U3" s="27">
        <f>IF(D3 = 0,O3,Q3)</f>
        <v>1.03321315348855</v>
      </c>
      <c r="V3" s="39">
        <f>S3*T3^(1-N3)</f>
        <v>381.13254712460173</v>
      </c>
      <c r="W3" s="38">
        <f>S3*U3^(N3+1)</f>
        <v>393.65421147913759</v>
      </c>
      <c r="X3" s="44">
        <f>0.5 * (D3-MAX($D$3:$D$151))/(MIN($D$3:$D$151)-MAX($D$3:$D$151)) + 0.75</f>
        <v>0.75711269850590179</v>
      </c>
      <c r="Y3" s="44">
        <f>AVERAGE(D3, F3, G3, H3, I3, J3, K3)</f>
        <v>0.7167619273599195</v>
      </c>
      <c r="Z3" s="22">
        <f>AI3^N3</f>
        <v>1</v>
      </c>
      <c r="AA3" s="22">
        <f>(Z3+AB3)/2</f>
        <v>1</v>
      </c>
      <c r="AB3" s="22">
        <f>AM3^N3</f>
        <v>1</v>
      </c>
      <c r="AC3" s="22">
        <v>1</v>
      </c>
      <c r="AD3" s="22">
        <v>1</v>
      </c>
      <c r="AE3" s="22">
        <v>1</v>
      </c>
      <c r="AF3" s="22">
        <f>PERCENTILE($L$2:$L$151, 0.05)</f>
        <v>-2.4581207071075768E-2</v>
      </c>
      <c r="AG3" s="22">
        <f>PERCENTILE($L$2:$L$151, 0.95)</f>
        <v>0.95085622292800409</v>
      </c>
      <c r="AH3" s="22">
        <f>MIN(MAX(L3,AF3), AG3)</f>
        <v>0.95085622292800409</v>
      </c>
      <c r="AI3" s="22">
        <f>AH3-$AH$152+1</f>
        <v>1.9754374299990798</v>
      </c>
      <c r="AJ3" s="22">
        <f>PERCENTILE($M$2:$M$151, 0.02)</f>
        <v>-1.1132593852637855</v>
      </c>
      <c r="AK3" s="22">
        <f>PERCENTILE($M$2:$M$151, 0.98)</f>
        <v>1.0497352809010159</v>
      </c>
      <c r="AL3" s="22">
        <f>MIN(MAX(M3,AJ3), AK3)</f>
        <v>-0.30498639581669101</v>
      </c>
      <c r="AM3" s="22">
        <f>AL3-$AL$152 + 1</f>
        <v>1.8082729894470946</v>
      </c>
      <c r="AN3" s="46">
        <v>1</v>
      </c>
      <c r="AO3" s="51">
        <v>1</v>
      </c>
      <c r="AP3" s="51">
        <v>1</v>
      </c>
      <c r="AQ3" s="21">
        <v>1</v>
      </c>
      <c r="AR3" s="17">
        <f>(AI3^4)*AB3*AE3*AN3</f>
        <v>15.228359247559174</v>
      </c>
      <c r="AS3" s="17">
        <f>(AM3^4) *Z3*AC3*AO3*(M3 &gt; 0)</f>
        <v>0</v>
      </c>
      <c r="AT3" s="17">
        <f>(AM3^4)*AA3*AP3*AQ3</f>
        <v>10.691926898680258</v>
      </c>
      <c r="AU3" s="17">
        <f>MIN(AR3, 0.05*AR$152)</f>
        <v>15.228359247559174</v>
      </c>
      <c r="AV3" s="17">
        <f>MIN(AS3, 0.05*AS$152)</f>
        <v>0</v>
      </c>
      <c r="AW3" s="17">
        <f>MIN(AT3, 0.05*AT$152)</f>
        <v>10.691926898680258</v>
      </c>
      <c r="AX3" s="14">
        <f>AU3/$AU$152</f>
        <v>2.7340235869968067E-2</v>
      </c>
      <c r="AY3" s="14">
        <f>AV3/$AV$152</f>
        <v>0</v>
      </c>
      <c r="AZ3" s="67">
        <f>AW3/$AW$152</f>
        <v>3.144274911349798E-3</v>
      </c>
      <c r="BA3" s="21">
        <f>N3</f>
        <v>0</v>
      </c>
      <c r="BB3" s="66">
        <v>2286</v>
      </c>
      <c r="BC3" s="15">
        <f>$D$158*AX3</f>
        <v>3492.4143897938511</v>
      </c>
      <c r="BD3" s="19">
        <f>BC3-BB3</f>
        <v>1206.4143897938511</v>
      </c>
      <c r="BE3" s="63">
        <f>(IF(BD3 &gt; 0, V3, W3))</f>
        <v>381.13254712460173</v>
      </c>
      <c r="BF3" s="63">
        <f>IF(BD3&gt;0, S3*(T3^(2-N3)), S3*(U3^(N3 + 2)))</f>
        <v>381.26514036138252</v>
      </c>
      <c r="BG3" s="46">
        <f>BD3/BE3</f>
        <v>3.1653407689672961</v>
      </c>
      <c r="BH3" s="64">
        <f>BB3/BC3</f>
        <v>0.65456149954041887</v>
      </c>
      <c r="BI3" s="66">
        <v>1524</v>
      </c>
      <c r="BJ3" s="66">
        <v>0</v>
      </c>
      <c r="BK3" s="66">
        <v>0</v>
      </c>
      <c r="BL3" s="10">
        <f>SUM(BI3:BK3)</f>
        <v>1524</v>
      </c>
      <c r="BM3" s="15">
        <f>AY3*$D$157</f>
        <v>0</v>
      </c>
      <c r="BN3" s="9">
        <f>BM3-BL3</f>
        <v>-1524</v>
      </c>
      <c r="BO3" s="48">
        <f>IF(BN3&gt;0,V3,W3)</f>
        <v>393.65421147913759</v>
      </c>
      <c r="BP3" s="48">
        <f xml:space="preserve"> IF(BN3 &gt;0, S3*T3^(2-N3), S3*U3^(N3+2))</f>
        <v>406.72870922640828</v>
      </c>
      <c r="BQ3" s="48">
        <f>IF(BN3&gt;0, S3*T3^(3-N3), S3*U3^(N3+3))</f>
        <v>420.23745227414486</v>
      </c>
      <c r="BR3" s="46">
        <f>BN3/BP3</f>
        <v>-3.7469693322082538</v>
      </c>
      <c r="BS3" s="64" t="e">
        <f>BL3/BM3</f>
        <v>#DIV/0!</v>
      </c>
      <c r="BT3" s="16">
        <f>BB3+BL3+BV3</f>
        <v>3810</v>
      </c>
      <c r="BU3" s="69">
        <f>BC3+BM3+BW3</f>
        <v>3522.4107724481282</v>
      </c>
      <c r="BV3" s="66">
        <v>0</v>
      </c>
      <c r="BW3" s="15">
        <f>AZ3*$D$160</f>
        <v>29.996382654277074</v>
      </c>
      <c r="BX3" s="37">
        <f>BW3-BV3</f>
        <v>29.996382654277074</v>
      </c>
      <c r="BY3" s="54">
        <f>BX3*(BX3&lt;&gt;0)</f>
        <v>29.996382654277074</v>
      </c>
      <c r="BZ3" s="26">
        <f>BY3/$BY$152</f>
        <v>5.824540321218856E-2</v>
      </c>
      <c r="CA3" s="47">
        <f>BZ3 * $BX$152</f>
        <v>29.996382654277074</v>
      </c>
      <c r="CB3" s="48">
        <f>IF(CA3&gt;0, V3, W3)</f>
        <v>381.13254712460173</v>
      </c>
      <c r="CC3" s="48">
        <f>IF(BX3&gt;0, S3*T3^(2-N3), S3*U3^(N3+2))</f>
        <v>381.26514036138252</v>
      </c>
      <c r="CD3" s="65">
        <f>CA3/CB3</f>
        <v>7.8703282835801761E-2</v>
      </c>
      <c r="CE3" s="66">
        <v>0</v>
      </c>
      <c r="CF3" s="15">
        <f>AZ3*$CE$155</f>
        <v>20.208254855245151</v>
      </c>
      <c r="CG3" s="37">
        <f>CF3-CE3</f>
        <v>20.208254855245151</v>
      </c>
      <c r="CH3" s="54">
        <f>CG3*(CG3&lt;&gt;0)</f>
        <v>20.208254855245151</v>
      </c>
      <c r="CI3" s="26">
        <f>CH3/$CH$152</f>
        <v>3.1442749113497971E-3</v>
      </c>
      <c r="CJ3" s="47">
        <f>CI3 * $CG$152</f>
        <v>20.208254855245151</v>
      </c>
      <c r="CK3" s="48">
        <f>IF(CA3&gt;0,V3,W3)</f>
        <v>381.13254712460173</v>
      </c>
      <c r="CL3" s="65">
        <f>CJ3/CK3</f>
        <v>5.3021593164119279E-2</v>
      </c>
      <c r="CM3" s="70">
        <f>N3</f>
        <v>0</v>
      </c>
      <c r="CN3" s="1">
        <f>BT3+BV3</f>
        <v>3810</v>
      </c>
    </row>
    <row r="4" spans="1:92" x14ac:dyDescent="0.2">
      <c r="A4" s="25" t="s">
        <v>184</v>
      </c>
      <c r="B4">
        <v>0</v>
      </c>
      <c r="C4">
        <v>0</v>
      </c>
      <c r="D4">
        <v>0.123232323232323</v>
      </c>
      <c r="E4">
        <v>0.87676767676767597</v>
      </c>
      <c r="F4">
        <v>0.174852652259332</v>
      </c>
      <c r="G4">
        <v>0.174852652259332</v>
      </c>
      <c r="H4">
        <v>0.45454545454545398</v>
      </c>
      <c r="I4">
        <v>4.1558441558441503E-2</v>
      </c>
      <c r="J4">
        <v>0.13744162654880901</v>
      </c>
      <c r="K4">
        <v>0.15502268522024701</v>
      </c>
      <c r="L4">
        <v>-0.122224508168603</v>
      </c>
      <c r="M4">
        <v>-0.616475949357013</v>
      </c>
      <c r="N4" s="21">
        <v>0</v>
      </c>
      <c r="O4">
        <v>1.0150518859231299</v>
      </c>
      <c r="P4">
        <v>0.98807697580262999</v>
      </c>
      <c r="Q4">
        <v>1.0115946220549601</v>
      </c>
      <c r="R4">
        <v>0.98127292244306896</v>
      </c>
      <c r="S4">
        <v>89.569999694824205</v>
      </c>
      <c r="T4" s="27">
        <f>IF(C4,P4,R4)</f>
        <v>0.98127292244306896</v>
      </c>
      <c r="U4" s="27">
        <f>IF(D4 = 0,O4,Q4)</f>
        <v>1.0115946220549601</v>
      </c>
      <c r="V4" s="39">
        <f>S4*T4^(1-N4)</f>
        <v>87.892615363764946</v>
      </c>
      <c r="W4" s="38">
        <f>S4*U4^(N4+1)</f>
        <v>90.608529988748586</v>
      </c>
      <c r="X4" s="44">
        <f>0.5 * (D4-MAX($D$3:$D$151))/(MIN($D$3:$D$151)-MAX($D$3:$D$151)) + 0.75</f>
        <v>1.189086941876351</v>
      </c>
      <c r="Y4" s="44">
        <f>AVERAGE(D4, F4, G4, H4, I4, J4, K4)</f>
        <v>0.18021511937484838</v>
      </c>
      <c r="Z4" s="22">
        <f>AI4^N4</f>
        <v>1</v>
      </c>
      <c r="AA4" s="22">
        <f>(Z4+AB4)/2</f>
        <v>1</v>
      </c>
      <c r="AB4" s="22">
        <f>AM4^N4</f>
        <v>1</v>
      </c>
      <c r="AC4" s="22">
        <v>1</v>
      </c>
      <c r="AD4" s="22">
        <v>1</v>
      </c>
      <c r="AE4" s="22">
        <v>1</v>
      </c>
      <c r="AF4" s="22">
        <f>PERCENTILE($L$2:$L$151, 0.05)</f>
        <v>-2.4581207071075768E-2</v>
      </c>
      <c r="AG4" s="22">
        <f>PERCENTILE($L$2:$L$151, 0.95)</f>
        <v>0.95085622292800409</v>
      </c>
      <c r="AH4" s="22">
        <f>MIN(MAX(L4,AF4), AG4)</f>
        <v>-2.4581207071075768E-2</v>
      </c>
      <c r="AI4" s="22">
        <f>AH4-$AH$152+1</f>
        <v>1</v>
      </c>
      <c r="AJ4" s="22">
        <f>PERCENTILE($M$2:$M$151, 0.02)</f>
        <v>-1.1132593852637855</v>
      </c>
      <c r="AK4" s="22">
        <f>PERCENTILE($M$2:$M$151, 0.98)</f>
        <v>1.0497352809010159</v>
      </c>
      <c r="AL4" s="22">
        <f>MIN(MAX(M4,AJ4), AK4)</f>
        <v>-0.616475949357013</v>
      </c>
      <c r="AM4" s="22">
        <f>AL4-$AL$152 + 1</f>
        <v>1.4967834359067727</v>
      </c>
      <c r="AN4" s="46">
        <v>1</v>
      </c>
      <c r="AO4" s="51">
        <v>1</v>
      </c>
      <c r="AP4" s="51">
        <v>1</v>
      </c>
      <c r="AQ4" s="21">
        <v>1</v>
      </c>
      <c r="AR4" s="17">
        <f>(AI4^4)*AB4*AE4*AN4</f>
        <v>1</v>
      </c>
      <c r="AS4" s="17">
        <f>(AM4^4) *Z4*AC4*AO4*(M4 &gt; 0)</f>
        <v>0</v>
      </c>
      <c r="AT4" s="17">
        <f>(AM4^4)*AA4*AP4*AQ4</f>
        <v>5.0192158600131913</v>
      </c>
      <c r="AU4" s="17">
        <f>MIN(AR4, 0.05*AR$152)</f>
        <v>1</v>
      </c>
      <c r="AV4" s="17">
        <f>MIN(AS4, 0.05*AS$152)</f>
        <v>0</v>
      </c>
      <c r="AW4" s="17">
        <f>MIN(AT4, 0.05*AT$152)</f>
        <v>5.0192158600131913</v>
      </c>
      <c r="AX4" s="14">
        <f>AU4/$AU$152</f>
        <v>1.7953500718963012E-3</v>
      </c>
      <c r="AY4" s="14">
        <f>AV4/$AV$152</f>
        <v>0</v>
      </c>
      <c r="AZ4" s="67">
        <f>AW4/$AW$152</f>
        <v>1.4760477370301213E-3</v>
      </c>
      <c r="BA4" s="21">
        <f>N4</f>
        <v>0</v>
      </c>
      <c r="BB4" s="66">
        <v>179</v>
      </c>
      <c r="BC4" s="15">
        <f>$D$158*AX4</f>
        <v>229.33622283396161</v>
      </c>
      <c r="BD4" s="19">
        <f>BC4-BB4</f>
        <v>50.336222833961614</v>
      </c>
      <c r="BE4" s="63">
        <f>(IF(BD4 &gt; 0, V4, W4))</f>
        <v>87.892615363764946</v>
      </c>
      <c r="BF4" s="63">
        <f>IF(BD4&gt;0, S4*(T4^(2-N4)), S4*(U4^(N4 + 2)))</f>
        <v>86.2466435391662</v>
      </c>
      <c r="BG4" s="46">
        <f>BD4/BE4</f>
        <v>0.5727013882296359</v>
      </c>
      <c r="BH4" s="64">
        <f>BB4/BC4</f>
        <v>0.78051342168304216</v>
      </c>
      <c r="BI4" s="66">
        <v>0</v>
      </c>
      <c r="BJ4" s="66">
        <v>90</v>
      </c>
      <c r="BK4" s="66">
        <v>0</v>
      </c>
      <c r="BL4" s="10">
        <f>SUM(BI4:BK4)</f>
        <v>90</v>
      </c>
      <c r="BM4" s="15">
        <f>AY4*$D$157</f>
        <v>0</v>
      </c>
      <c r="BN4" s="9">
        <f>BM4-BL4</f>
        <v>-90</v>
      </c>
      <c r="BO4" s="48">
        <f>IF(BN4&gt;0,V4,W4)</f>
        <v>90.608529988748586</v>
      </c>
      <c r="BP4" s="48">
        <f xml:space="preserve"> IF(BN4 &gt;0, S4*T4^(2-N4), S4*U4^(N4+2))</f>
        <v>91.659101648923638</v>
      </c>
      <c r="BQ4" s="48">
        <f>IF(BN4&gt;0, S4*T4^(3-N4), S4*U4^(N4+3))</f>
        <v>92.721854290440078</v>
      </c>
      <c r="BR4" s="46">
        <f>BN4/BP4</f>
        <v>-0.98189921547258452</v>
      </c>
      <c r="BS4" s="64" t="e">
        <f>BL4/BM4</f>
        <v>#DIV/0!</v>
      </c>
      <c r="BT4" s="16">
        <f>BB4+BL4+BV4</f>
        <v>269</v>
      </c>
      <c r="BU4" s="69">
        <f>BC4+BM4+BW4</f>
        <v>243.41771824522897</v>
      </c>
      <c r="BV4" s="66">
        <v>0</v>
      </c>
      <c r="BW4" s="15">
        <f>AZ4*$D$160</f>
        <v>14.081495411267356</v>
      </c>
      <c r="BX4" s="37">
        <f>BW4-BV4</f>
        <v>14.081495411267356</v>
      </c>
      <c r="BY4" s="54">
        <f>BX4*(BX4&lt;&gt;0)</f>
        <v>14.081495411267356</v>
      </c>
      <c r="BZ4" s="26">
        <f>BY4/$BY$152</f>
        <v>2.7342709536441499E-2</v>
      </c>
      <c r="CA4" s="47">
        <f>BZ4 * $BX$152</f>
        <v>14.081495411267356</v>
      </c>
      <c r="CB4" s="48">
        <f>IF(CA4&gt;0, V4, W4)</f>
        <v>87.892615363764946</v>
      </c>
      <c r="CC4" s="48">
        <f>IF(BX4&gt;0, S4*T4^(2-N4), S4*U4^(N4+2))</f>
        <v>86.2466435391662</v>
      </c>
      <c r="CD4" s="65">
        <f>CA4/CB4</f>
        <v>0.16021249740934054</v>
      </c>
      <c r="CE4" s="66">
        <v>0</v>
      </c>
      <c r="CF4" s="15">
        <f>AZ4*$CE$155</f>
        <v>9.4865588058925887</v>
      </c>
      <c r="CG4" s="37">
        <f>CF4-CE4</f>
        <v>9.4865588058925887</v>
      </c>
      <c r="CH4" s="54">
        <f>CG4*(CG4&lt;&gt;0)</f>
        <v>9.4865588058925887</v>
      </c>
      <c r="CI4" s="26">
        <f>CH4/$CH$152</f>
        <v>1.4760477370301208E-3</v>
      </c>
      <c r="CJ4" s="47">
        <f>CI4 * $CG$152</f>
        <v>9.4865588058925887</v>
      </c>
      <c r="CK4" s="48">
        <f>IF(CA4&gt;0,V4,W4)</f>
        <v>87.892615363764946</v>
      </c>
      <c r="CL4" s="65">
        <f>CJ4/CK4</f>
        <v>0.10793351371591527</v>
      </c>
      <c r="CM4" s="70">
        <f>N4</f>
        <v>0</v>
      </c>
      <c r="CN4" s="1">
        <f>BT4+BV4</f>
        <v>269</v>
      </c>
    </row>
    <row r="5" spans="1:92" x14ac:dyDescent="0.2">
      <c r="A5" s="25" t="s">
        <v>273</v>
      </c>
      <c r="B5">
        <v>1</v>
      </c>
      <c r="C5">
        <v>1</v>
      </c>
      <c r="D5">
        <v>0.50179784258889304</v>
      </c>
      <c r="E5">
        <v>0.49820215741110602</v>
      </c>
      <c r="F5">
        <v>0.93881605085419095</v>
      </c>
      <c r="G5">
        <v>0.93881605085419095</v>
      </c>
      <c r="H5">
        <v>0.245089845382365</v>
      </c>
      <c r="I5">
        <v>0.675720852486418</v>
      </c>
      <c r="J5">
        <v>0.40695493516793202</v>
      </c>
      <c r="K5">
        <v>0.61810664541807203</v>
      </c>
      <c r="L5">
        <v>0.44396198603082998</v>
      </c>
      <c r="M5">
        <v>0.30681509089182202</v>
      </c>
      <c r="N5" s="21">
        <v>0</v>
      </c>
      <c r="O5">
        <v>1.0070031150676499</v>
      </c>
      <c r="P5">
        <v>0.99645933158830702</v>
      </c>
      <c r="Q5">
        <v>1.0005302145858099</v>
      </c>
      <c r="R5">
        <v>0.99588968504762299</v>
      </c>
      <c r="S5">
        <v>9.9700002670287997</v>
      </c>
      <c r="T5" s="27">
        <f>IF(C5,P5,R5)</f>
        <v>0.99645933158830702</v>
      </c>
      <c r="U5" s="27">
        <f>IF(D5 = 0,O5,Q5)</f>
        <v>1.0005302145858099</v>
      </c>
      <c r="V5" s="39">
        <f>S5*T5^(1-N5)</f>
        <v>9.9346998020187609</v>
      </c>
      <c r="W5" s="38">
        <f>S5*U5^(N5+1)</f>
        <v>9.9752865065909067</v>
      </c>
      <c r="X5" s="44">
        <f>0.5 * (D5-MAX($D$3:$D$151))/(MIN($D$3:$D$151)-MAX($D$3:$D$151)) + 0.75</f>
        <v>0.98790384107052853</v>
      </c>
      <c r="Y5" s="44">
        <f>AVERAGE(D5, F5, G5, H5, I5, J5, K5)</f>
        <v>0.61790031753600883</v>
      </c>
      <c r="Z5" s="22">
        <f>AI5^N5</f>
        <v>1</v>
      </c>
      <c r="AA5" s="22">
        <f>(Z5+AB5)/2</f>
        <v>1</v>
      </c>
      <c r="AB5" s="22">
        <f>AM5^N5</f>
        <v>1</v>
      </c>
      <c r="AC5" s="22">
        <v>1</v>
      </c>
      <c r="AD5" s="22">
        <v>1</v>
      </c>
      <c r="AE5" s="22">
        <v>1</v>
      </c>
      <c r="AF5" s="22">
        <f>PERCENTILE($L$2:$L$151, 0.05)</f>
        <v>-2.4581207071075768E-2</v>
      </c>
      <c r="AG5" s="22">
        <f>PERCENTILE($L$2:$L$151, 0.95)</f>
        <v>0.95085622292800409</v>
      </c>
      <c r="AH5" s="22">
        <f>MIN(MAX(L5,AF5), AG5)</f>
        <v>0.44396198603082998</v>
      </c>
      <c r="AI5" s="22">
        <f>AH5-$AH$152+1</f>
        <v>1.4685431931019057</v>
      </c>
      <c r="AJ5" s="22">
        <f>PERCENTILE($M$2:$M$151, 0.02)</f>
        <v>-1.1132593852637855</v>
      </c>
      <c r="AK5" s="22">
        <f>PERCENTILE($M$2:$M$151, 0.98)</f>
        <v>1.0497352809010159</v>
      </c>
      <c r="AL5" s="22">
        <f>MIN(MAX(M5,AJ5), AK5)</f>
        <v>0.30681509089182202</v>
      </c>
      <c r="AM5" s="22">
        <f>AL5-$AL$152 + 1</f>
        <v>2.4200744761556074</v>
      </c>
      <c r="AN5" s="46">
        <v>0</v>
      </c>
      <c r="AO5" s="74">
        <v>0.39</v>
      </c>
      <c r="AP5" s="51">
        <v>0.76</v>
      </c>
      <c r="AQ5" s="50">
        <v>1</v>
      </c>
      <c r="AR5" s="17">
        <f>(AI5^4)*AB5*AE5*AN5</f>
        <v>0</v>
      </c>
      <c r="AS5" s="17">
        <f>(AM5^4) *Z5*AC5*AO5*(M5 &gt; 0)</f>
        <v>13.377640849791121</v>
      </c>
      <c r="AT5" s="17">
        <f>(AM5^4)*AA5*AP5*AQ5</f>
        <v>26.069248835490388</v>
      </c>
      <c r="AU5" s="17">
        <f>MIN(AR5, 0.05*AR$152)</f>
        <v>0</v>
      </c>
      <c r="AV5" s="17">
        <f>MIN(AS5, 0.05*AS$152)</f>
        <v>13.377640849791121</v>
      </c>
      <c r="AW5" s="17">
        <f>MIN(AT5, 0.05*AT$152)</f>
        <v>26.069248835490388</v>
      </c>
      <c r="AX5" s="14">
        <f>AU5/$AU$152</f>
        <v>0</v>
      </c>
      <c r="AY5" s="14">
        <f>AV5/$AV$152</f>
        <v>8.7113339731232416E-3</v>
      </c>
      <c r="AZ5" s="67">
        <f>AW5/$AW$152</f>
        <v>7.6664277494531948E-3</v>
      </c>
      <c r="BA5" s="21">
        <f>N5</f>
        <v>0</v>
      </c>
      <c r="BB5" s="66">
        <v>0</v>
      </c>
      <c r="BC5" s="15">
        <f>$D$158*AX5</f>
        <v>0</v>
      </c>
      <c r="BD5" s="19">
        <f>BC5-BB5</f>
        <v>0</v>
      </c>
      <c r="BE5" s="63">
        <f>(IF(BD5 &gt; 0, V5, W5))</f>
        <v>9.9752865065909067</v>
      </c>
      <c r="BF5" s="63">
        <f>IF(BD5&gt;0, S5*(T5^(2-N5)), S5*(U5^(N5 + 2)))</f>
        <v>9.9805755489943344</v>
      </c>
      <c r="BG5" s="46">
        <f>BD5/BE5</f>
        <v>0</v>
      </c>
      <c r="BH5" s="64" t="e">
        <f>BB5/BC5</f>
        <v>#DIV/0!</v>
      </c>
      <c r="BI5" s="66">
        <v>0</v>
      </c>
      <c r="BJ5" s="66">
        <v>0</v>
      </c>
      <c r="BK5" s="66">
        <v>0</v>
      </c>
      <c r="BL5" s="10">
        <f>SUM(BI5:BK5)</f>
        <v>0</v>
      </c>
      <c r="BM5" s="15">
        <f>AY5*$D$157</f>
        <v>1580.2185600566097</v>
      </c>
      <c r="BN5" s="9">
        <f>BM5-BL5</f>
        <v>1580.2185600566097</v>
      </c>
      <c r="BO5" s="48">
        <f>IF(BN5&gt;0,V5,W5)</f>
        <v>9.9346998020187609</v>
      </c>
      <c r="BP5" s="48">
        <f xml:space="preserve"> IF(BN5 &gt;0, S5*T5^(2-N5), S5*U5^(N5+2))</f>
        <v>9.8995243242501001</v>
      </c>
      <c r="BQ5" s="48">
        <f>IF(BN5&gt;0, S5*T5^(3-N5), S5*U5^(N5+3))</f>
        <v>9.8644733911844416</v>
      </c>
      <c r="BR5" s="46">
        <f>BN5/BP5</f>
        <v>159.62570607414645</v>
      </c>
      <c r="BS5" s="64">
        <f>BL5/BM5</f>
        <v>0</v>
      </c>
      <c r="BT5" s="16">
        <f>BB5+BL5+BV5</f>
        <v>40</v>
      </c>
      <c r="BU5" s="69">
        <f>BC5+BM5+BW5</f>
        <v>1653.3562807863932</v>
      </c>
      <c r="BV5" s="66">
        <v>40</v>
      </c>
      <c r="BW5" s="15">
        <f>AZ5*$D$160</f>
        <v>73.137720729783481</v>
      </c>
      <c r="BX5" s="37">
        <f>BW5-BV5</f>
        <v>33.137720729783481</v>
      </c>
      <c r="BY5" s="54">
        <f>BX5*(BX5&lt;&gt;0)</f>
        <v>33.137720729783481</v>
      </c>
      <c r="BZ5" s="26">
        <f>BY5/$BY$152</f>
        <v>6.4345088795696156E-2</v>
      </c>
      <c r="CA5" s="47">
        <f>BZ5 * $BX$152</f>
        <v>33.137720729783481</v>
      </c>
      <c r="CB5" s="48">
        <f>IF(CA5&gt;0, V5, W5)</f>
        <v>9.9346998020187609</v>
      </c>
      <c r="CC5" s="48">
        <f>IF(BX5&gt;0, S5*T5^(2-N5), S5*U5^(N5+2))</f>
        <v>9.8995243242501001</v>
      </c>
      <c r="CD5" s="65">
        <f>CA5/CB5</f>
        <v>3.335553302078619</v>
      </c>
      <c r="CE5" s="66">
        <v>0</v>
      </c>
      <c r="CF5" s="15">
        <f>AZ5*$CE$155</f>
        <v>49.272131145735685</v>
      </c>
      <c r="CG5" s="37">
        <f>CF5-CE5</f>
        <v>49.272131145735685</v>
      </c>
      <c r="CH5" s="54">
        <f>CG5*(CG5&lt;&gt;0)</f>
        <v>49.272131145735685</v>
      </c>
      <c r="CI5" s="26">
        <f>CH5/$CH$152</f>
        <v>7.666427749453193E-3</v>
      </c>
      <c r="CJ5" s="47">
        <f>CI5 * $CG$152</f>
        <v>49.272131145735685</v>
      </c>
      <c r="CK5" s="48">
        <f>IF(CA5&gt;0,V5,W5)</f>
        <v>9.9346998020187609</v>
      </c>
      <c r="CL5" s="65">
        <f>CJ5/CK5</f>
        <v>4.9595993968256034</v>
      </c>
      <c r="CM5" s="70">
        <f>N5</f>
        <v>0</v>
      </c>
      <c r="CN5" s="1">
        <f>BT5+BV5</f>
        <v>80</v>
      </c>
    </row>
    <row r="6" spans="1:92" x14ac:dyDescent="0.2">
      <c r="A6" s="25" t="s">
        <v>262</v>
      </c>
      <c r="B6">
        <v>0</v>
      </c>
      <c r="C6">
        <v>0</v>
      </c>
      <c r="D6">
        <v>4.7942469037155398E-2</v>
      </c>
      <c r="E6">
        <v>0.95205753096284396</v>
      </c>
      <c r="F6">
        <v>0.36154151767977699</v>
      </c>
      <c r="G6">
        <v>0.36154151767977699</v>
      </c>
      <c r="H6">
        <v>8.1905557877141599E-2</v>
      </c>
      <c r="I6">
        <v>0.14375261178437099</v>
      </c>
      <c r="J6">
        <v>0.108508699487622</v>
      </c>
      <c r="K6">
        <v>0.19806665518005201</v>
      </c>
      <c r="L6">
        <v>0.74832854251936098</v>
      </c>
      <c r="M6">
        <v>-0.75173553255467496</v>
      </c>
      <c r="N6" s="21">
        <v>0</v>
      </c>
      <c r="O6">
        <v>1.00249933649094</v>
      </c>
      <c r="P6">
        <v>0.99029509346413902</v>
      </c>
      <c r="Q6">
        <v>1.0179825830081399</v>
      </c>
      <c r="R6">
        <v>0.99034127534398297</v>
      </c>
      <c r="S6">
        <v>264.48001098632801</v>
      </c>
      <c r="T6" s="27">
        <f>IF(C6,P6,R6)</f>
        <v>0.99034127534398297</v>
      </c>
      <c r="U6" s="27">
        <f>IF(D6 = 0,O6,Q6)</f>
        <v>1.0179825830081399</v>
      </c>
      <c r="V6" s="39">
        <f>S6*T6^(1-N6)</f>
        <v>261.92547138319071</v>
      </c>
      <c r="W6" s="38">
        <f>S6*U6^(N6+1)</f>
        <v>269.23604473788339</v>
      </c>
      <c r="X6" s="44">
        <f>0.5 * (D6-MAX($D$3:$D$151))/(MIN($D$3:$D$151)-MAX($D$3:$D$151)) + 0.75</f>
        <v>1.2290986321960262</v>
      </c>
      <c r="Y6" s="44">
        <f>AVERAGE(D6, F6, G6, H6, I6, J6, K6)</f>
        <v>0.18617986124655658</v>
      </c>
      <c r="Z6" s="22">
        <f>AI6^N6</f>
        <v>1</v>
      </c>
      <c r="AA6" s="22">
        <f>(Z6+AB6)/2</f>
        <v>1</v>
      </c>
      <c r="AB6" s="22">
        <f>AM6^N6</f>
        <v>1</v>
      </c>
      <c r="AC6" s="22">
        <v>1</v>
      </c>
      <c r="AD6" s="22">
        <v>1</v>
      </c>
      <c r="AE6" s="22">
        <v>1</v>
      </c>
      <c r="AF6" s="22">
        <f>PERCENTILE($L$2:$L$151, 0.05)</f>
        <v>-2.4581207071075768E-2</v>
      </c>
      <c r="AG6" s="22">
        <f>PERCENTILE($L$2:$L$151, 0.95)</f>
        <v>0.95085622292800409</v>
      </c>
      <c r="AH6" s="22">
        <f>MIN(MAX(L6,AF6), AG6)</f>
        <v>0.74832854251936098</v>
      </c>
      <c r="AI6" s="22">
        <f>AH6-$AH$152+1</f>
        <v>1.7729097495904367</v>
      </c>
      <c r="AJ6" s="22">
        <f>PERCENTILE($M$2:$M$151, 0.02)</f>
        <v>-1.1132593852637855</v>
      </c>
      <c r="AK6" s="22">
        <f>PERCENTILE($M$2:$M$151, 0.98)</f>
        <v>1.0497352809010159</v>
      </c>
      <c r="AL6" s="22">
        <f>MIN(MAX(M6,AJ6), AK6)</f>
        <v>-0.75173553255467496</v>
      </c>
      <c r="AM6" s="22">
        <f>AL6-$AL$152 + 1</f>
        <v>1.3615238527091105</v>
      </c>
      <c r="AN6" s="46">
        <v>1</v>
      </c>
      <c r="AO6" s="73">
        <v>1</v>
      </c>
      <c r="AP6" s="51">
        <v>1</v>
      </c>
      <c r="AQ6" s="21">
        <v>1</v>
      </c>
      <c r="AR6" s="17">
        <f>(AI6^4)*AB6*AE6*AN6</f>
        <v>9.8797626931648175</v>
      </c>
      <c r="AS6" s="17">
        <f>(AM6^4) *Z6*AC6*AO6*(M6 &gt; 0)</f>
        <v>0</v>
      </c>
      <c r="AT6" s="17">
        <f>(AM6^4)*AA6*AP6*AQ6</f>
        <v>3.4363786870537312</v>
      </c>
      <c r="AU6" s="17">
        <f>MIN(AR6, 0.05*AR$152)</f>
        <v>9.8797626931648175</v>
      </c>
      <c r="AV6" s="17">
        <f>MIN(AS6, 0.05*AS$152)</f>
        <v>0</v>
      </c>
      <c r="AW6" s="17">
        <f>MIN(AT6, 0.05*AT$152)</f>
        <v>3.4363786870537312</v>
      </c>
      <c r="AX6" s="14">
        <f>AU6/$AU$152</f>
        <v>1.7737632661491851E-2</v>
      </c>
      <c r="AY6" s="14">
        <f>AV6/$AV$152</f>
        <v>0</v>
      </c>
      <c r="AZ6" s="67">
        <f>AW6/$AW$152</f>
        <v>1.0105680102371346E-3</v>
      </c>
      <c r="BA6" s="21">
        <f>N6</f>
        <v>0</v>
      </c>
      <c r="BB6" s="66">
        <v>2380</v>
      </c>
      <c r="BC6" s="15">
        <f>$D$158*AX6</f>
        <v>2265.7874585463073</v>
      </c>
      <c r="BD6" s="19">
        <f>BC6-BB6</f>
        <v>-114.21254145369267</v>
      </c>
      <c r="BE6" s="63">
        <f>(IF(BD6 &gt; 0, V6, W6))</f>
        <v>269.23604473788339</v>
      </c>
      <c r="BF6" s="63">
        <f>IF(BD6&gt;0, S6*(T6^(2-N6)), S6*(U6^(N6 + 2)))</f>
        <v>274.07760426116567</v>
      </c>
      <c r="BG6" s="46">
        <f>BD6/BE6</f>
        <v>-0.42420969883466042</v>
      </c>
      <c r="BH6" s="64">
        <f>BB6/BC6</f>
        <v>1.0504074382718005</v>
      </c>
      <c r="BI6" s="66">
        <v>0</v>
      </c>
      <c r="BJ6" s="66">
        <v>1587</v>
      </c>
      <c r="BK6" s="66">
        <v>0</v>
      </c>
      <c r="BL6" s="10">
        <f>SUM(BI6:BK6)</f>
        <v>1587</v>
      </c>
      <c r="BM6" s="15">
        <f>AY6*$D$157</f>
        <v>0</v>
      </c>
      <c r="BN6" s="9">
        <f>BM6-BL6</f>
        <v>-1587</v>
      </c>
      <c r="BO6" s="48">
        <f>IF(BN6&gt;0,V6,W6)</f>
        <v>269.23604473788339</v>
      </c>
      <c r="BP6" s="48">
        <f xml:space="preserve"> IF(BN6 &gt;0, S6*T6^(2-N6), S6*U6^(N6+2))</f>
        <v>274.07760426116567</v>
      </c>
      <c r="BQ6" s="48">
        <f>IF(BN6&gt;0, S6*T6^(3-N6), S6*U6^(N6+3))</f>
        <v>279.00622753046423</v>
      </c>
      <c r="BR6" s="46">
        <f>BN6/BP6</f>
        <v>-5.7903308235566904</v>
      </c>
      <c r="BS6" s="64" t="e">
        <f>BL6/BM6</f>
        <v>#DIV/0!</v>
      </c>
      <c r="BT6" s="16">
        <f>BB6+BL6+BV6</f>
        <v>3967</v>
      </c>
      <c r="BU6" s="69">
        <f>BC6+BM6+BW6</f>
        <v>2275.4282773639698</v>
      </c>
      <c r="BV6" s="66">
        <v>0</v>
      </c>
      <c r="BW6" s="15">
        <f>AZ6*$D$160</f>
        <v>9.6408188176622645</v>
      </c>
      <c r="BX6" s="37">
        <f>BW6-BV6</f>
        <v>9.6408188176622645</v>
      </c>
      <c r="BY6" s="54">
        <f>BX6*(BX6&lt;&gt;0)</f>
        <v>9.6408188176622645</v>
      </c>
      <c r="BZ6" s="26">
        <f>BY6/$BY$152</f>
        <v>1.872003653915005E-2</v>
      </c>
      <c r="CA6" s="47">
        <f>BZ6 * $BX$152</f>
        <v>9.6408188176622645</v>
      </c>
      <c r="CB6" s="48">
        <f>IF(CA6&gt;0, V6, W6)</f>
        <v>261.92547138319071</v>
      </c>
      <c r="CC6" s="48">
        <f>IF(BX6&gt;0, S6*T6^(2-N6), S6*U6^(N6+2))</f>
        <v>259.395605374703</v>
      </c>
      <c r="CD6" s="65">
        <f>CA6/CB6</f>
        <v>3.6807488659848502E-2</v>
      </c>
      <c r="CE6" s="66">
        <v>0</v>
      </c>
      <c r="CF6" s="15">
        <f>AZ6*$CE$155</f>
        <v>6.4949206017940639</v>
      </c>
      <c r="CG6" s="37">
        <f>CF6-CE6</f>
        <v>6.4949206017940639</v>
      </c>
      <c r="CH6" s="54">
        <f>CG6*(CG6&lt;&gt;0)</f>
        <v>6.4949206017940639</v>
      </c>
      <c r="CI6" s="26">
        <f>CH6/$CH$152</f>
        <v>1.0105680102371344E-3</v>
      </c>
      <c r="CJ6" s="47">
        <f>CI6 * $CG$152</f>
        <v>6.4949206017940648</v>
      </c>
      <c r="CK6" s="48">
        <f>IF(CA6&gt;0,V6,W6)</f>
        <v>261.92547138319071</v>
      </c>
      <c r="CL6" s="65">
        <f>CJ6/CK6</f>
        <v>2.4796827003862296E-2</v>
      </c>
      <c r="CM6" s="70">
        <f>N6</f>
        <v>0</v>
      </c>
      <c r="CN6" s="1">
        <f>BT6+BV6</f>
        <v>3967</v>
      </c>
    </row>
    <row r="7" spans="1:92" x14ac:dyDescent="0.2">
      <c r="A7" s="25" t="s">
        <v>185</v>
      </c>
      <c r="B7">
        <v>1</v>
      </c>
      <c r="C7">
        <v>1</v>
      </c>
      <c r="D7">
        <v>0.46464242908509701</v>
      </c>
      <c r="E7">
        <v>0.53535757091490199</v>
      </c>
      <c r="F7">
        <v>0.421930870083432</v>
      </c>
      <c r="G7">
        <v>0.421930870083432</v>
      </c>
      <c r="H7">
        <v>7.8980359381529405E-2</v>
      </c>
      <c r="I7">
        <v>0.50146259924780601</v>
      </c>
      <c r="J7">
        <v>0.19901179941146099</v>
      </c>
      <c r="K7">
        <v>0.28977443241691803</v>
      </c>
      <c r="L7">
        <v>0.85276074234737298</v>
      </c>
      <c r="M7">
        <v>-0.98753512409453903</v>
      </c>
      <c r="N7" s="21">
        <v>0</v>
      </c>
      <c r="O7">
        <v>1.0078297270113701</v>
      </c>
      <c r="P7">
        <v>0.99721555473779599</v>
      </c>
      <c r="Q7">
        <v>1.02400899548719</v>
      </c>
      <c r="R7">
        <v>0.99367659677514497</v>
      </c>
      <c r="S7">
        <v>338.54000854492102</v>
      </c>
      <c r="T7" s="27">
        <f>IF(C7,P7,R7)</f>
        <v>0.99721555473779599</v>
      </c>
      <c r="U7" s="27">
        <f>IF(D7 = 0,O7,Q7)</f>
        <v>1.02400899548719</v>
      </c>
      <c r="V7" s="39">
        <f>S7*T7^(1-N7)</f>
        <v>337.59736242206162</v>
      </c>
      <c r="W7" s="38">
        <f>S7*U7^(N7+1)</f>
        <v>346.6680140823093</v>
      </c>
      <c r="X7" s="44">
        <f>0.5 * (D7-MAX($D$3:$D$151))/(MIN($D$3:$D$151)-MAX($D$3:$D$151)) + 0.75</f>
        <v>1.0076495414003452</v>
      </c>
      <c r="Y7" s="44">
        <f>AVERAGE(D7, F7, G7, H7, I7, J7, K7)</f>
        <v>0.33967619424423934</v>
      </c>
      <c r="Z7" s="22">
        <f>AI7^N7</f>
        <v>1</v>
      </c>
      <c r="AA7" s="22">
        <f>(Z7+AB7)/2</f>
        <v>1</v>
      </c>
      <c r="AB7" s="22">
        <f>AM7^N7</f>
        <v>1</v>
      </c>
      <c r="AC7" s="22">
        <v>1</v>
      </c>
      <c r="AD7" s="22">
        <v>1</v>
      </c>
      <c r="AE7" s="22">
        <v>1</v>
      </c>
      <c r="AF7" s="22">
        <f>PERCENTILE($L$2:$L$151, 0.05)</f>
        <v>-2.4581207071075768E-2</v>
      </c>
      <c r="AG7" s="22">
        <f>PERCENTILE($L$2:$L$151, 0.95)</f>
        <v>0.95085622292800409</v>
      </c>
      <c r="AH7" s="22">
        <f>MIN(MAX(L7,AF7), AG7)</f>
        <v>0.85276074234737298</v>
      </c>
      <c r="AI7" s="22">
        <f>AH7-$AH$152+1</f>
        <v>1.8773419494184487</v>
      </c>
      <c r="AJ7" s="22">
        <f>PERCENTILE($M$2:$M$151, 0.02)</f>
        <v>-1.1132593852637855</v>
      </c>
      <c r="AK7" s="22">
        <f>PERCENTILE($M$2:$M$151, 0.98)</f>
        <v>1.0497352809010159</v>
      </c>
      <c r="AL7" s="22">
        <f>MIN(MAX(M7,AJ7), AK7)</f>
        <v>-0.98753512409453903</v>
      </c>
      <c r="AM7" s="22">
        <f>AL7-$AL$152 + 1</f>
        <v>1.1257242611692466</v>
      </c>
      <c r="AN7" s="46">
        <v>1</v>
      </c>
      <c r="AO7" s="51">
        <v>1</v>
      </c>
      <c r="AP7" s="51">
        <v>1</v>
      </c>
      <c r="AQ7" s="21">
        <v>1</v>
      </c>
      <c r="AR7" s="17">
        <f>(AI7^4)*AB7*AE7*AN7</f>
        <v>12.4214855498858</v>
      </c>
      <c r="AS7" s="17">
        <f>(AM7^4) *Z7*AC7*AO7*(M7 &gt; 0)</f>
        <v>0</v>
      </c>
      <c r="AT7" s="17">
        <f>(AM7^4)*AA7*AP7*AQ7</f>
        <v>1.605935519359134</v>
      </c>
      <c r="AU7" s="17">
        <f>MIN(AR7, 0.05*AR$152)</f>
        <v>12.4214855498858</v>
      </c>
      <c r="AV7" s="17">
        <f>MIN(AS7, 0.05*AS$152)</f>
        <v>0</v>
      </c>
      <c r="AW7" s="17">
        <f>MIN(AT7, 0.05*AT$152)</f>
        <v>1.605935519359134</v>
      </c>
      <c r="AX7" s="14">
        <f>AU7/$AU$152</f>
        <v>2.2300914975046337E-2</v>
      </c>
      <c r="AY7" s="14">
        <f>AV7/$AV$152</f>
        <v>0</v>
      </c>
      <c r="AZ7" s="67">
        <f>AW7/$AW$152</f>
        <v>4.7227247348555207E-4</v>
      </c>
      <c r="BA7" s="21">
        <f>N7</f>
        <v>0</v>
      </c>
      <c r="BB7" s="66">
        <v>2708</v>
      </c>
      <c r="BC7" s="15">
        <f>$D$158*AX7</f>
        <v>2848.6965779974439</v>
      </c>
      <c r="BD7" s="19">
        <f>BC7-BB7</f>
        <v>140.69657799744391</v>
      </c>
      <c r="BE7" s="63">
        <f>(IF(BD7 &gt; 0, V7, W7))</f>
        <v>337.59736242206162</v>
      </c>
      <c r="BF7" s="63">
        <f>IF(BD7&gt;0, S7*(T7^(2-N7)), S7*(U7^(N7 + 2)))</f>
        <v>336.65734104573295</v>
      </c>
      <c r="BG7" s="46">
        <f>BD7/BE7</f>
        <v>0.41675852260227714</v>
      </c>
      <c r="BH7" s="64">
        <f>BB7/BC7</f>
        <v>0.95061019166304128</v>
      </c>
      <c r="BI7" s="66">
        <v>0</v>
      </c>
      <c r="BJ7" s="66">
        <v>0</v>
      </c>
      <c r="BK7" s="66">
        <v>0</v>
      </c>
      <c r="BL7" s="10">
        <f>SUM(BI7:BK7)</f>
        <v>0</v>
      </c>
      <c r="BM7" s="15">
        <f>AY7*$D$157</f>
        <v>0</v>
      </c>
      <c r="BN7" s="9">
        <f>BM7-BL7</f>
        <v>0</v>
      </c>
      <c r="BO7" s="48">
        <f>IF(BN7&gt;0,V7,W7)</f>
        <v>346.6680140823093</v>
      </c>
      <c r="BP7" s="48">
        <f xml:space="preserve"> IF(BN7 &gt;0, S7*T7^(2-N7), S7*U7^(N7+2))</f>
        <v>354.99116486796464</v>
      </c>
      <c r="BQ7" s="48">
        <f>IF(BN7&gt;0, S7*T7^(3-N7), S7*U7^(N7+3))</f>
        <v>363.51414614327194</v>
      </c>
      <c r="BR7" s="46">
        <f>BN7/BP7</f>
        <v>0</v>
      </c>
      <c r="BS7" s="64" t="e">
        <f>BL7/BM7</f>
        <v>#DIV/0!</v>
      </c>
      <c r="BT7" s="16">
        <f>BB7+BL7+BV7</f>
        <v>2708</v>
      </c>
      <c r="BU7" s="69">
        <f>BC7+BM7+BW7</f>
        <v>2853.202057394496</v>
      </c>
      <c r="BV7" s="66">
        <v>0</v>
      </c>
      <c r="BW7" s="15">
        <f>AZ7*$D$160</f>
        <v>4.5054793970521665</v>
      </c>
      <c r="BX7" s="37">
        <f>BW7-BV7</f>
        <v>4.5054793970521665</v>
      </c>
      <c r="BY7" s="54">
        <f>BX7*(BX7&lt;&gt;0)</f>
        <v>4.5054793970521665</v>
      </c>
      <c r="BZ7" s="26">
        <f>BY7/$BY$152</f>
        <v>8.7485036835964498E-3</v>
      </c>
      <c r="CA7" s="47">
        <f>BZ7 * $BX$152</f>
        <v>4.5054793970521665</v>
      </c>
      <c r="CB7" s="48">
        <f>IF(CA7&gt;0, V7, W7)</f>
        <v>337.59736242206162</v>
      </c>
      <c r="CC7" s="48">
        <f>IF(BX7&gt;0, S7*T7^(2-N7), S7*U7^(N7+2))</f>
        <v>336.65734104573295</v>
      </c>
      <c r="CD7" s="65">
        <f>CA7/CB7</f>
        <v>1.3345718594268668E-2</v>
      </c>
      <c r="CE7" s="66">
        <v>0</v>
      </c>
      <c r="CF7" s="15">
        <f>AZ7*$CE$155</f>
        <v>3.0352951870916431</v>
      </c>
      <c r="CG7" s="37">
        <f>CF7-CE7</f>
        <v>3.0352951870916431</v>
      </c>
      <c r="CH7" s="54">
        <f>CG7*(CG7&lt;&gt;0)</f>
        <v>3.0352951870916431</v>
      </c>
      <c r="CI7" s="26">
        <f>CH7/$CH$152</f>
        <v>4.7227247348555191E-4</v>
      </c>
      <c r="CJ7" s="47">
        <f>CI7 * $CG$152</f>
        <v>3.0352951870916431</v>
      </c>
      <c r="CK7" s="48">
        <f>IF(CA7&gt;0,V7,W7)</f>
        <v>337.59736242206162</v>
      </c>
      <c r="CL7" s="65">
        <f>CJ7/CK7</f>
        <v>8.9908735225749208E-3</v>
      </c>
      <c r="CM7" s="70">
        <f>N7</f>
        <v>0</v>
      </c>
      <c r="CN7" s="1">
        <f>BT7+BV7</f>
        <v>2708</v>
      </c>
    </row>
    <row r="8" spans="1:92" x14ac:dyDescent="0.2">
      <c r="A8" s="25" t="s">
        <v>186</v>
      </c>
      <c r="B8">
        <v>0</v>
      </c>
      <c r="C8">
        <v>0</v>
      </c>
      <c r="D8">
        <v>0.29308176100628902</v>
      </c>
      <c r="E8">
        <v>0.70691823899370998</v>
      </c>
      <c r="F8">
        <v>0.208899876390605</v>
      </c>
      <c r="G8">
        <v>0.208899876390605</v>
      </c>
      <c r="H8">
        <v>0.29343065693430598</v>
      </c>
      <c r="I8">
        <v>0.28905109489051001</v>
      </c>
      <c r="J8">
        <v>0.29123264353657702</v>
      </c>
      <c r="K8">
        <v>0.246654542296914</v>
      </c>
      <c r="L8">
        <v>0.76513288630916199</v>
      </c>
      <c r="M8">
        <v>1.7727995656703799E-2</v>
      </c>
      <c r="N8" s="21">
        <v>0</v>
      </c>
      <c r="O8">
        <v>1.0306999922347899</v>
      </c>
      <c r="P8">
        <v>0.96181971523807996</v>
      </c>
      <c r="Q8">
        <v>1.0703495579599001</v>
      </c>
      <c r="R8">
        <v>0.98793511182323102</v>
      </c>
      <c r="S8">
        <v>14.524999618530201</v>
      </c>
      <c r="T8" s="27">
        <f>IF(C8,P8,R8)</f>
        <v>0.98793511182323102</v>
      </c>
      <c r="U8" s="27">
        <f>IF(D8 = 0,O8,Q8)</f>
        <v>1.0703495579599001</v>
      </c>
      <c r="V8" s="39">
        <f>S8*T8^(1-N8)</f>
        <v>14.349757122365022</v>
      </c>
      <c r="W8" s="38">
        <f>S8*U8^(N8+1)</f>
        <v>15.546826921061518</v>
      </c>
      <c r="X8" s="44">
        <f>0.5 * (D8-MAX($D$3:$D$151))/(MIN($D$3:$D$151)-MAX($D$3:$D$151)) + 0.75</f>
        <v>1.0988229457797951</v>
      </c>
      <c r="Y8" s="44">
        <f>AVERAGE(D8, F8, G8, H8, I8, J8, K8)</f>
        <v>0.26160720734940085</v>
      </c>
      <c r="Z8" s="22">
        <f>AI8^N8</f>
        <v>1</v>
      </c>
      <c r="AA8" s="22">
        <f>(Z8+AB8)/2</f>
        <v>1</v>
      </c>
      <c r="AB8" s="22">
        <f>AM8^N8</f>
        <v>1</v>
      </c>
      <c r="AC8" s="22">
        <v>1</v>
      </c>
      <c r="AD8" s="22">
        <v>1</v>
      </c>
      <c r="AE8" s="22">
        <v>1</v>
      </c>
      <c r="AF8" s="22">
        <f>PERCENTILE($L$2:$L$151, 0.05)</f>
        <v>-2.4581207071075768E-2</v>
      </c>
      <c r="AG8" s="22">
        <f>PERCENTILE($L$2:$L$151, 0.95)</f>
        <v>0.95085622292800409</v>
      </c>
      <c r="AH8" s="22">
        <f>MIN(MAX(L8,AF8), AG8)</f>
        <v>0.76513288630916199</v>
      </c>
      <c r="AI8" s="22">
        <f>AH8-$AH$152+1</f>
        <v>1.7897140933802378</v>
      </c>
      <c r="AJ8" s="22">
        <f>PERCENTILE($M$2:$M$151, 0.02)</f>
        <v>-1.1132593852637855</v>
      </c>
      <c r="AK8" s="22">
        <f>PERCENTILE($M$2:$M$151, 0.98)</f>
        <v>1.0497352809010159</v>
      </c>
      <c r="AL8" s="22">
        <f>MIN(MAX(M8,AJ8), AK8)</f>
        <v>1.7727995656703799E-2</v>
      </c>
      <c r="AM8" s="22">
        <f>AL8-$AL$152 + 1</f>
        <v>2.1309873809204891</v>
      </c>
      <c r="AN8" s="46">
        <v>1</v>
      </c>
      <c r="AO8" s="51">
        <v>1</v>
      </c>
      <c r="AP8" s="51">
        <v>0</v>
      </c>
      <c r="AQ8" s="21">
        <v>1</v>
      </c>
      <c r="AR8" s="17">
        <f>(AI8^4)*AB8*AE8*AN8</f>
        <v>10.259699295754647</v>
      </c>
      <c r="AS8" s="17">
        <f>(AM8^4) *Z8*AC8*AO8*(M8 &gt; 0)</f>
        <v>20.621654762123587</v>
      </c>
      <c r="AT8" s="17">
        <f>(AM8^4)*AA8*AP8*AQ8</f>
        <v>0</v>
      </c>
      <c r="AU8" s="17">
        <f>MIN(AR8, 0.05*AR$152)</f>
        <v>10.259699295754647</v>
      </c>
      <c r="AV8" s="17">
        <f>MIN(AS8, 0.05*AS$152)</f>
        <v>20.621654762123587</v>
      </c>
      <c r="AW8" s="17">
        <f>MIN(AT8, 0.05*AT$152)</f>
        <v>0</v>
      </c>
      <c r="AX8" s="14">
        <f>AU8/$AU$152</f>
        <v>1.8419751868267536E-2</v>
      </c>
      <c r="AY8" s="14">
        <f>AV8/$AV$152</f>
        <v>1.3428535249853926E-2</v>
      </c>
      <c r="AZ8" s="67">
        <f>AW8/$AW$152</f>
        <v>0</v>
      </c>
      <c r="BA8" s="21">
        <f>N8</f>
        <v>0</v>
      </c>
      <c r="BB8" s="66">
        <v>2760</v>
      </c>
      <c r="BC8" s="15">
        <f>$D$158*AX8</f>
        <v>2352.920683900627</v>
      </c>
      <c r="BD8" s="19">
        <f>BC8-BB8</f>
        <v>-407.07931609937305</v>
      </c>
      <c r="BE8" s="63">
        <f>(IF(BD8 &gt; 0, V8, W8))</f>
        <v>15.546826921061518</v>
      </c>
      <c r="BF8" s="63">
        <f>IF(BD8&gt;0, S8*(T8^(2-N8)), S8*(U8^(N8 + 2)))</f>
        <v>16.64053932263727</v>
      </c>
      <c r="BG8" s="46">
        <f>BD8/BE8</f>
        <v>-26.184077186058889</v>
      </c>
      <c r="BH8" s="64">
        <f>BB8/BC8</f>
        <v>1.1730102161474159</v>
      </c>
      <c r="BI8" s="66">
        <v>189</v>
      </c>
      <c r="BJ8" s="66">
        <v>3457</v>
      </c>
      <c r="BK8" s="66">
        <v>102</v>
      </c>
      <c r="BL8" s="10">
        <f>SUM(BI8:BK8)</f>
        <v>3748</v>
      </c>
      <c r="BM8" s="15">
        <f>AY8*$D$157</f>
        <v>2435.9094372530026</v>
      </c>
      <c r="BN8" s="9">
        <f>BM8-BL8</f>
        <v>-1312.0905627469974</v>
      </c>
      <c r="BO8" s="48">
        <f>IF(BN8&gt;0,V8,W8)</f>
        <v>15.546826921061518</v>
      </c>
      <c r="BP8" s="48">
        <f xml:space="preserve"> IF(BN8 &gt;0, S8*T8^(2-N8), S8*U8^(N8+2))</f>
        <v>16.64053932263727</v>
      </c>
      <c r="BQ8" s="48">
        <f>IF(BN8&gt;0, S8*T8^(3-N8), S8*U8^(N8+3))</f>
        <v>17.811193908199137</v>
      </c>
      <c r="BR8" s="46">
        <f>BN8/BP8</f>
        <v>-78.849040725625429</v>
      </c>
      <c r="BS8" s="64">
        <f>BL8/BM8</f>
        <v>1.5386450508712894</v>
      </c>
      <c r="BT8" s="16">
        <f>BB8+BL8+BV8</f>
        <v>6508</v>
      </c>
      <c r="BU8" s="69">
        <f>BC8+BM8+BW8</f>
        <v>4788.8301211536291</v>
      </c>
      <c r="BV8" s="66">
        <v>0</v>
      </c>
      <c r="BW8" s="15">
        <f>AZ8*$D$160</f>
        <v>0</v>
      </c>
      <c r="BX8" s="37">
        <f>BW8-BV8</f>
        <v>0</v>
      </c>
      <c r="BY8" s="54">
        <f>BX8*(BX8&lt;&gt;0)</f>
        <v>0</v>
      </c>
      <c r="BZ8" s="26">
        <f>BY8/$BY$152</f>
        <v>0</v>
      </c>
      <c r="CA8" s="47">
        <f>BZ8 * $BX$152</f>
        <v>0</v>
      </c>
      <c r="CB8" s="48">
        <f>IF(CA8&gt;0, V8, W8)</f>
        <v>15.546826921061518</v>
      </c>
      <c r="CC8" s="48">
        <f>IF(BX8&gt;0, S8*T8^(2-N8), S8*U8^(N8+2))</f>
        <v>16.64053932263727</v>
      </c>
      <c r="CD8" s="65">
        <f>CA8/CB8</f>
        <v>0</v>
      </c>
      <c r="CE8" s="66">
        <v>0</v>
      </c>
      <c r="CF8" s="15">
        <f>AZ8*$CE$155</f>
        <v>0</v>
      </c>
      <c r="CG8" s="37">
        <f>CF8-CE8</f>
        <v>0</v>
      </c>
      <c r="CH8" s="54">
        <f>CG8*(CG8&lt;&gt;0)</f>
        <v>0</v>
      </c>
      <c r="CI8" s="26">
        <f>CH8/$CH$152</f>
        <v>0</v>
      </c>
      <c r="CJ8" s="47">
        <f>CI8 * $CG$152</f>
        <v>0</v>
      </c>
      <c r="CK8" s="48">
        <f>IF(CA8&gt;0,V8,W8)</f>
        <v>15.546826921061518</v>
      </c>
      <c r="CL8" s="65">
        <f>CJ8/CK8</f>
        <v>0</v>
      </c>
      <c r="CM8" s="70">
        <f>N8</f>
        <v>0</v>
      </c>
      <c r="CN8" s="1">
        <f>BT8+BV8</f>
        <v>6508</v>
      </c>
    </row>
    <row r="9" spans="1:92" x14ac:dyDescent="0.2">
      <c r="A9" s="25" t="s">
        <v>274</v>
      </c>
      <c r="B9">
        <v>0</v>
      </c>
      <c r="C9">
        <v>0</v>
      </c>
      <c r="D9">
        <v>0.69756292449061097</v>
      </c>
      <c r="E9">
        <v>0.30243707550938798</v>
      </c>
      <c r="F9">
        <v>0.73261819626539504</v>
      </c>
      <c r="G9">
        <v>0.73261819626539504</v>
      </c>
      <c r="H9">
        <v>0.90054325114918499</v>
      </c>
      <c r="I9">
        <v>0.78771416631842806</v>
      </c>
      <c r="J9">
        <v>0.84224145962584096</v>
      </c>
      <c r="K9">
        <v>0.78551983996014796</v>
      </c>
      <c r="L9">
        <v>0.18184787253719301</v>
      </c>
      <c r="M9">
        <v>0.426689869193001</v>
      </c>
      <c r="N9" s="21">
        <v>0</v>
      </c>
      <c r="O9">
        <v>1.01130612359252</v>
      </c>
      <c r="P9">
        <v>0.992078834104547</v>
      </c>
      <c r="Q9">
        <v>1.0318208129495401</v>
      </c>
      <c r="R9">
        <v>1.0011795532479599</v>
      </c>
      <c r="S9">
        <v>9.6400003433227504</v>
      </c>
      <c r="T9" s="27">
        <f>IF(C9,P9,R9)</f>
        <v>1.0011795532479599</v>
      </c>
      <c r="U9" s="27">
        <f>IF(D9 = 0,O9,Q9)</f>
        <v>1.0318208129495401</v>
      </c>
      <c r="V9" s="39">
        <f>S9*T9^(1-N9)</f>
        <v>9.6513712370380507</v>
      </c>
      <c r="W9" s="38">
        <f>S9*U9^(N9+1)</f>
        <v>9.9467529910811265</v>
      </c>
      <c r="X9" s="44">
        <f>0.5 * (D9-MAX($D$3:$D$151))/(MIN($D$3:$D$151)-MAX($D$3:$D$151)) + 0.75</f>
        <v>0.88386735546181916</v>
      </c>
      <c r="Y9" s="44">
        <f>AVERAGE(D9, F9, G9, H9, I9, J9, K9)</f>
        <v>0.78268829058214329</v>
      </c>
      <c r="Z9" s="22">
        <f>AI9^N9</f>
        <v>1</v>
      </c>
      <c r="AA9" s="22">
        <f>(Z9+AB9)/2</f>
        <v>1</v>
      </c>
      <c r="AB9" s="22">
        <f>AM9^N9</f>
        <v>1</v>
      </c>
      <c r="AC9" s="22">
        <v>1</v>
      </c>
      <c r="AD9" s="22">
        <v>1</v>
      </c>
      <c r="AE9" s="22">
        <v>1</v>
      </c>
      <c r="AF9" s="22">
        <f>PERCENTILE($L$2:$L$151, 0.05)</f>
        <v>-2.4581207071075768E-2</v>
      </c>
      <c r="AG9" s="22">
        <f>PERCENTILE($L$2:$L$151, 0.95)</f>
        <v>0.95085622292800409</v>
      </c>
      <c r="AH9" s="22">
        <f>MIN(MAX(L9,AF9), AG9)</f>
        <v>0.18184787253719301</v>
      </c>
      <c r="AI9" s="22">
        <f>AH9-$AH$152+1</f>
        <v>1.2064290796082688</v>
      </c>
      <c r="AJ9" s="22">
        <f>PERCENTILE($M$2:$M$151, 0.02)</f>
        <v>-1.1132593852637855</v>
      </c>
      <c r="AK9" s="22">
        <f>PERCENTILE($M$2:$M$151, 0.98)</f>
        <v>1.0497352809010159</v>
      </c>
      <c r="AL9" s="22">
        <f>MIN(MAX(M9,AJ9), AK9)</f>
        <v>0.426689869193001</v>
      </c>
      <c r="AM9" s="22">
        <f>AL9-$AL$152 + 1</f>
        <v>2.5399492544567863</v>
      </c>
      <c r="AN9" s="46">
        <v>0</v>
      </c>
      <c r="AO9" s="74">
        <v>0.39</v>
      </c>
      <c r="AP9" s="51">
        <v>0.76</v>
      </c>
      <c r="AQ9" s="50">
        <v>1</v>
      </c>
      <c r="AR9" s="17">
        <f>(AI9^4)*AB9*AE9*AN9</f>
        <v>0</v>
      </c>
      <c r="AS9" s="17">
        <f>(AM9^4) *Z9*AC9*AO9*(M9 &gt; 0)</f>
        <v>16.231728387350863</v>
      </c>
      <c r="AT9" s="17">
        <f>(AM9^4)*AA9*AP9*AQ9</f>
        <v>31.63106044714527</v>
      </c>
      <c r="AU9" s="17">
        <f>MIN(AR9, 0.05*AR$152)</f>
        <v>0</v>
      </c>
      <c r="AV9" s="17">
        <f>MIN(AS9, 0.05*AS$152)</f>
        <v>16.231728387350863</v>
      </c>
      <c r="AW9" s="17">
        <f>MIN(AT9, 0.05*AT$152)</f>
        <v>31.63106044714527</v>
      </c>
      <c r="AX9" s="14">
        <f>AU9/$AU$152</f>
        <v>0</v>
      </c>
      <c r="AY9" s="14">
        <f>AV9/$AV$152</f>
        <v>1.0569876148636951E-2</v>
      </c>
      <c r="AZ9" s="67">
        <f>AW9/$AW$152</f>
        <v>9.302041692374842E-3</v>
      </c>
      <c r="BA9" s="21">
        <f>N9</f>
        <v>0</v>
      </c>
      <c r="BB9" s="66">
        <v>0</v>
      </c>
      <c r="BC9" s="15">
        <f>$D$158*AX9</f>
        <v>0</v>
      </c>
      <c r="BD9" s="19">
        <f>BC9-BB9</f>
        <v>0</v>
      </c>
      <c r="BE9" s="63">
        <f>(IF(BD9 &gt; 0, V9, W9))</f>
        <v>9.9467529910811265</v>
      </c>
      <c r="BF9" s="63">
        <f>IF(BD9&gt;0, S9*(T9^(2-N9)), S9*(U9^(N9 + 2)))</f>
        <v>10.263266757465596</v>
      </c>
      <c r="BG9" s="46">
        <f>BD9/BE9</f>
        <v>0</v>
      </c>
      <c r="BH9" s="64" t="e">
        <f>BB9/BC9</f>
        <v>#DIV/0!</v>
      </c>
      <c r="BI9" s="66">
        <v>0</v>
      </c>
      <c r="BJ9" s="66">
        <v>684</v>
      </c>
      <c r="BK9" s="66">
        <v>0</v>
      </c>
      <c r="BL9" s="10">
        <f>SUM(BI9:BK9)</f>
        <v>684</v>
      </c>
      <c r="BM9" s="15">
        <f>AY9*$D$157</f>
        <v>1917.3543936104456</v>
      </c>
      <c r="BN9" s="9">
        <f>BM9-BL9</f>
        <v>1233.3543936104456</v>
      </c>
      <c r="BO9" s="48">
        <f>IF(BN9&gt;0,V9,W9)</f>
        <v>9.6513712370380507</v>
      </c>
      <c r="BP9" s="48">
        <f xml:space="preserve"> IF(BN9 &gt;0, S9*T9^(2-N9), S9*U9^(N9+2))</f>
        <v>9.6627555433279664</v>
      </c>
      <c r="BQ9" s="48">
        <f>IF(BN9&gt;0, S9*T9^(3-N9), S9*U9^(N9+3))</f>
        <v>9.6741532780133408</v>
      </c>
      <c r="BR9" s="46">
        <f>BN9/BP9</f>
        <v>127.64002856949685</v>
      </c>
      <c r="BS9" s="64">
        <f>BL9/BM9</f>
        <v>0.35674156133024737</v>
      </c>
      <c r="BT9" s="16">
        <f>BB9+BL9+BV9</f>
        <v>761</v>
      </c>
      <c r="BU9" s="69">
        <f>BC9+BM9+BW9</f>
        <v>2006.0958713557015</v>
      </c>
      <c r="BV9" s="66">
        <v>77</v>
      </c>
      <c r="BW9" s="15">
        <f>AZ9*$D$160</f>
        <v>88.741477745255992</v>
      </c>
      <c r="BX9" s="37">
        <f>BW9-BV9</f>
        <v>11.741477745255992</v>
      </c>
      <c r="BY9" s="54">
        <f>BX9*(BX9&lt;&gt;0)</f>
        <v>11.741477745255992</v>
      </c>
      <c r="BZ9" s="26">
        <f>BY9/$BY$152</f>
        <v>2.2798985913118457E-2</v>
      </c>
      <c r="CA9" s="47">
        <f>BZ9 * $BX$152</f>
        <v>11.741477745255992</v>
      </c>
      <c r="CB9" s="48">
        <f>IF(CA9&gt;0, V9, W9)</f>
        <v>9.6513712370380507</v>
      </c>
      <c r="CC9" s="48">
        <f>IF(BX9&gt;0, S9*T9^(2-N9), S9*U9^(N9+2))</f>
        <v>9.6627555433279664</v>
      </c>
      <c r="CD9" s="65">
        <f>CA9/CB9</f>
        <v>1.2165605753716073</v>
      </c>
      <c r="CE9" s="66">
        <v>0</v>
      </c>
      <c r="CF9" s="15">
        <f>AZ9*$CE$155</f>
        <v>59.784221956893113</v>
      </c>
      <c r="CG9" s="37">
        <f>CF9-CE9</f>
        <v>59.784221956893113</v>
      </c>
      <c r="CH9" s="54">
        <f>CG9*(CG9&lt;&gt;0)</f>
        <v>59.784221956893113</v>
      </c>
      <c r="CI9" s="26">
        <f>CH9/$CH$152</f>
        <v>9.3020416923748402E-3</v>
      </c>
      <c r="CJ9" s="47">
        <f>CI9 * $CG$152</f>
        <v>59.784221956893113</v>
      </c>
      <c r="CK9" s="48">
        <f>IF(CA9&gt;0,V9,W9)</f>
        <v>9.6513712370380507</v>
      </c>
      <c r="CL9" s="65">
        <f>CJ9/CK9</f>
        <v>6.1943759584612703</v>
      </c>
      <c r="CM9" s="70">
        <f>N9</f>
        <v>0</v>
      </c>
      <c r="CN9" s="1">
        <f>BT9+BV9</f>
        <v>838</v>
      </c>
    </row>
    <row r="10" spans="1:92" x14ac:dyDescent="0.2">
      <c r="A10" s="25" t="s">
        <v>145</v>
      </c>
      <c r="B10">
        <v>0</v>
      </c>
      <c r="C10">
        <v>0</v>
      </c>
      <c r="D10">
        <v>0.16020775069916099</v>
      </c>
      <c r="E10">
        <v>0.83979224930083896</v>
      </c>
      <c r="F10">
        <v>0.119189511323003</v>
      </c>
      <c r="G10">
        <v>0.119189511323003</v>
      </c>
      <c r="H10">
        <v>0.114918512327622</v>
      </c>
      <c r="I10">
        <v>0.26452152110321703</v>
      </c>
      <c r="J10">
        <v>0.17435142581528101</v>
      </c>
      <c r="K10">
        <v>0.14415568404122001</v>
      </c>
      <c r="L10">
        <v>0.84402514639424697</v>
      </c>
      <c r="M10">
        <v>-1.20154474132416</v>
      </c>
      <c r="N10" s="21">
        <v>0</v>
      </c>
      <c r="O10">
        <v>1.01705691532327</v>
      </c>
      <c r="P10">
        <v>0.98127318285811704</v>
      </c>
      <c r="Q10">
        <v>1.0132567642909101</v>
      </c>
      <c r="R10">
        <v>1.0029269017906799</v>
      </c>
      <c r="S10">
        <v>65.410003662109304</v>
      </c>
      <c r="T10" s="27">
        <f>IF(C10,P10,R10)</f>
        <v>1.0029269017906799</v>
      </c>
      <c r="U10" s="27">
        <f>IF(D10 = 0,O10,Q10)</f>
        <v>1.0132567642909101</v>
      </c>
      <c r="V10" s="39">
        <f>S10*T10^(1-N10)</f>
        <v>65.601452318956305</v>
      </c>
      <c r="W10" s="38">
        <f>S10*U10^(N10+1)</f>
        <v>66.277128662925449</v>
      </c>
      <c r="X10" s="44">
        <f>0.5 * (D10-MAX($D$3:$D$151))/(MIN($D$3:$D$151)-MAX($D$3:$D$151)) + 0.75</f>
        <v>1.1694368924898071</v>
      </c>
      <c r="Y10" s="44">
        <f>AVERAGE(D10, F10, G10, H10, I10, J10, K10)</f>
        <v>0.15664770237607242</v>
      </c>
      <c r="Z10" s="22">
        <f>AI10^N10</f>
        <v>1</v>
      </c>
      <c r="AA10" s="22">
        <f>(Z10+AB10)/2</f>
        <v>1</v>
      </c>
      <c r="AB10" s="22">
        <f>AM10^N10</f>
        <v>1</v>
      </c>
      <c r="AC10" s="22">
        <v>1</v>
      </c>
      <c r="AD10" s="22">
        <v>1</v>
      </c>
      <c r="AE10" s="22">
        <v>1</v>
      </c>
      <c r="AF10" s="22">
        <f>PERCENTILE($L$2:$L$151, 0.05)</f>
        <v>-2.4581207071075768E-2</v>
      </c>
      <c r="AG10" s="22">
        <f>PERCENTILE($L$2:$L$151, 0.95)</f>
        <v>0.95085622292800409</v>
      </c>
      <c r="AH10" s="22">
        <f>MIN(MAX(L10,AF10), AG10)</f>
        <v>0.84402514639424697</v>
      </c>
      <c r="AI10" s="22">
        <f>AH10-$AH$152+1</f>
        <v>1.8686063534653228</v>
      </c>
      <c r="AJ10" s="22">
        <f>PERCENTILE($M$2:$M$151, 0.02)</f>
        <v>-1.1132593852637855</v>
      </c>
      <c r="AK10" s="22">
        <f>PERCENTILE($M$2:$M$151, 0.98)</f>
        <v>1.0497352809010159</v>
      </c>
      <c r="AL10" s="22">
        <f>MIN(MAX(M10,AJ10), AK10)</f>
        <v>-1.1132593852637855</v>
      </c>
      <c r="AM10" s="22">
        <f>AL10-$AL$152 + 1</f>
        <v>1</v>
      </c>
      <c r="AN10" s="46">
        <v>1</v>
      </c>
      <c r="AO10" s="51">
        <v>1</v>
      </c>
      <c r="AP10" s="51">
        <v>1</v>
      </c>
      <c r="AQ10" s="21">
        <v>1</v>
      </c>
      <c r="AR10" s="17">
        <f>(AI10^4)*AB10*AE10*AN10</f>
        <v>12.191896990492898</v>
      </c>
      <c r="AS10" s="17">
        <f>(AM10^4) *Z10*AC10*AO10*(M10 &gt; 0)</f>
        <v>0</v>
      </c>
      <c r="AT10" s="17">
        <f>(AM10^4)*AA10*AP10*AQ10</f>
        <v>1</v>
      </c>
      <c r="AU10" s="17">
        <f>MIN(AR10, 0.05*AR$152)</f>
        <v>12.191896990492898</v>
      </c>
      <c r="AV10" s="17">
        <f>MIN(AS10, 0.05*AS$152)</f>
        <v>0</v>
      </c>
      <c r="AW10" s="17">
        <f>MIN(AT10, 0.05*AT$152)</f>
        <v>1</v>
      </c>
      <c r="AX10" s="14">
        <f>AU10/$AU$152</f>
        <v>2.1888723138433722E-2</v>
      </c>
      <c r="AY10" s="14">
        <f>AV10/$AV$152</f>
        <v>0</v>
      </c>
      <c r="AZ10" s="67">
        <f>AW10/$AW$152</f>
        <v>2.9407934988200367E-4</v>
      </c>
      <c r="BA10" s="21">
        <f>N10</f>
        <v>0</v>
      </c>
      <c r="BB10" s="66">
        <v>2878</v>
      </c>
      <c r="BC10" s="15">
        <f>$D$158*AX10</f>
        <v>2796.0436049803852</v>
      </c>
      <c r="BD10" s="19">
        <f>BC10-BB10</f>
        <v>-81.956395019614774</v>
      </c>
      <c r="BE10" s="63">
        <f>(IF(BD10 &gt; 0, V10, W10))</f>
        <v>66.277128662925449</v>
      </c>
      <c r="BF10" s="63">
        <f>IF(BD10&gt;0, S10*(T10^(2-N10)), S10*(U10^(N10 + 2)))</f>
        <v>67.155748935488177</v>
      </c>
      <c r="BG10" s="46">
        <f>BD10/BE10</f>
        <v>-1.2365712980179255</v>
      </c>
      <c r="BH10" s="64">
        <f>BB10/BC10</f>
        <v>1.0293115582581158</v>
      </c>
      <c r="BI10" s="66">
        <v>1177</v>
      </c>
      <c r="BJ10" s="66">
        <v>0</v>
      </c>
      <c r="BK10" s="66">
        <v>262</v>
      </c>
      <c r="BL10" s="10">
        <f>SUM(BI10:BK10)</f>
        <v>1439</v>
      </c>
      <c r="BM10" s="15">
        <f>AY10*$D$157</f>
        <v>0</v>
      </c>
      <c r="BN10" s="9">
        <f>BM10-BL10</f>
        <v>-1439</v>
      </c>
      <c r="BO10" s="48">
        <f>IF(BN10&gt;0,V10,W10)</f>
        <v>66.277128662925449</v>
      </c>
      <c r="BP10" s="48">
        <f xml:space="preserve"> IF(BN10 &gt;0, S10*T10^(2-N10), S10*U10^(N10+2))</f>
        <v>67.155748935488177</v>
      </c>
      <c r="BQ10" s="48">
        <f>IF(BN10&gt;0, S10*T10^(3-N10), S10*U10^(N10+3))</f>
        <v>68.046016869905472</v>
      </c>
      <c r="BR10" s="46">
        <f>BN10/BP10</f>
        <v>-21.42780063970914</v>
      </c>
      <c r="BS10" s="64" t="e">
        <f>BL10/BM10</f>
        <v>#DIV/0!</v>
      </c>
      <c r="BT10" s="16">
        <f>BB10+BL10+BV10</f>
        <v>4317</v>
      </c>
      <c r="BU10" s="69">
        <f>BC10+BM10+BW10</f>
        <v>2798.8491219782595</v>
      </c>
      <c r="BV10" s="66">
        <v>0</v>
      </c>
      <c r="BW10" s="15">
        <f>AZ10*$D$160</f>
        <v>2.8055169978743151</v>
      </c>
      <c r="BX10" s="37">
        <f>BW10-BV10</f>
        <v>2.8055169978743151</v>
      </c>
      <c r="BY10" s="54">
        <f>BX10*(BX10&lt;&gt;0)</f>
        <v>2.8055169978743151</v>
      </c>
      <c r="BZ10" s="26">
        <f>BY10/$BY$152</f>
        <v>5.4476058211151805E-3</v>
      </c>
      <c r="CA10" s="47">
        <f>BZ10 * $BX$152</f>
        <v>2.8055169978743151</v>
      </c>
      <c r="CB10" s="48">
        <f>IF(CA10&gt;0, V10, W10)</f>
        <v>65.601452318956305</v>
      </c>
      <c r="CC10" s="48">
        <f>IF(BX10&gt;0, S10*T10^(2-N10), S10*U10^(N10+2))</f>
        <v>65.793461327219873</v>
      </c>
      <c r="CD10" s="65">
        <f>CA10/CB10</f>
        <v>4.2766080607999406E-2</v>
      </c>
      <c r="CE10" s="66">
        <v>0</v>
      </c>
      <c r="CF10" s="15">
        <f>AZ10*$CE$155</f>
        <v>1.8900479816916376</v>
      </c>
      <c r="CG10" s="37">
        <f>CF10-CE10</f>
        <v>1.8900479816916376</v>
      </c>
      <c r="CH10" s="54">
        <f>CG10*(CG10&lt;&gt;0)</f>
        <v>1.8900479816916376</v>
      </c>
      <c r="CI10" s="26">
        <f>CH10/$CH$152</f>
        <v>2.9407934988200357E-4</v>
      </c>
      <c r="CJ10" s="47">
        <f>CI10 * $CG$152</f>
        <v>1.8900479816916373</v>
      </c>
      <c r="CK10" s="48">
        <f>IF(CA10&gt;0,V10,W10)</f>
        <v>65.601452318956305</v>
      </c>
      <c r="CL10" s="65">
        <f>CJ10/CK10</f>
        <v>2.8811069189477165E-2</v>
      </c>
      <c r="CM10" s="70">
        <f>N10</f>
        <v>0</v>
      </c>
      <c r="CN10" s="1">
        <f>BT10+BV10</f>
        <v>4317</v>
      </c>
    </row>
    <row r="11" spans="1:92" x14ac:dyDescent="0.2">
      <c r="A11" s="25" t="s">
        <v>198</v>
      </c>
      <c r="B11">
        <v>0</v>
      </c>
      <c r="C11">
        <v>1</v>
      </c>
      <c r="D11">
        <v>0.61885737115461403</v>
      </c>
      <c r="E11">
        <v>0.38114262884538502</v>
      </c>
      <c r="F11">
        <v>0.66468017481128305</v>
      </c>
      <c r="G11">
        <v>0.66468017481128305</v>
      </c>
      <c r="H11">
        <v>0.15796071876305801</v>
      </c>
      <c r="I11">
        <v>0.163811115754283</v>
      </c>
      <c r="J11">
        <v>0.16085932234696601</v>
      </c>
      <c r="K11">
        <v>0.32698624206165899</v>
      </c>
      <c r="L11">
        <v>0.52334232202020503</v>
      </c>
      <c r="M11">
        <v>0.63406429909445405</v>
      </c>
      <c r="N11" s="21">
        <v>0</v>
      </c>
      <c r="O11">
        <v>0.99878152102179196</v>
      </c>
      <c r="P11">
        <v>0.99263127267064499</v>
      </c>
      <c r="Q11">
        <v>1.02146632934715</v>
      </c>
      <c r="R11">
        <v>0.99098367319757796</v>
      </c>
      <c r="S11">
        <v>31.139999389648398</v>
      </c>
      <c r="T11" s="27">
        <f>IF(C11,P11,R11)</f>
        <v>0.99263127267064499</v>
      </c>
      <c r="U11" s="27">
        <f>IF(D11 = 0,O11,Q11)</f>
        <v>1.02146632934715</v>
      </c>
      <c r="V11" s="39">
        <f>S11*T11^(1-N11)</f>
        <v>30.910537225109799</v>
      </c>
      <c r="W11" s="38">
        <f>S11*U11^(N11+1)</f>
        <v>31.808460872416639</v>
      </c>
      <c r="X11" s="44">
        <f>0.5 * (D11-MAX($D$3:$D$151))/(MIN($D$3:$D$151)-MAX($D$3:$D$151)) + 0.75</f>
        <v>0.92569426906368812</v>
      </c>
      <c r="Y11" s="44">
        <f>AVERAGE(D11, F11, G11, H11, I11, J11, K11)</f>
        <v>0.39397644567187801</v>
      </c>
      <c r="Z11" s="22">
        <f>AI11^N11</f>
        <v>1</v>
      </c>
      <c r="AA11" s="22">
        <f>(Z11+AB11)/2</f>
        <v>1</v>
      </c>
      <c r="AB11" s="22">
        <f>AM11^N11</f>
        <v>1</v>
      </c>
      <c r="AC11" s="22">
        <v>1</v>
      </c>
      <c r="AD11" s="22">
        <v>1</v>
      </c>
      <c r="AE11" s="22">
        <v>1</v>
      </c>
      <c r="AF11" s="22">
        <f>PERCENTILE($L$2:$L$151, 0.05)</f>
        <v>-2.4581207071075768E-2</v>
      </c>
      <c r="AG11" s="22">
        <f>PERCENTILE($L$2:$L$151, 0.95)</f>
        <v>0.95085622292800409</v>
      </c>
      <c r="AH11" s="22">
        <f>MIN(MAX(L11,AF11), AG11)</f>
        <v>0.52334232202020503</v>
      </c>
      <c r="AI11" s="22">
        <f>AH11-$AH$152+1</f>
        <v>1.5479235290912809</v>
      </c>
      <c r="AJ11" s="22">
        <f>PERCENTILE($M$2:$M$151, 0.02)</f>
        <v>-1.1132593852637855</v>
      </c>
      <c r="AK11" s="22">
        <f>PERCENTILE($M$2:$M$151, 0.98)</f>
        <v>1.0497352809010159</v>
      </c>
      <c r="AL11" s="22">
        <f>MIN(MAX(M11,AJ11), AK11)</f>
        <v>0.63406429909445405</v>
      </c>
      <c r="AM11" s="22">
        <f>AL11-$AL$152 + 1</f>
        <v>2.7473236843582396</v>
      </c>
      <c r="AN11" s="46">
        <v>0</v>
      </c>
      <c r="AO11" s="74">
        <v>0.39</v>
      </c>
      <c r="AP11" s="51">
        <v>0.76</v>
      </c>
      <c r="AQ11" s="50">
        <v>1</v>
      </c>
      <c r="AR11" s="17">
        <f>(AI11^4)*AB11*AE11*AN11</f>
        <v>0</v>
      </c>
      <c r="AS11" s="17">
        <f>(AM11^4) *Z11*AC11*AO11*(M11 &gt; 0)</f>
        <v>22.217947064695373</v>
      </c>
      <c r="AT11" s="17">
        <f>(AM11^4)*AA11*AP11*AQ11</f>
        <v>43.296512228637134</v>
      </c>
      <c r="AU11" s="17">
        <f>MIN(AR11, 0.05*AR$152)</f>
        <v>0</v>
      </c>
      <c r="AV11" s="17">
        <f>MIN(AS11, 0.05*AS$152)</f>
        <v>22.217947064695373</v>
      </c>
      <c r="AW11" s="17">
        <f>MIN(AT11, 0.05*AT$152)</f>
        <v>43.296512228637134</v>
      </c>
      <c r="AX11" s="14">
        <f>AU11/$AU$152</f>
        <v>0</v>
      </c>
      <c r="AY11" s="14">
        <f>AV11/$AV$152</f>
        <v>1.4468018632803756E-2</v>
      </c>
      <c r="AZ11" s="67">
        <f>AW11/$AW$152</f>
        <v>1.2732610168355829E-2</v>
      </c>
      <c r="BA11" s="21">
        <f>N11</f>
        <v>0</v>
      </c>
      <c r="BB11" s="66">
        <v>0</v>
      </c>
      <c r="BC11" s="15">
        <f>$D$158*AX11</f>
        <v>0</v>
      </c>
      <c r="BD11" s="19">
        <f>BC11-BB11</f>
        <v>0</v>
      </c>
      <c r="BE11" s="63">
        <f>(IF(BD11 &gt; 0, V11, W11))</f>
        <v>31.808460872416639</v>
      </c>
      <c r="BF11" s="63">
        <f>IF(BD11&gt;0, S11*(T11^(2-N11)), S11*(U11^(N11 + 2)))</f>
        <v>32.491271769529874</v>
      </c>
      <c r="BG11" s="46">
        <f>BD11/BE11</f>
        <v>0</v>
      </c>
      <c r="BH11" s="64" t="e">
        <f>BB11/BC11</f>
        <v>#DIV/0!</v>
      </c>
      <c r="BI11" s="66">
        <v>0</v>
      </c>
      <c r="BJ11" s="66">
        <v>623</v>
      </c>
      <c r="BK11" s="66">
        <v>0</v>
      </c>
      <c r="BL11" s="10">
        <f>SUM(BI11:BK11)</f>
        <v>623</v>
      </c>
      <c r="BM11" s="15">
        <f>AY11*$D$157</f>
        <v>2624.4696439533359</v>
      </c>
      <c r="BN11" s="9">
        <f>BM11-BL11</f>
        <v>2001.4696439533359</v>
      </c>
      <c r="BO11" s="48">
        <f>IF(BN11&gt;0,V11,W11)</f>
        <v>30.910537225109799</v>
      </c>
      <c r="BP11" s="48">
        <f xml:space="preserve"> IF(BN11 &gt;0, S11*T11^(2-N11), S11*U11^(N11+2))</f>
        <v>30.682765904694087</v>
      </c>
      <c r="BQ11" s="48">
        <f>IF(BN11&gt;0, S11*T11^(3-N11), S11*U11^(N11+3))</f>
        <v>30.456672969031967</v>
      </c>
      <c r="BR11" s="46">
        <f>BN11/BP11</f>
        <v>65.231069785893567</v>
      </c>
      <c r="BS11" s="64">
        <f>BL11/BM11</f>
        <v>0.23738129394461274</v>
      </c>
      <c r="BT11" s="16">
        <f>BB11+BL11+BV11</f>
        <v>748</v>
      </c>
      <c r="BU11" s="69">
        <f>BC11+BM11+BW11</f>
        <v>2745.9387449594506</v>
      </c>
      <c r="BV11" s="66">
        <v>125</v>
      </c>
      <c r="BW11" s="15">
        <f>AZ11*$D$160</f>
        <v>121.46910100611461</v>
      </c>
      <c r="BX11" s="37">
        <f>BW11-BV11</f>
        <v>-3.530898993885387</v>
      </c>
      <c r="BY11" s="54">
        <f>BX11*(BX11&lt;&gt;0)</f>
        <v>-3.530898993885387</v>
      </c>
      <c r="BZ11" s="26">
        <f>BY11/$BY$152</f>
        <v>-6.8561145512337687E-3</v>
      </c>
      <c r="CA11" s="47">
        <f>BZ11 * $BX$152</f>
        <v>-3.530898993885387</v>
      </c>
      <c r="CB11" s="48">
        <f>IF(CA11&gt;0, V11, W11)</f>
        <v>31.808460872416639</v>
      </c>
      <c r="CC11" s="48">
        <f>IF(BX11&gt;0, S11*T11^(2-N11), S11*U11^(N11+2))</f>
        <v>32.491271769529874</v>
      </c>
      <c r="CD11" s="65">
        <f>CA11/CB11</f>
        <v>-0.11100502498526355</v>
      </c>
      <c r="CE11" s="66">
        <v>0</v>
      </c>
      <c r="CF11" s="15">
        <f>AZ11*$CE$155</f>
        <v>81.832485552022916</v>
      </c>
      <c r="CG11" s="37">
        <f>CF11-CE11</f>
        <v>81.832485552022916</v>
      </c>
      <c r="CH11" s="54">
        <f>CG11*(CG11&lt;&gt;0)</f>
        <v>81.832485552022916</v>
      </c>
      <c r="CI11" s="26">
        <f>CH11/$CH$152</f>
        <v>1.2732610168355826E-2</v>
      </c>
      <c r="CJ11" s="47">
        <f>CI11 * $CG$152</f>
        <v>81.832485552022916</v>
      </c>
      <c r="CK11" s="48">
        <f>IF(CA11&gt;0,V11,W11)</f>
        <v>31.808460872416639</v>
      </c>
      <c r="CL11" s="65">
        <f>CJ11/CK11</f>
        <v>2.5726641059513082</v>
      </c>
      <c r="CM11" s="70">
        <f>N11</f>
        <v>0</v>
      </c>
      <c r="CN11" s="1">
        <f>BT11+BV11</f>
        <v>873</v>
      </c>
    </row>
    <row r="12" spans="1:92" x14ac:dyDescent="0.2">
      <c r="A12" s="25" t="s">
        <v>223</v>
      </c>
      <c r="B12">
        <v>0</v>
      </c>
      <c r="C12">
        <v>0</v>
      </c>
      <c r="D12">
        <v>7.9105073911306403E-2</v>
      </c>
      <c r="E12">
        <v>0.92089492608869306</v>
      </c>
      <c r="F12">
        <v>0.84306714342471201</v>
      </c>
      <c r="G12">
        <v>0.84306714342471201</v>
      </c>
      <c r="H12">
        <v>0.36439615545340498</v>
      </c>
      <c r="I12">
        <v>0.66987045549519397</v>
      </c>
      <c r="J12">
        <v>0.49406297031276297</v>
      </c>
      <c r="K12">
        <v>0.64539000383760903</v>
      </c>
      <c r="L12">
        <v>0.66680180557819702</v>
      </c>
      <c r="M12">
        <v>-0.43893415429439298</v>
      </c>
      <c r="N12" s="21">
        <v>0</v>
      </c>
      <c r="O12">
        <v>1.0124510408168399</v>
      </c>
      <c r="P12">
        <v>0.99681557234700202</v>
      </c>
      <c r="Q12">
        <v>1.0046862273453601</v>
      </c>
      <c r="R12">
        <v>0.99989489294349798</v>
      </c>
      <c r="S12">
        <v>267.41000366210898</v>
      </c>
      <c r="T12" s="27">
        <f>IF(C12,P12,R12)</f>
        <v>0.99989489294349798</v>
      </c>
      <c r="U12" s="27">
        <f>IF(D12 = 0,O12,Q12)</f>
        <v>1.0046862273453601</v>
      </c>
      <c r="V12" s="39">
        <f>S12*T12^(1-N12)</f>
        <v>267.38189698374487</v>
      </c>
      <c r="W12" s="38">
        <f>S12*U12^(N12+1)</f>
        <v>268.66314773369317</v>
      </c>
      <c r="X12" s="44">
        <f>0.5 * (D12-MAX($D$3:$D$151))/(MIN($D$3:$D$151)-MAX($D$3:$D$151)) + 0.75</f>
        <v>1.2125377222419869</v>
      </c>
      <c r="Y12" s="44">
        <f>AVERAGE(D12, F12, G12, H12, I12, J12, K12)</f>
        <v>0.56270842083710015</v>
      </c>
      <c r="Z12" s="22">
        <f>AI12^N12</f>
        <v>1</v>
      </c>
      <c r="AA12" s="22">
        <f>(Z12+AB12)/2</f>
        <v>1</v>
      </c>
      <c r="AB12" s="22">
        <f>AM12^N12</f>
        <v>1</v>
      </c>
      <c r="AC12" s="22">
        <v>1</v>
      </c>
      <c r="AD12" s="22">
        <v>1</v>
      </c>
      <c r="AE12" s="22">
        <v>1</v>
      </c>
      <c r="AF12" s="22">
        <f>PERCENTILE($L$2:$L$151, 0.05)</f>
        <v>-2.4581207071075768E-2</v>
      </c>
      <c r="AG12" s="22">
        <f>PERCENTILE($L$2:$L$151, 0.95)</f>
        <v>0.95085622292800409</v>
      </c>
      <c r="AH12" s="22">
        <f>MIN(MAX(L12,AF12), AG12)</f>
        <v>0.66680180557819702</v>
      </c>
      <c r="AI12" s="22">
        <f>AH12-$AH$152+1</f>
        <v>1.6913830126492728</v>
      </c>
      <c r="AJ12" s="22">
        <f>PERCENTILE($M$2:$M$151, 0.02)</f>
        <v>-1.1132593852637855</v>
      </c>
      <c r="AK12" s="22">
        <f>PERCENTILE($M$2:$M$151, 0.98)</f>
        <v>1.0497352809010159</v>
      </c>
      <c r="AL12" s="22">
        <f>MIN(MAX(M12,AJ12), AK12)</f>
        <v>-0.43893415429439298</v>
      </c>
      <c r="AM12" s="22">
        <f>AL12-$AL$152 + 1</f>
        <v>1.6743252309693926</v>
      </c>
      <c r="AN12" s="46">
        <v>1</v>
      </c>
      <c r="AO12" s="73">
        <v>1</v>
      </c>
      <c r="AP12" s="51">
        <v>1</v>
      </c>
      <c r="AQ12" s="21">
        <v>1</v>
      </c>
      <c r="AR12" s="17">
        <f>(AI12^4)*AB12*AE12*AN12</f>
        <v>8.1840421570824216</v>
      </c>
      <c r="AS12" s="17">
        <f>(AM12^4) *Z12*AC12*AO12*(M12 &gt; 0)</f>
        <v>0</v>
      </c>
      <c r="AT12" s="17">
        <f>(AM12^4)*AA12*AP12*AQ12</f>
        <v>7.8588552058240531</v>
      </c>
      <c r="AU12" s="17">
        <f>MIN(AR12, 0.05*AR$152)</f>
        <v>8.1840421570824216</v>
      </c>
      <c r="AV12" s="17">
        <f>MIN(AS12, 0.05*AS$152)</f>
        <v>0</v>
      </c>
      <c r="AW12" s="17">
        <f>MIN(AT12, 0.05*AT$152)</f>
        <v>7.8588552058240531</v>
      </c>
      <c r="AX12" s="14">
        <f>AU12/$AU$152</f>
        <v>1.4693220675120284E-2</v>
      </c>
      <c r="AY12" s="14">
        <f>AV12/$AV$152</f>
        <v>0</v>
      </c>
      <c r="AZ12" s="67">
        <f>AW12/$AW$152</f>
        <v>2.3111270297455377E-3</v>
      </c>
      <c r="BA12" s="21">
        <f>N12</f>
        <v>0</v>
      </c>
      <c r="BB12" s="66">
        <v>1604</v>
      </c>
      <c r="BC12" s="15">
        <f>$D$158*AX12</f>
        <v>1876.89731581919</v>
      </c>
      <c r="BD12" s="19">
        <f>BC12-BB12</f>
        <v>272.89731581919</v>
      </c>
      <c r="BE12" s="63">
        <f>(IF(BD12 &gt; 0, V12, W12))</f>
        <v>267.38189698374487</v>
      </c>
      <c r="BF12" s="63">
        <f>IF(BD12&gt;0, S12*(T12^(2-N12)), S12*(U12^(N12 + 2)))</f>
        <v>267.35379325959099</v>
      </c>
      <c r="BG12" s="46">
        <f>BD12/BE12</f>
        <v>1.020627495345283</v>
      </c>
      <c r="BH12" s="64">
        <f>BB12/BC12</f>
        <v>0.85460189349779037</v>
      </c>
      <c r="BI12" s="66">
        <v>0</v>
      </c>
      <c r="BJ12" s="66">
        <v>1337</v>
      </c>
      <c r="BK12" s="66">
        <v>0</v>
      </c>
      <c r="BL12" s="10">
        <f>SUM(BI12:BK12)</f>
        <v>1337</v>
      </c>
      <c r="BM12" s="15">
        <f>AY12*$D$157</f>
        <v>0</v>
      </c>
      <c r="BN12" s="9">
        <f>BM12-BL12</f>
        <v>-1337</v>
      </c>
      <c r="BO12" s="48">
        <f>IF(BN12&gt;0,V12,W12)</f>
        <v>268.66314773369317</v>
      </c>
      <c r="BP12" s="48">
        <f xml:space="preserve"> IF(BN12 &gt;0, S12*T12^(2-N12), S12*U12^(N12+2))</f>
        <v>269.92216432329332</v>
      </c>
      <c r="BQ12" s="48">
        <f>IF(BN12&gt;0, S12*T12^(3-N12), S12*U12^(N12+3))</f>
        <v>271.18708095086396</v>
      </c>
      <c r="BR12" s="46">
        <f>BN12/BP12</f>
        <v>-4.9532797847554217</v>
      </c>
      <c r="BS12" s="64" t="e">
        <f>BL12/BM12</f>
        <v>#DIV/0!</v>
      </c>
      <c r="BT12" s="16">
        <f>BB12+BL12+BV12</f>
        <v>2941</v>
      </c>
      <c r="BU12" s="69">
        <f>BC12+BM12+BW12</f>
        <v>1898.9454676829623</v>
      </c>
      <c r="BV12" s="66">
        <v>0</v>
      </c>
      <c r="BW12" s="15">
        <f>AZ12*$D$160</f>
        <v>22.048151863772429</v>
      </c>
      <c r="BX12" s="37">
        <f>BW12-BV12</f>
        <v>22.048151863772429</v>
      </c>
      <c r="BY12" s="54">
        <f>BX12*(BX12&lt;&gt;0)</f>
        <v>22.048151863772429</v>
      </c>
      <c r="BZ12" s="26">
        <f>BY12/$BY$152</f>
        <v>4.2811945366548455E-2</v>
      </c>
      <c r="CA12" s="47">
        <f>BZ12 * $BX$152</f>
        <v>22.048151863772429</v>
      </c>
      <c r="CB12" s="48">
        <f>IF(CA12&gt;0, V12, W12)</f>
        <v>267.38189698374487</v>
      </c>
      <c r="CC12" s="48">
        <f>IF(BX12&gt;0, S12*T12^(2-N12), S12*U12^(N12+2))</f>
        <v>267.35379325959099</v>
      </c>
      <c r="CD12" s="65">
        <f>CA12/CB12</f>
        <v>8.2459403992906882E-2</v>
      </c>
      <c r="CE12" s="66">
        <v>0</v>
      </c>
      <c r="CF12" s="15">
        <f>AZ12*$CE$155</f>
        <v>14.85361342017457</v>
      </c>
      <c r="CG12" s="37">
        <f>CF12-CE12</f>
        <v>14.85361342017457</v>
      </c>
      <c r="CH12" s="54">
        <f>CG12*(CG12&lt;&gt;0)</f>
        <v>14.85361342017457</v>
      </c>
      <c r="CI12" s="26">
        <f>CH12/$CH$152</f>
        <v>2.3111270297455368E-3</v>
      </c>
      <c r="CJ12" s="47">
        <f>CI12 * $CG$152</f>
        <v>14.85361342017457</v>
      </c>
      <c r="CK12" s="48">
        <f>IF(CA12&gt;0,V12,W12)</f>
        <v>267.38189698374487</v>
      </c>
      <c r="CL12" s="65">
        <f>CJ12/CK12</f>
        <v>5.5552053402768607E-2</v>
      </c>
      <c r="CM12" s="70">
        <f>N12</f>
        <v>0</v>
      </c>
      <c r="CN12" s="1">
        <f>BT12+BV12</f>
        <v>2941</v>
      </c>
    </row>
    <row r="13" spans="1:92" x14ac:dyDescent="0.2">
      <c r="A13" s="25" t="s">
        <v>146</v>
      </c>
      <c r="B13">
        <v>0</v>
      </c>
      <c r="C13">
        <v>0</v>
      </c>
      <c r="D13">
        <v>0.53579571363429002</v>
      </c>
      <c r="E13">
        <v>0.46420428636570898</v>
      </c>
      <c r="F13">
        <v>0.90847304032623399</v>
      </c>
      <c r="G13">
        <v>0.90847304032623399</v>
      </c>
      <c r="H13">
        <v>0.68746999519923102</v>
      </c>
      <c r="I13">
        <v>0.70859337493998997</v>
      </c>
      <c r="J13">
        <v>0.69795177775273398</v>
      </c>
      <c r="K13">
        <v>0.79628535936316602</v>
      </c>
      <c r="L13">
        <v>0.69249886703796204</v>
      </c>
      <c r="M13">
        <v>1.50083984689602</v>
      </c>
      <c r="N13" s="21">
        <v>0</v>
      </c>
      <c r="O13">
        <v>1.0008748267699501</v>
      </c>
      <c r="P13">
        <v>0.99183132915675598</v>
      </c>
      <c r="Q13">
        <v>1.0591338669797401</v>
      </c>
      <c r="R13">
        <v>1.0049653490481101</v>
      </c>
      <c r="S13">
        <v>33.5</v>
      </c>
      <c r="T13" s="27">
        <f>IF(C13,P13,R13)</f>
        <v>1.0049653490481101</v>
      </c>
      <c r="U13" s="27">
        <f>IF(D13 = 0,O13,Q13)</f>
        <v>1.0591338669797401</v>
      </c>
      <c r="V13" s="39">
        <f>S13*T13^(1-N13)</f>
        <v>33.666339193111689</v>
      </c>
      <c r="W13" s="38">
        <f>S13*U13^(N13+1)</f>
        <v>35.480984543821293</v>
      </c>
      <c r="X13" s="44">
        <f>0.5 * (D13-MAX($D$3:$D$151))/(MIN($D$3:$D$151)-MAX($D$3:$D$151)) + 0.75</f>
        <v>0.96983617043498116</v>
      </c>
      <c r="Y13" s="44">
        <f>AVERAGE(D13, F13, G13, H13, I13, J13, K13)</f>
        <v>0.74900604307741137</v>
      </c>
      <c r="Z13" s="22">
        <f>AI13^N13</f>
        <v>1</v>
      </c>
      <c r="AA13" s="22">
        <f>(Z13+AB13)/2</f>
        <v>1</v>
      </c>
      <c r="AB13" s="22">
        <f>AM13^N13</f>
        <v>1</v>
      </c>
      <c r="AC13" s="22">
        <v>1</v>
      </c>
      <c r="AD13" s="22">
        <v>1</v>
      </c>
      <c r="AE13" s="22">
        <v>1</v>
      </c>
      <c r="AF13" s="22">
        <f>PERCENTILE($L$2:$L$151, 0.05)</f>
        <v>-2.4581207071075768E-2</v>
      </c>
      <c r="AG13" s="22">
        <f>PERCENTILE($L$2:$L$151, 0.95)</f>
        <v>0.95085622292800409</v>
      </c>
      <c r="AH13" s="22">
        <f>MIN(MAX(L13,AF13), AG13)</f>
        <v>0.69249886703796204</v>
      </c>
      <c r="AI13" s="22">
        <f>AH13-$AH$152+1</f>
        <v>1.7170800741090377</v>
      </c>
      <c r="AJ13" s="22">
        <f>PERCENTILE($M$2:$M$151, 0.02)</f>
        <v>-1.1132593852637855</v>
      </c>
      <c r="AK13" s="22">
        <f>PERCENTILE($M$2:$M$151, 0.98)</f>
        <v>1.0497352809010159</v>
      </c>
      <c r="AL13" s="22">
        <f>MIN(MAX(M13,AJ13), AK13)</f>
        <v>1.0497352809010159</v>
      </c>
      <c r="AM13" s="22">
        <f>AL13-$AL$152 + 1</f>
        <v>3.1629946661648014</v>
      </c>
      <c r="AN13" s="46">
        <v>0</v>
      </c>
      <c r="AO13" s="74">
        <v>0.39</v>
      </c>
      <c r="AP13" s="51">
        <v>0.76</v>
      </c>
      <c r="AQ13" s="50">
        <v>1</v>
      </c>
      <c r="AR13" s="17">
        <f>(AI13^4)*AB13*AE13*AN13</f>
        <v>0</v>
      </c>
      <c r="AS13" s="17">
        <f>(AM13^4) *Z13*AC13*AO13*(M13 &gt; 0)</f>
        <v>39.035383035599537</v>
      </c>
      <c r="AT13" s="17">
        <f>(AM13^4)*AA13*AP13*AQ13</f>
        <v>76.068951556552932</v>
      </c>
      <c r="AU13" s="17">
        <f>MIN(AR13, 0.05*AR$152)</f>
        <v>0</v>
      </c>
      <c r="AV13" s="17">
        <f>MIN(AS13, 0.05*AS$152)</f>
        <v>39.035383035599537</v>
      </c>
      <c r="AW13" s="17">
        <f>MIN(AT13, 0.05*AT$152)</f>
        <v>76.068951556552932</v>
      </c>
      <c r="AX13" s="14">
        <f>AU13/$AU$152</f>
        <v>0</v>
      </c>
      <c r="AY13" s="14">
        <f>AV13/$AV$152</f>
        <v>2.5419299427313188E-2</v>
      </c>
      <c r="AZ13" s="67">
        <f>AW13/$AW$152</f>
        <v>2.2370307819956716E-2</v>
      </c>
      <c r="BA13" s="21">
        <f>N13</f>
        <v>0</v>
      </c>
      <c r="BB13" s="66">
        <v>0</v>
      </c>
      <c r="BC13" s="15">
        <f>$D$158*AX13</f>
        <v>0</v>
      </c>
      <c r="BD13" s="19">
        <f>BC13-BB13</f>
        <v>0</v>
      </c>
      <c r="BE13" s="63">
        <f>(IF(BD13 &gt; 0, V13, W13))</f>
        <v>35.480984543821293</v>
      </c>
      <c r="BF13" s="63">
        <f>IF(BD13&gt;0, S13*(T13^(2-N13)), S13*(U13^(N13 + 2)))</f>
        <v>37.579112364145836</v>
      </c>
      <c r="BG13" s="46">
        <f>BD13/BE13</f>
        <v>0</v>
      </c>
      <c r="BH13" s="64" t="e">
        <f>BB13/BC13</f>
        <v>#DIV/0!</v>
      </c>
      <c r="BI13" s="66">
        <v>0</v>
      </c>
      <c r="BJ13" s="66">
        <v>1842</v>
      </c>
      <c r="BK13" s="66">
        <v>0</v>
      </c>
      <c r="BL13" s="10">
        <f>SUM(BI13:BK13)</f>
        <v>1842</v>
      </c>
      <c r="BM13" s="15">
        <f>AY13*$D$157</f>
        <v>4611.010077515758</v>
      </c>
      <c r="BN13" s="9">
        <f>BM13-BL13</f>
        <v>2769.010077515758</v>
      </c>
      <c r="BO13" s="48">
        <f>IF(BN13&gt;0,V13,W13)</f>
        <v>33.666339193111689</v>
      </c>
      <c r="BP13" s="48">
        <f xml:space="preserve"> IF(BN13 &gt;0, S13*T13^(2-N13), S13*U13^(N13+2))</f>
        <v>33.833504318377557</v>
      </c>
      <c r="BQ13" s="48">
        <f>IF(BN13&gt;0, S13*T13^(3-N13), S13*U13^(N13+3))</f>
        <v>34.001499476839044</v>
      </c>
      <c r="BR13" s="46">
        <f>BN13/BP13</f>
        <v>81.842248779760524</v>
      </c>
      <c r="BS13" s="64">
        <f>BL13/BM13</f>
        <v>0.39947863245451887</v>
      </c>
      <c r="BT13" s="16">
        <f>BB13+BL13+BV13</f>
        <v>2076</v>
      </c>
      <c r="BU13" s="69">
        <f>BC13+BM13+BW13</f>
        <v>4824.4228141181447</v>
      </c>
      <c r="BV13" s="66">
        <v>234</v>
      </c>
      <c r="BW13" s="15">
        <f>AZ13*$D$160</f>
        <v>213.41273660238707</v>
      </c>
      <c r="BX13" s="37">
        <f>BW13-BV13</f>
        <v>-20.587263397612929</v>
      </c>
      <c r="BY13" s="54">
        <f>BX13*(BX13&lt;&gt;0)</f>
        <v>-20.587263397612929</v>
      </c>
      <c r="BZ13" s="26">
        <f>BY13/$BY$152</f>
        <v>-3.9975268733229034E-2</v>
      </c>
      <c r="CA13" s="47">
        <f>BZ13 * $BX$152</f>
        <v>-20.587263397612929</v>
      </c>
      <c r="CB13" s="48">
        <f>IF(CA13&gt;0, V13, W13)</f>
        <v>35.480984543821293</v>
      </c>
      <c r="CC13" s="48">
        <f>IF(BX13&gt;0, S13*T13^(2-N13), S13*U13^(N13+2))</f>
        <v>37.579112364145836</v>
      </c>
      <c r="CD13" s="65">
        <f>CA13/CB13</f>
        <v>-0.58023371285501779</v>
      </c>
      <c r="CE13" s="66">
        <v>0</v>
      </c>
      <c r="CF13" s="15">
        <f>AZ13*$CE$155</f>
        <v>143.77396835886182</v>
      </c>
      <c r="CG13" s="37">
        <f>CF13-CE13</f>
        <v>143.77396835886182</v>
      </c>
      <c r="CH13" s="54">
        <f>CG13*(CG13&lt;&gt;0)</f>
        <v>143.77396835886182</v>
      </c>
      <c r="CI13" s="26">
        <f>CH13/$CH$152</f>
        <v>2.2370307819956713E-2</v>
      </c>
      <c r="CJ13" s="47">
        <f>CI13 * $CG$152</f>
        <v>143.77396835886182</v>
      </c>
      <c r="CK13" s="48">
        <f>IF(CA13&gt;0,V13,W13)</f>
        <v>35.480984543821293</v>
      </c>
      <c r="CL13" s="65">
        <f>CJ13/CK13</f>
        <v>4.0521414556941551</v>
      </c>
      <c r="CM13" s="70">
        <f>N13</f>
        <v>0</v>
      </c>
      <c r="CN13" s="1">
        <f>BT13+BV13</f>
        <v>2310</v>
      </c>
    </row>
    <row r="14" spans="1:92" x14ac:dyDescent="0.2">
      <c r="A14" s="25" t="s">
        <v>147</v>
      </c>
      <c r="B14">
        <v>1</v>
      </c>
      <c r="C14">
        <v>1</v>
      </c>
      <c r="D14">
        <v>9.7083499800239698E-2</v>
      </c>
      <c r="E14">
        <v>0.90291650019976</v>
      </c>
      <c r="F14">
        <v>7.4692093762415507E-2</v>
      </c>
      <c r="G14">
        <v>7.4692093762415507E-2</v>
      </c>
      <c r="H14">
        <v>6.6861679899707397E-3</v>
      </c>
      <c r="I14">
        <v>3.42666109486E-2</v>
      </c>
      <c r="J14">
        <v>1.51364565618678E-2</v>
      </c>
      <c r="K14">
        <v>3.36240038179536E-2</v>
      </c>
      <c r="L14">
        <v>0.75222413862010096</v>
      </c>
      <c r="M14">
        <v>-0.88454958343817303</v>
      </c>
      <c r="N14" s="21">
        <v>2</v>
      </c>
      <c r="O14">
        <v>1.0013722812517301</v>
      </c>
      <c r="P14">
        <v>0.98241346039918298</v>
      </c>
      <c r="Q14">
        <v>1.01089339894528</v>
      </c>
      <c r="R14">
        <v>0.99268579042606198</v>
      </c>
      <c r="S14">
        <v>87.860000610351506</v>
      </c>
      <c r="T14" s="27">
        <f>IF(C14,P14,R14)</f>
        <v>0.98241346039918298</v>
      </c>
      <c r="U14" s="27">
        <f>IF(D14 = 0,O14,Q14)</f>
        <v>1.01089339894528</v>
      </c>
      <c r="V14" s="39">
        <f>S14*T14^(1-N14)</f>
        <v>89.432814341378673</v>
      </c>
      <c r="W14" s="38">
        <f>S14*U14^(N14+1)</f>
        <v>90.762674320502086</v>
      </c>
      <c r="X14" s="44">
        <f>0.5 * (D14-MAX($D$3:$D$151))/(MIN($D$3:$D$151)-MAX($D$3:$D$151)) + 0.75</f>
        <v>1.2029833511146564</v>
      </c>
      <c r="Y14" s="44">
        <f>AVERAGE(D14, F14, G14, H14, I14, J14, K14)</f>
        <v>4.8025846663351843E-2</v>
      </c>
      <c r="Z14" s="22">
        <f>AI14^N14</f>
        <v>3.1570372364767421</v>
      </c>
      <c r="AA14" s="22">
        <f>(Z14+AB14)/2</f>
        <v>2.3333825067895386</v>
      </c>
      <c r="AB14" s="22">
        <f>AM14^N14</f>
        <v>1.5097277771023356</v>
      </c>
      <c r="AC14" s="22">
        <v>1</v>
      </c>
      <c r="AD14" s="22">
        <v>1</v>
      </c>
      <c r="AE14" s="22">
        <v>1</v>
      </c>
      <c r="AF14" s="22">
        <f>PERCENTILE($L$2:$L$151, 0.05)</f>
        <v>-2.4581207071075768E-2</v>
      </c>
      <c r="AG14" s="22">
        <f>PERCENTILE($L$2:$L$151, 0.95)</f>
        <v>0.95085622292800409</v>
      </c>
      <c r="AH14" s="22">
        <f>MIN(MAX(L14,AF14), AG14)</f>
        <v>0.75222413862010096</v>
      </c>
      <c r="AI14" s="22">
        <f>AH14-$AH$152+1</f>
        <v>1.7768053456911768</v>
      </c>
      <c r="AJ14" s="22">
        <f>PERCENTILE($M$2:$M$151, 0.02)</f>
        <v>-1.1132593852637855</v>
      </c>
      <c r="AK14" s="22">
        <f>PERCENTILE($M$2:$M$151, 0.98)</f>
        <v>1.0497352809010159</v>
      </c>
      <c r="AL14" s="22">
        <f>MIN(MAX(M14,AJ14), AK14)</f>
        <v>-0.88454958343817303</v>
      </c>
      <c r="AM14" s="22">
        <f>AL14-$AL$152 + 1</f>
        <v>1.2287098018256124</v>
      </c>
      <c r="AN14" s="46">
        <v>0</v>
      </c>
      <c r="AO14" s="51">
        <v>1</v>
      </c>
      <c r="AP14" s="51">
        <v>1</v>
      </c>
      <c r="AQ14" s="21">
        <v>1</v>
      </c>
      <c r="AR14" s="17">
        <f>(AI14^4)*AB14*AE14*AN14</f>
        <v>0</v>
      </c>
      <c r="AS14" s="17">
        <f>(AM14^4) *Z14*AC14*AO14*(M14 &gt; 0)</f>
        <v>0</v>
      </c>
      <c r="AT14" s="17">
        <f>(AM14^4)*AA14*AP14*AQ14</f>
        <v>5.3184273222018321</v>
      </c>
      <c r="AU14" s="17">
        <f>MIN(AR14, 0.05*AR$152)</f>
        <v>0</v>
      </c>
      <c r="AV14" s="17">
        <f>MIN(AS14, 0.05*AS$152)</f>
        <v>0</v>
      </c>
      <c r="AW14" s="17">
        <f>MIN(AT14, 0.05*AT$152)</f>
        <v>5.3184273222018321</v>
      </c>
      <c r="AX14" s="14">
        <f>AU14/$AU$152</f>
        <v>0</v>
      </c>
      <c r="AY14" s="14">
        <f>AV14/$AV$152</f>
        <v>0</v>
      </c>
      <c r="AZ14" s="67">
        <f>AW14/$AW$152</f>
        <v>1.5640396493078004E-3</v>
      </c>
      <c r="BA14" s="21">
        <f>N14</f>
        <v>2</v>
      </c>
      <c r="BB14" s="66">
        <v>0</v>
      </c>
      <c r="BC14" s="15">
        <f>$D$158*AX14</f>
        <v>0</v>
      </c>
      <c r="BD14" s="19">
        <f>BC14-BB14</f>
        <v>0</v>
      </c>
      <c r="BE14" s="63">
        <f>(IF(BD14 &gt; 0, V14, W14))</f>
        <v>90.762674320502086</v>
      </c>
      <c r="BF14" s="63">
        <f>IF(BD14&gt;0, S14*(T14^(2-N14)), S14*(U14^(N14 + 2)))</f>
        <v>91.751388341215829</v>
      </c>
      <c r="BG14" s="46">
        <f>BD14/BE14</f>
        <v>0</v>
      </c>
      <c r="BH14" s="64" t="e">
        <f>BB14/BC14</f>
        <v>#DIV/0!</v>
      </c>
      <c r="BI14" s="66">
        <v>0</v>
      </c>
      <c r="BJ14" s="66">
        <v>88</v>
      </c>
      <c r="BK14" s="66">
        <v>0</v>
      </c>
      <c r="BL14" s="10">
        <f>SUM(BI14:BK14)</f>
        <v>88</v>
      </c>
      <c r="BM14" s="15">
        <f>AY14*$D$157</f>
        <v>0</v>
      </c>
      <c r="BN14" s="9">
        <f>BM14-BL14</f>
        <v>-88</v>
      </c>
      <c r="BO14" s="48">
        <f>IF(BN14&gt;0,V14,W14)</f>
        <v>90.762674320502086</v>
      </c>
      <c r="BP14" s="48">
        <f xml:space="preserve"> IF(BN14 &gt;0, S14*T14^(2-N14), S14*U14^(N14+2))</f>
        <v>91.751388341215829</v>
      </c>
      <c r="BQ14" s="48">
        <f>IF(BN14&gt;0, S14*T14^(3-N14), S14*U14^(N14+3))</f>
        <v>92.750872818200008</v>
      </c>
      <c r="BR14" s="46">
        <f>BN14/BP14</f>
        <v>-0.95911355229563688</v>
      </c>
      <c r="BS14" s="64" t="e">
        <f>BL14/BM14</f>
        <v>#DIV/0!</v>
      </c>
      <c r="BT14" s="16">
        <f>BB14+BL14+BV14</f>
        <v>88</v>
      </c>
      <c r="BU14" s="69">
        <f>BC14+BM14+BW14</f>
        <v>14.920938254396416</v>
      </c>
      <c r="BV14" s="66">
        <v>0</v>
      </c>
      <c r="BW14" s="15">
        <f>AZ14*$D$160</f>
        <v>14.920938254396416</v>
      </c>
      <c r="BX14" s="37">
        <f>BW14-BV14</f>
        <v>14.920938254396416</v>
      </c>
      <c r="BY14" s="54">
        <f>BX14*(BX14&lt;&gt;0)</f>
        <v>14.920938254396416</v>
      </c>
      <c r="BZ14" s="26">
        <f>BY14/$BY$152</f>
        <v>2.8972695639604723E-2</v>
      </c>
      <c r="CA14" s="47">
        <f>BZ14 * $BX$152</f>
        <v>14.920938254396416</v>
      </c>
      <c r="CB14" s="48">
        <f>IF(CA14&gt;0, V14, W14)</f>
        <v>89.432814341378673</v>
      </c>
      <c r="CC14" s="48">
        <f>IF(BX14&gt;0, S14*T14^(2-N14), S14*U14^(N14+2))</f>
        <v>87.860000610351506</v>
      </c>
      <c r="CD14" s="65">
        <f>CA14/CB14</f>
        <v>0.16683963670695773</v>
      </c>
      <c r="CE14" s="66">
        <v>0</v>
      </c>
      <c r="CF14" s="15">
        <f>AZ14*$CE$155</f>
        <v>10.052082826101232</v>
      </c>
      <c r="CG14" s="37">
        <f>CF14-CE14</f>
        <v>10.052082826101232</v>
      </c>
      <c r="CH14" s="54">
        <f>CG14*(CG14&lt;&gt;0)</f>
        <v>10.052082826101232</v>
      </c>
      <c r="CI14" s="26">
        <f>CH14/$CH$152</f>
        <v>1.5640396493077997E-3</v>
      </c>
      <c r="CJ14" s="47">
        <f>CI14 * $CG$152</f>
        <v>10.052082826101232</v>
      </c>
      <c r="CK14" s="48">
        <f>IF(CA14&gt;0,V14,W14)</f>
        <v>89.432814341378673</v>
      </c>
      <c r="CL14" s="65">
        <f>CJ14/CK14</f>
        <v>0.11239814938318839</v>
      </c>
      <c r="CM14" s="70">
        <f>N14</f>
        <v>2</v>
      </c>
      <c r="CN14" s="1">
        <f>BT14+BV14</f>
        <v>88</v>
      </c>
    </row>
    <row r="15" spans="1:92" x14ac:dyDescent="0.2">
      <c r="A15" s="25" t="s">
        <v>187</v>
      </c>
      <c r="B15">
        <v>0</v>
      </c>
      <c r="C15">
        <v>0</v>
      </c>
      <c r="D15">
        <v>0.18398876404494299</v>
      </c>
      <c r="E15">
        <v>0.81601123595505598</v>
      </c>
      <c r="F15">
        <v>0.141395348837209</v>
      </c>
      <c r="G15">
        <v>0.141395348837209</v>
      </c>
      <c r="H15">
        <v>0.496051332675222</v>
      </c>
      <c r="I15">
        <v>0.49358341559723501</v>
      </c>
      <c r="J15">
        <v>0.49481583553216701</v>
      </c>
      <c r="K15">
        <v>0.26450833195807999</v>
      </c>
      <c r="L15">
        <v>0.807987700006498</v>
      </c>
      <c r="M15">
        <v>-0.92909020710366697</v>
      </c>
      <c r="N15" s="21">
        <v>0</v>
      </c>
      <c r="O15">
        <v>1.02184843481347</v>
      </c>
      <c r="P15">
        <v>0.98360200188133395</v>
      </c>
      <c r="Q15">
        <v>1.0234133546858</v>
      </c>
      <c r="R15">
        <v>0.991399889987996</v>
      </c>
      <c r="S15">
        <v>123.66000366210901</v>
      </c>
      <c r="T15" s="27">
        <f>IF(C15,P15,R15)</f>
        <v>0.991399889987996</v>
      </c>
      <c r="U15" s="27">
        <f>IF(D15 = 0,O15,Q15)</f>
        <v>1.0234133546858</v>
      </c>
      <c r="V15" s="39">
        <f>S15*T15^(1-N15)</f>
        <v>122.59651402653004</v>
      </c>
      <c r="W15" s="38">
        <f>S15*U15^(N15+1)</f>
        <v>126.55529918829728</v>
      </c>
      <c r="X15" s="44">
        <f>0.5 * (D15-MAX($D$3:$D$151))/(MIN($D$3:$D$151)-MAX($D$3:$D$151)) + 0.75</f>
        <v>1.15679882124301</v>
      </c>
      <c r="Y15" s="44">
        <f>AVERAGE(D15, F15, G15, H15, I15, J15, K15)</f>
        <v>0.31653405392600931</v>
      </c>
      <c r="Z15" s="22">
        <f>AI15^N15</f>
        <v>1</v>
      </c>
      <c r="AA15" s="22">
        <f>(Z15+AB15)/2</f>
        <v>1</v>
      </c>
      <c r="AB15" s="22">
        <f>AM15^N15</f>
        <v>1</v>
      </c>
      <c r="AC15" s="22">
        <v>1</v>
      </c>
      <c r="AD15" s="22">
        <v>1</v>
      </c>
      <c r="AE15" s="22">
        <v>1</v>
      </c>
      <c r="AF15" s="22">
        <f>PERCENTILE($L$2:$L$151, 0.05)</f>
        <v>-2.4581207071075768E-2</v>
      </c>
      <c r="AG15" s="22">
        <f>PERCENTILE($L$2:$L$151, 0.95)</f>
        <v>0.95085622292800409</v>
      </c>
      <c r="AH15" s="22">
        <f>MIN(MAX(L15,AF15), AG15)</f>
        <v>0.807987700006498</v>
      </c>
      <c r="AI15" s="22">
        <f>AH15-$AH$152+1</f>
        <v>1.8325689070775737</v>
      </c>
      <c r="AJ15" s="22">
        <f>PERCENTILE($M$2:$M$151, 0.02)</f>
        <v>-1.1132593852637855</v>
      </c>
      <c r="AK15" s="22">
        <f>PERCENTILE($M$2:$M$151, 0.98)</f>
        <v>1.0497352809010159</v>
      </c>
      <c r="AL15" s="22">
        <f>MIN(MAX(M15,AJ15), AK15)</f>
        <v>-0.92909020710366697</v>
      </c>
      <c r="AM15" s="22">
        <f>AL15-$AL$152 + 1</f>
        <v>1.1841691781601185</v>
      </c>
      <c r="AN15" s="46">
        <v>1</v>
      </c>
      <c r="AO15" s="51">
        <v>1</v>
      </c>
      <c r="AP15" s="51">
        <v>1</v>
      </c>
      <c r="AQ15" s="21">
        <v>1</v>
      </c>
      <c r="AR15" s="17">
        <f>(AI15^4)*AB15*AE15*AN15</f>
        <v>11.278237990700141</v>
      </c>
      <c r="AS15" s="17">
        <f>(AM15^4) *Z15*AC15*AO15*(M15 &gt; 0)</f>
        <v>0</v>
      </c>
      <c r="AT15" s="17">
        <f>(AM15^4)*AA15*AP15*AQ15</f>
        <v>1.9663236914477416</v>
      </c>
      <c r="AU15" s="17">
        <f>MIN(AR15, 0.05*AR$152)</f>
        <v>11.278237990700141</v>
      </c>
      <c r="AV15" s="17">
        <f>MIN(AS15, 0.05*AS$152)</f>
        <v>0</v>
      </c>
      <c r="AW15" s="17">
        <f>MIN(AT15, 0.05*AT$152)</f>
        <v>1.9663236914477416</v>
      </c>
      <c r="AX15" s="14">
        <f>AU15/$AU$152</f>
        <v>2.0248385387467094E-2</v>
      </c>
      <c r="AY15" s="14">
        <f>AV15/$AV$152</f>
        <v>0</v>
      </c>
      <c r="AZ15" s="67">
        <f>AW15/$AW$152</f>
        <v>5.782551928385334E-4</v>
      </c>
      <c r="BA15" s="21">
        <f>N15</f>
        <v>0</v>
      </c>
      <c r="BB15" s="66">
        <v>2721</v>
      </c>
      <c r="BC15" s="15">
        <f>$D$158*AX15</f>
        <v>2586.5085010096591</v>
      </c>
      <c r="BD15" s="19">
        <f>BC15-BB15</f>
        <v>-134.49149899034092</v>
      </c>
      <c r="BE15" s="63">
        <f>(IF(BD15 &gt; 0, V15, W15))</f>
        <v>126.55529918829728</v>
      </c>
      <c r="BF15" s="63">
        <f>IF(BD15&gt;0, S15*(T15^(2-N15)), S15*(U15^(N15 + 2)))</f>
        <v>129.51838329556043</v>
      </c>
      <c r="BG15" s="46">
        <f>BD15/BE15</f>
        <v>-1.0627093440807693</v>
      </c>
      <c r="BH15" s="64">
        <f>BB15/BC15</f>
        <v>1.0519973156623461</v>
      </c>
      <c r="BI15" s="66">
        <v>0</v>
      </c>
      <c r="BJ15" s="66">
        <v>0</v>
      </c>
      <c r="BK15" s="66">
        <v>0</v>
      </c>
      <c r="BL15" s="10">
        <f>SUM(BI15:BK15)</f>
        <v>0</v>
      </c>
      <c r="BM15" s="15">
        <f>AY15*$D$157</f>
        <v>0</v>
      </c>
      <c r="BN15" s="9">
        <f>BM15-BL15</f>
        <v>0</v>
      </c>
      <c r="BO15" s="48">
        <f>IF(BN15&gt;0,V15,W15)</f>
        <v>126.55529918829728</v>
      </c>
      <c r="BP15" s="48">
        <f xml:space="preserve"> IF(BN15 &gt;0, S15*T15^(2-N15), S15*U15^(N15+2))</f>
        <v>129.51838329556043</v>
      </c>
      <c r="BQ15" s="48">
        <f>IF(BN15&gt;0, S15*T15^(3-N15), S15*U15^(N15+3))</f>
        <v>132.55084314199075</v>
      </c>
      <c r="BR15" s="46">
        <f>BN15/BP15</f>
        <v>0</v>
      </c>
      <c r="BS15" s="64" t="e">
        <f>BL15/BM15</f>
        <v>#DIV/0!</v>
      </c>
      <c r="BT15" s="16">
        <f>BB15+BL15+BV15</f>
        <v>2721</v>
      </c>
      <c r="BU15" s="69">
        <f>BC15+BM15+BW15</f>
        <v>2592.0250555493385</v>
      </c>
      <c r="BV15" s="66">
        <v>0</v>
      </c>
      <c r="BW15" s="15">
        <f>AZ15*$D$160</f>
        <v>5.5165545396796087</v>
      </c>
      <c r="BX15" s="37">
        <f>BW15-BV15</f>
        <v>5.5165545396796087</v>
      </c>
      <c r="BY15" s="54">
        <f>BX15*(BX15&lt;&gt;0)</f>
        <v>5.5165545396796087</v>
      </c>
      <c r="BZ15" s="26">
        <f>BY15/$BY$152</f>
        <v>1.0711756387727407E-2</v>
      </c>
      <c r="CA15" s="47">
        <f>BZ15 * $BX$152</f>
        <v>5.5165545396796087</v>
      </c>
      <c r="CB15" s="48">
        <f>IF(CA15&gt;0, V15, W15)</f>
        <v>122.59651402653004</v>
      </c>
      <c r="CC15" s="48">
        <f>IF(BX15&gt;0, S15*T15^(2-N15), S15*U15^(N15+2))</f>
        <v>121.54217051881369</v>
      </c>
      <c r="CD15" s="65">
        <f>CA15/CB15</f>
        <v>4.4997646005544817E-2</v>
      </c>
      <c r="CE15" s="66">
        <v>0</v>
      </c>
      <c r="CF15" s="15">
        <f>AZ15*$CE$155</f>
        <v>3.7164461243732543</v>
      </c>
      <c r="CG15" s="37">
        <f>CF15-CE15</f>
        <v>3.7164461243732543</v>
      </c>
      <c r="CH15" s="54">
        <f>CG15*(CG15&lt;&gt;0)</f>
        <v>3.7164461243732543</v>
      </c>
      <c r="CI15" s="26">
        <f>CH15/$CH$152</f>
        <v>5.7825519283853329E-4</v>
      </c>
      <c r="CJ15" s="47">
        <f>CI15 * $CG$152</f>
        <v>3.7164461243732547</v>
      </c>
      <c r="CK15" s="48">
        <f>IF(CA15&gt;0,V15,W15)</f>
        <v>122.59651402653004</v>
      </c>
      <c r="CL15" s="65">
        <f>CJ15/CK15</f>
        <v>3.0314451873966097E-2</v>
      </c>
      <c r="CM15" s="70">
        <f>N15</f>
        <v>0</v>
      </c>
      <c r="CN15" s="1">
        <f>BT15+BV15</f>
        <v>2721</v>
      </c>
    </row>
    <row r="16" spans="1:92" x14ac:dyDescent="0.2">
      <c r="A16" s="25" t="s">
        <v>199</v>
      </c>
      <c r="B16">
        <v>1</v>
      </c>
      <c r="C16">
        <v>1</v>
      </c>
      <c r="D16">
        <v>0.60946863763483805</v>
      </c>
      <c r="E16">
        <v>0.39053136236516101</v>
      </c>
      <c r="F16">
        <v>0.63329360349622499</v>
      </c>
      <c r="G16">
        <v>0.63329360349622499</v>
      </c>
      <c r="H16">
        <v>0.513581278729628</v>
      </c>
      <c r="I16">
        <v>0.165900543251149</v>
      </c>
      <c r="J16">
        <v>0.29189623694879102</v>
      </c>
      <c r="K16">
        <v>0.42994885712638897</v>
      </c>
      <c r="L16">
        <v>0.47954756722089598</v>
      </c>
      <c r="M16">
        <v>0.74962269840114504</v>
      </c>
      <c r="N16" s="21">
        <v>0</v>
      </c>
      <c r="O16">
        <v>0.99275368745442505</v>
      </c>
      <c r="P16">
        <v>0.99264641733218395</v>
      </c>
      <c r="Q16">
        <v>1</v>
      </c>
      <c r="R16">
        <v>1.00173267163128</v>
      </c>
      <c r="S16">
        <v>4.0900001525878897</v>
      </c>
      <c r="T16" s="27">
        <f>IF(C16,P16,R16)</f>
        <v>0.99264641733218395</v>
      </c>
      <c r="U16" s="27">
        <f>IF(D16 = 0,O16,Q16)</f>
        <v>1</v>
      </c>
      <c r="V16" s="39">
        <f>S16*T16^(1-N16)</f>
        <v>4.0599239983544546</v>
      </c>
      <c r="W16" s="38">
        <f>S16*U16^(N16+1)</f>
        <v>4.0900001525878897</v>
      </c>
      <c r="X16" s="44">
        <f>0.5 * (D16-MAX($D$3:$D$151))/(MIN($D$3:$D$151)-MAX($D$3:$D$151)) + 0.75</f>
        <v>0.93068377398573832</v>
      </c>
      <c r="Y16" s="44">
        <f>AVERAGE(D16, F16, G16, H16, I16, J16, K16)</f>
        <v>0.46819753724046365</v>
      </c>
      <c r="Z16" s="22">
        <f>AI16^N16</f>
        <v>1</v>
      </c>
      <c r="AA16" s="22">
        <f>(Z16+AB16)/2</f>
        <v>1</v>
      </c>
      <c r="AB16" s="22">
        <f>AM16^N16</f>
        <v>1</v>
      </c>
      <c r="AC16" s="22">
        <v>1</v>
      </c>
      <c r="AD16" s="22">
        <v>1</v>
      </c>
      <c r="AE16" s="22">
        <v>1</v>
      </c>
      <c r="AF16" s="22">
        <f>PERCENTILE($L$2:$L$151, 0.05)</f>
        <v>-2.4581207071075768E-2</v>
      </c>
      <c r="AG16" s="22">
        <f>PERCENTILE($L$2:$L$151, 0.95)</f>
        <v>0.95085622292800409</v>
      </c>
      <c r="AH16" s="22">
        <f>MIN(MAX(L16,AF16), AG16)</f>
        <v>0.47954756722089598</v>
      </c>
      <c r="AI16" s="22">
        <f>AH16-$AH$152+1</f>
        <v>1.5041287742919718</v>
      </c>
      <c r="AJ16" s="22">
        <f>PERCENTILE($M$2:$M$151, 0.02)</f>
        <v>-1.1132593852637855</v>
      </c>
      <c r="AK16" s="22">
        <f>PERCENTILE($M$2:$M$151, 0.98)</f>
        <v>1.0497352809010159</v>
      </c>
      <c r="AL16" s="22">
        <f>MIN(MAX(M16,AJ16), AK16)</f>
        <v>0.74962269840114504</v>
      </c>
      <c r="AM16" s="22">
        <f>AL16-$AL$152 + 1</f>
        <v>2.8628820836649305</v>
      </c>
      <c r="AN16" s="46">
        <v>0</v>
      </c>
      <c r="AO16" s="74">
        <v>0.39</v>
      </c>
      <c r="AP16" s="51">
        <v>0.76</v>
      </c>
      <c r="AQ16" s="50">
        <v>1</v>
      </c>
      <c r="AR16" s="17">
        <f>(AI16^4)*AB16*AE16*AN16</f>
        <v>0</v>
      </c>
      <c r="AS16" s="17">
        <f>(AM16^4) *Z16*AC16*AO16*(M16 &gt; 0)</f>
        <v>26.198622055205227</v>
      </c>
      <c r="AT16" s="17">
        <f>(AM16^4)*AA16*AP16*AQ16</f>
        <v>51.053725030656338</v>
      </c>
      <c r="AU16" s="17">
        <f>MIN(AR16, 0.05*AR$152)</f>
        <v>0</v>
      </c>
      <c r="AV16" s="17">
        <f>MIN(AS16, 0.05*AS$152)</f>
        <v>26.198622055205227</v>
      </c>
      <c r="AW16" s="17">
        <f>MIN(AT16, 0.05*AT$152)</f>
        <v>51.053725030656338</v>
      </c>
      <c r="AX16" s="14">
        <f>AU16/$AU$152</f>
        <v>0</v>
      </c>
      <c r="AY16" s="14">
        <f>AV16/$AV$152</f>
        <v>1.7060178915035581E-2</v>
      </c>
      <c r="AZ16" s="67">
        <f>AW16/$AW$152</f>
        <v>1.5013846266069993E-2</v>
      </c>
      <c r="BA16" s="21">
        <f>N16</f>
        <v>0</v>
      </c>
      <c r="BB16" s="66">
        <v>0</v>
      </c>
      <c r="BC16" s="15">
        <f>$D$158*AX16</f>
        <v>0</v>
      </c>
      <c r="BD16" s="19">
        <f>BC16-BB16</f>
        <v>0</v>
      </c>
      <c r="BE16" s="63">
        <f>(IF(BD16 &gt; 0, V16, W16))</f>
        <v>4.0900001525878897</v>
      </c>
      <c r="BF16" s="63">
        <f>IF(BD16&gt;0, S16*(T16^(2-N16)), S16*(U16^(N16 + 2)))</f>
        <v>4.0900001525878897</v>
      </c>
      <c r="BG16" s="46">
        <f>BD16/BE16</f>
        <v>0</v>
      </c>
      <c r="BH16" s="64" t="e">
        <f>BB16/BC16</f>
        <v>#DIV/0!</v>
      </c>
      <c r="BI16" s="66">
        <v>0</v>
      </c>
      <c r="BJ16" s="66">
        <v>1129</v>
      </c>
      <c r="BK16" s="66">
        <v>0</v>
      </c>
      <c r="BL16" s="10">
        <f>SUM(BI16:BK16)</f>
        <v>1129</v>
      </c>
      <c r="BM16" s="15">
        <f>AY16*$D$157</f>
        <v>3094.6823348296243</v>
      </c>
      <c r="BN16" s="9">
        <f>BM16-BL16</f>
        <v>1965.6823348296243</v>
      </c>
      <c r="BO16" s="48">
        <f>IF(BN16&gt;0,V16,W16)</f>
        <v>4.0599239983544546</v>
      </c>
      <c r="BP16" s="48">
        <f xml:space="preserve"> IF(BN16 &gt;0, S16*T16^(2-N16), S16*U16^(N16+2))</f>
        <v>4.0300690116075044</v>
      </c>
      <c r="BQ16" s="48">
        <f>IF(BN16&gt;0, S16*T16^(3-N16), S16*U16^(N16+3))</f>
        <v>4.000433565973645</v>
      </c>
      <c r="BR16" s="46">
        <f>BN16/BP16</f>
        <v>487.75401343451375</v>
      </c>
      <c r="BS16" s="64">
        <f>BL16/BM16</f>
        <v>0.36481935069505489</v>
      </c>
      <c r="BT16" s="16">
        <f>BB16+BL16+BV16</f>
        <v>1239</v>
      </c>
      <c r="BU16" s="69">
        <f>BC16+BM16+BW16</f>
        <v>3237.9144282079319</v>
      </c>
      <c r="BV16" s="66">
        <v>110</v>
      </c>
      <c r="BW16" s="15">
        <f>AZ16*$D$160</f>
        <v>143.23209337830772</v>
      </c>
      <c r="BX16" s="37">
        <f>BW16-BV16</f>
        <v>33.232093378307724</v>
      </c>
      <c r="BY16" s="54">
        <f>BX16*(BX16&lt;&gt;0)</f>
        <v>33.232093378307724</v>
      </c>
      <c r="BZ16" s="26">
        <f>BY16/$BY$152</f>
        <v>6.4528336656908269E-2</v>
      </c>
      <c r="CA16" s="47">
        <f>BZ16 * $BX$152</f>
        <v>33.232093378307724</v>
      </c>
      <c r="CB16" s="48">
        <f>IF(CA16&gt;0, V16, W16)</f>
        <v>4.0599239983544546</v>
      </c>
      <c r="CC16" s="48">
        <f>IF(BX16&gt;0, S16*T16^(2-N16), S16*U16^(N16+2))</f>
        <v>4.0300690116075044</v>
      </c>
      <c r="CD16" s="65">
        <f>CA16/CB16</f>
        <v>8.1853979019748078</v>
      </c>
      <c r="CE16" s="66">
        <v>0</v>
      </c>
      <c r="CF16" s="15">
        <f>AZ16*$CE$155</f>
        <v>96.493989952031853</v>
      </c>
      <c r="CG16" s="37">
        <f>CF16-CE16</f>
        <v>96.493989952031853</v>
      </c>
      <c r="CH16" s="54">
        <f>CG16*(CG16&lt;&gt;0)</f>
        <v>96.493989952031853</v>
      </c>
      <c r="CI16" s="26">
        <f>CH16/$CH$152</f>
        <v>1.501384626606999E-2</v>
      </c>
      <c r="CJ16" s="47">
        <f>CI16 * $CG$152</f>
        <v>96.493989952031853</v>
      </c>
      <c r="CK16" s="48">
        <f>IF(CA16&gt;0,V16,W16)</f>
        <v>4.0599239983544546</v>
      </c>
      <c r="CL16" s="65">
        <f>CJ16/CK16</f>
        <v>23.767437516353077</v>
      </c>
      <c r="CM16" s="70">
        <f>N16</f>
        <v>0</v>
      </c>
      <c r="CN16" s="1">
        <f>BT16+BV16</f>
        <v>1349</v>
      </c>
    </row>
    <row r="17" spans="1:92" x14ac:dyDescent="0.2">
      <c r="A17" s="25" t="s">
        <v>188</v>
      </c>
      <c r="B17">
        <v>0</v>
      </c>
      <c r="C17">
        <v>0</v>
      </c>
      <c r="D17">
        <v>0.34638433879344699</v>
      </c>
      <c r="E17">
        <v>0.65361566120655201</v>
      </c>
      <c r="F17">
        <v>0.60468812077870404</v>
      </c>
      <c r="G17">
        <v>0.60468812077870404</v>
      </c>
      <c r="H17">
        <v>0.35060593397409101</v>
      </c>
      <c r="I17">
        <v>0.89887170915169201</v>
      </c>
      <c r="J17">
        <v>0.56138200461897303</v>
      </c>
      <c r="K17">
        <v>0.58263284271660198</v>
      </c>
      <c r="L17">
        <v>0.84270619540654201</v>
      </c>
      <c r="M17">
        <v>-0.63177352652792595</v>
      </c>
      <c r="N17" s="21">
        <v>0</v>
      </c>
      <c r="O17">
        <v>1.01495791935257</v>
      </c>
      <c r="P17">
        <v>0.97760482009483896</v>
      </c>
      <c r="Q17">
        <v>1.0373703961632299</v>
      </c>
      <c r="R17">
        <v>0.99481467131933599</v>
      </c>
      <c r="S17">
        <v>574.32000732421795</v>
      </c>
      <c r="T17" s="27">
        <f>IF(C17,P17,R17)</f>
        <v>0.99481467131933599</v>
      </c>
      <c r="U17" s="27">
        <f>IF(D17 = 0,O17,Q17)</f>
        <v>1.0373703961632299</v>
      </c>
      <c r="V17" s="39">
        <f>S17*T17^(1-N17)</f>
        <v>571.3419693183605</v>
      </c>
      <c r="W17" s="38">
        <f>S17*U17^(N17+1)</f>
        <v>595.78257352239302</v>
      </c>
      <c r="X17" s="44">
        <f>0.5 * (D17-MAX($D$3:$D$151))/(MIN($D$3:$D$151)-MAX($D$3:$D$151)) + 0.75</f>
        <v>1.070496071482341</v>
      </c>
      <c r="Y17" s="44">
        <f>AVERAGE(D17, F17, G17, H17, I17, J17, K17)</f>
        <v>0.56417901011603044</v>
      </c>
      <c r="Z17" s="22">
        <f>AI17^N17</f>
        <v>1</v>
      </c>
      <c r="AA17" s="22">
        <f>(Z17+AB17)/2</f>
        <v>1</v>
      </c>
      <c r="AB17" s="22">
        <f>AM17^N17</f>
        <v>1</v>
      </c>
      <c r="AC17" s="22">
        <v>1</v>
      </c>
      <c r="AD17" s="22">
        <v>1</v>
      </c>
      <c r="AE17" s="22">
        <v>1</v>
      </c>
      <c r="AF17" s="22">
        <f>PERCENTILE($L$2:$L$151, 0.05)</f>
        <v>-2.4581207071075768E-2</v>
      </c>
      <c r="AG17" s="22">
        <f>PERCENTILE($L$2:$L$151, 0.95)</f>
        <v>0.95085622292800409</v>
      </c>
      <c r="AH17" s="22">
        <f>MIN(MAX(L17,AF17), AG17)</f>
        <v>0.84270619540654201</v>
      </c>
      <c r="AI17" s="22">
        <f>AH17-$AH$152+1</f>
        <v>1.8672874024776178</v>
      </c>
      <c r="AJ17" s="22">
        <f>PERCENTILE($M$2:$M$151, 0.02)</f>
        <v>-1.1132593852637855</v>
      </c>
      <c r="AK17" s="22">
        <f>PERCENTILE($M$2:$M$151, 0.98)</f>
        <v>1.0497352809010159</v>
      </c>
      <c r="AL17" s="22">
        <f>MIN(MAX(M17,AJ17), AK17)</f>
        <v>-0.63177352652792595</v>
      </c>
      <c r="AM17" s="22">
        <f>AL17-$AL$152 + 1</f>
        <v>1.4814858587358595</v>
      </c>
      <c r="AN17" s="46">
        <v>1</v>
      </c>
      <c r="AO17" s="51">
        <v>1</v>
      </c>
      <c r="AP17" s="51">
        <v>1</v>
      </c>
      <c r="AQ17" s="21">
        <v>1</v>
      </c>
      <c r="AR17" s="17">
        <f>(AI17^4)*AB17*AE17*AN17</f>
        <v>12.1575109423597</v>
      </c>
      <c r="AS17" s="17">
        <f>(AM17^4) *Z17*AC17*AO17*(M17 &gt; 0)</f>
        <v>0</v>
      </c>
      <c r="AT17" s="17">
        <f>(AM17^4)*AA17*AP17*AQ17</f>
        <v>4.8171485747549649</v>
      </c>
      <c r="AU17" s="17">
        <f>MIN(AR17, 0.05*AR$152)</f>
        <v>12.1575109423597</v>
      </c>
      <c r="AV17" s="17">
        <f>MIN(AS17, 0.05*AS$152)</f>
        <v>0</v>
      </c>
      <c r="AW17" s="17">
        <f>MIN(AT17, 0.05*AT$152)</f>
        <v>4.8171485747549649</v>
      </c>
      <c r="AX17" s="14">
        <f>AU17/$AU$152</f>
        <v>2.1826988144445555E-2</v>
      </c>
      <c r="AY17" s="14">
        <f>AV17/$AV$152</f>
        <v>0</v>
      </c>
      <c r="AZ17" s="67">
        <f>AW17/$AW$152</f>
        <v>1.4166239211489606E-3</v>
      </c>
      <c r="BA17" s="21">
        <f>N17</f>
        <v>0</v>
      </c>
      <c r="BB17" s="66">
        <v>2872</v>
      </c>
      <c r="BC17" s="15">
        <f>$D$158*AX17</f>
        <v>2788.1576385833309</v>
      </c>
      <c r="BD17" s="19">
        <f>BC17-BB17</f>
        <v>-83.842361416669064</v>
      </c>
      <c r="BE17" s="63">
        <f>(IF(BD17 &gt; 0, V17, W17))</f>
        <v>595.78257352239302</v>
      </c>
      <c r="BF17" s="63">
        <f>IF(BD17&gt;0, S17*(T17^(2-N17)), S17*(U17^(N17 + 2)))</f>
        <v>618.04720432207364</v>
      </c>
      <c r="BG17" s="46">
        <f>BD17/BE17</f>
        <v>-0.14072644139450946</v>
      </c>
      <c r="BH17" s="64">
        <f>BB17/BC17</f>
        <v>1.0300708827422216</v>
      </c>
      <c r="BI17" s="66">
        <v>0</v>
      </c>
      <c r="BJ17" s="66">
        <v>0</v>
      </c>
      <c r="BK17" s="66">
        <v>0</v>
      </c>
      <c r="BL17" s="10">
        <f>SUM(BI17:BK17)</f>
        <v>0</v>
      </c>
      <c r="BM17" s="15">
        <f>AY17*$D$157</f>
        <v>0</v>
      </c>
      <c r="BN17" s="9">
        <f>BM17-BL17</f>
        <v>0</v>
      </c>
      <c r="BO17" s="48">
        <f>IF(BN17&gt;0,V17,W17)</f>
        <v>595.78257352239302</v>
      </c>
      <c r="BP17" s="48">
        <f xml:space="preserve"> IF(BN17 &gt;0, S17*T17^(2-N17), S17*U17^(N17+2))</f>
        <v>618.04720432207364</v>
      </c>
      <c r="BQ17" s="48">
        <f>IF(BN17&gt;0, S17*T17^(3-N17), S17*U17^(N17+3))</f>
        <v>641.14387319516618</v>
      </c>
      <c r="BR17" s="46">
        <f>BN17/BP17</f>
        <v>0</v>
      </c>
      <c r="BS17" s="64" t="e">
        <f>BL17/BM17</f>
        <v>#DIV/0!</v>
      </c>
      <c r="BT17" s="16">
        <f>BB17+BL17+BV17</f>
        <v>2872</v>
      </c>
      <c r="BU17" s="69">
        <f>BC17+BM17+BW17</f>
        <v>2801.6722307910918</v>
      </c>
      <c r="BV17" s="66">
        <v>0</v>
      </c>
      <c r="BW17" s="15">
        <f>AZ17*$D$160</f>
        <v>13.514592207761083</v>
      </c>
      <c r="BX17" s="37">
        <f>BW17-BV17</f>
        <v>13.514592207761083</v>
      </c>
      <c r="BY17" s="54">
        <f>BX17*(BX17&lt;&gt;0)</f>
        <v>13.514592207761083</v>
      </c>
      <c r="BZ17" s="26">
        <f>BY17/$BY$152</f>
        <v>2.624192661701184E-2</v>
      </c>
      <c r="CA17" s="47">
        <f>BZ17 * $BX$152</f>
        <v>13.514592207761083</v>
      </c>
      <c r="CB17" s="48">
        <f>IF(CA17&gt;0, V17, W17)</f>
        <v>571.3419693183605</v>
      </c>
      <c r="CC17" s="48">
        <f>IF(BX17&gt;0, S17*T17^(2-N17), S17*U17^(N17+2))</f>
        <v>568.37937341838699</v>
      </c>
      <c r="CD17" s="65">
        <f>CA17/CB17</f>
        <v>2.3654121233006333E-2</v>
      </c>
      <c r="CE17" s="66">
        <v>0</v>
      </c>
      <c r="CF17" s="15">
        <f>AZ17*$CE$155</f>
        <v>9.1046419412243704</v>
      </c>
      <c r="CG17" s="37">
        <f>CF17-CE17</f>
        <v>9.1046419412243704</v>
      </c>
      <c r="CH17" s="54">
        <f>CG17*(CG17&lt;&gt;0)</f>
        <v>9.1046419412243704</v>
      </c>
      <c r="CI17" s="26">
        <f>CH17/$CH$152</f>
        <v>1.4166239211489604E-3</v>
      </c>
      <c r="CJ17" s="47">
        <f>CI17 * $CG$152</f>
        <v>9.1046419412243704</v>
      </c>
      <c r="CK17" s="48">
        <f>IF(CA17&gt;0,V17,W17)</f>
        <v>571.3419693183605</v>
      </c>
      <c r="CL17" s="65">
        <f>CJ17/CK17</f>
        <v>1.5935538486848189E-2</v>
      </c>
      <c r="CM17" s="70">
        <f>N17</f>
        <v>0</v>
      </c>
      <c r="CN17" s="1">
        <f>BT17+BV17</f>
        <v>2872</v>
      </c>
    </row>
    <row r="18" spans="1:92" x14ac:dyDescent="0.2">
      <c r="A18" s="25" t="s">
        <v>189</v>
      </c>
      <c r="B18">
        <v>0</v>
      </c>
      <c r="C18">
        <v>0</v>
      </c>
      <c r="D18">
        <v>0.34478625649220901</v>
      </c>
      <c r="E18">
        <v>0.65521374350779005</v>
      </c>
      <c r="F18">
        <v>0.27612236789829098</v>
      </c>
      <c r="G18">
        <v>0.27612236789829098</v>
      </c>
      <c r="H18">
        <v>0.49979105725031298</v>
      </c>
      <c r="I18">
        <v>0.88675302966987002</v>
      </c>
      <c r="J18">
        <v>0.66572609549169903</v>
      </c>
      <c r="K18">
        <v>0.42874452283248099</v>
      </c>
      <c r="L18">
        <v>0.85504372123051597</v>
      </c>
      <c r="M18">
        <v>-0.48876356349884897</v>
      </c>
      <c r="N18" s="21">
        <v>0</v>
      </c>
      <c r="O18">
        <v>1.01971376293547</v>
      </c>
      <c r="P18">
        <v>0.99856501211861604</v>
      </c>
      <c r="Q18">
        <v>1.0014533058685999</v>
      </c>
      <c r="R18">
        <v>0.97869214515311498</v>
      </c>
      <c r="S18">
        <v>169.33999633789</v>
      </c>
      <c r="T18" s="27">
        <f>IF(C18,P18,R18)</f>
        <v>0.97869214515311498</v>
      </c>
      <c r="U18" s="27">
        <f>IF(D18 = 0,O18,Q18)</f>
        <v>1.0014533058685999</v>
      </c>
      <c r="V18" s="39">
        <f>S18*T18^(1-N18)</f>
        <v>165.7317242761502</v>
      </c>
      <c r="W18" s="38">
        <f>S18*U18^(N18+1)</f>
        <v>169.58609914835654</v>
      </c>
      <c r="X18" s="44">
        <f>0.5 * (D18-MAX($D$3:$D$151))/(MIN($D$3:$D$151)-MAX($D$3:$D$151)) + 0.75</f>
        <v>1.0713453489158813</v>
      </c>
      <c r="Y18" s="44">
        <f>AVERAGE(D18, F18, G18, H18, I18, J18, K18)</f>
        <v>0.48257795679045051</v>
      </c>
      <c r="Z18" s="22">
        <f>AI18^N18</f>
        <v>1</v>
      </c>
      <c r="AA18" s="22">
        <f>(Z18+AB18)/2</f>
        <v>1</v>
      </c>
      <c r="AB18" s="22">
        <f>AM18^N18</f>
        <v>1</v>
      </c>
      <c r="AC18" s="22">
        <v>1</v>
      </c>
      <c r="AD18" s="22">
        <v>1</v>
      </c>
      <c r="AE18" s="22">
        <v>1</v>
      </c>
      <c r="AF18" s="22">
        <f>PERCENTILE($L$2:$L$151, 0.05)</f>
        <v>-2.4581207071075768E-2</v>
      </c>
      <c r="AG18" s="22">
        <f>PERCENTILE($L$2:$L$151, 0.95)</f>
        <v>0.95085622292800409</v>
      </c>
      <c r="AH18" s="22">
        <f>MIN(MAX(L18,AF18), AG18)</f>
        <v>0.85504372123051597</v>
      </c>
      <c r="AI18" s="22">
        <f>AH18-$AH$152+1</f>
        <v>1.8796249283015918</v>
      </c>
      <c r="AJ18" s="22">
        <f>PERCENTILE($M$2:$M$151, 0.02)</f>
        <v>-1.1132593852637855</v>
      </c>
      <c r="AK18" s="22">
        <f>PERCENTILE($M$2:$M$151, 0.98)</f>
        <v>1.0497352809010159</v>
      </c>
      <c r="AL18" s="22">
        <f>MIN(MAX(M18,AJ18), AK18)</f>
        <v>-0.48876356349884897</v>
      </c>
      <c r="AM18" s="22">
        <f>AL18-$AL$152 + 1</f>
        <v>1.6244958217649366</v>
      </c>
      <c r="AN18" s="46">
        <v>1</v>
      </c>
      <c r="AO18" s="51">
        <v>1</v>
      </c>
      <c r="AP18" s="51">
        <v>1</v>
      </c>
      <c r="AQ18" s="21">
        <v>1</v>
      </c>
      <c r="AR18" s="17">
        <f>(AI18^4)*AB18*AE18*AN18</f>
        <v>12.482017429244063</v>
      </c>
      <c r="AS18" s="17">
        <f>(AM18^4) *Z18*AC18*AO18*(M18 &gt; 0)</f>
        <v>0</v>
      </c>
      <c r="AT18" s="17">
        <f>(AM18^4)*AA18*AP18*AQ18</f>
        <v>6.964250670467262</v>
      </c>
      <c r="AU18" s="17">
        <f>MIN(AR18, 0.05*AR$152)</f>
        <v>12.482017429244063</v>
      </c>
      <c r="AV18" s="17">
        <f>MIN(AS18, 0.05*AS$152)</f>
        <v>0</v>
      </c>
      <c r="AW18" s="17">
        <f>MIN(AT18, 0.05*AT$152)</f>
        <v>6.964250670467262</v>
      </c>
      <c r="AX18" s="14">
        <f>AU18/$AU$152</f>
        <v>2.2409590889004214E-2</v>
      </c>
      <c r="AY18" s="14">
        <f>AV18/$AV$152</f>
        <v>0</v>
      </c>
      <c r="AZ18" s="67">
        <f>AW18/$AW$152</f>
        <v>2.0480423095863205E-3</v>
      </c>
      <c r="BA18" s="21">
        <f>N18</f>
        <v>0</v>
      </c>
      <c r="BB18" s="66">
        <v>2540</v>
      </c>
      <c r="BC18" s="15">
        <f>$D$158*AX18</f>
        <v>2862.5787305705094</v>
      </c>
      <c r="BD18" s="19">
        <f>BC18-BB18</f>
        <v>322.57873057050938</v>
      </c>
      <c r="BE18" s="63">
        <f>(IF(BD18 &gt; 0, V18, W18))</f>
        <v>165.7317242761502</v>
      </c>
      <c r="BF18" s="63">
        <f>IF(BD18&gt;0, S18*(T18^(2-N18)), S18*(U18^(N18 + 2)))</f>
        <v>162.20033675175003</v>
      </c>
      <c r="BG18" s="46">
        <f>BD18/BE18</f>
        <v>1.9463909639473316</v>
      </c>
      <c r="BH18" s="64">
        <f>BB18/BC18</f>
        <v>0.88731183980179307</v>
      </c>
      <c r="BI18" s="66">
        <v>0</v>
      </c>
      <c r="BJ18" s="66">
        <v>0</v>
      </c>
      <c r="BK18" s="66">
        <v>0</v>
      </c>
      <c r="BL18" s="10">
        <f>SUM(BI18:BK18)</f>
        <v>0</v>
      </c>
      <c r="BM18" s="15">
        <f>AY18*$D$157</f>
        <v>0</v>
      </c>
      <c r="BN18" s="9">
        <f>BM18-BL18</f>
        <v>0</v>
      </c>
      <c r="BO18" s="48">
        <f>IF(BN18&gt;0,V18,W18)</f>
        <v>169.58609914835654</v>
      </c>
      <c r="BP18" s="48">
        <f xml:space="preserve"> IF(BN18 &gt;0, S18*T18^(2-N18), S18*U18^(N18+2))</f>
        <v>169.83255962148181</v>
      </c>
      <c r="BQ18" s="48">
        <f>IF(BN18&gt;0, S18*T18^(3-N18), S18*U18^(N18+3))</f>
        <v>170.07937827705905</v>
      </c>
      <c r="BR18" s="46">
        <f>BN18/BP18</f>
        <v>0</v>
      </c>
      <c r="BS18" s="64" t="e">
        <f>BL18/BM18</f>
        <v>#DIV/0!</v>
      </c>
      <c r="BT18" s="16">
        <f>BB18+BL18+BV18</f>
        <v>2540</v>
      </c>
      <c r="BU18" s="69">
        <f>BC18+BM18+BW18</f>
        <v>2882.1170542039627</v>
      </c>
      <c r="BV18" s="66">
        <v>0</v>
      </c>
      <c r="BW18" s="15">
        <f>AZ18*$D$160</f>
        <v>19.538323633453498</v>
      </c>
      <c r="BX18" s="37">
        <f>BW18-BV18</f>
        <v>19.538323633453498</v>
      </c>
      <c r="BY18" s="54">
        <f>BX18*(BX18&lt;&gt;0)</f>
        <v>19.538323633453498</v>
      </c>
      <c r="BZ18" s="26">
        <f>BY18/$BY$152</f>
        <v>3.7938492492142754E-2</v>
      </c>
      <c r="CA18" s="47">
        <f>BZ18 * $BX$152</f>
        <v>19.538323633453498</v>
      </c>
      <c r="CB18" s="48">
        <f>IF(CA18&gt;0, V18, W18)</f>
        <v>165.7317242761502</v>
      </c>
      <c r="CC18" s="48">
        <f>IF(BX18&gt;0, S18*T18^(2-N18), S18*U18^(N18+2))</f>
        <v>162.20033675175003</v>
      </c>
      <c r="CD18" s="65">
        <f>CA18/CB18</f>
        <v>0.11789127108155707</v>
      </c>
      <c r="CE18" s="66">
        <v>0</v>
      </c>
      <c r="CF18" s="15">
        <f>AZ18*$CE$155</f>
        <v>13.162767923711282</v>
      </c>
      <c r="CG18" s="37">
        <f>CF18-CE18</f>
        <v>13.162767923711282</v>
      </c>
      <c r="CH18" s="54">
        <f>CG18*(CG18&lt;&gt;0)</f>
        <v>13.162767923711282</v>
      </c>
      <c r="CI18" s="26">
        <f>CH18/$CH$152</f>
        <v>2.04804230958632E-3</v>
      </c>
      <c r="CJ18" s="47">
        <f>CI18 * $CG$152</f>
        <v>13.162767923711282</v>
      </c>
      <c r="CK18" s="48">
        <f>IF(CA18&gt;0,V18,W18)</f>
        <v>165.7317242761502</v>
      </c>
      <c r="CL18" s="65">
        <f>CJ18/CK18</f>
        <v>7.942213828523767E-2</v>
      </c>
      <c r="CM18" s="70">
        <f>N18</f>
        <v>0</v>
      </c>
      <c r="CN18" s="1">
        <f>BT18+BV18</f>
        <v>2540</v>
      </c>
    </row>
    <row r="19" spans="1:92" x14ac:dyDescent="0.2">
      <c r="A19" s="25" t="s">
        <v>148</v>
      </c>
      <c r="B19">
        <v>0</v>
      </c>
      <c r="C19">
        <v>0</v>
      </c>
      <c r="D19">
        <v>0.11677631578947301</v>
      </c>
      <c r="E19">
        <v>0.88322368421052599</v>
      </c>
      <c r="F19">
        <v>0.245283018867924</v>
      </c>
      <c r="G19">
        <v>0.245283018867924</v>
      </c>
      <c r="H19">
        <v>0.56443298969072098</v>
      </c>
      <c r="I19">
        <v>4.3814432989690698E-2</v>
      </c>
      <c r="J19">
        <v>0.15725874031027601</v>
      </c>
      <c r="K19">
        <v>0.196399843601443</v>
      </c>
      <c r="L19">
        <v>0.28009648616020699</v>
      </c>
      <c r="M19">
        <v>-8.4788165666601994E-2</v>
      </c>
      <c r="N19" s="21">
        <v>0</v>
      </c>
      <c r="O19">
        <v>1.0029683397328599</v>
      </c>
      <c r="P19">
        <v>0.98937244828105497</v>
      </c>
      <c r="Q19">
        <v>1.01346825495504</v>
      </c>
      <c r="R19">
        <v>0.98683585622539904</v>
      </c>
      <c r="S19">
        <v>30.819999694824201</v>
      </c>
      <c r="T19" s="27">
        <f>IF(C19,P19,R19)</f>
        <v>0.98683585622539904</v>
      </c>
      <c r="U19" s="27">
        <f>IF(D19 = 0,O19,Q19)</f>
        <v>1.01346825495504</v>
      </c>
      <c r="V19" s="39">
        <f>S19*T19^(1-N19)</f>
        <v>30.414280787708378</v>
      </c>
      <c r="W19" s="38">
        <f>S19*U19^(N19+1)</f>
        <v>31.235091308428348</v>
      </c>
      <c r="X19" s="44">
        <f>0.5 * (D19-MAX($D$3:$D$151))/(MIN($D$3:$D$151)-MAX($D$3:$D$151)) + 0.75</f>
        <v>1.1925178924774138</v>
      </c>
      <c r="Y19" s="44">
        <f>AVERAGE(D19, F19, G19, H19, I19, J19, K19)</f>
        <v>0.22417833715963598</v>
      </c>
      <c r="Z19" s="22">
        <f>AI19^N19</f>
        <v>1</v>
      </c>
      <c r="AA19" s="22">
        <f>(Z19+AB19)/2</f>
        <v>1</v>
      </c>
      <c r="AB19" s="22">
        <f>AM19^N19</f>
        <v>1</v>
      </c>
      <c r="AC19" s="22">
        <v>1</v>
      </c>
      <c r="AD19" s="22">
        <v>1</v>
      </c>
      <c r="AE19" s="22">
        <v>1</v>
      </c>
      <c r="AF19" s="22">
        <f>PERCENTILE($L$2:$L$151, 0.05)</f>
        <v>-2.4581207071075768E-2</v>
      </c>
      <c r="AG19" s="22">
        <f>PERCENTILE($L$2:$L$151, 0.95)</f>
        <v>0.95085622292800409</v>
      </c>
      <c r="AH19" s="22">
        <f>MIN(MAX(L19,AF19), AG19)</f>
        <v>0.28009648616020699</v>
      </c>
      <c r="AI19" s="22">
        <f>AH19-$AH$152+1</f>
        <v>1.3046776932312827</v>
      </c>
      <c r="AJ19" s="22">
        <f>PERCENTILE($M$2:$M$151, 0.02)</f>
        <v>-1.1132593852637855</v>
      </c>
      <c r="AK19" s="22">
        <f>PERCENTILE($M$2:$M$151, 0.98)</f>
        <v>1.0497352809010159</v>
      </c>
      <c r="AL19" s="22">
        <f>MIN(MAX(M19,AJ19), AK19)</f>
        <v>-8.4788165666601994E-2</v>
      </c>
      <c r="AM19" s="22">
        <f>AL19-$AL$152 + 1</f>
        <v>2.0284712195971837</v>
      </c>
      <c r="AN19" s="46">
        <v>1</v>
      </c>
      <c r="AO19" s="51">
        <v>1</v>
      </c>
      <c r="AP19" s="51">
        <v>1</v>
      </c>
      <c r="AQ19" s="21">
        <v>1</v>
      </c>
      <c r="AR19" s="17">
        <f>(AI19^4)*AB19*AE19*AN19</f>
        <v>2.8974299722779211</v>
      </c>
      <c r="AS19" s="17">
        <f>(AM19^4) *Z19*AC19*AO19*(M19 &gt; 0)</f>
        <v>0</v>
      </c>
      <c r="AT19" s="17">
        <f>(AM19^4)*AA19*AP19*AQ19</f>
        <v>16.930718965008634</v>
      </c>
      <c r="AU19" s="17">
        <f>MIN(AR19, 0.05*AR$152)</f>
        <v>2.8974299722779211</v>
      </c>
      <c r="AV19" s="17">
        <f>MIN(AS19, 0.05*AS$152)</f>
        <v>0</v>
      </c>
      <c r="AW19" s="17">
        <f>MIN(AT19, 0.05*AT$152)</f>
        <v>16.930718965008634</v>
      </c>
      <c r="AX19" s="14">
        <f>AU19/$AU$152</f>
        <v>5.2019011090436631E-3</v>
      </c>
      <c r="AY19" s="14">
        <f>AV19/$AV$152</f>
        <v>0</v>
      </c>
      <c r="AZ19" s="67">
        <f>AW19/$AW$152</f>
        <v>4.9789748262646493E-3</v>
      </c>
      <c r="BA19" s="21">
        <f>N19</f>
        <v>0</v>
      </c>
      <c r="BB19" s="66">
        <v>863</v>
      </c>
      <c r="BC19" s="15">
        <f>$D$158*AX19</f>
        <v>664.48564576812851</v>
      </c>
      <c r="BD19" s="19">
        <f>BC19-BB19</f>
        <v>-198.51435423187149</v>
      </c>
      <c r="BE19" s="63">
        <f>(IF(BD19 &gt; 0, V19, W19))</f>
        <v>31.235091308428348</v>
      </c>
      <c r="BF19" s="63">
        <f>IF(BD19&gt;0, S19*(T19^(2-N19)), S19*(U19^(N19 + 2)))</f>
        <v>31.655773481714217</v>
      </c>
      <c r="BG19" s="46">
        <f>BD19/BE19</f>
        <v>-6.3554914013747483</v>
      </c>
      <c r="BH19" s="64">
        <f>BB19/BC19</f>
        <v>1.29874889773186</v>
      </c>
      <c r="BI19" s="66">
        <v>31</v>
      </c>
      <c r="BJ19" s="66">
        <v>0</v>
      </c>
      <c r="BK19" s="66">
        <v>0</v>
      </c>
      <c r="BL19" s="10">
        <f>SUM(BI19:BK19)</f>
        <v>31</v>
      </c>
      <c r="BM19" s="15">
        <f>AY19*$D$157</f>
        <v>0</v>
      </c>
      <c r="BN19" s="9">
        <f>BM19-BL19</f>
        <v>-31</v>
      </c>
      <c r="BO19" s="48">
        <f>IF(BN19&gt;0,V19,W19)</f>
        <v>31.235091308428348</v>
      </c>
      <c r="BP19" s="48">
        <f xml:space="preserve"> IF(BN19 &gt;0, S19*T19^(2-N19), S19*U19^(N19+2))</f>
        <v>31.655773481714217</v>
      </c>
      <c r="BQ19" s="48">
        <f>IF(BN19&gt;0, S19*T19^(3-N19), S19*U19^(N19+3))</f>
        <v>32.082121509764939</v>
      </c>
      <c r="BR19" s="46">
        <f>BN19/BP19</f>
        <v>-0.97928423761014649</v>
      </c>
      <c r="BS19" s="64" t="e">
        <f>BL19/BM19</f>
        <v>#DIV/0!</v>
      </c>
      <c r="BT19" s="16">
        <f>BB19+BL19+BV19</f>
        <v>925</v>
      </c>
      <c r="BU19" s="69">
        <f>BC19+BM19+BW19</f>
        <v>711.98506561069325</v>
      </c>
      <c r="BV19" s="66">
        <v>31</v>
      </c>
      <c r="BW19" s="15">
        <f>AZ19*$D$160</f>
        <v>47.499419842564755</v>
      </c>
      <c r="BX19" s="37">
        <f>BW19-BV19</f>
        <v>16.499419842564755</v>
      </c>
      <c r="BY19" s="54">
        <f>BX19*(BX19&lt;&gt;0)</f>
        <v>16.499419842564755</v>
      </c>
      <c r="BZ19" s="26">
        <f>BY19/$BY$152</f>
        <v>3.2037708432164608E-2</v>
      </c>
      <c r="CA19" s="47">
        <f>BZ19 * $BX$152</f>
        <v>16.499419842564755</v>
      </c>
      <c r="CB19" s="48">
        <f>IF(CA19&gt;0, V19, W19)</f>
        <v>30.414280787708378</v>
      </c>
      <c r="CC19" s="48">
        <f>IF(BX19&gt;0, S19*T19^(2-N19), S19*U19^(N19+2))</f>
        <v>30.013902822617901</v>
      </c>
      <c r="CD19" s="65">
        <f>CA19/CB19</f>
        <v>0.54248923253292336</v>
      </c>
      <c r="CE19" s="66">
        <v>0</v>
      </c>
      <c r="CF19" s="15">
        <f>AZ19*$CE$155</f>
        <v>31.999871208402901</v>
      </c>
      <c r="CG19" s="37">
        <f>CF19-CE19</f>
        <v>31.999871208402901</v>
      </c>
      <c r="CH19" s="54">
        <f>CG19*(CG19&lt;&gt;0)</f>
        <v>31.999871208402901</v>
      </c>
      <c r="CI19" s="26">
        <f>CH19/$CH$152</f>
        <v>4.9789748262646476E-3</v>
      </c>
      <c r="CJ19" s="47">
        <f>CI19 * $CG$152</f>
        <v>31.999871208402897</v>
      </c>
      <c r="CK19" s="48">
        <f>IF(CA19&gt;0,V19,W19)</f>
        <v>30.414280787708378</v>
      </c>
      <c r="CL19" s="65">
        <f>CJ19/CK19</f>
        <v>1.0521330894444598</v>
      </c>
      <c r="CM19" s="70">
        <f>N19</f>
        <v>0</v>
      </c>
      <c r="CN19" s="1">
        <f>BT19+BV19</f>
        <v>956</v>
      </c>
    </row>
    <row r="20" spans="1:92" x14ac:dyDescent="0.2">
      <c r="A20" s="25" t="s">
        <v>300</v>
      </c>
      <c r="B20">
        <v>0</v>
      </c>
      <c r="C20">
        <v>0</v>
      </c>
      <c r="D20">
        <v>0.59888134238913304</v>
      </c>
      <c r="E20">
        <v>0.40111865761086601</v>
      </c>
      <c r="F20">
        <v>0.23106060606060599</v>
      </c>
      <c r="G20">
        <v>0.23106060606060599</v>
      </c>
      <c r="H20">
        <v>0.79816130380275796</v>
      </c>
      <c r="I20">
        <v>0.52549101546176302</v>
      </c>
      <c r="J20">
        <v>0.64763152643891297</v>
      </c>
      <c r="K20">
        <v>0.38683605442477897</v>
      </c>
      <c r="L20">
        <v>0.53767299632228005</v>
      </c>
      <c r="M20">
        <v>1.1777592679500399</v>
      </c>
      <c r="N20" s="21">
        <v>0</v>
      </c>
      <c r="O20">
        <v>1.00372781195185</v>
      </c>
      <c r="P20">
        <v>0.98441308426740504</v>
      </c>
      <c r="Q20">
        <v>1.05971911950582</v>
      </c>
      <c r="R20">
        <v>0.98300083359775403</v>
      </c>
      <c r="S20">
        <v>2.9800000190734801</v>
      </c>
      <c r="T20" s="27">
        <f>IF(C20,P20,R20)</f>
        <v>0.98300083359775403</v>
      </c>
      <c r="U20" s="27">
        <f>IF(D20 = 0,O20,Q20)</f>
        <v>1.05971911950582</v>
      </c>
      <c r="V20" s="39">
        <f>S20*T20^(1-N20)</f>
        <v>2.9293425028705538</v>
      </c>
      <c r="W20" s="38">
        <f>S20*U20^(N20+1)</f>
        <v>3.157962996339875</v>
      </c>
      <c r="X20" s="44">
        <f>0.5 * (D20-MAX($D$3:$D$151))/(MIN($D$3:$D$151)-MAX($D$3:$D$151)) + 0.75</f>
        <v>0.93631023698294391</v>
      </c>
      <c r="Y20" s="44">
        <f>AVERAGE(D20, F20, G20, H20, I20, J20, K20)</f>
        <v>0.48844606494836545</v>
      </c>
      <c r="Z20" s="22">
        <f>AI20^N20</f>
        <v>1</v>
      </c>
      <c r="AA20" s="22">
        <f>(Z20+AB20)/2</f>
        <v>1</v>
      </c>
      <c r="AB20" s="22">
        <f>AM20^N20</f>
        <v>1</v>
      </c>
      <c r="AC20" s="22">
        <v>1</v>
      </c>
      <c r="AD20" s="22">
        <v>1</v>
      </c>
      <c r="AE20" s="22">
        <v>1</v>
      </c>
      <c r="AF20" s="22">
        <f>PERCENTILE($L$2:$L$151, 0.05)</f>
        <v>-2.4581207071075768E-2</v>
      </c>
      <c r="AG20" s="22">
        <f>PERCENTILE($L$2:$L$151, 0.95)</f>
        <v>0.95085622292800409</v>
      </c>
      <c r="AH20" s="22">
        <f>MIN(MAX(L20,AF20), AG20)</f>
        <v>0.53767299632228005</v>
      </c>
      <c r="AI20" s="22">
        <f>AH20-$AH$152+1</f>
        <v>1.5622542033933557</v>
      </c>
      <c r="AJ20" s="22">
        <f>PERCENTILE($M$2:$M$151, 0.02)</f>
        <v>-1.1132593852637855</v>
      </c>
      <c r="AK20" s="22">
        <f>PERCENTILE($M$2:$M$151, 0.98)</f>
        <v>1.0497352809010159</v>
      </c>
      <c r="AL20" s="22">
        <f>MIN(MAX(M20,AJ20), AK20)</f>
        <v>1.0497352809010159</v>
      </c>
      <c r="AM20" s="22">
        <f>AL20-$AL$152 + 1</f>
        <v>3.1629946661648014</v>
      </c>
      <c r="AN20" s="46">
        <v>0</v>
      </c>
      <c r="AO20" s="74">
        <v>0.39</v>
      </c>
      <c r="AP20" s="51">
        <v>0.76</v>
      </c>
      <c r="AQ20" s="50">
        <v>1</v>
      </c>
      <c r="AR20" s="17">
        <f>(AI20^4)*AB20*AE20*AN20</f>
        <v>0</v>
      </c>
      <c r="AS20" s="17">
        <f>(AM20^4) *Z20*AC20*AO20*(M20 &gt; 0)</f>
        <v>39.035383035599537</v>
      </c>
      <c r="AT20" s="17">
        <f>(AM20^4)*AA20*AP20*AQ20</f>
        <v>76.068951556552932</v>
      </c>
      <c r="AU20" s="17">
        <f>MIN(AR20, 0.05*AR$152)</f>
        <v>0</v>
      </c>
      <c r="AV20" s="17">
        <f>MIN(AS20, 0.05*AS$152)</f>
        <v>39.035383035599537</v>
      </c>
      <c r="AW20" s="17">
        <f>MIN(AT20, 0.05*AT$152)</f>
        <v>76.068951556552932</v>
      </c>
      <c r="AX20" s="14">
        <f>AU20/$AU$152</f>
        <v>0</v>
      </c>
      <c r="AY20" s="14">
        <f>AV20/$AV$152</f>
        <v>2.5419299427313188E-2</v>
      </c>
      <c r="AZ20" s="67">
        <f>AW20/$AW$152</f>
        <v>2.2370307819956716E-2</v>
      </c>
      <c r="BA20" s="21">
        <f>N20</f>
        <v>0</v>
      </c>
      <c r="BB20" s="66">
        <v>0</v>
      </c>
      <c r="BC20" s="15">
        <f>$D$158*AX20</f>
        <v>0</v>
      </c>
      <c r="BD20" s="19">
        <f>BC20-BB20</f>
        <v>0</v>
      </c>
      <c r="BE20" s="63">
        <f>(IF(BD20 &gt; 0, V20, W20))</f>
        <v>3.157962996339875</v>
      </c>
      <c r="BF20" s="63">
        <f>IF(BD20&gt;0, S20*(T20^(2-N20)), S20*(U20^(N20 + 2)))</f>
        <v>3.3465537659132534</v>
      </c>
      <c r="BG20" s="46">
        <f>BD20/BE20</f>
        <v>0</v>
      </c>
      <c r="BH20" s="64" t="e">
        <f>BB20/BC20</f>
        <v>#DIV/0!</v>
      </c>
      <c r="BI20" s="66">
        <v>173</v>
      </c>
      <c r="BJ20" s="66">
        <v>3329</v>
      </c>
      <c r="BK20" s="66">
        <v>539</v>
      </c>
      <c r="BL20" s="10">
        <f>SUM(BI20:BK20)</f>
        <v>4041</v>
      </c>
      <c r="BM20" s="15">
        <f>AY20*$D$157</f>
        <v>4611.010077515758</v>
      </c>
      <c r="BN20" s="9">
        <f>BM20-BL20</f>
        <v>570.01007751575798</v>
      </c>
      <c r="BO20" s="48">
        <f>IF(BN20&gt;0,V20,W20)</f>
        <v>2.9293425028705538</v>
      </c>
      <c r="BP20" s="48">
        <f xml:space="preserve"> IF(BN20 &gt;0, S20*T20^(2-N20), S20*U20^(N20+2))</f>
        <v>2.8795461222150855</v>
      </c>
      <c r="BQ20" s="48">
        <f>IF(BN20&gt;0, S20*T20^(3-N20), S20*U20^(N20+3))</f>
        <v>2.8305962385206094</v>
      </c>
      <c r="BR20" s="46">
        <f>BN20/BP20</f>
        <v>197.95136223665651</v>
      </c>
      <c r="BS20" s="64">
        <f>BL20/BM20</f>
        <v>0.87638064807204707</v>
      </c>
      <c r="BT20" s="16">
        <f>BB20+BL20+BV20</f>
        <v>4202</v>
      </c>
      <c r="BU20" s="69">
        <f>BC20+BM20+BW20</f>
        <v>4824.4228141181447</v>
      </c>
      <c r="BV20" s="66">
        <v>161</v>
      </c>
      <c r="BW20" s="15">
        <f>AZ20*$D$160</f>
        <v>213.41273660238707</v>
      </c>
      <c r="BX20" s="37">
        <f>BW20-BV20</f>
        <v>52.412736602387071</v>
      </c>
      <c r="BY20" s="54">
        <f>BX20*(BX20&lt;&gt;0)</f>
        <v>52.412736602387071</v>
      </c>
      <c r="BZ20" s="26">
        <f>BY20/$BY$152</f>
        <v>0.1017723040823051</v>
      </c>
      <c r="CA20" s="47">
        <f>BZ20 * $BX$152</f>
        <v>52.412736602387071</v>
      </c>
      <c r="CB20" s="48">
        <f>IF(CA20&gt;0, V20, W20)</f>
        <v>2.9293425028705538</v>
      </c>
      <c r="CC20" s="48">
        <f>IF(BX20&gt;0, S20*T20^(2-N20), S20*U20^(N20+2))</f>
        <v>2.8795461222150855</v>
      </c>
      <c r="CD20" s="65">
        <f>CA20/CB20</f>
        <v>17.892321075813499</v>
      </c>
      <c r="CE20" s="66">
        <v>0</v>
      </c>
      <c r="CF20" s="15">
        <f>AZ20*$CE$155</f>
        <v>143.77396835886182</v>
      </c>
      <c r="CG20" s="37">
        <f>CF20-CE20</f>
        <v>143.77396835886182</v>
      </c>
      <c r="CH20" s="54">
        <f>CG20*(CG20&lt;&gt;0)</f>
        <v>143.77396835886182</v>
      </c>
      <c r="CI20" s="26">
        <f>CH20/$CH$152</f>
        <v>2.2370307819956713E-2</v>
      </c>
      <c r="CJ20" s="47">
        <f>CI20 * $CG$152</f>
        <v>143.77396835886182</v>
      </c>
      <c r="CK20" s="48">
        <f>IF(CA20&gt;0,V20,W20)</f>
        <v>2.9293425028705538</v>
      </c>
      <c r="CL20" s="65">
        <f>CJ20/CK20</f>
        <v>49.08062755310219</v>
      </c>
      <c r="CM20" s="70">
        <f>N20</f>
        <v>0</v>
      </c>
      <c r="CN20" s="1">
        <f>BT20+BV20</f>
        <v>4363</v>
      </c>
    </row>
    <row r="21" spans="1:92" x14ac:dyDescent="0.2">
      <c r="A21" s="25" t="s">
        <v>251</v>
      </c>
      <c r="B21">
        <v>0</v>
      </c>
      <c r="C21">
        <v>1</v>
      </c>
      <c r="D21">
        <v>0.19862180786380201</v>
      </c>
      <c r="E21">
        <v>0.80137819213619699</v>
      </c>
      <c r="F21">
        <v>0.119218500797448</v>
      </c>
      <c r="G21">
        <v>0.119218500797448</v>
      </c>
      <c r="H21">
        <v>0.1199331383201</v>
      </c>
      <c r="I21">
        <v>0.22315085666527301</v>
      </c>
      <c r="J21">
        <v>0.16359456763195099</v>
      </c>
      <c r="K21">
        <v>0.13965492863371401</v>
      </c>
      <c r="L21">
        <v>0.35869015771906698</v>
      </c>
      <c r="M21">
        <v>0.85597052578275001</v>
      </c>
      <c r="N21" s="21">
        <v>0</v>
      </c>
      <c r="O21">
        <v>0.99927189741612099</v>
      </c>
      <c r="P21">
        <v>0.97761072103376301</v>
      </c>
      <c r="Q21">
        <v>1.0269106787984801</v>
      </c>
      <c r="R21">
        <v>0.99706365922165996</v>
      </c>
      <c r="S21">
        <v>0.54490000009536699</v>
      </c>
      <c r="T21" s="27">
        <f>IF(C21,P21,R21)</f>
        <v>0.97761072103376301</v>
      </c>
      <c r="U21" s="27">
        <f>IF(D21 = 0,O21,Q21)</f>
        <v>1.0269106787984801</v>
      </c>
      <c r="V21" s="39">
        <f>S21*T21^(1-N21)</f>
        <v>0.53270008198452923</v>
      </c>
      <c r="W21" s="38">
        <f>S21*U21^(N21+1)</f>
        <v>0.55956362897522516</v>
      </c>
      <c r="X21" s="44">
        <f>0.5 * (D21-MAX($D$3:$D$151))/(MIN($D$3:$D$151)-MAX($D$3:$D$151)) + 0.75</f>
        <v>1.1490223044204817</v>
      </c>
      <c r="Y21" s="44">
        <f>AVERAGE(D21, F21, G21, H21, I21, J21, K21)</f>
        <v>0.15477032867281945</v>
      </c>
      <c r="Z21" s="22">
        <f>AI21^N21</f>
        <v>1</v>
      </c>
      <c r="AA21" s="22">
        <f>(Z21+AB21)/2</f>
        <v>1</v>
      </c>
      <c r="AB21" s="22">
        <f>AM21^N21</f>
        <v>1</v>
      </c>
      <c r="AC21" s="22">
        <v>1</v>
      </c>
      <c r="AD21" s="22">
        <v>1</v>
      </c>
      <c r="AE21" s="22">
        <v>1</v>
      </c>
      <c r="AF21" s="22">
        <f>PERCENTILE($L$2:$L$151, 0.05)</f>
        <v>-2.4581207071075768E-2</v>
      </c>
      <c r="AG21" s="22">
        <f>PERCENTILE($L$2:$L$151, 0.95)</f>
        <v>0.95085622292800409</v>
      </c>
      <c r="AH21" s="22">
        <f>MIN(MAX(L21,AF21), AG21)</f>
        <v>0.35869015771906698</v>
      </c>
      <c r="AI21" s="22">
        <f>AH21-$AH$152+1</f>
        <v>1.3832713647901427</v>
      </c>
      <c r="AJ21" s="22">
        <f>PERCENTILE($M$2:$M$151, 0.02)</f>
        <v>-1.1132593852637855</v>
      </c>
      <c r="AK21" s="22">
        <f>PERCENTILE($M$2:$M$151, 0.98)</f>
        <v>1.0497352809010159</v>
      </c>
      <c r="AL21" s="22">
        <f>MIN(MAX(M21,AJ21), AK21)</f>
        <v>0.85597052578275001</v>
      </c>
      <c r="AM21" s="22">
        <f>AL21-$AL$152 + 1</f>
        <v>2.9692299110465354</v>
      </c>
      <c r="AN21" s="46">
        <v>0</v>
      </c>
      <c r="AO21" s="74">
        <v>0.39</v>
      </c>
      <c r="AP21" s="51">
        <v>0.76</v>
      </c>
      <c r="AQ21" s="50">
        <v>1</v>
      </c>
      <c r="AR21" s="17">
        <f>(AI21^4)*AB21*AE21*AN21</f>
        <v>0</v>
      </c>
      <c r="AS21" s="17">
        <f>(AM21^4) *Z21*AC21*AO21*(M21 &gt; 0)</f>
        <v>30.313767433878894</v>
      </c>
      <c r="AT21" s="17">
        <f>(AM21^4)*AA21*AP21*AQ21</f>
        <v>59.072982691661437</v>
      </c>
      <c r="AU21" s="17">
        <f>MIN(AR21, 0.05*AR$152)</f>
        <v>0</v>
      </c>
      <c r="AV21" s="17">
        <f>MIN(AS21, 0.05*AS$152)</f>
        <v>30.313767433878894</v>
      </c>
      <c r="AW21" s="17">
        <f>MIN(AT21, 0.05*AT$152)</f>
        <v>59.072982691661437</v>
      </c>
      <c r="AX21" s="14">
        <f>AU21/$AU$152</f>
        <v>0</v>
      </c>
      <c r="AY21" s="14">
        <f>AV21/$AV$152</f>
        <v>1.973990444692118E-2</v>
      </c>
      <c r="AZ21" s="67">
        <f>AW21/$AW$152</f>
        <v>1.737214434555465E-2</v>
      </c>
      <c r="BA21" s="21">
        <f>N21</f>
        <v>0</v>
      </c>
      <c r="BB21" s="66">
        <v>0</v>
      </c>
      <c r="BC21" s="15">
        <f>$D$158*AX21</f>
        <v>0</v>
      </c>
      <c r="BD21" s="19">
        <f>BC21-BB21</f>
        <v>0</v>
      </c>
      <c r="BE21" s="63">
        <f>(IF(BD21 &gt; 0, V21, W21))</f>
        <v>0.55956362897522516</v>
      </c>
      <c r="BF21" s="63">
        <f>IF(BD21&gt;0, S21*(T21^(2-N21)), S21*(U21^(N21 + 2)))</f>
        <v>0.57462186606188936</v>
      </c>
      <c r="BG21" s="46">
        <f>BD21/BE21</f>
        <v>0</v>
      </c>
      <c r="BH21" s="64" t="e">
        <f>BB21/BC21</f>
        <v>#DIV/0!</v>
      </c>
      <c r="BI21" s="66">
        <v>0</v>
      </c>
      <c r="BJ21" s="66">
        <v>1114</v>
      </c>
      <c r="BK21" s="66">
        <v>78</v>
      </c>
      <c r="BL21" s="10">
        <f>SUM(BI21:BK21)</f>
        <v>1192</v>
      </c>
      <c r="BM21" s="15">
        <f>AY21*$D$157</f>
        <v>3580.7791868626082</v>
      </c>
      <c r="BN21" s="9">
        <f>BM21-BL21</f>
        <v>2388.7791868626082</v>
      </c>
      <c r="BO21" s="48">
        <f>IF(BN21&gt;0,V21,W21)</f>
        <v>0.53270008198452923</v>
      </c>
      <c r="BP21" s="48">
        <f xml:space="preserve"> IF(BN21 &gt;0, S21*T21^(2-N21), S21*U21^(N21+2))</f>
        <v>0.52077331124364024</v>
      </c>
      <c r="BQ21" s="48">
        <f>IF(BN21&gt;0, S21*T21^(3-N21), S21*U21^(N21+3))</f>
        <v>0.50911357230003551</v>
      </c>
      <c r="BR21" s="46">
        <f>BN21/BP21</f>
        <v>4586.9846539525033</v>
      </c>
      <c r="BS21" s="64">
        <f>BL21/BM21</f>
        <v>0.33288844069840606</v>
      </c>
      <c r="BT21" s="16">
        <f>BB21+BL21+BV21</f>
        <v>1344</v>
      </c>
      <c r="BU21" s="69">
        <f>BC21+BM21+BW21</f>
        <v>3746.5094439191994</v>
      </c>
      <c r="BV21" s="66">
        <v>152</v>
      </c>
      <c r="BW21" s="15">
        <f>AZ21*$D$160</f>
        <v>165.73025705659137</v>
      </c>
      <c r="BX21" s="37">
        <f>BW21-BV21</f>
        <v>13.73025705659137</v>
      </c>
      <c r="BY21" s="54">
        <f>BX21*(BX21&lt;&gt;0)</f>
        <v>13.73025705659137</v>
      </c>
      <c r="BZ21" s="26">
        <f>BY21/$BY$152</f>
        <v>2.666069331376968E-2</v>
      </c>
      <c r="CA21" s="47">
        <f>BZ21 * $BX$152</f>
        <v>13.73025705659137</v>
      </c>
      <c r="CB21" s="48">
        <f>IF(CA21&gt;0, V21, W21)</f>
        <v>0.53270008198452923</v>
      </c>
      <c r="CC21" s="48">
        <f>IF(BX21&gt;0, S21*T21^(2-N21), S21*U21^(N21+2))</f>
        <v>0.52077331124364024</v>
      </c>
      <c r="CD21" s="65">
        <f>CA21/CB21</f>
        <v>25.774835636293606</v>
      </c>
      <c r="CE21" s="66">
        <v>0</v>
      </c>
      <c r="CF21" s="15">
        <f>AZ21*$CE$155</f>
        <v>111.65077170887973</v>
      </c>
      <c r="CG21" s="37">
        <f>CF21-CE21</f>
        <v>111.65077170887973</v>
      </c>
      <c r="CH21" s="54">
        <f>CG21*(CG21&lt;&gt;0)</f>
        <v>111.65077170887973</v>
      </c>
      <c r="CI21" s="26">
        <f>CH21/$CH$152</f>
        <v>1.7372144345554643E-2</v>
      </c>
      <c r="CJ21" s="47">
        <f>CI21 * $CG$152</f>
        <v>111.65077170887972</v>
      </c>
      <c r="CK21" s="48">
        <f>IF(CA21&gt;0,V21,W21)</f>
        <v>0.53270008198452923</v>
      </c>
      <c r="CL21" s="65">
        <f>CJ21/CK21</f>
        <v>209.59405767863632</v>
      </c>
      <c r="CM21" s="70">
        <f>N21</f>
        <v>0</v>
      </c>
      <c r="CN21" s="1">
        <f>BT21+BV21</f>
        <v>1496</v>
      </c>
    </row>
    <row r="22" spans="1:92" x14ac:dyDescent="0.2">
      <c r="A22" s="32" t="s">
        <v>149</v>
      </c>
      <c r="B22">
        <v>1</v>
      </c>
      <c r="C22">
        <v>1</v>
      </c>
      <c r="D22">
        <v>0.62527716186252702</v>
      </c>
      <c r="E22">
        <v>0.37472283813747198</v>
      </c>
      <c r="F22">
        <v>0.55786026200873295</v>
      </c>
      <c r="G22">
        <v>0.55786026200873295</v>
      </c>
      <c r="H22">
        <v>0.16540404040404</v>
      </c>
      <c r="I22">
        <v>0.52651515151515105</v>
      </c>
      <c r="J22">
        <v>0.29510630863224702</v>
      </c>
      <c r="K22">
        <v>0.40574386335965201</v>
      </c>
      <c r="L22">
        <v>-9.2324976827058799E-2</v>
      </c>
      <c r="M22">
        <v>-0.43231084706968498</v>
      </c>
      <c r="N22" s="21">
        <v>0</v>
      </c>
      <c r="O22">
        <v>0.987091544909666</v>
      </c>
      <c r="P22">
        <v>0.98550950296748896</v>
      </c>
      <c r="Q22">
        <v>1.0087630023231899</v>
      </c>
      <c r="R22">
        <v>0.99453879303454695</v>
      </c>
      <c r="S22">
        <v>14.1300001144409</v>
      </c>
      <c r="T22" s="27">
        <f>IF(C22,P22,R22)</f>
        <v>0.98550950296748896</v>
      </c>
      <c r="U22" s="27">
        <f>IF(D22 = 0,O22,Q22)</f>
        <v>1.0087630023231899</v>
      </c>
      <c r="V22" s="39">
        <f>S22*T22^(1-N22)</f>
        <v>13.925249389713214</v>
      </c>
      <c r="W22" s="38">
        <f>S22*U22^(N22+1)</f>
        <v>14.25382133827042</v>
      </c>
      <c r="X22" s="44">
        <f>0.5 * (D22-MAX($D$3:$D$151))/(MIN($D$3:$D$151)-MAX($D$3:$D$151)) + 0.75</f>
        <v>0.92228256531597874</v>
      </c>
      <c r="Y22" s="44">
        <f>AVERAGE(D22, F22, G22, H22, I22, J22, K22)</f>
        <v>0.44768100711301184</v>
      </c>
      <c r="Z22" s="22">
        <f>AI22^N22</f>
        <v>1</v>
      </c>
      <c r="AA22" s="22">
        <f>(Z22+AB22)/2</f>
        <v>1</v>
      </c>
      <c r="AB22" s="22">
        <f>AM22^N22</f>
        <v>1</v>
      </c>
      <c r="AC22" s="22">
        <v>1</v>
      </c>
      <c r="AD22" s="22">
        <v>1</v>
      </c>
      <c r="AE22" s="22">
        <v>1</v>
      </c>
      <c r="AF22" s="22">
        <f>PERCENTILE($L$2:$L$151, 0.05)</f>
        <v>-2.4581207071075768E-2</v>
      </c>
      <c r="AG22" s="22">
        <f>PERCENTILE($L$2:$L$151, 0.95)</f>
        <v>0.95085622292800409</v>
      </c>
      <c r="AH22" s="22">
        <f>MIN(MAX(L22,AF22), AG22)</f>
        <v>-2.4581207071075768E-2</v>
      </c>
      <c r="AI22" s="22">
        <f>AH22-$AH$152+1</f>
        <v>1</v>
      </c>
      <c r="AJ22" s="22">
        <f>PERCENTILE($M$2:$M$151, 0.02)</f>
        <v>-1.1132593852637855</v>
      </c>
      <c r="AK22" s="22">
        <f>PERCENTILE($M$2:$M$151, 0.98)</f>
        <v>1.0497352809010159</v>
      </c>
      <c r="AL22" s="22">
        <f>MIN(MAX(M22,AJ22), AK22)</f>
        <v>-0.43231084706968498</v>
      </c>
      <c r="AM22" s="22">
        <f>AL22-$AL$152 + 1</f>
        <v>1.6809485381941005</v>
      </c>
      <c r="AN22" s="46">
        <v>1</v>
      </c>
      <c r="AO22" s="51">
        <v>1</v>
      </c>
      <c r="AP22" s="51">
        <v>1</v>
      </c>
      <c r="AQ22" s="21">
        <v>1</v>
      </c>
      <c r="AR22" s="17">
        <f>(AI22^4)*AB22*AE22*AN22</f>
        <v>1</v>
      </c>
      <c r="AS22" s="17">
        <f>(AM22^4) *Z22*AC22*AO22*(M22 &gt; 0)</f>
        <v>0</v>
      </c>
      <c r="AT22" s="17">
        <f>(AM22^4)*AA22*AP22*AQ22</f>
        <v>7.9839474782513467</v>
      </c>
      <c r="AU22" s="17">
        <f>MIN(AR22, 0.05*AR$152)</f>
        <v>1</v>
      </c>
      <c r="AV22" s="17">
        <f>MIN(AS22, 0.05*AS$152)</f>
        <v>0</v>
      </c>
      <c r="AW22" s="17">
        <f>MIN(AT22, 0.05*AT$152)</f>
        <v>7.9839474782513467</v>
      </c>
      <c r="AX22" s="14">
        <f>AU22/$AU$152</f>
        <v>1.7953500718963012E-3</v>
      </c>
      <c r="AY22" s="14">
        <f>AV22/$AV$152</f>
        <v>0</v>
      </c>
      <c r="AZ22" s="67">
        <f>AW22/$AW$152</f>
        <v>2.3479140838962185E-3</v>
      </c>
      <c r="BA22" s="21">
        <f>N22</f>
        <v>0</v>
      </c>
      <c r="BB22" s="66">
        <v>283</v>
      </c>
      <c r="BC22" s="15">
        <f>$D$158*AX22</f>
        <v>229.33622283396161</v>
      </c>
      <c r="BD22" s="19">
        <f>BC22-BB22</f>
        <v>-53.663777166038386</v>
      </c>
      <c r="BE22" s="63">
        <f>(IF(BD22 &gt; 0, V22, W22))</f>
        <v>14.25382133827042</v>
      </c>
      <c r="BF22" s="63">
        <f>IF(BD22&gt;0, S22*(T22^(2-N22)), S22*(U22^(N22 + 2)))</f>
        <v>14.378727607772019</v>
      </c>
      <c r="BG22" s="46">
        <f>BD22/BE22</f>
        <v>-3.7648694965717895</v>
      </c>
      <c r="BH22" s="64">
        <f>BB22/BC22</f>
        <v>1.2339960800910665</v>
      </c>
      <c r="BI22" s="66">
        <v>57</v>
      </c>
      <c r="BJ22" s="66">
        <v>311</v>
      </c>
      <c r="BK22" s="66">
        <v>0</v>
      </c>
      <c r="BL22" s="10">
        <f>SUM(BI22:BK22)</f>
        <v>368</v>
      </c>
      <c r="BM22" s="15">
        <f>AY22*$D$157</f>
        <v>0</v>
      </c>
      <c r="BN22" s="9">
        <f>BM22-BL22</f>
        <v>-368</v>
      </c>
      <c r="BO22" s="48">
        <f>IF(BN22&gt;0,V22,W22)</f>
        <v>14.25382133827042</v>
      </c>
      <c r="BP22" s="48">
        <f xml:space="preserve"> IF(BN22 &gt;0, S22*T22^(2-N22), S22*U22^(N22+2))</f>
        <v>14.378727607772019</v>
      </c>
      <c r="BQ22" s="48">
        <f>IF(BN22&gt;0, S22*T22^(3-N22), S22*U22^(N22+3))</f>
        <v>14.504728431203439</v>
      </c>
      <c r="BR22" s="46">
        <f>BN22/BP22</f>
        <v>-25.593363337732882</v>
      </c>
      <c r="BS22" s="64" t="e">
        <f>BL22/BM22</f>
        <v>#DIV/0!</v>
      </c>
      <c r="BT22" s="16">
        <f>BB22+BL22+BV22</f>
        <v>665</v>
      </c>
      <c r="BU22" s="69">
        <f>BC22+BM22+BW22</f>
        <v>251.73532319433153</v>
      </c>
      <c r="BV22" s="66">
        <v>14</v>
      </c>
      <c r="BW22" s="15">
        <f>AZ22*$D$160</f>
        <v>22.399100360369925</v>
      </c>
      <c r="BX22" s="37">
        <f>BW22-BV22</f>
        <v>8.3991003603699248</v>
      </c>
      <c r="BY22" s="54">
        <f>BX22*(BX22&lt;&gt;0)</f>
        <v>8.3991003603699248</v>
      </c>
      <c r="BZ22" s="26">
        <f>BY22/$BY$152</f>
        <v>1.6308932738582395E-2</v>
      </c>
      <c r="CA22" s="47">
        <f>BZ22 * $BX$152</f>
        <v>8.3991003603699248</v>
      </c>
      <c r="CB22" s="48">
        <f>IF(CA22&gt;0, V22, W22)</f>
        <v>13.925249389713214</v>
      </c>
      <c r="CC22" s="48">
        <f>IF(BX22&gt;0, S22*T22^(2-N22), S22*U22^(N22+2))</f>
        <v>13.723465604754598</v>
      </c>
      <c r="CD22" s="65">
        <f>CA22/CB22</f>
        <v>0.60315618954547867</v>
      </c>
      <c r="CE22" s="66">
        <v>0</v>
      </c>
      <c r="CF22" s="15">
        <f>AZ22*$CE$155</f>
        <v>15.090043817200996</v>
      </c>
      <c r="CG22" s="37">
        <f>CF22-CE22</f>
        <v>15.090043817200996</v>
      </c>
      <c r="CH22" s="54">
        <f>CG22*(CG22&lt;&gt;0)</f>
        <v>15.090043817200996</v>
      </c>
      <c r="CI22" s="26">
        <f>CH22/$CH$152</f>
        <v>2.3479140838962177E-3</v>
      </c>
      <c r="CJ22" s="47">
        <f>CI22 * $CG$152</f>
        <v>15.090043817200995</v>
      </c>
      <c r="CK22" s="48">
        <f>IF(CA22&gt;0,V22,W22)</f>
        <v>13.925249389713214</v>
      </c>
      <c r="CL22" s="65">
        <f>CJ22/CK22</f>
        <v>1.083646216659375</v>
      </c>
      <c r="CM22" s="70">
        <f>N22</f>
        <v>0</v>
      </c>
      <c r="CN22" s="1">
        <f>BT22+BV22</f>
        <v>679</v>
      </c>
    </row>
    <row r="23" spans="1:92" x14ac:dyDescent="0.2">
      <c r="A23" s="32" t="s">
        <v>200</v>
      </c>
      <c r="B23">
        <v>1</v>
      </c>
      <c r="C23">
        <v>1</v>
      </c>
      <c r="D23">
        <v>0.89932081502197303</v>
      </c>
      <c r="E23">
        <v>0.100679184978026</v>
      </c>
      <c r="F23">
        <v>0.54151767977751197</v>
      </c>
      <c r="G23">
        <v>0.54151767977751197</v>
      </c>
      <c r="H23">
        <v>0.85039699122440404</v>
      </c>
      <c r="I23">
        <v>0.77684914333472599</v>
      </c>
      <c r="J23">
        <v>0.81279159329258999</v>
      </c>
      <c r="K23">
        <v>0.66343124567845801</v>
      </c>
      <c r="L23">
        <v>0.55913415905118402</v>
      </c>
      <c r="M23">
        <v>0.58204717971854603</v>
      </c>
      <c r="N23" s="21">
        <v>0</v>
      </c>
      <c r="O23">
        <v>1.0078860237781599</v>
      </c>
      <c r="P23">
        <v>1.0101077261064799</v>
      </c>
      <c r="Q23">
        <v>1.0031685504852501</v>
      </c>
      <c r="R23">
        <v>1.0062662204797801</v>
      </c>
      <c r="S23">
        <v>8.7399997711181605</v>
      </c>
      <c r="T23" s="27">
        <f>IF(C23,P23,R23)</f>
        <v>1.0101077261064799</v>
      </c>
      <c r="U23" s="27">
        <f>IF(D23 = 0,O23,Q23)</f>
        <v>1.0031685504852501</v>
      </c>
      <c r="V23" s="39">
        <f>S23*T23^(1-N23)</f>
        <v>8.8283412949753206</v>
      </c>
      <c r="W23" s="38">
        <f>S23*U23^(N23+1)</f>
        <v>8.7676929016340228</v>
      </c>
      <c r="X23" s="44">
        <f>0.5 * (D23-MAX($D$3:$D$151))/(MIN($D$3:$D$151)-MAX($D$3:$D$151)) + 0.75</f>
        <v>0.776646079477333</v>
      </c>
      <c r="Y23" s="44">
        <f>AVERAGE(D23, F23, G23, H23, I23, J23, K23)</f>
        <v>0.72654644972959648</v>
      </c>
      <c r="Z23" s="22">
        <f>AI23^N23</f>
        <v>1</v>
      </c>
      <c r="AA23" s="22">
        <f>(Z23+AB23)/2</f>
        <v>1</v>
      </c>
      <c r="AB23" s="22">
        <f>AM23^N23</f>
        <v>1</v>
      </c>
      <c r="AC23" s="22">
        <v>1</v>
      </c>
      <c r="AD23" s="22">
        <v>1</v>
      </c>
      <c r="AE23" s="22">
        <v>1</v>
      </c>
      <c r="AF23" s="22">
        <f>PERCENTILE($L$2:$L$151, 0.05)</f>
        <v>-2.4581207071075768E-2</v>
      </c>
      <c r="AG23" s="22">
        <f>PERCENTILE($L$2:$L$151, 0.95)</f>
        <v>0.95085622292800409</v>
      </c>
      <c r="AH23" s="22">
        <f>MIN(MAX(L23,AF23), AG23)</f>
        <v>0.55913415905118402</v>
      </c>
      <c r="AI23" s="22">
        <f>AH23-$AH$152+1</f>
        <v>1.5837153661222598</v>
      </c>
      <c r="AJ23" s="22">
        <f>PERCENTILE($M$2:$M$151, 0.02)</f>
        <v>-1.1132593852637855</v>
      </c>
      <c r="AK23" s="22">
        <f>PERCENTILE($M$2:$M$151, 0.98)</f>
        <v>1.0497352809010159</v>
      </c>
      <c r="AL23" s="22">
        <f>MIN(MAX(M23,AJ23), AK23)</f>
        <v>0.58204717971854603</v>
      </c>
      <c r="AM23" s="22">
        <f>AL23-$AL$152 + 1</f>
        <v>2.6953065649823316</v>
      </c>
      <c r="AN23" s="46">
        <v>0</v>
      </c>
      <c r="AO23" s="74">
        <v>0.39</v>
      </c>
      <c r="AP23" s="51">
        <v>0.76</v>
      </c>
      <c r="AQ23" s="50">
        <v>1</v>
      </c>
      <c r="AR23" s="17">
        <f>(AI23^4)*AB23*AE23*AN23</f>
        <v>0</v>
      </c>
      <c r="AS23" s="17">
        <f>(AM23^4) *Z23*AC23*AO23*(M23 &gt; 0)</f>
        <v>20.582460162159151</v>
      </c>
      <c r="AT23" s="17">
        <f>(AM23^4)*AA23*AP23*AQ23</f>
        <v>40.109409546771673</v>
      </c>
      <c r="AU23" s="17">
        <f>MIN(AR23, 0.05*AR$152)</f>
        <v>0</v>
      </c>
      <c r="AV23" s="17">
        <f>MIN(AS23, 0.05*AS$152)</f>
        <v>20.582460162159151</v>
      </c>
      <c r="AW23" s="17">
        <f>MIN(AT23, 0.05*AT$152)</f>
        <v>40.109409546771673</v>
      </c>
      <c r="AX23" s="14">
        <f>AU23/$AU$152</f>
        <v>0</v>
      </c>
      <c r="AY23" s="14">
        <f>AV23/$AV$152</f>
        <v>1.3403012270573278E-2</v>
      </c>
      <c r="AZ23" s="67">
        <f>AW23/$AW$152</f>
        <v>1.1795349083665644E-2</v>
      </c>
      <c r="BA23" s="21">
        <f>N23</f>
        <v>0</v>
      </c>
      <c r="BB23" s="66">
        <v>0</v>
      </c>
      <c r="BC23" s="15">
        <f>$D$158*AX23</f>
        <v>0</v>
      </c>
      <c r="BD23" s="19">
        <f>BC23-BB23</f>
        <v>0</v>
      </c>
      <c r="BE23" s="63">
        <f>(IF(BD23 &gt; 0, V23, W23))</f>
        <v>8.7676929016340228</v>
      </c>
      <c r="BF23" s="63">
        <f>IF(BD23&gt;0, S23*(T23^(2-N23)), S23*(U23^(N23 + 2)))</f>
        <v>8.7954737792320188</v>
      </c>
      <c r="BG23" s="46">
        <f>BD23/BE23</f>
        <v>0</v>
      </c>
      <c r="BH23" s="64" t="e">
        <f>BB23/BC23</f>
        <v>#DIV/0!</v>
      </c>
      <c r="BI23" s="66">
        <v>0</v>
      </c>
      <c r="BJ23" s="66">
        <v>830</v>
      </c>
      <c r="BK23" s="66">
        <v>0</v>
      </c>
      <c r="BL23" s="10">
        <f>SUM(BI23:BK23)</f>
        <v>830</v>
      </c>
      <c r="BM23" s="15">
        <f>AY23*$D$157</f>
        <v>2431.2796198574515</v>
      </c>
      <c r="BN23" s="9">
        <f>BM23-BL23</f>
        <v>1601.2796198574515</v>
      </c>
      <c r="BO23" s="48">
        <f>IF(BN23&gt;0,V23,W23)</f>
        <v>8.8283412949753206</v>
      </c>
      <c r="BP23" s="48">
        <f xml:space="preserve"> IF(BN23 &gt;0, S23*T23^(2-N23), S23*U23^(N23+2))</f>
        <v>8.9175757507594575</v>
      </c>
      <c r="BQ23" s="48">
        <f>IF(BN23&gt;0, S23*T23^(3-N23), S23*U23^(N23+3))</f>
        <v>9.0077121639819211</v>
      </c>
      <c r="BR23" s="46">
        <f>BN23/BP23</f>
        <v>179.56445390677843</v>
      </c>
      <c r="BS23" s="64">
        <f>BL23/BM23</f>
        <v>0.34138401573434146</v>
      </c>
      <c r="BT23" s="16">
        <f>BB23+BL23+BV23</f>
        <v>944</v>
      </c>
      <c r="BU23" s="69">
        <f>BC23+BM23+BW23</f>
        <v>2543.8072501156216</v>
      </c>
      <c r="BV23" s="66">
        <v>114</v>
      </c>
      <c r="BW23" s="15">
        <f>AZ23*$D$160</f>
        <v>112.52763025817025</v>
      </c>
      <c r="BX23" s="37">
        <f>BW23-BV23</f>
        <v>-1.4723697418297519</v>
      </c>
      <c r="BY23" s="54">
        <f>BX23*(BX23&lt;&gt;0)</f>
        <v>-1.4723697418297519</v>
      </c>
      <c r="BZ23" s="26">
        <f>BY23/$BY$152</f>
        <v>-2.8589703724849584E-3</v>
      </c>
      <c r="CA23" s="47">
        <f>BZ23 * $BX$152</f>
        <v>-1.4723697418297519</v>
      </c>
      <c r="CB23" s="48">
        <f>IF(CA23&gt;0, V23, W23)</f>
        <v>8.7676929016340228</v>
      </c>
      <c r="CC23" s="48">
        <f>IF(BX23&gt;0, S23*T23^(2-N23), S23*U23^(N23+2))</f>
        <v>8.7954737792320188</v>
      </c>
      <c r="CD23" s="65">
        <f>CA23/CB23</f>
        <v>-0.16793126291585195</v>
      </c>
      <c r="CE23" s="66">
        <v>0</v>
      </c>
      <c r="CF23" s="15">
        <f>AZ23*$CE$155</f>
        <v>75.808708560719097</v>
      </c>
      <c r="CG23" s="37">
        <f>CF23-CE23</f>
        <v>75.808708560719097</v>
      </c>
      <c r="CH23" s="54">
        <f>CG23*(CG23&lt;&gt;0)</f>
        <v>75.808708560719097</v>
      </c>
      <c r="CI23" s="26">
        <f>CH23/$CH$152</f>
        <v>1.179534908366564E-2</v>
      </c>
      <c r="CJ23" s="47">
        <f>CI23 * $CG$152</f>
        <v>75.808708560719097</v>
      </c>
      <c r="CK23" s="48">
        <f>IF(CA23&gt;0,V23,W23)</f>
        <v>8.7676929016340228</v>
      </c>
      <c r="CL23" s="65">
        <f>CJ23/CK23</f>
        <v>8.6463690518392511</v>
      </c>
      <c r="CM23" s="70">
        <f>N23</f>
        <v>0</v>
      </c>
      <c r="CN23" s="1">
        <f>BT23+BV23</f>
        <v>1058</v>
      </c>
    </row>
    <row r="24" spans="1:92" x14ac:dyDescent="0.2">
      <c r="A24" s="32" t="s">
        <v>258</v>
      </c>
      <c r="B24">
        <v>1</v>
      </c>
      <c r="C24">
        <v>1</v>
      </c>
      <c r="D24">
        <v>0.67918497802636801</v>
      </c>
      <c r="E24">
        <v>0.32081502197363099</v>
      </c>
      <c r="F24">
        <v>0.59157727453317399</v>
      </c>
      <c r="G24">
        <v>0.59157727453317399</v>
      </c>
      <c r="H24">
        <v>0.81195152528207204</v>
      </c>
      <c r="I24">
        <v>0.78269954032595002</v>
      </c>
      <c r="J24">
        <v>0.79719137326317802</v>
      </c>
      <c r="K24">
        <v>0.68673160687155599</v>
      </c>
      <c r="L24">
        <v>4.3178560818232696E-3</v>
      </c>
      <c r="M24">
        <v>0.69611962409692396</v>
      </c>
      <c r="N24" s="21">
        <v>0</v>
      </c>
      <c r="O24">
        <v>1.01722367415254</v>
      </c>
      <c r="P24">
        <v>0.99018797482100596</v>
      </c>
      <c r="Q24">
        <v>1.0143261680400699</v>
      </c>
      <c r="R24">
        <v>0.99212586403925296</v>
      </c>
      <c r="S24">
        <v>17.459999084472599</v>
      </c>
      <c r="T24" s="27">
        <f>IF(C24,P24,R24)</f>
        <v>0.99018797482100596</v>
      </c>
      <c r="U24" s="27">
        <f>IF(D24 = 0,O24,Q24)</f>
        <v>1.0143261680400699</v>
      </c>
      <c r="V24" s="39">
        <f>S24*T24^(1-N24)</f>
        <v>17.28868113383054</v>
      </c>
      <c r="W24" s="38">
        <f>S24*U24^(N24+1)</f>
        <v>17.710133965336222</v>
      </c>
      <c r="X24" s="44">
        <f>0.5 * (D24-MAX($D$3:$D$151))/(MIN($D$3:$D$151)-MAX($D$3:$D$151)) + 0.75</f>
        <v>0.89363404594753471</v>
      </c>
      <c r="Y24" s="44">
        <f>AVERAGE(D24, F24, G24, H24, I24, J24, K24)</f>
        <v>0.70584479611935325</v>
      </c>
      <c r="Z24" s="22">
        <f>AI24^N24</f>
        <v>1</v>
      </c>
      <c r="AA24" s="22">
        <f>(Z24+AB24)/2</f>
        <v>1</v>
      </c>
      <c r="AB24" s="22">
        <f>AM24^N24</f>
        <v>1</v>
      </c>
      <c r="AC24" s="22">
        <v>1</v>
      </c>
      <c r="AD24" s="22">
        <v>1</v>
      </c>
      <c r="AE24" s="22">
        <v>1</v>
      </c>
      <c r="AF24" s="22">
        <f>PERCENTILE($L$2:$L$151, 0.05)</f>
        <v>-2.4581207071075768E-2</v>
      </c>
      <c r="AG24" s="22">
        <f>PERCENTILE($L$2:$L$151, 0.95)</f>
        <v>0.95085622292800409</v>
      </c>
      <c r="AH24" s="22">
        <f>MIN(MAX(L24,AF24), AG24)</f>
        <v>4.3178560818232696E-3</v>
      </c>
      <c r="AI24" s="22">
        <f>AH24-$AH$152+1</f>
        <v>1.0288990631528991</v>
      </c>
      <c r="AJ24" s="22">
        <f>PERCENTILE($M$2:$M$151, 0.02)</f>
        <v>-1.1132593852637855</v>
      </c>
      <c r="AK24" s="22">
        <f>PERCENTILE($M$2:$M$151, 0.98)</f>
        <v>1.0497352809010159</v>
      </c>
      <c r="AL24" s="22">
        <f>MIN(MAX(M24,AJ24), AK24)</f>
        <v>0.69611962409692396</v>
      </c>
      <c r="AM24" s="22">
        <f>AL24-$AL$152 + 1</f>
        <v>2.8093790093607094</v>
      </c>
      <c r="AN24" s="46">
        <v>0</v>
      </c>
      <c r="AO24" s="74">
        <v>0.39</v>
      </c>
      <c r="AP24" s="51">
        <v>0.76</v>
      </c>
      <c r="AQ24" s="50">
        <v>1</v>
      </c>
      <c r="AR24" s="17">
        <f>(AI24^4)*AB24*AE24*AN24</f>
        <v>0</v>
      </c>
      <c r="AS24" s="17">
        <f>(AM24^4) *Z24*AC24*AO24*(M24 &gt; 0)</f>
        <v>24.294386693481961</v>
      </c>
      <c r="AT24" s="17">
        <f>(AM24^4)*AA24*AP24*AQ24</f>
        <v>47.342907402682791</v>
      </c>
      <c r="AU24" s="17">
        <f>MIN(AR24, 0.05*AR$152)</f>
        <v>0</v>
      </c>
      <c r="AV24" s="17">
        <f>MIN(AS24, 0.05*AS$152)</f>
        <v>24.294386693481961</v>
      </c>
      <c r="AW24" s="17">
        <f>MIN(AT24, 0.05*AT$152)</f>
        <v>47.342907402682791</v>
      </c>
      <c r="AX24" s="14">
        <f>AU24/$AU$152</f>
        <v>0</v>
      </c>
      <c r="AY24" s="14">
        <f>AV24/$AV$152</f>
        <v>1.5820167287749182E-2</v>
      </c>
      <c r="AZ24" s="67">
        <f>AW24/$AW$152</f>
        <v>1.3922571430504854E-2</v>
      </c>
      <c r="BA24" s="21">
        <f>N24</f>
        <v>0</v>
      </c>
      <c r="BB24" s="66">
        <v>0</v>
      </c>
      <c r="BC24" s="15">
        <f>$D$158*AX24</f>
        <v>0</v>
      </c>
      <c r="BD24" s="19">
        <f>BC24-BB24</f>
        <v>0</v>
      </c>
      <c r="BE24" s="63">
        <f>(IF(BD24 &gt; 0, V24, W24))</f>
        <v>17.710133965336222</v>
      </c>
      <c r="BF24" s="63">
        <f>IF(BD24&gt;0, S24*(T24^(2-N24)), S24*(U24^(N24 + 2)))</f>
        <v>17.963852320535779</v>
      </c>
      <c r="BG24" s="46">
        <f>BD24/BE24</f>
        <v>0</v>
      </c>
      <c r="BH24" s="64" t="e">
        <f>BB24/BC24</f>
        <v>#DIV/0!</v>
      </c>
      <c r="BI24" s="66">
        <v>0</v>
      </c>
      <c r="BJ24" s="66">
        <v>87</v>
      </c>
      <c r="BK24" s="66">
        <v>0</v>
      </c>
      <c r="BL24" s="10">
        <f>SUM(BI24:BK24)</f>
        <v>87</v>
      </c>
      <c r="BM24" s="15">
        <f>AY24*$D$157</f>
        <v>2869.7467056631262</v>
      </c>
      <c r="BN24" s="9">
        <f>BM24-BL24</f>
        <v>2782.7467056631262</v>
      </c>
      <c r="BO24" s="48">
        <f>IF(BN24&gt;0,V24,W24)</f>
        <v>17.28868113383054</v>
      </c>
      <c r="BP24" s="48">
        <f xml:space="preserve"> IF(BN24 &gt;0, S24*T24^(2-N24), S24*U24^(N24+2))</f>
        <v>17.119044159233798</v>
      </c>
      <c r="BQ24" s="48">
        <f>IF(BN24&gt;0, S24*T24^(3-N24), S24*U24^(N24+3))</f>
        <v>16.951071666903086</v>
      </c>
      <c r="BR24" s="46">
        <f>BN24/BP24</f>
        <v>162.55269159768756</v>
      </c>
      <c r="BS24" s="64">
        <f>BL24/BM24</f>
        <v>3.0316264438361464E-2</v>
      </c>
      <c r="BT24" s="16">
        <f>BB24+BL24+BV24</f>
        <v>209</v>
      </c>
      <c r="BU24" s="69">
        <f>BC24+BM24+BW24</f>
        <v>3002.5680371101425</v>
      </c>
      <c r="BV24" s="66">
        <v>122</v>
      </c>
      <c r="BW24" s="15">
        <f>AZ24*$D$160</f>
        <v>132.82133144701632</v>
      </c>
      <c r="BX24" s="37">
        <f>BW24-BV24</f>
        <v>10.82133144701632</v>
      </c>
      <c r="BY24" s="54">
        <f>BX24*(BX24&lt;&gt;0)</f>
        <v>10.82133144701632</v>
      </c>
      <c r="BZ24" s="26">
        <f>BY24/$BY$152</f>
        <v>2.1012294071876374E-2</v>
      </c>
      <c r="CA24" s="47">
        <f>BZ24 * $BX$152</f>
        <v>10.82133144701632</v>
      </c>
      <c r="CB24" s="48">
        <f>IF(CA24&gt;0, V24, W24)</f>
        <v>17.28868113383054</v>
      </c>
      <c r="CC24" s="48">
        <f>IF(BX24&gt;0, S24*T24^(2-N24), S24*U24^(N24+2))</f>
        <v>17.119044159233798</v>
      </c>
      <c r="CD24" s="65">
        <f>CA24/CB24</f>
        <v>0.62592000877621068</v>
      </c>
      <c r="CE24" s="66">
        <v>0</v>
      </c>
      <c r="CF24" s="15">
        <f>AZ24*$CE$155</f>
        <v>89.480366583854689</v>
      </c>
      <c r="CG24" s="37">
        <f>CF24-CE24</f>
        <v>89.480366583854689</v>
      </c>
      <c r="CH24" s="54">
        <f>CG24*(CG24&lt;&gt;0)</f>
        <v>89.480366583854689</v>
      </c>
      <c r="CI24" s="26">
        <f>CH24/$CH$152</f>
        <v>1.3922571430504849E-2</v>
      </c>
      <c r="CJ24" s="47">
        <f>CI24 * $CG$152</f>
        <v>89.480366583854689</v>
      </c>
      <c r="CK24" s="48">
        <f>IF(CA24&gt;0,V24,W24)</f>
        <v>17.28868113383054</v>
      </c>
      <c r="CL24" s="65">
        <f>CJ24/CK24</f>
        <v>5.1756618038815727</v>
      </c>
      <c r="CM24" s="70">
        <f>N24</f>
        <v>0</v>
      </c>
      <c r="CN24" s="1">
        <f>BT24+BV24</f>
        <v>331</v>
      </c>
    </row>
    <row r="25" spans="1:92" x14ac:dyDescent="0.2">
      <c r="A25" s="32" t="s">
        <v>259</v>
      </c>
      <c r="B25">
        <v>0</v>
      </c>
      <c r="C25">
        <v>0</v>
      </c>
      <c r="D25">
        <v>1.23900879296562E-2</v>
      </c>
      <c r="E25">
        <v>0.98760991207034299</v>
      </c>
      <c r="F25">
        <v>0.10411622276029001</v>
      </c>
      <c r="G25">
        <v>0.10411622276029001</v>
      </c>
      <c r="H25">
        <v>0.24362724613455899</v>
      </c>
      <c r="I25">
        <v>0.13205181780192199</v>
      </c>
      <c r="J25">
        <v>0.179363933716187</v>
      </c>
      <c r="K25">
        <v>0.13665538876296299</v>
      </c>
      <c r="L25">
        <v>8.6657335675315805E-2</v>
      </c>
      <c r="M25">
        <v>-0.375125531549031</v>
      </c>
      <c r="N25" s="21">
        <v>0</v>
      </c>
      <c r="O25">
        <v>1</v>
      </c>
      <c r="P25">
        <v>0.98075280418994504</v>
      </c>
      <c r="Q25">
        <v>1.0059606190175601</v>
      </c>
      <c r="R25">
        <v>1.0030802186874599</v>
      </c>
      <c r="S25">
        <v>0.35890001058578402</v>
      </c>
      <c r="T25" s="27">
        <f>IF(C25,P25,R25)</f>
        <v>1.0030802186874599</v>
      </c>
      <c r="U25" s="27">
        <f>IF(D25 = 0,O25,Q25)</f>
        <v>1.0059606190175601</v>
      </c>
      <c r="V25" s="39">
        <f>S25*T25^(1-N25)</f>
        <v>0.36000550110531992</v>
      </c>
      <c r="W25" s="38">
        <f>S25*U25^(N25+1)</f>
        <v>0.36103927681428416</v>
      </c>
      <c r="X25" s="44">
        <f>0.5 * (D25-MAX($D$3:$D$151))/(MIN($D$3:$D$151)-MAX($D$3:$D$151)) + 0.75</f>
        <v>1.2479924244367826</v>
      </c>
      <c r="Y25" s="44">
        <f>AVERAGE(D25, F25, G25, H25, I25, J25, K25)</f>
        <v>0.13033155998083817</v>
      </c>
      <c r="Z25" s="22">
        <f>AI25^N25</f>
        <v>1</v>
      </c>
      <c r="AA25" s="22">
        <f>(Z25+AB25)/2</f>
        <v>1</v>
      </c>
      <c r="AB25" s="22">
        <f>AM25^N25</f>
        <v>1</v>
      </c>
      <c r="AC25" s="22">
        <v>1</v>
      </c>
      <c r="AD25" s="22">
        <v>1</v>
      </c>
      <c r="AE25" s="22">
        <v>1</v>
      </c>
      <c r="AF25" s="22">
        <f>PERCENTILE($L$2:$L$151, 0.05)</f>
        <v>-2.4581207071075768E-2</v>
      </c>
      <c r="AG25" s="22">
        <f>PERCENTILE($L$2:$L$151, 0.95)</f>
        <v>0.95085622292800409</v>
      </c>
      <c r="AH25" s="22">
        <f>MIN(MAX(L25,AF25), AG25)</f>
        <v>8.6657335675315805E-2</v>
      </c>
      <c r="AI25" s="22">
        <f>AH25-$AH$152+1</f>
        <v>1.1112385427463916</v>
      </c>
      <c r="AJ25" s="22">
        <f>PERCENTILE($M$2:$M$151, 0.02)</f>
        <v>-1.1132593852637855</v>
      </c>
      <c r="AK25" s="22">
        <f>PERCENTILE($M$2:$M$151, 0.98)</f>
        <v>1.0497352809010159</v>
      </c>
      <c r="AL25" s="22">
        <f>MIN(MAX(M25,AJ25), AK25)</f>
        <v>-0.375125531549031</v>
      </c>
      <c r="AM25" s="22">
        <f>AL25-$AL$152 + 1</f>
        <v>1.7381338537147546</v>
      </c>
      <c r="AN25" s="46">
        <v>0</v>
      </c>
      <c r="AO25" s="74">
        <v>0.39</v>
      </c>
      <c r="AP25" s="51">
        <v>0.76</v>
      </c>
      <c r="AQ25" s="50">
        <v>1</v>
      </c>
      <c r="AR25" s="17">
        <f>(AI25^4)*AB25*AE25*AN25</f>
        <v>0</v>
      </c>
      <c r="AS25" s="17">
        <f>(AM25^4) *Z25*AC25*AO25*(M25 &gt; 0)</f>
        <v>0</v>
      </c>
      <c r="AT25" s="17">
        <f>(AM25^4)*AA25*AP25*AQ25</f>
        <v>6.9365970357621309</v>
      </c>
      <c r="AU25" s="17">
        <f>MIN(AR25, 0.05*AR$152)</f>
        <v>0</v>
      </c>
      <c r="AV25" s="17">
        <f>MIN(AS25, 0.05*AS$152)</f>
        <v>0</v>
      </c>
      <c r="AW25" s="17">
        <f>MIN(AT25, 0.05*AT$152)</f>
        <v>6.9365970357621309</v>
      </c>
      <c r="AX25" s="14">
        <f>AU25/$AU$152</f>
        <v>0</v>
      </c>
      <c r="AY25" s="14">
        <f>AV25/$AV$152</f>
        <v>0</v>
      </c>
      <c r="AZ25" s="67">
        <f>AW25/$AW$152</f>
        <v>2.0399099466703614E-3</v>
      </c>
      <c r="BA25" s="21">
        <f>N25</f>
        <v>0</v>
      </c>
      <c r="BB25" s="66">
        <v>0</v>
      </c>
      <c r="BC25" s="15">
        <f>$D$158*AX25</f>
        <v>0</v>
      </c>
      <c r="BD25" s="19">
        <f>BC25-BB25</f>
        <v>0</v>
      </c>
      <c r="BE25" s="63">
        <f>(IF(BD25 &gt; 0, V25, W25))</f>
        <v>0.36103927681428416</v>
      </c>
      <c r="BF25" s="63">
        <f>IF(BD25&gt;0, S25*(T25^(2-N25)), S25*(U25^(N25 + 2)))</f>
        <v>0.36319129439374953</v>
      </c>
      <c r="BG25" s="46">
        <f>BD25/BE25</f>
        <v>0</v>
      </c>
      <c r="BH25" s="64" t="e">
        <f>BB25/BC25</f>
        <v>#DIV/0!</v>
      </c>
      <c r="BI25" s="66">
        <v>0</v>
      </c>
      <c r="BJ25" s="66">
        <v>81</v>
      </c>
      <c r="BK25" s="66">
        <v>43</v>
      </c>
      <c r="BL25" s="10">
        <f>SUM(BI25:BK25)</f>
        <v>124</v>
      </c>
      <c r="BM25" s="15">
        <f>AY25*$D$157</f>
        <v>0</v>
      </c>
      <c r="BN25" s="9">
        <f>BM25-BL25</f>
        <v>-124</v>
      </c>
      <c r="BO25" s="48">
        <f>IF(BN25&gt;0,V25,W25)</f>
        <v>0.36103927681428416</v>
      </c>
      <c r="BP25" s="48">
        <f xml:space="preserve"> IF(BN25 &gt;0, S25*T25^(2-N25), S25*U25^(N25+2))</f>
        <v>0.36319129439374953</v>
      </c>
      <c r="BQ25" s="48">
        <f>IF(BN25&gt;0, S25*T25^(3-N25), S25*U25^(N25+3))</f>
        <v>0.36535613933012517</v>
      </c>
      <c r="BR25" s="46">
        <f>BN25/BP25</f>
        <v>-341.41787513653031</v>
      </c>
      <c r="BS25" s="64" t="e">
        <f>BL25/BM25</f>
        <v>#DIV/0!</v>
      </c>
      <c r="BT25" s="16">
        <f>BB25+BL25+BV25</f>
        <v>142</v>
      </c>
      <c r="BU25" s="69">
        <f>BC25+BM25+BW25</f>
        <v>19.460740891235247</v>
      </c>
      <c r="BV25" s="66">
        <v>18</v>
      </c>
      <c r="BW25" s="15">
        <f>AZ25*$D$160</f>
        <v>19.460740891235247</v>
      </c>
      <c r="BX25" s="37">
        <f>BW25-BV25</f>
        <v>1.4607408912352469</v>
      </c>
      <c r="BY25" s="54">
        <f>BX25*(BX25&lt;&gt;0)</f>
        <v>1.4607408912352469</v>
      </c>
      <c r="BZ25" s="26">
        <f>BY25/$BY$152</f>
        <v>2.8363900800684435E-3</v>
      </c>
      <c r="CA25" s="47">
        <f>BZ25 * $BX$152</f>
        <v>1.4607408912352469</v>
      </c>
      <c r="CB25" s="48">
        <f>IF(CA25&gt;0, V25, W25)</f>
        <v>0.36000550110531992</v>
      </c>
      <c r="CC25" s="48">
        <f>IF(BX25&gt;0, S25*T25^(2-N25), S25*U25^(N25+2))</f>
        <v>0.36111439677741286</v>
      </c>
      <c r="CD25" s="65">
        <f>CA25/CB25</f>
        <v>4.0575515839351182</v>
      </c>
      <c r="CE25" s="66">
        <v>0</v>
      </c>
      <c r="CF25" s="15">
        <f>AZ25*$CE$155</f>
        <v>13.110501227250413</v>
      </c>
      <c r="CG25" s="37">
        <f>CF25-CE25</f>
        <v>13.110501227250413</v>
      </c>
      <c r="CH25" s="54">
        <f>CG25*(CG25&lt;&gt;0)</f>
        <v>13.110501227250413</v>
      </c>
      <c r="CI25" s="26">
        <f>CH25/$CH$152</f>
        <v>2.0399099466703609E-3</v>
      </c>
      <c r="CJ25" s="47">
        <f>CI25 * $CG$152</f>
        <v>13.110501227250413</v>
      </c>
      <c r="CK25" s="48">
        <f>IF(CA25&gt;0,V25,W25)</f>
        <v>0.36000550110531992</v>
      </c>
      <c r="CL25" s="65">
        <f>CJ25/CK25</f>
        <v>36.417502474260594</v>
      </c>
      <c r="CM25" s="70">
        <f>N25</f>
        <v>0</v>
      </c>
      <c r="CN25" s="1">
        <f>BT25+BV25</f>
        <v>160</v>
      </c>
    </row>
    <row r="26" spans="1:92" x14ac:dyDescent="0.2">
      <c r="A26" s="32" t="s">
        <v>310</v>
      </c>
      <c r="B26">
        <v>0</v>
      </c>
      <c r="C26">
        <v>0</v>
      </c>
      <c r="D26">
        <v>0.190171793847383</v>
      </c>
      <c r="E26">
        <v>0.80982820615261597</v>
      </c>
      <c r="F26">
        <v>0.98132697655939605</v>
      </c>
      <c r="G26">
        <v>0.98132697655939605</v>
      </c>
      <c r="H26">
        <v>7.64730463852904E-2</v>
      </c>
      <c r="I26">
        <v>0.75929795236105302</v>
      </c>
      <c r="J26">
        <v>0.24096851979286099</v>
      </c>
      <c r="K26">
        <v>0.48628068949354902</v>
      </c>
      <c r="L26">
        <v>0.24112072962813499</v>
      </c>
      <c r="M26">
        <v>-0.29141426307465201</v>
      </c>
      <c r="N26" s="21">
        <v>0</v>
      </c>
      <c r="O26">
        <v>1.00612952740997</v>
      </c>
      <c r="P26">
        <v>0.99157766073513198</v>
      </c>
      <c r="Q26">
        <v>1.0073917900659399</v>
      </c>
      <c r="R26">
        <v>0.99763996037177405</v>
      </c>
      <c r="S26">
        <v>7.9400000572204501</v>
      </c>
      <c r="T26" s="27">
        <f>IF(C26,P26,R26)</f>
        <v>0.99763996037177405</v>
      </c>
      <c r="U26" s="27">
        <f>IF(D26 = 0,O26,Q26)</f>
        <v>1.0073917900659399</v>
      </c>
      <c r="V26" s="39">
        <f>S26*T26^(1-N26)</f>
        <v>7.9212613424372931</v>
      </c>
      <c r="W26" s="38">
        <f>S26*U26^(N26+1)</f>
        <v>7.9986908707669748</v>
      </c>
      <c r="X26" s="44">
        <f>0.5 * (D26-MAX($D$3:$D$151))/(MIN($D$3:$D$151)-MAX($D$3:$D$151)) + 0.75</f>
        <v>1.153512940610923</v>
      </c>
      <c r="Y26" s="44">
        <f>AVERAGE(D26, F26, G26, H26, I26, J26, K26)</f>
        <v>0.5308351364284184</v>
      </c>
      <c r="Z26" s="22">
        <f>AI26^N26</f>
        <v>1</v>
      </c>
      <c r="AA26" s="22">
        <f>(Z26+AB26)/2</f>
        <v>1</v>
      </c>
      <c r="AB26" s="22">
        <f>AM26^N26</f>
        <v>1</v>
      </c>
      <c r="AC26" s="22">
        <v>1</v>
      </c>
      <c r="AD26" s="22">
        <v>1</v>
      </c>
      <c r="AE26" s="22">
        <v>1</v>
      </c>
      <c r="AF26" s="22">
        <f>PERCENTILE($L$2:$L$151, 0.05)</f>
        <v>-2.4581207071075768E-2</v>
      </c>
      <c r="AG26" s="22">
        <f>PERCENTILE($L$2:$L$151, 0.95)</f>
        <v>0.95085622292800409</v>
      </c>
      <c r="AH26" s="22">
        <f>MIN(MAX(L26,AF26), AG26)</f>
        <v>0.24112072962813499</v>
      </c>
      <c r="AI26" s="22">
        <f>AH26-$AH$152+1</f>
        <v>1.2657019366992108</v>
      </c>
      <c r="AJ26" s="22">
        <f>PERCENTILE($M$2:$M$151, 0.02)</f>
        <v>-1.1132593852637855</v>
      </c>
      <c r="AK26" s="22">
        <f>PERCENTILE($M$2:$M$151, 0.98)</f>
        <v>1.0497352809010159</v>
      </c>
      <c r="AL26" s="22">
        <f>MIN(MAX(M26,AJ26), AK26)</f>
        <v>-0.29141426307465201</v>
      </c>
      <c r="AM26" s="22">
        <f>AL26-$AL$152 + 1</f>
        <v>1.8218451221891336</v>
      </c>
      <c r="AN26" s="46">
        <v>0</v>
      </c>
      <c r="AO26" s="74">
        <v>0.39</v>
      </c>
      <c r="AP26" s="51">
        <v>0.76</v>
      </c>
      <c r="AQ26" s="50">
        <v>1</v>
      </c>
      <c r="AR26" s="17">
        <f>(AI26^4)*AB26*AE26*AN26</f>
        <v>0</v>
      </c>
      <c r="AS26" s="17">
        <f>(AM26^4) *Z26*AC26*AO26*(M26 &gt; 0)</f>
        <v>0</v>
      </c>
      <c r="AT26" s="17">
        <f>(AM26^4)*AA26*AP26*AQ26</f>
        <v>8.372581986959899</v>
      </c>
      <c r="AU26" s="17">
        <f>MIN(AR26, 0.05*AR$152)</f>
        <v>0</v>
      </c>
      <c r="AV26" s="17">
        <f>MIN(AS26, 0.05*AS$152)</f>
        <v>0</v>
      </c>
      <c r="AW26" s="17">
        <f>MIN(AT26, 0.05*AT$152)</f>
        <v>8.372581986959899</v>
      </c>
      <c r="AX26" s="14">
        <f>AU26/$AU$152</f>
        <v>0</v>
      </c>
      <c r="AY26" s="14">
        <f>AV26/$AV$152</f>
        <v>0</v>
      </c>
      <c r="AZ26" s="67">
        <f>AW26/$AW$152</f>
        <v>2.4622034675589417E-3</v>
      </c>
      <c r="BA26" s="21">
        <f>N26</f>
        <v>0</v>
      </c>
      <c r="BB26" s="66">
        <v>0</v>
      </c>
      <c r="BC26" s="15">
        <f>$D$158*AX26</f>
        <v>0</v>
      </c>
      <c r="BD26" s="19">
        <f>BC26-BB26</f>
        <v>0</v>
      </c>
      <c r="BE26" s="63">
        <f>(IF(BD26 &gt; 0, V26, W26))</f>
        <v>7.9986908707669748</v>
      </c>
      <c r="BF26" s="63">
        <f>IF(BD26&gt;0, S26*(T26^(2-N26)), S26*(U26^(N26 + 2)))</f>
        <v>8.0578155144860357</v>
      </c>
      <c r="BG26" s="46">
        <f>BD26/BE26</f>
        <v>0</v>
      </c>
      <c r="BH26" s="64" t="e">
        <f>BB26/BC26</f>
        <v>#DIV/0!</v>
      </c>
      <c r="BI26" s="66">
        <v>0</v>
      </c>
      <c r="BJ26" s="66">
        <v>0</v>
      </c>
      <c r="BK26" s="66">
        <v>0</v>
      </c>
      <c r="BL26" s="10">
        <f>SUM(BI26:BK26)</f>
        <v>0</v>
      </c>
      <c r="BM26" s="15">
        <f>AY26*$D$157</f>
        <v>0</v>
      </c>
      <c r="BN26" s="9">
        <f>BM26-BL26</f>
        <v>0</v>
      </c>
      <c r="BO26" s="48">
        <f>IF(BN26&gt;0,V26,W26)</f>
        <v>7.9986908707669748</v>
      </c>
      <c r="BP26" s="48">
        <f xml:space="preserve"> IF(BN26 &gt;0, S26*T26^(2-N26), S26*U26^(N26+2))</f>
        <v>8.0578155144860357</v>
      </c>
      <c r="BQ26" s="48">
        <f>IF(BN26&gt;0, S26*T26^(3-N26), S26*U26^(N26+3))</f>
        <v>8.1173771951591895</v>
      </c>
      <c r="BR26" s="46">
        <f>BN26/BP26</f>
        <v>0</v>
      </c>
      <c r="BS26" s="64" t="e">
        <f>BL26/BM26</f>
        <v>#DIV/0!</v>
      </c>
      <c r="BT26" s="16">
        <f>BB26+BL26+BV26</f>
        <v>0</v>
      </c>
      <c r="BU26" s="69">
        <f>BC26+BM26+BW26</f>
        <v>23.489421080512304</v>
      </c>
      <c r="BV26" s="66">
        <v>0</v>
      </c>
      <c r="BW26" s="15">
        <f>AZ26*$D$160</f>
        <v>23.489421080512304</v>
      </c>
      <c r="BX26" s="37">
        <f>BW26-BV26</f>
        <v>23.489421080512304</v>
      </c>
      <c r="BY26" s="54">
        <f>BX26*(BX26&lt;&gt;0)</f>
        <v>23.489421080512304</v>
      </c>
      <c r="BZ26" s="26">
        <f>BY26/$BY$152</f>
        <v>4.5610526369926858E-2</v>
      </c>
      <c r="CA26" s="47">
        <f>BZ26 * $BX$152</f>
        <v>23.489421080512304</v>
      </c>
      <c r="CB26" s="48">
        <f>IF(CA26&gt;0, V26, W26)</f>
        <v>7.9212613424372931</v>
      </c>
      <c r="CC26" s="48">
        <f>IF(BX26&gt;0, S26*T26^(2-N26), S26*U26^(N26+2))</f>
        <v>7.9025668517636074</v>
      </c>
      <c r="CD26" s="65">
        <f>CA26/CB26</f>
        <v>2.9653637299744542</v>
      </c>
      <c r="CE26" s="66">
        <v>0</v>
      </c>
      <c r="CF26" s="15">
        <f>AZ26*$CE$155</f>
        <v>15.824581686001318</v>
      </c>
      <c r="CG26" s="37">
        <f>CF26-CE26</f>
        <v>15.824581686001318</v>
      </c>
      <c r="CH26" s="54">
        <f>CG26*(CG26&lt;&gt;0)</f>
        <v>15.824581686001318</v>
      </c>
      <c r="CI26" s="26">
        <f>CH26/$CH$152</f>
        <v>2.4622034675589408E-3</v>
      </c>
      <c r="CJ26" s="47">
        <f>CI26 * $CG$152</f>
        <v>15.824581686001316</v>
      </c>
      <c r="CK26" s="48">
        <f>IF(CA26&gt;0,V26,W26)</f>
        <v>7.9212613424372931</v>
      </c>
      <c r="CL26" s="65">
        <f>CJ26/CK26</f>
        <v>1.9977350830760812</v>
      </c>
      <c r="CM26" s="70">
        <f>N26</f>
        <v>0</v>
      </c>
      <c r="CN26" s="1">
        <f>BT26+BV26</f>
        <v>0</v>
      </c>
    </row>
    <row r="27" spans="1:92" x14ac:dyDescent="0.2">
      <c r="A27" s="32" t="s">
        <v>265</v>
      </c>
      <c r="B27">
        <v>0</v>
      </c>
      <c r="C27">
        <v>0</v>
      </c>
      <c r="D27">
        <v>0.34758290051937601</v>
      </c>
      <c r="E27">
        <v>0.65241709948062299</v>
      </c>
      <c r="F27">
        <v>0.57074721780604099</v>
      </c>
      <c r="G27">
        <v>0.57074721780604099</v>
      </c>
      <c r="H27">
        <v>0.210614291684078</v>
      </c>
      <c r="I27">
        <v>0.55369828666945198</v>
      </c>
      <c r="J27">
        <v>0.34149198007211601</v>
      </c>
      <c r="K27">
        <v>0.44148114062690802</v>
      </c>
      <c r="L27">
        <v>0.20123260218028699</v>
      </c>
      <c r="M27">
        <v>0.28957100243208</v>
      </c>
      <c r="N27" s="21">
        <v>0</v>
      </c>
      <c r="O27">
        <v>1.01457990083223</v>
      </c>
      <c r="P27">
        <v>0.98765185781982201</v>
      </c>
      <c r="Q27">
        <v>1.0182214467301001</v>
      </c>
      <c r="R27">
        <v>0.99247158162194904</v>
      </c>
      <c r="S27">
        <v>4.9000000953674299</v>
      </c>
      <c r="T27" s="27">
        <f>IF(C27,P27,R27)</f>
        <v>0.99247158162194904</v>
      </c>
      <c r="U27" s="27">
        <f>IF(D27 = 0,O27,Q27)</f>
        <v>1.0182214467301001</v>
      </c>
      <c r="V27" s="39">
        <f>S27*T27^(1-N27)</f>
        <v>4.8631108445970144</v>
      </c>
      <c r="W27" s="38">
        <f>S27*U27^(N27+1)</f>
        <v>4.989285186082653</v>
      </c>
      <c r="X27" s="44">
        <f>0.5 * (D27-MAX($D$3:$D$151))/(MIN($D$3:$D$151)-MAX($D$3:$D$151)) + 0.75</f>
        <v>1.0698591134071855</v>
      </c>
      <c r="Y27" s="44">
        <f>AVERAGE(D27, F27, G27, H27, I27, J27, K27)</f>
        <v>0.43376614788343026</v>
      </c>
      <c r="Z27" s="22">
        <f>AI27^N27</f>
        <v>1</v>
      </c>
      <c r="AA27" s="22">
        <f>(Z27+AB27)/2</f>
        <v>1</v>
      </c>
      <c r="AB27" s="22">
        <f>AM27^N27</f>
        <v>1</v>
      </c>
      <c r="AC27" s="22">
        <v>1</v>
      </c>
      <c r="AD27" s="22">
        <v>1</v>
      </c>
      <c r="AE27" s="22">
        <v>1</v>
      </c>
      <c r="AF27" s="22">
        <f>PERCENTILE($L$2:$L$151, 0.05)</f>
        <v>-2.4581207071075768E-2</v>
      </c>
      <c r="AG27" s="22">
        <f>PERCENTILE($L$2:$L$151, 0.95)</f>
        <v>0.95085622292800409</v>
      </c>
      <c r="AH27" s="22">
        <f>MIN(MAX(L27,AF27), AG27)</f>
        <v>0.20123260218028699</v>
      </c>
      <c r="AI27" s="22">
        <f>AH27-$AH$152+1</f>
        <v>1.2258138092513629</v>
      </c>
      <c r="AJ27" s="22">
        <f>PERCENTILE($M$2:$M$151, 0.02)</f>
        <v>-1.1132593852637855</v>
      </c>
      <c r="AK27" s="22">
        <f>PERCENTILE($M$2:$M$151, 0.98)</f>
        <v>1.0497352809010159</v>
      </c>
      <c r="AL27" s="22">
        <f>MIN(MAX(M27,AJ27), AK27)</f>
        <v>0.28957100243208</v>
      </c>
      <c r="AM27" s="22">
        <f>AL27-$AL$152 + 1</f>
        <v>2.4028303876958654</v>
      </c>
      <c r="AN27" s="46">
        <v>0</v>
      </c>
      <c r="AO27" s="74">
        <v>0.39</v>
      </c>
      <c r="AP27" s="51">
        <v>0.76</v>
      </c>
      <c r="AQ27" s="50">
        <v>1</v>
      </c>
      <c r="AR27" s="17">
        <f>(AI27^4)*AB27*AE27*AN27</f>
        <v>0</v>
      </c>
      <c r="AS27" s="17">
        <f>(AM27^4) *Z27*AC27*AO27*(M27 &gt; 0)</f>
        <v>13.000410617686525</v>
      </c>
      <c r="AT27" s="17">
        <f>(AM27^4)*AA27*AP27*AQ27</f>
        <v>25.334133511389126</v>
      </c>
      <c r="AU27" s="17">
        <f>MIN(AR27, 0.05*AR$152)</f>
        <v>0</v>
      </c>
      <c r="AV27" s="17">
        <f>MIN(AS27, 0.05*AS$152)</f>
        <v>13.000410617686525</v>
      </c>
      <c r="AW27" s="17">
        <f>MIN(AT27, 0.05*AT$152)</f>
        <v>25.334133511389126</v>
      </c>
      <c r="AX27" s="14">
        <f>AU27/$AU$152</f>
        <v>0</v>
      </c>
      <c r="AY27" s="14">
        <f>AV27/$AV$152</f>
        <v>8.465686883810537E-3</v>
      </c>
      <c r="AZ27" s="67">
        <f>AW27/$AW$152</f>
        <v>7.4502455128531968E-3</v>
      </c>
      <c r="BA27" s="21">
        <f>N27</f>
        <v>0</v>
      </c>
      <c r="BB27" s="66">
        <v>0</v>
      </c>
      <c r="BC27" s="15">
        <f>$D$158*AX27</f>
        <v>0</v>
      </c>
      <c r="BD27" s="19">
        <f>BC27-BB27</f>
        <v>0</v>
      </c>
      <c r="BE27" s="63">
        <f>(IF(BD27 &gt; 0, V27, W27))</f>
        <v>4.989285186082653</v>
      </c>
      <c r="BF27" s="63">
        <f>IF(BD27&gt;0, S27*(T27^(2-N27)), S27*(U27^(N27 + 2)))</f>
        <v>5.0801971803221351</v>
      </c>
      <c r="BG27" s="46">
        <f>BD27/BE27</f>
        <v>0</v>
      </c>
      <c r="BH27" s="64" t="e">
        <f>BB27/BC27</f>
        <v>#DIV/0!</v>
      </c>
      <c r="BI27" s="66">
        <v>0</v>
      </c>
      <c r="BJ27" s="66">
        <v>294</v>
      </c>
      <c r="BK27" s="66">
        <v>0</v>
      </c>
      <c r="BL27" s="10">
        <f>SUM(BI27:BK27)</f>
        <v>294</v>
      </c>
      <c r="BM27" s="15">
        <f>AY27*$D$157</f>
        <v>1535.6586693494637</v>
      </c>
      <c r="BN27" s="9">
        <f>BM27-BL27</f>
        <v>1241.6586693494637</v>
      </c>
      <c r="BO27" s="48">
        <f>IF(BN27&gt;0,V27,W27)</f>
        <v>4.8631108445970144</v>
      </c>
      <c r="BP27" s="48">
        <f xml:space="preserve"> IF(BN27 &gt;0, S27*T27^(2-N27), S27*U27^(N27+2))</f>
        <v>4.8264993115400507</v>
      </c>
      <c r="BQ27" s="48">
        <f>IF(BN27&gt;0, S27*T27^(3-N27), S27*U27^(N27+3))</f>
        <v>4.7901634054214028</v>
      </c>
      <c r="BR27" s="46">
        <f>BN27/BP27</f>
        <v>257.25864424774409</v>
      </c>
      <c r="BS27" s="64">
        <f>BL27/BM27</f>
        <v>0.19144879384202246</v>
      </c>
      <c r="BT27" s="16">
        <f>BB27+BL27+BV27</f>
        <v>377</v>
      </c>
      <c r="BU27" s="69">
        <f>BC27+BM27+BW27</f>
        <v>1606.7340115420832</v>
      </c>
      <c r="BV27" s="66">
        <v>83</v>
      </c>
      <c r="BW27" s="15">
        <f>AZ27*$D$160</f>
        <v>71.075342192619502</v>
      </c>
      <c r="BX27" s="37">
        <f>BW27-BV27</f>
        <v>-11.924657807380498</v>
      </c>
      <c r="BY27" s="54">
        <f>BX27*(BX27&lt;&gt;0)</f>
        <v>-11.924657807380498</v>
      </c>
      <c r="BZ27" s="26">
        <f>BY27/$BY$152</f>
        <v>-2.3154675354136914E-2</v>
      </c>
      <c r="CA27" s="47">
        <f>BZ27 * $BX$152</f>
        <v>-11.924657807380498</v>
      </c>
      <c r="CB27" s="48">
        <f>IF(CA27&gt;0, V27, W27)</f>
        <v>4.989285186082653</v>
      </c>
      <c r="CC27" s="48">
        <f>IF(BX27&gt;0, S27*T27^(2-N27), S27*U27^(N27+2))</f>
        <v>5.0801971803221351</v>
      </c>
      <c r="CD27" s="65">
        <f>CA27/CB27</f>
        <v>-2.390053356870379</v>
      </c>
      <c r="CE27" s="66">
        <v>0</v>
      </c>
      <c r="CF27" s="15">
        <f>AZ27*$CE$155</f>
        <v>47.882727911107494</v>
      </c>
      <c r="CG27" s="37">
        <f>CF27-CE27</f>
        <v>47.882727911107494</v>
      </c>
      <c r="CH27" s="54">
        <f>CG27*(CG27&lt;&gt;0)</f>
        <v>47.882727911107494</v>
      </c>
      <c r="CI27" s="26">
        <f>CH27/$CH$152</f>
        <v>7.4502455128531942E-3</v>
      </c>
      <c r="CJ27" s="47">
        <f>CI27 * $CG$152</f>
        <v>47.882727911107494</v>
      </c>
      <c r="CK27" s="48">
        <f>IF(CA27&gt;0,V27,W27)</f>
        <v>4.989285186082653</v>
      </c>
      <c r="CL27" s="65">
        <f>CJ27/CK27</f>
        <v>9.5971118357142284</v>
      </c>
      <c r="CM27" s="70">
        <f>N27</f>
        <v>0</v>
      </c>
      <c r="CN27" s="1">
        <f>BT27+BV27</f>
        <v>460</v>
      </c>
    </row>
    <row r="28" spans="1:92" x14ac:dyDescent="0.2">
      <c r="A28" s="32" t="s">
        <v>293</v>
      </c>
      <c r="B28">
        <v>0</v>
      </c>
      <c r="C28">
        <v>0</v>
      </c>
      <c r="D28">
        <v>0.228126248501797</v>
      </c>
      <c r="E28">
        <v>0.77187375149820203</v>
      </c>
      <c r="F28">
        <v>0.39014700039729799</v>
      </c>
      <c r="G28">
        <v>0.39014700039729799</v>
      </c>
      <c r="H28">
        <v>0.40075219389887101</v>
      </c>
      <c r="I28">
        <v>0.35353113246970302</v>
      </c>
      <c r="J28">
        <v>0.37640188223332</v>
      </c>
      <c r="K28">
        <v>0.383212819849789</v>
      </c>
      <c r="L28">
        <v>0.44341790259629799</v>
      </c>
      <c r="M28">
        <v>0.27291445317998603</v>
      </c>
      <c r="N28" s="21">
        <v>0</v>
      </c>
      <c r="O28">
        <v>1.0089062680860801</v>
      </c>
      <c r="P28">
        <v>0.99560784035834105</v>
      </c>
      <c r="Q28">
        <v>1.0197057141390999</v>
      </c>
      <c r="R28">
        <v>0.97549942058658901</v>
      </c>
      <c r="S28">
        <v>34.259998321533203</v>
      </c>
      <c r="T28" s="27">
        <f>IF(C28,P28,R28)</f>
        <v>0.97549942058658901</v>
      </c>
      <c r="U28" s="27">
        <f>IF(D28 = 0,O28,Q28)</f>
        <v>1.0197057141390999</v>
      </c>
      <c r="V28" s="39">
        <f>S28*T28^(1-N28)</f>
        <v>33.420608511953148</v>
      </c>
      <c r="W28" s="38">
        <f>S28*U28^(N28+1)</f>
        <v>34.935116054863379</v>
      </c>
      <c r="X28" s="44">
        <f>0.5 * (D28-MAX($D$3:$D$151))/(MIN($D$3:$D$151)-MAX($D$3:$D$151)) + 0.75</f>
        <v>1.1333426015643369</v>
      </c>
      <c r="Y28" s="44">
        <f>AVERAGE(D28, F28, G28, H28, I28, J28, K28)</f>
        <v>0.36033118253543944</v>
      </c>
      <c r="Z28" s="22">
        <f>AI28^N28</f>
        <v>1</v>
      </c>
      <c r="AA28" s="22">
        <f>(Z28+AB28)/2</f>
        <v>1</v>
      </c>
      <c r="AB28" s="22">
        <f>AM28^N28</f>
        <v>1</v>
      </c>
      <c r="AC28" s="22">
        <v>1</v>
      </c>
      <c r="AD28" s="22">
        <v>1</v>
      </c>
      <c r="AE28" s="22">
        <v>1</v>
      </c>
      <c r="AF28" s="22">
        <f>PERCENTILE($L$2:$L$151, 0.05)</f>
        <v>-2.4581207071075768E-2</v>
      </c>
      <c r="AG28" s="22">
        <f>PERCENTILE($L$2:$L$151, 0.95)</f>
        <v>0.95085622292800409</v>
      </c>
      <c r="AH28" s="22">
        <f>MIN(MAX(L28,AF28), AG28)</f>
        <v>0.44341790259629799</v>
      </c>
      <c r="AI28" s="22">
        <f>AH28-$AH$152+1</f>
        <v>1.4679991096673737</v>
      </c>
      <c r="AJ28" s="22">
        <f>PERCENTILE($M$2:$M$151, 0.02)</f>
        <v>-1.1132593852637855</v>
      </c>
      <c r="AK28" s="22">
        <f>PERCENTILE($M$2:$M$151, 0.98)</f>
        <v>1.0497352809010159</v>
      </c>
      <c r="AL28" s="22">
        <f>MIN(MAX(M28,AJ28), AK28)</f>
        <v>0.27291445317998603</v>
      </c>
      <c r="AM28" s="22">
        <f>AL28-$AL$152 + 1</f>
        <v>2.3861738384437716</v>
      </c>
      <c r="AN28" s="46">
        <v>0</v>
      </c>
      <c r="AO28" s="74">
        <v>0.39</v>
      </c>
      <c r="AP28" s="51">
        <v>0.76</v>
      </c>
      <c r="AQ28" s="50">
        <v>1</v>
      </c>
      <c r="AR28" s="17">
        <f>(AI28^4)*AB28*AE28*AN28</f>
        <v>0</v>
      </c>
      <c r="AS28" s="17">
        <f>(AM28^4) *Z28*AC28*AO28*(M28 &gt; 0)</f>
        <v>12.643663429133186</v>
      </c>
      <c r="AT28" s="17">
        <f>(AM28^4)*AA28*AP28*AQ28</f>
        <v>24.638933861900565</v>
      </c>
      <c r="AU28" s="17">
        <f>MIN(AR28, 0.05*AR$152)</f>
        <v>0</v>
      </c>
      <c r="AV28" s="17">
        <f>MIN(AS28, 0.05*AS$152)</f>
        <v>12.643663429133186</v>
      </c>
      <c r="AW28" s="17">
        <f>MIN(AT28, 0.05*AT$152)</f>
        <v>24.638933861900565</v>
      </c>
      <c r="AX28" s="14">
        <f>AU28/$AU$152</f>
        <v>0</v>
      </c>
      <c r="AY28" s="14">
        <f>AV28/$AV$152</f>
        <v>8.2333780680517825E-3</v>
      </c>
      <c r="AZ28" s="67">
        <f>AW28/$AW$152</f>
        <v>7.2458016518934043E-3</v>
      </c>
      <c r="BA28" s="21">
        <f>N28</f>
        <v>0</v>
      </c>
      <c r="BB28" s="66">
        <v>0</v>
      </c>
      <c r="BC28" s="15">
        <f>$D$158*AX28</f>
        <v>0</v>
      </c>
      <c r="BD28" s="19">
        <f>BC28-BB28</f>
        <v>0</v>
      </c>
      <c r="BE28" s="63">
        <f>(IF(BD28 &gt; 0, V28, W28))</f>
        <v>34.935116054863379</v>
      </c>
      <c r="BF28" s="63">
        <f>IF(BD28&gt;0, S28*(T28^(2-N28)), S28*(U28^(N28 + 2)))</f>
        <v>35.623537465256796</v>
      </c>
      <c r="BG28" s="46">
        <f>BD28/BE28</f>
        <v>0</v>
      </c>
      <c r="BH28" s="64" t="e">
        <f>BB28/BC28</f>
        <v>#DIV/0!</v>
      </c>
      <c r="BI28" s="66">
        <v>0</v>
      </c>
      <c r="BJ28" s="66">
        <v>0</v>
      </c>
      <c r="BK28" s="66">
        <v>0</v>
      </c>
      <c r="BL28" s="10">
        <f>SUM(BI28:BK28)</f>
        <v>0</v>
      </c>
      <c r="BM28" s="15">
        <f>AY28*$D$157</f>
        <v>1493.5183147884572</v>
      </c>
      <c r="BN28" s="9">
        <f>BM28-BL28</f>
        <v>1493.5183147884572</v>
      </c>
      <c r="BO28" s="48">
        <f>IF(BN28&gt;0,V28,W28)</f>
        <v>33.420608511953148</v>
      </c>
      <c r="BP28" s="48">
        <f xml:space="preserve"> IF(BN28 &gt;0, S28*T28^(2-N28), S28*U28^(N28+2))</f>
        <v>32.601784239061523</v>
      </c>
      <c r="BQ28" s="48">
        <f>IF(BN28&gt;0, S28*T28^(3-N28), S28*U28^(N28+3))</f>
        <v>31.803021635293504</v>
      </c>
      <c r="BR28" s="46">
        <f>BN28/BP28</f>
        <v>45.81093794857437</v>
      </c>
      <c r="BS28" s="64">
        <f>BL28/BM28</f>
        <v>0</v>
      </c>
      <c r="BT28" s="16">
        <f>BB28+BL28+BV28</f>
        <v>69</v>
      </c>
      <c r="BU28" s="69">
        <f>BC28+BM28+BW28</f>
        <v>1562.6432625475204</v>
      </c>
      <c r="BV28" s="66">
        <v>69</v>
      </c>
      <c r="BW28" s="15">
        <f>AZ28*$D$160</f>
        <v>69.124947759063076</v>
      </c>
      <c r="BX28" s="37">
        <f>BW28-BV28</f>
        <v>0.12494775906307609</v>
      </c>
      <c r="BY28" s="54">
        <f>BX28*(BX28&lt;&gt;0)</f>
        <v>0.12494775906307609</v>
      </c>
      <c r="BZ28" s="26">
        <f>BY28/$BY$152</f>
        <v>2.4261700788946841E-4</v>
      </c>
      <c r="CA28" s="47">
        <f>BZ28 * $BX$152</f>
        <v>0.12494775906307609</v>
      </c>
      <c r="CB28" s="48">
        <f>IF(CA28&gt;0, V28, W28)</f>
        <v>33.420608511953148</v>
      </c>
      <c r="CC28" s="48">
        <f>IF(BX28&gt;0, S28*T28^(2-N28), S28*U28^(N28+2))</f>
        <v>32.601784239061523</v>
      </c>
      <c r="CD28" s="65">
        <f>CA28/CB28</f>
        <v>3.7386440470821326E-3</v>
      </c>
      <c r="CE28" s="66">
        <v>0</v>
      </c>
      <c r="CF28" s="15">
        <f>AZ28*$CE$155</f>
        <v>46.568767216718911</v>
      </c>
      <c r="CG28" s="37">
        <f>CF28-CE28</f>
        <v>46.568767216718911</v>
      </c>
      <c r="CH28" s="54">
        <f>CG28*(CG28&lt;&gt;0)</f>
        <v>46.568767216718911</v>
      </c>
      <c r="CI28" s="26">
        <f>CH28/$CH$152</f>
        <v>7.2458016518934026E-3</v>
      </c>
      <c r="CJ28" s="47">
        <f>CI28 * $CG$152</f>
        <v>46.568767216718911</v>
      </c>
      <c r="CK28" s="48">
        <f>IF(CA28&gt;0,V28,W28)</f>
        <v>33.420608511953148</v>
      </c>
      <c r="CL28" s="65">
        <f>CJ28/CK28</f>
        <v>1.3934147009939457</v>
      </c>
      <c r="CM28" s="70">
        <f>N28</f>
        <v>0</v>
      </c>
      <c r="CN28" s="1">
        <f>BT28+BV28</f>
        <v>138</v>
      </c>
    </row>
    <row r="29" spans="1:92" x14ac:dyDescent="0.2">
      <c r="A29" s="32" t="s">
        <v>167</v>
      </c>
      <c r="B29">
        <v>0</v>
      </c>
      <c r="C29">
        <v>0</v>
      </c>
      <c r="D29">
        <v>0.56192660550458695</v>
      </c>
      <c r="E29">
        <v>0.43807339449541199</v>
      </c>
      <c r="F29">
        <v>0.50677200902934505</v>
      </c>
      <c r="G29">
        <v>0.50677200902934505</v>
      </c>
      <c r="H29">
        <v>0.650918635170603</v>
      </c>
      <c r="I29">
        <v>0.46719160104986801</v>
      </c>
      <c r="J29">
        <v>0.55145599944016299</v>
      </c>
      <c r="K29">
        <v>0.52864209511500004</v>
      </c>
      <c r="L29">
        <v>0.41836114242239902</v>
      </c>
      <c r="M29">
        <v>0.467221106488795</v>
      </c>
      <c r="N29" s="21">
        <v>0</v>
      </c>
      <c r="O29">
        <v>1.0009506400433501</v>
      </c>
      <c r="P29">
        <v>0.98732703059016003</v>
      </c>
      <c r="Q29">
        <v>1.03432886950712</v>
      </c>
      <c r="R29">
        <v>0.99403421142757398</v>
      </c>
      <c r="S29">
        <v>42.409999847412102</v>
      </c>
      <c r="T29" s="27">
        <f>IF(C29,P29,R29)</f>
        <v>0.99403421142757398</v>
      </c>
      <c r="U29" s="27">
        <f>IF(D29 = 0,O29,Q29)</f>
        <v>1.03432886950712</v>
      </c>
      <c r="V29" s="39">
        <f>S29*T29^(1-N29)</f>
        <v>42.156990754965818</v>
      </c>
      <c r="W29" s="38">
        <f>S29*U29^(N29+1)</f>
        <v>43.865887197970892</v>
      </c>
      <c r="X29" s="44">
        <f>0.5 * (D29-MAX($D$3:$D$151))/(MIN($D$3:$D$151)-MAX($D$3:$D$151)) + 0.75</f>
        <v>0.95594929066256229</v>
      </c>
      <c r="Y29" s="44">
        <f>AVERAGE(D29, F29, G29, H29, I29, J29, K29)</f>
        <v>0.53909699347698725</v>
      </c>
      <c r="Z29" s="22">
        <f>AI29^N29</f>
        <v>1</v>
      </c>
      <c r="AA29" s="22">
        <f>(Z29+AB29)/2</f>
        <v>1</v>
      </c>
      <c r="AB29" s="22">
        <f>AM29^N29</f>
        <v>1</v>
      </c>
      <c r="AC29" s="22">
        <v>1</v>
      </c>
      <c r="AD29" s="22">
        <v>1</v>
      </c>
      <c r="AE29" s="22">
        <v>1</v>
      </c>
      <c r="AF29" s="22">
        <f>PERCENTILE($L$2:$L$151, 0.05)</f>
        <v>-2.4581207071075768E-2</v>
      </c>
      <c r="AG29" s="22">
        <f>PERCENTILE($L$2:$L$151, 0.95)</f>
        <v>0.95085622292800409</v>
      </c>
      <c r="AH29" s="22">
        <f>MIN(MAX(L29,AF29), AG29)</f>
        <v>0.41836114242239902</v>
      </c>
      <c r="AI29" s="22">
        <f>AH29-$AH$152+1</f>
        <v>1.4429423494934748</v>
      </c>
      <c r="AJ29" s="22">
        <f>PERCENTILE($M$2:$M$151, 0.02)</f>
        <v>-1.1132593852637855</v>
      </c>
      <c r="AK29" s="22">
        <f>PERCENTILE($M$2:$M$151, 0.98)</f>
        <v>1.0497352809010159</v>
      </c>
      <c r="AL29" s="22">
        <f>MIN(MAX(M29,AJ29), AK29)</f>
        <v>0.467221106488795</v>
      </c>
      <c r="AM29" s="22">
        <f>AL29-$AL$152 + 1</f>
        <v>2.5804804917525805</v>
      </c>
      <c r="AN29" s="46">
        <v>1</v>
      </c>
      <c r="AO29" s="51">
        <v>1</v>
      </c>
      <c r="AP29" s="51">
        <v>1</v>
      </c>
      <c r="AQ29" s="21">
        <v>1</v>
      </c>
      <c r="AR29" s="17">
        <f>(AI29^4)*AB29*AE29*AN29</f>
        <v>4.3350680530034422</v>
      </c>
      <c r="AS29" s="17">
        <f>(AM29^4) *Z29*AC29*AO29*(M29 &gt; 0)</f>
        <v>44.34067710533148</v>
      </c>
      <c r="AT29" s="17">
        <f>(AM29^4)*AA29*AP29*AQ29</f>
        <v>44.34067710533148</v>
      </c>
      <c r="AU29" s="17">
        <f>MIN(AR29, 0.05*AR$152)</f>
        <v>4.3350680530034422</v>
      </c>
      <c r="AV29" s="17">
        <f>MIN(AS29, 0.05*AS$152)</f>
        <v>44.34067710533148</v>
      </c>
      <c r="AW29" s="17">
        <f>MIN(AT29, 0.05*AT$152)</f>
        <v>44.34067710533148</v>
      </c>
      <c r="AX29" s="14">
        <f>AU29/$AU$152</f>
        <v>7.7829647406350878E-3</v>
      </c>
      <c r="AY29" s="14">
        <f>AV29/$AV$152</f>
        <v>2.8874033261626488E-2</v>
      </c>
      <c r="AZ29" s="67">
        <f>AW29/$AW$152</f>
        <v>1.3039677496463726E-2</v>
      </c>
      <c r="BA29" s="21">
        <f>N29</f>
        <v>0</v>
      </c>
      <c r="BB29" s="66">
        <v>1060</v>
      </c>
      <c r="BC29" s="15">
        <f>$D$158*AX29</f>
        <v>994.18813300398551</v>
      </c>
      <c r="BD29" s="19">
        <f>BC29-BB29</f>
        <v>-65.811866996014487</v>
      </c>
      <c r="BE29" s="63">
        <f>(IF(BD29 &gt; 0, V29, W29))</f>
        <v>43.865887197970892</v>
      </c>
      <c r="BF29" s="63">
        <f>IF(BD29&gt;0, S29*(T29^(2-N29)), S29*(U29^(N29 + 2)))</f>
        <v>45.37175351540408</v>
      </c>
      <c r="BG29" s="46">
        <f>BD29/BE29</f>
        <v>-1.5002971830707381</v>
      </c>
      <c r="BH29" s="64">
        <f>BB29/BC29</f>
        <v>1.0661965927888928</v>
      </c>
      <c r="BI29" s="66">
        <v>0</v>
      </c>
      <c r="BJ29" s="66">
        <v>4920</v>
      </c>
      <c r="BK29" s="66">
        <v>0</v>
      </c>
      <c r="BL29" s="10">
        <f>SUM(BI29:BK29)</f>
        <v>4920</v>
      </c>
      <c r="BM29" s="15">
        <f>AY29*$D$157</f>
        <v>5237.6918855925214</v>
      </c>
      <c r="BN29" s="9">
        <f>BM29-BL29</f>
        <v>317.69188559252143</v>
      </c>
      <c r="BO29" s="48">
        <f>IF(BN29&gt;0,V29,W29)</f>
        <v>42.156990754965818</v>
      </c>
      <c r="BP29" s="48">
        <f xml:space="preserve"> IF(BN29 &gt;0, S29*T29^(2-N29), S29*U29^(N29+2))</f>
        <v>41.905491061271974</v>
      </c>
      <c r="BQ29" s="48">
        <f>IF(BN29&gt;0, S29*T29^(3-N29), S29*U29^(N29+3))</f>
        <v>41.655491761576734</v>
      </c>
      <c r="BR29" s="46">
        <f>BN29/BP29</f>
        <v>7.5811517189479849</v>
      </c>
      <c r="BS29" s="64">
        <f>BL29/BM29</f>
        <v>0.93934506028000497</v>
      </c>
      <c r="BT29" s="16">
        <f>BB29+BL29+BV29</f>
        <v>6108</v>
      </c>
      <c r="BU29" s="69">
        <f>BC29+BM29+BW29</f>
        <v>6356.2785419127704</v>
      </c>
      <c r="BV29" s="66">
        <v>128</v>
      </c>
      <c r="BW29" s="15">
        <f>AZ29*$D$160</f>
        <v>124.39852331626395</v>
      </c>
      <c r="BX29" s="37">
        <f>BW29-BV29</f>
        <v>-3.6014766837360526</v>
      </c>
      <c r="BY29" s="54">
        <f>BX29*(BX29&lt;&gt;0)</f>
        <v>-3.6014766837360526</v>
      </c>
      <c r="BZ29" s="26">
        <f>BY29/$BY$152</f>
        <v>-6.9931586091962266E-3</v>
      </c>
      <c r="CA29" s="47">
        <f>BZ29 * $BX$152</f>
        <v>-3.6014766837360526</v>
      </c>
      <c r="CB29" s="48">
        <f>IF(CA29&gt;0, V29, W29)</f>
        <v>43.865887197970892</v>
      </c>
      <c r="CC29" s="48">
        <f>IF(BX29&gt;0, S29*T29^(2-N29), S29*U29^(N29+2))</f>
        <v>45.37175351540408</v>
      </c>
      <c r="CD29" s="65">
        <f>CA29/CB29</f>
        <v>-8.2101991177842781E-2</v>
      </c>
      <c r="CE29" s="66">
        <v>0</v>
      </c>
      <c r="CF29" s="15">
        <f>AZ29*$CE$155</f>
        <v>83.806007269772365</v>
      </c>
      <c r="CG29" s="37">
        <f>CF29-CE29</f>
        <v>83.806007269772365</v>
      </c>
      <c r="CH29" s="54">
        <f>CG29*(CG29&lt;&gt;0)</f>
        <v>83.806007269772365</v>
      </c>
      <c r="CI29" s="26">
        <f>CH29/$CH$152</f>
        <v>1.3039677496463722E-2</v>
      </c>
      <c r="CJ29" s="47">
        <f>CI29 * $CG$152</f>
        <v>83.806007269772365</v>
      </c>
      <c r="CK29" s="48">
        <f>IF(CA29&gt;0,V29,W29)</f>
        <v>43.865887197970892</v>
      </c>
      <c r="CL29" s="65">
        <f>CJ29/CK29</f>
        <v>1.9105052381944982</v>
      </c>
      <c r="CM29" s="70">
        <f>N29</f>
        <v>0</v>
      </c>
      <c r="CN29" s="1">
        <f>BT29+BV29</f>
        <v>6236</v>
      </c>
    </row>
    <row r="30" spans="1:92" x14ac:dyDescent="0.2">
      <c r="A30" s="32" t="s">
        <v>218</v>
      </c>
      <c r="B30">
        <v>1</v>
      </c>
      <c r="C30">
        <v>1</v>
      </c>
      <c r="D30">
        <v>5.55333599680383E-2</v>
      </c>
      <c r="E30">
        <v>0.94446664003196101</v>
      </c>
      <c r="F30">
        <v>0.95431068732618196</v>
      </c>
      <c r="G30">
        <v>0.95431068732618196</v>
      </c>
      <c r="H30">
        <v>9.6113664855829502E-3</v>
      </c>
      <c r="I30">
        <v>2.13121604680317E-2</v>
      </c>
      <c r="J30">
        <v>1.4312197066062401E-2</v>
      </c>
      <c r="K30">
        <v>0.11686865541821601</v>
      </c>
      <c r="L30">
        <v>0.18521280446690799</v>
      </c>
      <c r="M30">
        <v>0.22893951941332699</v>
      </c>
      <c r="N30" s="21">
        <v>2</v>
      </c>
      <c r="O30">
        <v>1.0037944039144899</v>
      </c>
      <c r="P30">
        <v>0.99034183219875704</v>
      </c>
      <c r="Q30">
        <v>1.01537078277064</v>
      </c>
      <c r="R30">
        <v>0.98963529517050597</v>
      </c>
      <c r="S30">
        <v>13.4300003051757</v>
      </c>
      <c r="T30" s="27">
        <f>IF(C30,P30,R30)</f>
        <v>0.99034183219875704</v>
      </c>
      <c r="U30" s="27">
        <f>IF(D30 = 0,O30,Q30)</f>
        <v>1.01537078277064</v>
      </c>
      <c r="V30" s="39">
        <f>S30*T30^(1-N30)</f>
        <v>13.560974472176349</v>
      </c>
      <c r="W30" s="38">
        <f>S30*U30^(N30+1)</f>
        <v>14.058856882752179</v>
      </c>
      <c r="X30" s="44">
        <f>0.5 * (D30-MAX($D$3:$D$151))/(MIN($D$3:$D$151)-MAX($D$3:$D$151)) + 0.75</f>
        <v>1.2250645643867089</v>
      </c>
      <c r="Y30" s="44">
        <f>AVERAGE(D30, F30, G30, H30, I30, J30, K30)</f>
        <v>0.30375130200832789</v>
      </c>
      <c r="Z30" s="22">
        <f>AI30^N30</f>
        <v>1.463601550353167</v>
      </c>
      <c r="AA30" s="22">
        <f>(Z30+AB30)/2</f>
        <v>3.4747486297119163</v>
      </c>
      <c r="AB30" s="22">
        <f>AM30^N30</f>
        <v>5.4858957090706655</v>
      </c>
      <c r="AC30" s="22">
        <v>1</v>
      </c>
      <c r="AD30" s="22">
        <v>1</v>
      </c>
      <c r="AE30" s="22">
        <v>1</v>
      </c>
      <c r="AF30" s="22">
        <f>PERCENTILE($L$2:$L$151, 0.05)</f>
        <v>-2.4581207071075768E-2</v>
      </c>
      <c r="AG30" s="22">
        <f>PERCENTILE($L$2:$L$151, 0.95)</f>
        <v>0.95085622292800409</v>
      </c>
      <c r="AH30" s="22">
        <f>MIN(MAX(L30,AF30), AG30)</f>
        <v>0.18521280446690799</v>
      </c>
      <c r="AI30" s="22">
        <f>AH30-$AH$152+1</f>
        <v>1.2097940115379837</v>
      </c>
      <c r="AJ30" s="22">
        <f>PERCENTILE($M$2:$M$151, 0.02)</f>
        <v>-1.1132593852637855</v>
      </c>
      <c r="AK30" s="22">
        <f>PERCENTILE($M$2:$M$151, 0.98)</f>
        <v>1.0497352809010159</v>
      </c>
      <c r="AL30" s="22">
        <f>MIN(MAX(M30,AJ30), AK30)</f>
        <v>0.22893951941332699</v>
      </c>
      <c r="AM30" s="22">
        <f>AL30-$AL$152 + 1</f>
        <v>2.3421989046771126</v>
      </c>
      <c r="AN30" s="46">
        <v>0</v>
      </c>
      <c r="AO30" s="74">
        <v>0.39</v>
      </c>
      <c r="AP30" s="51">
        <v>0.76</v>
      </c>
      <c r="AQ30" s="50">
        <v>1</v>
      </c>
      <c r="AR30" s="17">
        <f>(AI30^4)*AB30*AE30*AN30</f>
        <v>0</v>
      </c>
      <c r="AS30" s="17">
        <f>(AM30^4) *Z30*AC30*AO30*(M30 &gt; 0)</f>
        <v>17.178394104751447</v>
      </c>
      <c r="AT30" s="17">
        <f>(AM30^4)*AA30*AP30*AQ30</f>
        <v>79.475282219656819</v>
      </c>
      <c r="AU30" s="17">
        <f>MIN(AR30, 0.05*AR$152)</f>
        <v>0</v>
      </c>
      <c r="AV30" s="17">
        <f>MIN(AS30, 0.05*AS$152)</f>
        <v>17.178394104751447</v>
      </c>
      <c r="AW30" s="17">
        <f>MIN(AT30, 0.05*AT$152)</f>
        <v>79.475282219656819</v>
      </c>
      <c r="AX30" s="14">
        <f>AU30/$AU$152</f>
        <v>0</v>
      </c>
      <c r="AY30" s="14">
        <f>AV30/$AV$152</f>
        <v>1.1186331719374713E-2</v>
      </c>
      <c r="AZ30" s="67">
        <f>AW30/$AW$152</f>
        <v>2.3372039326845444E-2</v>
      </c>
      <c r="BA30" s="21">
        <f>N30</f>
        <v>2</v>
      </c>
      <c r="BB30" s="66">
        <v>0</v>
      </c>
      <c r="BC30" s="15">
        <f>$D$158*AX30</f>
        <v>0</v>
      </c>
      <c r="BD30" s="19">
        <f>BC30-BB30</f>
        <v>0</v>
      </c>
      <c r="BE30" s="63">
        <f>(IF(BD30 &gt; 0, V30, W30))</f>
        <v>14.058856882752179</v>
      </c>
      <c r="BF30" s="63">
        <f>IF(BD30&gt;0, S30*(T30^(2-N30)), S30*(U30^(N30 + 2)))</f>
        <v>14.274952517900482</v>
      </c>
      <c r="BG30" s="46">
        <f>BD30/BE30</f>
        <v>0</v>
      </c>
      <c r="BH30" s="64" t="e">
        <f>BB30/BC30</f>
        <v>#DIV/0!</v>
      </c>
      <c r="BI30" s="66">
        <v>0</v>
      </c>
      <c r="BJ30" s="66">
        <v>0</v>
      </c>
      <c r="BK30" s="66">
        <v>0</v>
      </c>
      <c r="BL30" s="10">
        <f>SUM(BI30:BK30)</f>
        <v>0</v>
      </c>
      <c r="BM30" s="15">
        <f>AY30*$D$157</f>
        <v>2029.1782012311342</v>
      </c>
      <c r="BN30" s="9">
        <f>BM30-BL30</f>
        <v>2029.1782012311342</v>
      </c>
      <c r="BO30" s="48">
        <f>IF(BN30&gt;0,V30,W30)</f>
        <v>13.560974472176349</v>
      </c>
      <c r="BP30" s="48">
        <f xml:space="preserve"> IF(BN30 &gt;0, S30*T30^(2-N30), S30*U30^(N30+2))</f>
        <v>13.4300003051757</v>
      </c>
      <c r="BQ30" s="48">
        <f>IF(BN30&gt;0, S30*T30^(3-N30), S30*U30^(N30+3))</f>
        <v>13.300291108657568</v>
      </c>
      <c r="BR30" s="46">
        <f>BN30/BP30</f>
        <v>151.09293783479086</v>
      </c>
      <c r="BS30" s="64">
        <f>BL30/BM30</f>
        <v>0</v>
      </c>
      <c r="BT30" s="16">
        <f>BB30+BL30+BV30</f>
        <v>215</v>
      </c>
      <c r="BU30" s="69">
        <f>BC30+BM30+BW30</f>
        <v>2252.1474564092396</v>
      </c>
      <c r="BV30" s="66">
        <v>215</v>
      </c>
      <c r="BW30" s="15">
        <f>AZ30*$D$160</f>
        <v>222.96925517810553</v>
      </c>
      <c r="BX30" s="37">
        <f>BW30-BV30</f>
        <v>7.9692551781055272</v>
      </c>
      <c r="BY30" s="54">
        <f>BX30*(BX30&lt;&gt;0)</f>
        <v>7.9692551781055272</v>
      </c>
      <c r="BZ30" s="26">
        <f>BY30/$BY$152</f>
        <v>1.5474281899234051E-2</v>
      </c>
      <c r="CA30" s="47">
        <f>BZ30 * $BX$152</f>
        <v>7.9692551781055272</v>
      </c>
      <c r="CB30" s="48">
        <f>IF(CA30&gt;0, V30, W30)</f>
        <v>13.560974472176349</v>
      </c>
      <c r="CC30" s="48">
        <f>IF(BX30&gt;0, S30*T30^(2-N30), S30*U30^(N30+2))</f>
        <v>13.4300003051757</v>
      </c>
      <c r="CD30" s="65">
        <f>CA30/CB30</f>
        <v>0.5876609527181399</v>
      </c>
      <c r="CE30" s="66">
        <v>0</v>
      </c>
      <c r="CF30" s="15">
        <f>AZ30*$CE$155</f>
        <v>150.21209675363568</v>
      </c>
      <c r="CG30" s="37">
        <f>CF30-CE30</f>
        <v>150.21209675363568</v>
      </c>
      <c r="CH30" s="54">
        <f>CG30*(CG30&lt;&gt;0)</f>
        <v>150.21209675363568</v>
      </c>
      <c r="CI30" s="26">
        <f>CH30/$CH$152</f>
        <v>2.337203932684544E-2</v>
      </c>
      <c r="CJ30" s="47">
        <f>CI30 * $CG$152</f>
        <v>150.21209675363568</v>
      </c>
      <c r="CK30" s="48">
        <f>IF(CA30&gt;0,V30,W30)</f>
        <v>13.560974472176349</v>
      </c>
      <c r="CL30" s="65">
        <f>CJ30/CK30</f>
        <v>11.07679223656327</v>
      </c>
      <c r="CM30" s="70">
        <f>N30</f>
        <v>2</v>
      </c>
      <c r="CN30" s="1">
        <f>BT30+BV30</f>
        <v>430</v>
      </c>
    </row>
    <row r="31" spans="1:92" x14ac:dyDescent="0.2">
      <c r="A31" s="32" t="s">
        <v>294</v>
      </c>
      <c r="B31">
        <v>0</v>
      </c>
      <c r="C31">
        <v>0</v>
      </c>
      <c r="D31">
        <v>0.17698761486216499</v>
      </c>
      <c r="E31">
        <v>0.82301238513783403</v>
      </c>
      <c r="F31">
        <v>0.27373857767183102</v>
      </c>
      <c r="G31">
        <v>0.27373857767183102</v>
      </c>
      <c r="H31">
        <v>0.53405766819891298</v>
      </c>
      <c r="I31">
        <v>0.29126619306309998</v>
      </c>
      <c r="J31">
        <v>0.39440200797213698</v>
      </c>
      <c r="K31">
        <v>0.32857730398371598</v>
      </c>
      <c r="L31">
        <v>0.55157675495434599</v>
      </c>
      <c r="M31">
        <v>2.7050755866538101E-2</v>
      </c>
      <c r="N31" s="21">
        <v>0</v>
      </c>
      <c r="O31">
        <v>1.00407683852253</v>
      </c>
      <c r="P31">
        <v>0.99379779753544795</v>
      </c>
      <c r="Q31">
        <v>1.00374706899628</v>
      </c>
      <c r="R31">
        <v>0.99817359109054704</v>
      </c>
      <c r="S31">
        <v>40.75</v>
      </c>
      <c r="T31" s="27">
        <f>IF(C31,P31,R31)</f>
        <v>0.99817359109054704</v>
      </c>
      <c r="U31" s="27">
        <f>IF(D31 = 0,O31,Q31)</f>
        <v>1.00374706899628</v>
      </c>
      <c r="V31" s="39">
        <f>S31*T31^(1-N31)</f>
        <v>40.67557383693979</v>
      </c>
      <c r="W31" s="38">
        <f>S31*U31^(N31+1)</f>
        <v>40.902693061598406</v>
      </c>
      <c r="X31" s="44">
        <f>0.5 * (D31-MAX($D$3:$D$151))/(MIN($D$3:$D$151)-MAX($D$3:$D$151)) + 0.75</f>
        <v>1.1605194794376323</v>
      </c>
      <c r="Y31" s="44">
        <f>AVERAGE(D31, F31, G31, H31, I31, J31, K31)</f>
        <v>0.32468113477481336</v>
      </c>
      <c r="Z31" s="22">
        <f>AI31^N31</f>
        <v>1</v>
      </c>
      <c r="AA31" s="22">
        <f>(Z31+AB31)/2</f>
        <v>1</v>
      </c>
      <c r="AB31" s="22">
        <f>AM31^N31</f>
        <v>1</v>
      </c>
      <c r="AC31" s="22">
        <v>1</v>
      </c>
      <c r="AD31" s="22">
        <v>1</v>
      </c>
      <c r="AE31" s="22">
        <v>1</v>
      </c>
      <c r="AF31" s="22">
        <f>PERCENTILE($L$2:$L$151, 0.05)</f>
        <v>-2.4581207071075768E-2</v>
      </c>
      <c r="AG31" s="22">
        <f>PERCENTILE($L$2:$L$151, 0.95)</f>
        <v>0.95085622292800409</v>
      </c>
      <c r="AH31" s="22">
        <f>MIN(MAX(L31,AF31), AG31)</f>
        <v>0.55157675495434599</v>
      </c>
      <c r="AI31" s="22">
        <f>AH31-$AH$152+1</f>
        <v>1.5761579620254218</v>
      </c>
      <c r="AJ31" s="22">
        <f>PERCENTILE($M$2:$M$151, 0.02)</f>
        <v>-1.1132593852637855</v>
      </c>
      <c r="AK31" s="22">
        <f>PERCENTILE($M$2:$M$151, 0.98)</f>
        <v>1.0497352809010159</v>
      </c>
      <c r="AL31" s="22">
        <f>MIN(MAX(M31,AJ31), AK31)</f>
        <v>2.7050755866538101E-2</v>
      </c>
      <c r="AM31" s="22">
        <f>AL31-$AL$152 + 1</f>
        <v>2.1403101411303238</v>
      </c>
      <c r="AN31" s="46">
        <v>0</v>
      </c>
      <c r="AO31" s="74">
        <v>0.39</v>
      </c>
      <c r="AP31" s="51">
        <v>0.76</v>
      </c>
      <c r="AQ31" s="50">
        <v>1</v>
      </c>
      <c r="AR31" s="17">
        <f>(AI31^4)*AB31*AE31*AN31</f>
        <v>0</v>
      </c>
      <c r="AS31" s="17">
        <f>(AM31^4) *Z31*AC31*AO31*(M31 &gt; 0)</f>
        <v>8.1841097373049845</v>
      </c>
      <c r="AT31" s="17">
        <f>(AM31^4)*AA31*AP31*AQ31</f>
        <v>15.948521539363561</v>
      </c>
      <c r="AU31" s="17">
        <f>MIN(AR31, 0.05*AR$152)</f>
        <v>0</v>
      </c>
      <c r="AV31" s="17">
        <f>MIN(AS31, 0.05*AS$152)</f>
        <v>8.1841097373049845</v>
      </c>
      <c r="AW31" s="17">
        <f>MIN(AT31, 0.05*AT$152)</f>
        <v>15.948521539363561</v>
      </c>
      <c r="AX31" s="14">
        <f>AU31/$AU$152</f>
        <v>0</v>
      </c>
      <c r="AY31" s="14">
        <f>AV31/$AV$152</f>
        <v>5.3293786247421079E-3</v>
      </c>
      <c r="AZ31" s="67">
        <f>AW31/$AW$152</f>
        <v>4.6901308458751683E-3</v>
      </c>
      <c r="BA31" s="21">
        <f>N31</f>
        <v>0</v>
      </c>
      <c r="BB31" s="66">
        <v>0</v>
      </c>
      <c r="BC31" s="15">
        <f>$D$158*AX31</f>
        <v>0</v>
      </c>
      <c r="BD31" s="19">
        <f>BC31-BB31</f>
        <v>0</v>
      </c>
      <c r="BE31" s="63">
        <f>(IF(BD31 &gt; 0, V31, W31))</f>
        <v>40.902693061598406</v>
      </c>
      <c r="BF31" s="63">
        <f>IF(BD31&gt;0, S31*(T31^(2-N31)), S31*(U31^(N31 + 2)))</f>
        <v>41.05595827463388</v>
      </c>
      <c r="BG31" s="46">
        <f>BD31/BE31</f>
        <v>0</v>
      </c>
      <c r="BH31" s="64" t="e">
        <f>BB31/BC31</f>
        <v>#DIV/0!</v>
      </c>
      <c r="BI31" s="66">
        <v>0</v>
      </c>
      <c r="BJ31" s="66">
        <v>0</v>
      </c>
      <c r="BK31" s="66">
        <v>0</v>
      </c>
      <c r="BL31" s="10">
        <f>SUM(BI31:BK31)</f>
        <v>0</v>
      </c>
      <c r="BM31" s="15">
        <f>AY31*$D$157</f>
        <v>966.73862377096884</v>
      </c>
      <c r="BN31" s="9">
        <f>BM31-BL31</f>
        <v>966.73862377096884</v>
      </c>
      <c r="BO31" s="48">
        <f>IF(BN31&gt;0,V31,W31)</f>
        <v>40.67557383693979</v>
      </c>
      <c r="BP31" s="48">
        <f xml:space="preserve"> IF(BN31 &gt;0, S31*T31^(2-N31), S31*U31^(N31+2))</f>
        <v>40.601283606486895</v>
      </c>
      <c r="BQ31" s="48">
        <f>IF(BN31&gt;0, S31*T31^(3-N31), S31*U31^(N31+3))</f>
        <v>40.527129060372779</v>
      </c>
      <c r="BR31" s="46">
        <f>BN31/BP31</f>
        <v>23.81054335968118</v>
      </c>
      <c r="BS31" s="64">
        <f>BL31/BM31</f>
        <v>0</v>
      </c>
      <c r="BT31" s="16">
        <f>BB31+BL31+BV31</f>
        <v>82</v>
      </c>
      <c r="BU31" s="69">
        <f>BC31+BM31+BW31</f>
        <v>1011.4824720406179</v>
      </c>
      <c r="BV31" s="66">
        <v>82</v>
      </c>
      <c r="BW31" s="15">
        <f>AZ31*$D$160</f>
        <v>44.743848269649106</v>
      </c>
      <c r="BX31" s="37">
        <f>BW31-BV31</f>
        <v>-37.256151730350894</v>
      </c>
      <c r="BY31" s="54">
        <f>BX31*(BX31&lt;&gt;0)</f>
        <v>-37.256151730350894</v>
      </c>
      <c r="BZ31" s="26">
        <f>BY31/$BY$152</f>
        <v>-7.2342042194856182E-2</v>
      </c>
      <c r="CA31" s="47">
        <f>BZ31 * $BX$152</f>
        <v>-37.256151730350894</v>
      </c>
      <c r="CB31" s="48">
        <f>IF(CA31&gt;0, V31, W31)</f>
        <v>40.902693061598406</v>
      </c>
      <c r="CC31" s="48">
        <f>IF(BX31&gt;0, S31*T31^(2-N31), S31*U31^(N31+2))</f>
        <v>41.05595827463388</v>
      </c>
      <c r="CD31" s="65">
        <f>CA31/CB31</f>
        <v>-0.910848380429232</v>
      </c>
      <c r="CE31" s="66">
        <v>0</v>
      </c>
      <c r="CF31" s="15">
        <f>AZ31*$CE$155</f>
        <v>30.143470946439706</v>
      </c>
      <c r="CG31" s="37">
        <f>CF31-CE31</f>
        <v>30.143470946439706</v>
      </c>
      <c r="CH31" s="54">
        <f>CG31*(CG31&lt;&gt;0)</f>
        <v>30.143470946439706</v>
      </c>
      <c r="CI31" s="26">
        <f>CH31/$CH$152</f>
        <v>4.6901308458751666E-3</v>
      </c>
      <c r="CJ31" s="47">
        <f>CI31 * $CG$152</f>
        <v>30.143470946439706</v>
      </c>
      <c r="CK31" s="48">
        <f>IF(CA31&gt;0,V31,W31)</f>
        <v>40.902693061598406</v>
      </c>
      <c r="CL31" s="65">
        <f>CJ31/CK31</f>
        <v>0.73695565475467384</v>
      </c>
      <c r="CM31" s="70">
        <f>N31</f>
        <v>0</v>
      </c>
      <c r="CN31" s="1">
        <f>BT31+BV31</f>
        <v>164</v>
      </c>
    </row>
    <row r="32" spans="1:92" x14ac:dyDescent="0.2">
      <c r="A32" s="32" t="s">
        <v>213</v>
      </c>
      <c r="B32">
        <v>0</v>
      </c>
      <c r="C32">
        <v>0</v>
      </c>
      <c r="D32">
        <v>7.0938215102974794E-2</v>
      </c>
      <c r="E32">
        <v>0.92906178489702496</v>
      </c>
      <c r="F32">
        <v>0.123873873873873</v>
      </c>
      <c r="G32">
        <v>0.123873873873873</v>
      </c>
      <c r="H32">
        <v>4.5811518324607302E-2</v>
      </c>
      <c r="I32">
        <v>1.50523560209424E-2</v>
      </c>
      <c r="J32">
        <v>2.6259689329501099E-2</v>
      </c>
      <c r="K32">
        <v>5.70341077248495E-2</v>
      </c>
      <c r="L32">
        <v>0.60875003425660501</v>
      </c>
      <c r="M32">
        <v>0.149014609928485</v>
      </c>
      <c r="N32" s="21">
        <v>0</v>
      </c>
      <c r="O32">
        <v>1.0067467227583999</v>
      </c>
      <c r="P32">
        <v>0.99102836560803198</v>
      </c>
      <c r="Q32">
        <v>1.02030266982079</v>
      </c>
      <c r="R32">
        <v>0.98446519869292004</v>
      </c>
      <c r="S32">
        <v>111.5</v>
      </c>
      <c r="T32" s="27">
        <f>IF(C32,P32,R32)</f>
        <v>0.98446519869292004</v>
      </c>
      <c r="U32" s="27">
        <f>IF(D32 = 0,O32,Q32)</f>
        <v>1.02030266982079</v>
      </c>
      <c r="V32" s="39">
        <f>S32*T32^(1-N32)</f>
        <v>109.76786965426058</v>
      </c>
      <c r="W32" s="38">
        <f>S32*U32^(N32+1)</f>
        <v>113.76374768501809</v>
      </c>
      <c r="X32" s="44">
        <f>0.5 * (D32-MAX($D$3:$D$151))/(MIN($D$3:$D$151)-MAX($D$3:$D$151)) + 0.75</f>
        <v>1.2168778797441706</v>
      </c>
      <c r="Y32" s="44">
        <f>AVERAGE(D32, F32, G32, H32, I32, J32, K32)</f>
        <v>6.6120519178660159E-2</v>
      </c>
      <c r="Z32" s="22">
        <f>AI32^N32</f>
        <v>1</v>
      </c>
      <c r="AA32" s="22">
        <f>(Z32+AB32)/2</f>
        <v>1</v>
      </c>
      <c r="AB32" s="22">
        <f>AM32^N32</f>
        <v>1</v>
      </c>
      <c r="AC32" s="22">
        <v>1</v>
      </c>
      <c r="AD32" s="22">
        <v>1</v>
      </c>
      <c r="AE32" s="22">
        <v>1</v>
      </c>
      <c r="AF32" s="22">
        <f>PERCENTILE($L$2:$L$151, 0.05)</f>
        <v>-2.4581207071075768E-2</v>
      </c>
      <c r="AG32" s="22">
        <f>PERCENTILE($L$2:$L$151, 0.95)</f>
        <v>0.95085622292800409</v>
      </c>
      <c r="AH32" s="22">
        <f>MIN(MAX(L32,AF32), AG32)</f>
        <v>0.60875003425660501</v>
      </c>
      <c r="AI32" s="22">
        <f>AH32-$AH$152+1</f>
        <v>1.6333312413276808</v>
      </c>
      <c r="AJ32" s="22">
        <f>PERCENTILE($M$2:$M$151, 0.02)</f>
        <v>-1.1132593852637855</v>
      </c>
      <c r="AK32" s="22">
        <f>PERCENTILE($M$2:$M$151, 0.98)</f>
        <v>1.0497352809010159</v>
      </c>
      <c r="AL32" s="22">
        <f>MIN(MAX(M32,AJ32), AK32)</f>
        <v>0.149014609928485</v>
      </c>
      <c r="AM32" s="22">
        <f>AL32-$AL$152 + 1</f>
        <v>2.2622739951922703</v>
      </c>
      <c r="AN32" s="46">
        <v>0</v>
      </c>
      <c r="AO32" s="51">
        <v>1</v>
      </c>
      <c r="AP32" s="51">
        <v>1</v>
      </c>
      <c r="AQ32" s="21">
        <v>1</v>
      </c>
      <c r="AR32" s="17">
        <f>(AI32^4)*AB32*AE32*AN32</f>
        <v>0</v>
      </c>
      <c r="AS32" s="17">
        <f>(AM32^4) *Z32*AC32*AO32*(M32 &gt; 0)</f>
        <v>26.192732843294369</v>
      </c>
      <c r="AT32" s="17">
        <f>(AM32^4)*AA32*AP32*AQ32</f>
        <v>26.192732843294369</v>
      </c>
      <c r="AU32" s="17">
        <f>MIN(AR32, 0.05*AR$152)</f>
        <v>0</v>
      </c>
      <c r="AV32" s="17">
        <f>MIN(AS32, 0.05*AS$152)</f>
        <v>26.192732843294369</v>
      </c>
      <c r="AW32" s="17">
        <f>MIN(AT32, 0.05*AT$152)</f>
        <v>26.192732843294369</v>
      </c>
      <c r="AX32" s="14">
        <f>AU32/$AU$152</f>
        <v>0</v>
      </c>
      <c r="AY32" s="14">
        <f>AV32/$AV$152</f>
        <v>1.7056343942010815E-2</v>
      </c>
      <c r="AZ32" s="67">
        <f>AW32/$AW$152</f>
        <v>7.7027418461890138E-3</v>
      </c>
      <c r="BA32" s="21">
        <f>N32</f>
        <v>0</v>
      </c>
      <c r="BB32" s="66">
        <v>0</v>
      </c>
      <c r="BC32" s="15">
        <f>$D$158*AX32</f>
        <v>0</v>
      </c>
      <c r="BD32" s="19">
        <f>BC32-BB32</f>
        <v>0</v>
      </c>
      <c r="BE32" s="63">
        <f>(IF(BD32 &gt; 0, V32, W32))</f>
        <v>113.76374768501809</v>
      </c>
      <c r="BF32" s="63">
        <f>IF(BD32&gt;0, S32*(T32^(2-N32)), S32*(U32^(N32 + 2)))</f>
        <v>116.07345549184265</v>
      </c>
      <c r="BG32" s="46">
        <f>BD32/BE32</f>
        <v>0</v>
      </c>
      <c r="BH32" s="64" t="e">
        <f>BB32/BC32</f>
        <v>#DIV/0!</v>
      </c>
      <c r="BI32" s="66">
        <v>0</v>
      </c>
      <c r="BJ32" s="66">
        <v>1338</v>
      </c>
      <c r="BK32" s="66">
        <v>0</v>
      </c>
      <c r="BL32" s="10">
        <f>SUM(BI32:BK32)</f>
        <v>1338</v>
      </c>
      <c r="BM32" s="15">
        <f>AY32*$D$157</f>
        <v>3093.9866783928778</v>
      </c>
      <c r="BN32" s="9">
        <f>BM32-BL32</f>
        <v>1755.9866783928778</v>
      </c>
      <c r="BO32" s="48">
        <f>IF(BN32&gt;0,V32,W32)</f>
        <v>109.76786965426058</v>
      </c>
      <c r="BP32" s="48">
        <f xml:space="preserve"> IF(BN32 &gt;0, S32*T32^(2-N32), S32*U32^(N32+2))</f>
        <v>108.06264760928021</v>
      </c>
      <c r="BQ32" s="48">
        <f>IF(BN32&gt;0, S32*T32^(3-N32), S32*U32^(N32+3))</f>
        <v>106.38391584995303</v>
      </c>
      <c r="BR32" s="46">
        <f>BN32/BP32</f>
        <v>16.249709934388811</v>
      </c>
      <c r="BS32" s="64">
        <f>BL32/BM32</f>
        <v>0.43245176501374039</v>
      </c>
      <c r="BT32" s="16">
        <f>BB32+BL32+BV32</f>
        <v>1450</v>
      </c>
      <c r="BU32" s="69">
        <f>BC32+BM32+BW32</f>
        <v>3167.4708356055212</v>
      </c>
      <c r="BV32" s="66">
        <v>112</v>
      </c>
      <c r="BW32" s="15">
        <f>AZ32*$D$160</f>
        <v>73.484157212643197</v>
      </c>
      <c r="BX32" s="37">
        <f>BW32-BV32</f>
        <v>-38.515842787356803</v>
      </c>
      <c r="BY32" s="54">
        <f>BX32*(BX32&lt;&gt;0)</f>
        <v>-38.515842787356803</v>
      </c>
      <c r="BZ32" s="26">
        <f>BY32/$BY$152</f>
        <v>-7.4788044247294849E-2</v>
      </c>
      <c r="CA32" s="47">
        <f>BZ32 * $BX$152</f>
        <v>-38.515842787356803</v>
      </c>
      <c r="CB32" s="48">
        <f>IF(CA32&gt;0, V32, W32)</f>
        <v>113.76374768501809</v>
      </c>
      <c r="CC32" s="48">
        <f>IF(BX32&gt;0, S32*T32^(2-N32), S32*U32^(N32+2))</f>
        <v>116.07345549184265</v>
      </c>
      <c r="CD32" s="65">
        <f>CA32/CB32</f>
        <v>-0.33855989778041634</v>
      </c>
      <c r="CE32" s="66">
        <v>0</v>
      </c>
      <c r="CF32" s="15">
        <f>AZ32*$CE$155</f>
        <v>49.505521845456791</v>
      </c>
      <c r="CG32" s="37">
        <f>CF32-CE32</f>
        <v>49.505521845456791</v>
      </c>
      <c r="CH32" s="54">
        <f>CG32*(CG32&lt;&gt;0)</f>
        <v>49.505521845456791</v>
      </c>
      <c r="CI32" s="26">
        <f>CH32/$CH$152</f>
        <v>7.7027418461890112E-3</v>
      </c>
      <c r="CJ32" s="47">
        <f>CI32 * $CG$152</f>
        <v>49.505521845456791</v>
      </c>
      <c r="CK32" s="48">
        <f>IF(CA32&gt;0,V32,W32)</f>
        <v>113.76374768501809</v>
      </c>
      <c r="CL32" s="65">
        <f>CJ32/CK32</f>
        <v>0.43516078586409235</v>
      </c>
      <c r="CM32" s="70">
        <f>N32</f>
        <v>0</v>
      </c>
      <c r="CN32" s="1">
        <f>BT32+BV32</f>
        <v>1562</v>
      </c>
    </row>
    <row r="33" spans="1:92" x14ac:dyDescent="0.2">
      <c r="A33" s="32" t="s">
        <v>253</v>
      </c>
      <c r="B33">
        <v>0</v>
      </c>
      <c r="C33">
        <v>0</v>
      </c>
      <c r="D33">
        <v>0.28086296444266801</v>
      </c>
      <c r="E33">
        <v>0.71913703555733099</v>
      </c>
      <c r="F33">
        <v>0.18315454906634801</v>
      </c>
      <c r="G33">
        <v>0.18315454906634801</v>
      </c>
      <c r="H33">
        <v>0.40618470539072199</v>
      </c>
      <c r="I33">
        <v>9.2352695361470893E-2</v>
      </c>
      <c r="J33">
        <v>0.193680800177607</v>
      </c>
      <c r="K33">
        <v>0.18834415207098701</v>
      </c>
      <c r="L33">
        <v>0.56171105966385604</v>
      </c>
      <c r="M33">
        <v>0.497937344415326</v>
      </c>
      <c r="N33" s="21">
        <v>0</v>
      </c>
      <c r="O33">
        <v>1.01005035376229</v>
      </c>
      <c r="P33">
        <v>0.96968808864905498</v>
      </c>
      <c r="Q33">
        <v>1.02539368193588</v>
      </c>
      <c r="R33">
        <v>0.97048871689029304</v>
      </c>
      <c r="S33">
        <v>23.040000915527301</v>
      </c>
      <c r="T33" s="27">
        <f>IF(C33,P33,R33)</f>
        <v>0.97048871689029304</v>
      </c>
      <c r="U33" s="27">
        <f>IF(D33 = 0,O33,Q33)</f>
        <v>1.02539368193588</v>
      </c>
      <c r="V33" s="39">
        <f>S33*T33^(1-N33)</f>
        <v>22.360060925661266</v>
      </c>
      <c r="W33" s="38">
        <f>S33*U33^(N33+1)</f>
        <v>23.625071370578585</v>
      </c>
      <c r="X33" s="44">
        <f>0.5 * (D33-MAX($D$3:$D$151))/(MIN($D$3:$D$151)-MAX($D$3:$D$151)) + 0.75</f>
        <v>1.1053164462575009</v>
      </c>
      <c r="Y33" s="44">
        <f>AVERAGE(D33, F33, G33, H33, I33, J33, K33)</f>
        <v>0.21824777365373582</v>
      </c>
      <c r="Z33" s="22">
        <f>AI33^N33</f>
        <v>1</v>
      </c>
      <c r="AA33" s="22">
        <f>(Z33+AB33)/2</f>
        <v>1</v>
      </c>
      <c r="AB33" s="22">
        <f>AM33^N33</f>
        <v>1</v>
      </c>
      <c r="AC33" s="22">
        <v>1</v>
      </c>
      <c r="AD33" s="22">
        <v>1</v>
      </c>
      <c r="AE33" s="22">
        <v>1</v>
      </c>
      <c r="AF33" s="22">
        <f>PERCENTILE($L$2:$L$151, 0.05)</f>
        <v>-2.4581207071075768E-2</v>
      </c>
      <c r="AG33" s="22">
        <f>PERCENTILE($L$2:$L$151, 0.95)</f>
        <v>0.95085622292800409</v>
      </c>
      <c r="AH33" s="22">
        <f>MIN(MAX(L33,AF33), AG33)</f>
        <v>0.56171105966385604</v>
      </c>
      <c r="AI33" s="22">
        <f>AH33-$AH$152+1</f>
        <v>1.5862922667349317</v>
      </c>
      <c r="AJ33" s="22">
        <f>PERCENTILE($M$2:$M$151, 0.02)</f>
        <v>-1.1132593852637855</v>
      </c>
      <c r="AK33" s="22">
        <f>PERCENTILE($M$2:$M$151, 0.98)</f>
        <v>1.0497352809010159</v>
      </c>
      <c r="AL33" s="22">
        <f>MIN(MAX(M33,AJ33), AK33)</f>
        <v>0.497937344415326</v>
      </c>
      <c r="AM33" s="22">
        <f>AL33-$AL$152 + 1</f>
        <v>2.6111967296791114</v>
      </c>
      <c r="AN33" s="46">
        <v>0</v>
      </c>
      <c r="AO33" s="74">
        <v>0.39</v>
      </c>
      <c r="AP33" s="51">
        <v>0.76</v>
      </c>
      <c r="AQ33" s="50">
        <v>1</v>
      </c>
      <c r="AR33" s="17">
        <f>(AI33^4)*AB33*AE33*AN33</f>
        <v>0</v>
      </c>
      <c r="AS33" s="17">
        <f>(AM33^4) *Z33*AC33*AO33*(M33 &gt; 0)</f>
        <v>18.131051005523133</v>
      </c>
      <c r="AT33" s="17">
        <f>(AM33^4)*AA33*AP33*AQ33</f>
        <v>35.332304523583545</v>
      </c>
      <c r="AU33" s="17">
        <f>MIN(AR33, 0.05*AR$152)</f>
        <v>0</v>
      </c>
      <c r="AV33" s="17">
        <f>MIN(AS33, 0.05*AS$152)</f>
        <v>18.131051005523133</v>
      </c>
      <c r="AW33" s="17">
        <f>MIN(AT33, 0.05*AT$152)</f>
        <v>35.332304523583545</v>
      </c>
      <c r="AX33" s="14">
        <f>AU33/$AU$152</f>
        <v>0</v>
      </c>
      <c r="AY33" s="14">
        <f>AV33/$AV$152</f>
        <v>1.1806688665536283E-2</v>
      </c>
      <c r="AZ33" s="67">
        <f>AW33/$AW$152</f>
        <v>1.0390501144128426E-2</v>
      </c>
      <c r="BA33" s="21">
        <f>N33</f>
        <v>0</v>
      </c>
      <c r="BB33" s="66">
        <v>0</v>
      </c>
      <c r="BC33" s="15">
        <f>$D$158*AX33</f>
        <v>0</v>
      </c>
      <c r="BD33" s="19">
        <f>BC33-BB33</f>
        <v>0</v>
      </c>
      <c r="BE33" s="63">
        <f>(IF(BD33 &gt; 0, V33, W33))</f>
        <v>23.625071370578585</v>
      </c>
      <c r="BF33" s="63">
        <f>IF(BD33&gt;0, S33*(T33^(2-N33)), S33*(U33^(N33 + 2)))</f>
        <v>24.224998918675521</v>
      </c>
      <c r="BG33" s="46">
        <f>BD33/BE33</f>
        <v>0</v>
      </c>
      <c r="BH33" s="64" t="e">
        <f>BB33/BC33</f>
        <v>#DIV/0!</v>
      </c>
      <c r="BI33" s="66">
        <v>0</v>
      </c>
      <c r="BJ33" s="66">
        <v>69</v>
      </c>
      <c r="BK33" s="66">
        <v>0</v>
      </c>
      <c r="BL33" s="10">
        <f>SUM(BI33:BK33)</f>
        <v>69</v>
      </c>
      <c r="BM33" s="15">
        <f>AY33*$D$157</f>
        <v>2141.7097105509506</v>
      </c>
      <c r="BN33" s="9">
        <f>BM33-BL33</f>
        <v>2072.7097105509506</v>
      </c>
      <c r="BO33" s="48">
        <f>IF(BN33&gt;0,V33,W33)</f>
        <v>22.360060925661266</v>
      </c>
      <c r="BP33" s="48">
        <f xml:space="preserve"> IF(BN33 &gt;0, S33*T33^(2-N33), S33*U33^(N33+2))</f>
        <v>21.700186837333781</v>
      </c>
      <c r="BQ33" s="48">
        <f>IF(BN33&gt;0, S33*T33^(3-N33), S33*U33^(N33+3))</f>
        <v>21.059786480043687</v>
      </c>
      <c r="BR33" s="46">
        <f>BN33/BP33</f>
        <v>95.515754130973022</v>
      </c>
      <c r="BS33" s="64">
        <f>BL33/BM33</f>
        <v>3.2217251320324776E-2</v>
      </c>
      <c r="BT33" s="16">
        <f>BB33+BL33+BV33</f>
        <v>138</v>
      </c>
      <c r="BU33" s="69">
        <f>BC33+BM33+BW33</f>
        <v>2240.8350914659359</v>
      </c>
      <c r="BV33" s="66">
        <v>69</v>
      </c>
      <c r="BW33" s="15">
        <f>AZ33*$D$160</f>
        <v>99.125380914985186</v>
      </c>
      <c r="BX33" s="37">
        <f>BW33-BV33</f>
        <v>30.125380914985186</v>
      </c>
      <c r="BY33" s="54">
        <f>BX33*(BX33&lt;&gt;0)</f>
        <v>30.125380914985186</v>
      </c>
      <c r="BZ33" s="26">
        <f>BY33/$BY$152</f>
        <v>5.8495885271815963E-2</v>
      </c>
      <c r="CA33" s="47">
        <f>BZ33 * $BX$152</f>
        <v>30.125380914985186</v>
      </c>
      <c r="CB33" s="48">
        <f>IF(CA33&gt;0, V33, W33)</f>
        <v>22.360060925661266</v>
      </c>
      <c r="CC33" s="48">
        <f>IF(BX33&gt;0, S33*T33^(2-N33), S33*U33^(N33+2))</f>
        <v>21.700186837333781</v>
      </c>
      <c r="CD33" s="65">
        <f>CA33/CB33</f>
        <v>1.3472852786555756</v>
      </c>
      <c r="CE33" s="66">
        <v>0</v>
      </c>
      <c r="CF33" s="15">
        <f>AZ33*$CE$155</f>
        <v>66.779750853313388</v>
      </c>
      <c r="CG33" s="37">
        <f>CF33-CE33</f>
        <v>66.779750853313388</v>
      </c>
      <c r="CH33" s="54">
        <f>CG33*(CG33&lt;&gt;0)</f>
        <v>66.779750853313388</v>
      </c>
      <c r="CI33" s="26">
        <f>CH33/$CH$152</f>
        <v>1.0390501144128423E-2</v>
      </c>
      <c r="CJ33" s="47">
        <f>CI33 * $CG$152</f>
        <v>66.779750853313388</v>
      </c>
      <c r="CK33" s="48">
        <f>IF(CA33&gt;0,V33,W33)</f>
        <v>22.360060925661266</v>
      </c>
      <c r="CL33" s="65">
        <f>CJ33/CK33</f>
        <v>2.9865639040667542</v>
      </c>
      <c r="CM33" s="70">
        <f>N33</f>
        <v>0</v>
      </c>
      <c r="CN33" s="1">
        <f>BT33+BV33</f>
        <v>207</v>
      </c>
    </row>
    <row r="34" spans="1:92" x14ac:dyDescent="0.2">
      <c r="A34" s="32" t="s">
        <v>282</v>
      </c>
      <c r="B34">
        <v>0</v>
      </c>
      <c r="C34">
        <v>0</v>
      </c>
      <c r="D34">
        <v>0.18537754694366701</v>
      </c>
      <c r="E34">
        <v>0.81462245305633196</v>
      </c>
      <c r="F34">
        <v>0.479141835518474</v>
      </c>
      <c r="G34">
        <v>0.479141835518474</v>
      </c>
      <c r="H34">
        <v>0.440451316339323</v>
      </c>
      <c r="I34">
        <v>0.49979105725031298</v>
      </c>
      <c r="J34">
        <v>0.469184003414995</v>
      </c>
      <c r="K34">
        <v>0.474136778358489</v>
      </c>
      <c r="L34">
        <v>0.177276345570515</v>
      </c>
      <c r="M34">
        <v>-0.206932437751844</v>
      </c>
      <c r="N34" s="21">
        <v>0</v>
      </c>
      <c r="O34">
        <v>1.0176486089125101</v>
      </c>
      <c r="P34">
        <v>0.99142358470025904</v>
      </c>
      <c r="Q34">
        <v>1.0204772876957899</v>
      </c>
      <c r="R34">
        <v>0.98527663876459004</v>
      </c>
      <c r="S34">
        <v>17.7000007629394</v>
      </c>
      <c r="T34" s="27">
        <f>IF(C34,P34,R34)</f>
        <v>0.98527663876459004</v>
      </c>
      <c r="U34" s="27">
        <f>IF(D34 = 0,O34,Q34)</f>
        <v>1.0204772876957899</v>
      </c>
      <c r="V34" s="39">
        <f>S34*T34^(1-N34)</f>
        <v>17.439397257839612</v>
      </c>
      <c r="W34" s="38">
        <f>S34*U34^(N34+1)</f>
        <v>18.062448770777813</v>
      </c>
      <c r="X34" s="44">
        <f>0.5 * (D34-MAX($D$3:$D$151))/(MIN($D$3:$D$151)-MAX($D$3:$D$151)) + 0.75</f>
        <v>1.1560607729115449</v>
      </c>
      <c r="Y34" s="44">
        <f>AVERAGE(D34, F34, G34, H34, I34, J34, K34)</f>
        <v>0.43246062476339076</v>
      </c>
      <c r="Z34" s="22">
        <f>AI34^N34</f>
        <v>1</v>
      </c>
      <c r="AA34" s="22">
        <f>(Z34+AB34)/2</f>
        <v>1</v>
      </c>
      <c r="AB34" s="22">
        <f>AM34^N34</f>
        <v>1</v>
      </c>
      <c r="AC34" s="22">
        <v>1</v>
      </c>
      <c r="AD34" s="22">
        <v>1</v>
      </c>
      <c r="AE34" s="22">
        <v>1</v>
      </c>
      <c r="AF34" s="22">
        <f>PERCENTILE($L$2:$L$151, 0.05)</f>
        <v>-2.4581207071075768E-2</v>
      </c>
      <c r="AG34" s="22">
        <f>PERCENTILE($L$2:$L$151, 0.95)</f>
        <v>0.95085622292800409</v>
      </c>
      <c r="AH34" s="22">
        <f>MIN(MAX(L34,AF34), AG34)</f>
        <v>0.177276345570515</v>
      </c>
      <c r="AI34" s="22">
        <f>AH34-$AH$152+1</f>
        <v>1.2018575526415907</v>
      </c>
      <c r="AJ34" s="22">
        <f>PERCENTILE($M$2:$M$151, 0.02)</f>
        <v>-1.1132593852637855</v>
      </c>
      <c r="AK34" s="22">
        <f>PERCENTILE($M$2:$M$151, 0.98)</f>
        <v>1.0497352809010159</v>
      </c>
      <c r="AL34" s="22">
        <f>MIN(MAX(M34,AJ34), AK34)</f>
        <v>-0.206932437751844</v>
      </c>
      <c r="AM34" s="22">
        <f>AL34-$AL$152 + 1</f>
        <v>1.9063269475119415</v>
      </c>
      <c r="AN34" s="46">
        <v>0</v>
      </c>
      <c r="AO34" s="74">
        <v>0.39</v>
      </c>
      <c r="AP34" s="51">
        <v>0.76</v>
      </c>
      <c r="AQ34" s="50">
        <v>1</v>
      </c>
      <c r="AR34" s="17">
        <f>(AI34^4)*AB34*AE34*AN34</f>
        <v>0</v>
      </c>
      <c r="AS34" s="17">
        <f>(AM34^4) *Z34*AC34*AO34*(M34 &gt; 0)</f>
        <v>0</v>
      </c>
      <c r="AT34" s="17">
        <f>(AM34^4)*AA34*AP34*AQ34</f>
        <v>10.036981886581744</v>
      </c>
      <c r="AU34" s="17">
        <f>MIN(AR34, 0.05*AR$152)</f>
        <v>0</v>
      </c>
      <c r="AV34" s="17">
        <f>MIN(AS34, 0.05*AS$152)</f>
        <v>0</v>
      </c>
      <c r="AW34" s="17">
        <f>MIN(AT34, 0.05*AT$152)</f>
        <v>10.036981886581744</v>
      </c>
      <c r="AX34" s="14">
        <f>AU34/$AU$152</f>
        <v>0</v>
      </c>
      <c r="AY34" s="14">
        <f>AV34/$AV$152</f>
        <v>0</v>
      </c>
      <c r="AZ34" s="67">
        <f>AW34/$AW$152</f>
        <v>2.9516691079834057E-3</v>
      </c>
      <c r="BA34" s="21">
        <f>N34</f>
        <v>0</v>
      </c>
      <c r="BB34" s="66">
        <v>0</v>
      </c>
      <c r="BC34" s="15">
        <f>$D$158*AX34</f>
        <v>0</v>
      </c>
      <c r="BD34" s="19">
        <f>BC34-BB34</f>
        <v>0</v>
      </c>
      <c r="BE34" s="63">
        <f>(IF(BD34 &gt; 0, V34, W34))</f>
        <v>18.062448770777813</v>
      </c>
      <c r="BF34" s="63">
        <f>IF(BD34&gt;0, S34*(T34^(2-N34)), S34*(U34^(N34 + 2)))</f>
        <v>18.432318730747497</v>
      </c>
      <c r="BG34" s="46">
        <f>BD34/BE34</f>
        <v>0</v>
      </c>
      <c r="BH34" s="64" t="e">
        <f>BB34/BC34</f>
        <v>#DIV/0!</v>
      </c>
      <c r="BI34" s="66">
        <v>0</v>
      </c>
      <c r="BJ34" s="66">
        <v>18</v>
      </c>
      <c r="BK34" s="66">
        <v>0</v>
      </c>
      <c r="BL34" s="10">
        <f>SUM(BI34:BK34)</f>
        <v>18</v>
      </c>
      <c r="BM34" s="15">
        <f>AY34*$D$157</f>
        <v>0</v>
      </c>
      <c r="BN34" s="9">
        <f>BM34-BL34</f>
        <v>-18</v>
      </c>
      <c r="BO34" s="48">
        <f>IF(BN34&gt;0,V34,W34)</f>
        <v>18.062448770777813</v>
      </c>
      <c r="BP34" s="48">
        <f xml:space="preserve"> IF(BN34 &gt;0, S34*T34^(2-N34), S34*U34^(N34+2))</f>
        <v>18.432318730747497</v>
      </c>
      <c r="BQ34" s="48">
        <f>IF(BN34&gt;0, S34*T34^(3-N34), S34*U34^(N34+3))</f>
        <v>18.809762624297512</v>
      </c>
      <c r="BR34" s="46">
        <f>BN34/BP34</f>
        <v>-0.97654561332935652</v>
      </c>
      <c r="BS34" s="64" t="e">
        <f>BL34/BM34</f>
        <v>#DIV/0!</v>
      </c>
      <c r="BT34" s="16">
        <f>BB34+BL34+BV34</f>
        <v>18</v>
      </c>
      <c r="BU34" s="69">
        <f>BC34+BM34+BW34</f>
        <v>28.158923290161692</v>
      </c>
      <c r="BV34" s="66">
        <v>0</v>
      </c>
      <c r="BW34" s="15">
        <f>AZ34*$D$160</f>
        <v>28.158923290161692</v>
      </c>
      <c r="BX34" s="37">
        <f>BW34-BV34</f>
        <v>28.158923290161692</v>
      </c>
      <c r="BY34" s="54">
        <f>BX34*(BX34&lt;&gt;0)</f>
        <v>28.158923290161692</v>
      </c>
      <c r="BZ34" s="26">
        <f>BY34/$BY$152</f>
        <v>5.4677520951770336E-2</v>
      </c>
      <c r="CA34" s="47">
        <f>BZ34 * $BX$152</f>
        <v>28.158923290161692</v>
      </c>
      <c r="CB34" s="48">
        <f>IF(CA34&gt;0, V34, W34)</f>
        <v>17.439397257839612</v>
      </c>
      <c r="CC34" s="48">
        <f>IF(BX34&gt;0, S34*T34^(2-N34), S34*U34^(N34+2))</f>
        <v>17.18263071228462</v>
      </c>
      <c r="CD34" s="65">
        <f>CA34/CB34</f>
        <v>1.6146729656899856</v>
      </c>
      <c r="CE34" s="66">
        <v>0</v>
      </c>
      <c r="CF34" s="15">
        <f>AZ34*$CE$155</f>
        <v>18.970377357009347</v>
      </c>
      <c r="CG34" s="37">
        <f>CF34-CE34</f>
        <v>18.970377357009347</v>
      </c>
      <c r="CH34" s="54">
        <f>CG34*(CG34&lt;&gt;0)</f>
        <v>18.970377357009347</v>
      </c>
      <c r="CI34" s="26">
        <f>CH34/$CH$152</f>
        <v>2.9516691079834049E-3</v>
      </c>
      <c r="CJ34" s="47">
        <f>CI34 * $CG$152</f>
        <v>18.970377357009347</v>
      </c>
      <c r="CK34" s="48">
        <f>IF(CA34&gt;0,V34,W34)</f>
        <v>17.439397257839612</v>
      </c>
      <c r="CL34" s="65">
        <f>CJ34/CK34</f>
        <v>1.0877885901980646</v>
      </c>
      <c r="CM34" s="70">
        <f>N34</f>
        <v>0</v>
      </c>
      <c r="CN34" s="1">
        <f>BT34+BV34</f>
        <v>18</v>
      </c>
    </row>
    <row r="35" spans="1:92" x14ac:dyDescent="0.2">
      <c r="A35" s="32" t="s">
        <v>301</v>
      </c>
      <c r="B35">
        <v>1</v>
      </c>
      <c r="C35">
        <v>1</v>
      </c>
      <c r="D35">
        <v>0.94606472233320005</v>
      </c>
      <c r="E35">
        <v>5.39352776667998E-2</v>
      </c>
      <c r="F35">
        <v>0.99404052443384905</v>
      </c>
      <c r="G35">
        <v>0.99404052443384905</v>
      </c>
      <c r="H35">
        <v>0.18052653572921001</v>
      </c>
      <c r="I35">
        <v>0.84203928123694105</v>
      </c>
      <c r="J35">
        <v>0.38988515538504298</v>
      </c>
      <c r="K35">
        <v>0.62254449184610094</v>
      </c>
      <c r="L35">
        <v>0.53122177460948905</v>
      </c>
      <c r="M35">
        <v>0.28627321912968501</v>
      </c>
      <c r="N35" s="21">
        <v>-2</v>
      </c>
      <c r="O35">
        <v>1.0034288213034399</v>
      </c>
      <c r="P35">
        <v>0.99212935650957201</v>
      </c>
      <c r="Q35">
        <v>1.01097876093845</v>
      </c>
      <c r="R35">
        <v>0.99296568055856504</v>
      </c>
      <c r="S35">
        <v>76.330001831054602</v>
      </c>
      <c r="T35" s="27">
        <f>IF(C35,P35,R35)</f>
        <v>0.99212935650957201</v>
      </c>
      <c r="U35" s="27">
        <f>IF(D35 = 0,O35,Q35)</f>
        <v>1.01097876093845</v>
      </c>
      <c r="V35" s="39">
        <f>S35*T35^(1-N35)</f>
        <v>74.54185116976393</v>
      </c>
      <c r="W35" s="38">
        <f>S35*U35^(N35+1)</f>
        <v>75.501093376284786</v>
      </c>
      <c r="X35" s="44">
        <f>0.5 * (D35-MAX($D$3:$D$151))/(MIN($D$3:$D$151)-MAX($D$3:$D$151)) + 0.75</f>
        <v>0.75180471454627362</v>
      </c>
      <c r="Y35" s="44">
        <f>AVERAGE(D35, F35, G35, H35, I35, J35, K35)</f>
        <v>0.70987731934259901</v>
      </c>
      <c r="Z35" s="22">
        <f>AI35^N35</f>
        <v>0.4131338698112223</v>
      </c>
      <c r="AA35" s="22">
        <f>(Z35+AB35)/2</f>
        <v>0.29340631078658985</v>
      </c>
      <c r="AB35" s="22">
        <f>AM35^N35</f>
        <v>0.17367875176195743</v>
      </c>
      <c r="AC35" s="22">
        <v>1</v>
      </c>
      <c r="AD35" s="22">
        <v>1</v>
      </c>
      <c r="AE35" s="22">
        <v>1</v>
      </c>
      <c r="AF35" s="22">
        <f>PERCENTILE($L$2:$L$151, 0.05)</f>
        <v>-2.4581207071075768E-2</v>
      </c>
      <c r="AG35" s="22">
        <f>PERCENTILE($L$2:$L$151, 0.95)</f>
        <v>0.95085622292800409</v>
      </c>
      <c r="AH35" s="22">
        <f>MIN(MAX(L35,AF35), AG35)</f>
        <v>0.53122177460948905</v>
      </c>
      <c r="AI35" s="22">
        <f>AH35-$AH$152+1</f>
        <v>1.5558029816805647</v>
      </c>
      <c r="AJ35" s="22">
        <f>PERCENTILE($M$2:$M$151, 0.02)</f>
        <v>-1.1132593852637855</v>
      </c>
      <c r="AK35" s="22">
        <f>PERCENTILE($M$2:$M$151, 0.98)</f>
        <v>1.0497352809010159</v>
      </c>
      <c r="AL35" s="22">
        <f>MIN(MAX(M35,AJ35), AK35)</f>
        <v>0.28627321912968501</v>
      </c>
      <c r="AM35" s="22">
        <f>AL35-$AL$152 + 1</f>
        <v>2.3995326043934706</v>
      </c>
      <c r="AN35" s="46">
        <v>0</v>
      </c>
      <c r="AO35" s="74">
        <v>0.39</v>
      </c>
      <c r="AP35" s="51">
        <v>0.76</v>
      </c>
      <c r="AQ35" s="50">
        <v>1</v>
      </c>
      <c r="AR35" s="17">
        <f>(AI35^4)*AB35*AE35*AN35</f>
        <v>0</v>
      </c>
      <c r="AS35" s="17">
        <f>(AM35^4) *Z35*AC35*AO35*(M35 &gt; 0)</f>
        <v>5.3414852043212466</v>
      </c>
      <c r="AT35" s="17">
        <f>(AM35^4)*AA35*AP35*AQ35</f>
        <v>7.3924715986640654</v>
      </c>
      <c r="AU35" s="17">
        <f>MIN(AR35, 0.05*AR$152)</f>
        <v>0</v>
      </c>
      <c r="AV35" s="17">
        <f>MIN(AS35, 0.05*AS$152)</f>
        <v>5.3414852043212466</v>
      </c>
      <c r="AW35" s="17">
        <f>MIN(AT35, 0.05*AT$152)</f>
        <v>7.3924715986640654</v>
      </c>
      <c r="AX35" s="14">
        <f>AU35/$AU$152</f>
        <v>0</v>
      </c>
      <c r="AY35" s="14">
        <f>AV35/$AV$152</f>
        <v>3.478300998644717E-3</v>
      </c>
      <c r="AZ35" s="67">
        <f>AW35/$AW$152</f>
        <v>2.1739732417563047E-3</v>
      </c>
      <c r="BA35" s="21">
        <f>N35</f>
        <v>-2</v>
      </c>
      <c r="BB35" s="66">
        <v>0</v>
      </c>
      <c r="BC35" s="15">
        <f>$D$158*AX35</f>
        <v>0</v>
      </c>
      <c r="BD35" s="19">
        <f>BC35-BB35</f>
        <v>0</v>
      </c>
      <c r="BE35" s="63">
        <f>(IF(BD35 &gt; 0, V35, W35))</f>
        <v>75.501093376284786</v>
      </c>
      <c r="BF35" s="63">
        <f>IF(BD35&gt;0, S35*(T35^(2-N35)), S35*(U35^(N35 + 2)))</f>
        <v>76.330001831054602</v>
      </c>
      <c r="BG35" s="46">
        <f>BD35/BE35</f>
        <v>0</v>
      </c>
      <c r="BH35" s="64" t="e">
        <f>BB35/BC35</f>
        <v>#DIV/0!</v>
      </c>
      <c r="BI35" s="66">
        <v>0</v>
      </c>
      <c r="BJ35" s="66">
        <v>0</v>
      </c>
      <c r="BK35" s="66">
        <v>0</v>
      </c>
      <c r="BL35" s="10">
        <f>SUM(BI35:BK35)</f>
        <v>0</v>
      </c>
      <c r="BM35" s="15">
        <f>AY35*$D$157</f>
        <v>630.95684455215439</v>
      </c>
      <c r="BN35" s="9">
        <f>BM35-BL35</f>
        <v>630.95684455215439</v>
      </c>
      <c r="BO35" s="48">
        <f>IF(BN35&gt;0,V35,W35)</f>
        <v>74.54185116976393</v>
      </c>
      <c r="BP35" s="48">
        <f xml:space="preserve"> IF(BN35 &gt;0, S35*T35^(2-N35), S35*U35^(N35+2))</f>
        <v>73.95515883409017</v>
      </c>
      <c r="BQ35" s="48">
        <f>IF(BN35&gt;0, S35*T35^(3-N35), S35*U35^(N35+3))</f>
        <v>73.373084144629075</v>
      </c>
      <c r="BR35" s="46">
        <f>BN35/BP35</f>
        <v>8.5316136764391644</v>
      </c>
      <c r="BS35" s="64">
        <f>BL35/BM35</f>
        <v>0</v>
      </c>
      <c r="BT35" s="16">
        <f>BB35+BL35+BV35</f>
        <v>0</v>
      </c>
      <c r="BU35" s="69">
        <f>BC35+BM35+BW35</f>
        <v>651.69654927850956</v>
      </c>
      <c r="BV35" s="66">
        <v>0</v>
      </c>
      <c r="BW35" s="15">
        <f>AZ35*$D$160</f>
        <v>20.739704726355146</v>
      </c>
      <c r="BX35" s="37">
        <f>BW35-BV35</f>
        <v>20.739704726355146</v>
      </c>
      <c r="BY35" s="54">
        <f>BX35*(BX35&lt;&gt;0)</f>
        <v>20.739704726355146</v>
      </c>
      <c r="BZ35" s="26">
        <f>BY35/$BY$152</f>
        <v>4.0271271313311006E-2</v>
      </c>
      <c r="CA35" s="47">
        <f>BZ35 * $BX$152</f>
        <v>20.739704726355146</v>
      </c>
      <c r="CB35" s="48">
        <f>IF(CA35&gt;0, V35, W35)</f>
        <v>74.54185116976393</v>
      </c>
      <c r="CC35" s="48">
        <f>IF(BX35&gt;0, S35*T35^(2-N35), S35*U35^(N35+2))</f>
        <v>73.95515883409017</v>
      </c>
      <c r="CD35" s="65">
        <f>CA35/CB35</f>
        <v>0.27822900023131836</v>
      </c>
      <c r="CE35" s="66">
        <v>0</v>
      </c>
      <c r="CF35" s="15">
        <f>AZ35*$CE$155</f>
        <v>13.972126024767769</v>
      </c>
      <c r="CG35" s="37">
        <f>CF35-CE35</f>
        <v>13.972126024767769</v>
      </c>
      <c r="CH35" s="54">
        <f>CG35*(CG35&lt;&gt;0)</f>
        <v>13.972126024767769</v>
      </c>
      <c r="CI35" s="26">
        <f>CH35/$CH$152</f>
        <v>2.1739732417563038E-3</v>
      </c>
      <c r="CJ35" s="47">
        <f>CI35 * $CG$152</f>
        <v>13.972126024767769</v>
      </c>
      <c r="CK35" s="48">
        <f>IF(CA35&gt;0,V35,W35)</f>
        <v>74.54185116976393</v>
      </c>
      <c r="CL35" s="65">
        <f>CJ35/CK35</f>
        <v>0.18744001933822674</v>
      </c>
      <c r="CM35" s="70">
        <f>N35</f>
        <v>-2</v>
      </c>
      <c r="CN35" s="1">
        <f>BT35+BV35</f>
        <v>0</v>
      </c>
    </row>
    <row r="36" spans="1:92" x14ac:dyDescent="0.2">
      <c r="A36" s="32" t="s">
        <v>150</v>
      </c>
      <c r="B36">
        <v>1</v>
      </c>
      <c r="C36">
        <v>1</v>
      </c>
      <c r="D36">
        <v>0.49937888198757702</v>
      </c>
      <c r="E36">
        <v>0.50062111801242204</v>
      </c>
      <c r="F36">
        <v>0.50305250305250304</v>
      </c>
      <c r="G36">
        <v>0.50305250305250304</v>
      </c>
      <c r="H36">
        <v>0.231654676258992</v>
      </c>
      <c r="I36">
        <v>0.24172661870503501</v>
      </c>
      <c r="J36">
        <v>0.236637067255525</v>
      </c>
      <c r="K36">
        <v>0.34502299778115603</v>
      </c>
      <c r="L36">
        <v>0.66720478884866696</v>
      </c>
      <c r="M36">
        <v>3.7160231044487201E-2</v>
      </c>
      <c r="N36" s="21">
        <v>0</v>
      </c>
      <c r="O36">
        <v>1.0384365014494401</v>
      </c>
      <c r="P36">
        <v>0.97705781459250896</v>
      </c>
      <c r="Q36">
        <v>1.0247601277998899</v>
      </c>
      <c r="R36">
        <v>0.98840675798380195</v>
      </c>
      <c r="S36">
        <v>77.830001831054602</v>
      </c>
      <c r="T36" s="27">
        <f>IF(C36,P36,R36)</f>
        <v>0.97705781459250896</v>
      </c>
      <c r="U36" s="27">
        <f>IF(D36 = 0,O36,Q36)</f>
        <v>1.0247601277998899</v>
      </c>
      <c r="V36" s="39">
        <f>S36*T36^(1-N36)</f>
        <v>76.044411498781173</v>
      </c>
      <c r="W36" s="38">
        <f>S36*U36^(N36+1)</f>
        <v>79.757082623057173</v>
      </c>
      <c r="X36" s="44">
        <f>0.5 * (D36-MAX($D$3:$D$151))/(MIN($D$3:$D$151)-MAX($D$3:$D$151)) + 0.75</f>
        <v>0.98918936225409282</v>
      </c>
      <c r="Y36" s="44">
        <f>AVERAGE(D36, F36, G36, H36, I36, J36, K36)</f>
        <v>0.36578932115618451</v>
      </c>
      <c r="Z36" s="22">
        <f>AI36^N36</f>
        <v>1</v>
      </c>
      <c r="AA36" s="22">
        <f>(Z36+AB36)/2</f>
        <v>1</v>
      </c>
      <c r="AB36" s="22">
        <f>AM36^N36</f>
        <v>1</v>
      </c>
      <c r="AC36" s="22">
        <v>1</v>
      </c>
      <c r="AD36" s="22">
        <v>1</v>
      </c>
      <c r="AE36" s="22">
        <v>1</v>
      </c>
      <c r="AF36" s="22">
        <f>PERCENTILE($L$2:$L$151, 0.05)</f>
        <v>-2.4581207071075768E-2</v>
      </c>
      <c r="AG36" s="22">
        <f>PERCENTILE($L$2:$L$151, 0.95)</f>
        <v>0.95085622292800409</v>
      </c>
      <c r="AH36" s="22">
        <f>MIN(MAX(L36,AF36), AG36)</f>
        <v>0.66720478884866696</v>
      </c>
      <c r="AI36" s="22">
        <f>AH36-$AH$152+1</f>
        <v>1.6917859959197428</v>
      </c>
      <c r="AJ36" s="22">
        <f>PERCENTILE($M$2:$M$151, 0.02)</f>
        <v>-1.1132593852637855</v>
      </c>
      <c r="AK36" s="22">
        <f>PERCENTILE($M$2:$M$151, 0.98)</f>
        <v>1.0497352809010159</v>
      </c>
      <c r="AL36" s="22">
        <f>MIN(MAX(M36,AJ36), AK36)</f>
        <v>3.7160231044487201E-2</v>
      </c>
      <c r="AM36" s="22">
        <f>AL36-$AL$152 + 1</f>
        <v>2.1504196163082727</v>
      </c>
      <c r="AN36" s="46">
        <v>1</v>
      </c>
      <c r="AO36" s="51">
        <v>1</v>
      </c>
      <c r="AP36" s="51">
        <v>1</v>
      </c>
      <c r="AQ36" s="21">
        <v>1</v>
      </c>
      <c r="AR36" s="17">
        <f>(AI36^4)*AB36*AE36*AN36</f>
        <v>8.1918445552473518</v>
      </c>
      <c r="AS36" s="17">
        <f>(AM36^4) *Z36*AC36*AO36*(M36 &gt; 0)</f>
        <v>21.384192351065426</v>
      </c>
      <c r="AT36" s="17">
        <f>(AM36^4)*AA36*AP36*AQ36</f>
        <v>21.384192351065426</v>
      </c>
      <c r="AU36" s="17">
        <f>MIN(AR36, 0.05*AR$152)</f>
        <v>8.1918445552473518</v>
      </c>
      <c r="AV36" s="17">
        <f>MIN(AS36, 0.05*AS$152)</f>
        <v>21.384192351065426</v>
      </c>
      <c r="AW36" s="17">
        <f>MIN(AT36, 0.05*AT$152)</f>
        <v>21.384192351065426</v>
      </c>
      <c r="AX36" s="14">
        <f>AU36/$AU$152</f>
        <v>1.4707228711226657E-2</v>
      </c>
      <c r="AY36" s="14">
        <f>AV36/$AV$152</f>
        <v>1.392508913995453E-2</v>
      </c>
      <c r="AZ36" s="67">
        <f>AW36/$AW$152</f>
        <v>6.2886493843530358E-3</v>
      </c>
      <c r="BA36" s="21">
        <f>N36</f>
        <v>0</v>
      </c>
      <c r="BB36" s="66">
        <v>2101</v>
      </c>
      <c r="BC36" s="15">
        <f>$D$158*AX36</f>
        <v>1878.686688343382</v>
      </c>
      <c r="BD36" s="19">
        <f>BC36-BB36</f>
        <v>-222.313311656618</v>
      </c>
      <c r="BE36" s="63">
        <f>(IF(BD36 &gt; 0, V36, W36))</f>
        <v>79.757082623057173</v>
      </c>
      <c r="BF36" s="63">
        <f>IF(BD36&gt;0, S36*(T36^(2-N36)), S36*(U36^(N36 + 2)))</f>
        <v>81.731878181750446</v>
      </c>
      <c r="BG36" s="46">
        <f>BD36/BE36</f>
        <v>-2.7873801842439621</v>
      </c>
      <c r="BH36" s="64">
        <f>BB36/BC36</f>
        <v>1.1183344264032939</v>
      </c>
      <c r="BI36" s="66">
        <v>233</v>
      </c>
      <c r="BJ36" s="66">
        <v>2179</v>
      </c>
      <c r="BK36" s="66">
        <v>0</v>
      </c>
      <c r="BL36" s="10">
        <f>SUM(BI36:BK36)</f>
        <v>2412</v>
      </c>
      <c r="BM36" s="15">
        <f>AY36*$D$157</f>
        <v>2525.9833198094721</v>
      </c>
      <c r="BN36" s="9">
        <f>BM36-BL36</f>
        <v>113.98331980947205</v>
      </c>
      <c r="BO36" s="48">
        <f>IF(BN36&gt;0,V36,W36)</f>
        <v>76.044411498781173</v>
      </c>
      <c r="BP36" s="48">
        <f xml:space="preserve"> IF(BN36 &gt;0, S36*T36^(2-N36), S36*U36^(N36+2))</f>
        <v>74.299786510972595</v>
      </c>
      <c r="BQ36" s="48">
        <f>IF(BN36&gt;0, S36*T36^(3-N36), S36*U36^(N36+3))</f>
        <v>72.595187033100856</v>
      </c>
      <c r="BR36" s="46">
        <f>BN36/BP36</f>
        <v>1.5341002331499161</v>
      </c>
      <c r="BS36" s="64">
        <f>BL36/BM36</f>
        <v>0.95487566409659841</v>
      </c>
      <c r="BT36" s="16">
        <f>BB36+BL36+BV36</f>
        <v>4591</v>
      </c>
      <c r="BU36" s="69">
        <f>BC36+BM36+BW36</f>
        <v>4464.663723279582</v>
      </c>
      <c r="BV36" s="66">
        <v>78</v>
      </c>
      <c r="BW36" s="15">
        <f>AZ36*$D$160</f>
        <v>59.993715126727963</v>
      </c>
      <c r="BX36" s="37">
        <f>BW36-BV36</f>
        <v>-18.006284873272037</v>
      </c>
      <c r="BY36" s="54">
        <f>BX36*(BX36&lt;&gt;0)</f>
        <v>-18.006284873272037</v>
      </c>
      <c r="BZ36" s="26">
        <f>BY36/$BY$152</f>
        <v>-3.4963659948101078E-2</v>
      </c>
      <c r="CA36" s="47">
        <f>BZ36 * $BX$152</f>
        <v>-18.006284873272037</v>
      </c>
      <c r="CB36" s="48">
        <f>IF(CA36&gt;0, V36, W36)</f>
        <v>79.757082623057173</v>
      </c>
      <c r="CC36" s="48">
        <f>IF(BX36&gt;0, S36*T36^(2-N36), S36*U36^(N36+2))</f>
        <v>81.731878181750446</v>
      </c>
      <c r="CD36" s="65">
        <f>CA36/CB36</f>
        <v>-0.22576408616112739</v>
      </c>
      <c r="CE36" s="66">
        <v>0</v>
      </c>
      <c r="CF36" s="15">
        <f>AZ36*$CE$155</f>
        <v>40.417149593236964</v>
      </c>
      <c r="CG36" s="37">
        <f>CF36-CE36</f>
        <v>40.417149593236964</v>
      </c>
      <c r="CH36" s="54">
        <f>CG36*(CG36&lt;&gt;0)</f>
        <v>40.417149593236964</v>
      </c>
      <c r="CI36" s="26">
        <f>CH36/$CH$152</f>
        <v>6.2886493843530341E-3</v>
      </c>
      <c r="CJ36" s="47">
        <f>CI36 * $CG$152</f>
        <v>40.417149593236964</v>
      </c>
      <c r="CK36" s="48">
        <f>IF(CA36&gt;0,V36,W36)</f>
        <v>79.757082623057173</v>
      </c>
      <c r="CL36" s="65">
        <f>CJ36/CK36</f>
        <v>0.50675310911576232</v>
      </c>
      <c r="CM36" s="70">
        <f>N36</f>
        <v>0</v>
      </c>
      <c r="CN36" s="1">
        <f>BT36+BV36</f>
        <v>4669</v>
      </c>
    </row>
    <row r="37" spans="1:92" x14ac:dyDescent="0.2">
      <c r="A37" s="32" t="s">
        <v>305</v>
      </c>
      <c r="B37">
        <v>0</v>
      </c>
      <c r="C37">
        <v>0</v>
      </c>
      <c r="D37">
        <v>0.53375948861366296</v>
      </c>
      <c r="E37">
        <v>0.46624051138633599</v>
      </c>
      <c r="F37">
        <v>0.90186730234405998</v>
      </c>
      <c r="G37">
        <v>0.90186730234405998</v>
      </c>
      <c r="H37">
        <v>0.67195988299206</v>
      </c>
      <c r="I37">
        <v>0.78478896782281604</v>
      </c>
      <c r="J37">
        <v>0.72618641063550504</v>
      </c>
      <c r="K37">
        <v>0.80927361204895298</v>
      </c>
      <c r="L37">
        <v>0.59112312440037396</v>
      </c>
      <c r="M37">
        <v>-0.47963010628700498</v>
      </c>
      <c r="N37" s="21">
        <v>0</v>
      </c>
      <c r="O37">
        <v>1.0079008098746201</v>
      </c>
      <c r="P37">
        <v>0.99644315756392099</v>
      </c>
      <c r="Q37">
        <v>1.0035429551786701</v>
      </c>
      <c r="R37">
        <v>0.99351981194815198</v>
      </c>
      <c r="S37">
        <v>149.24000549316401</v>
      </c>
      <c r="T37" s="27">
        <f>IF(C37,P37,R37)</f>
        <v>0.99351981194815198</v>
      </c>
      <c r="U37" s="27">
        <f>IF(D37 = 0,O37,Q37)</f>
        <v>1.0035429551786701</v>
      </c>
      <c r="V37" s="39">
        <f>S37*T37^(1-N37)</f>
        <v>148.27290219270947</v>
      </c>
      <c r="W37" s="38">
        <f>S37*U37^(N37+1)</f>
        <v>149.76875614349078</v>
      </c>
      <c r="X37" s="44">
        <f>0.5 * (D37-MAX($D$3:$D$151))/(MIN($D$3:$D$151)-MAX($D$3:$D$151)) + 0.75</f>
        <v>0.97091829239971905</v>
      </c>
      <c r="Y37" s="44">
        <f>AVERAGE(D37, F37, G37, H37, I37, J37, K37)</f>
        <v>0.76138613811444522</v>
      </c>
      <c r="Z37" s="22">
        <f>AI37^N37</f>
        <v>1</v>
      </c>
      <c r="AA37" s="22">
        <f>(Z37+AB37)/2</f>
        <v>1</v>
      </c>
      <c r="AB37" s="22">
        <f>AM37^N37</f>
        <v>1</v>
      </c>
      <c r="AC37" s="22">
        <v>1</v>
      </c>
      <c r="AD37" s="22">
        <v>1</v>
      </c>
      <c r="AE37" s="22">
        <v>1</v>
      </c>
      <c r="AF37" s="22">
        <f>PERCENTILE($L$2:$L$151, 0.05)</f>
        <v>-2.4581207071075768E-2</v>
      </c>
      <c r="AG37" s="22">
        <f>PERCENTILE($L$2:$L$151, 0.95)</f>
        <v>0.95085622292800409</v>
      </c>
      <c r="AH37" s="22">
        <f>MIN(MAX(L37,AF37), AG37)</f>
        <v>0.59112312440037396</v>
      </c>
      <c r="AI37" s="22">
        <f>AH37-$AH$152+1</f>
        <v>1.6157043314714499</v>
      </c>
      <c r="AJ37" s="22">
        <f>PERCENTILE($M$2:$M$151, 0.02)</f>
        <v>-1.1132593852637855</v>
      </c>
      <c r="AK37" s="22">
        <f>PERCENTILE($M$2:$M$151, 0.98)</f>
        <v>1.0497352809010159</v>
      </c>
      <c r="AL37" s="22">
        <f>MIN(MAX(M37,AJ37), AK37)</f>
        <v>-0.47963010628700498</v>
      </c>
      <c r="AM37" s="22">
        <f>AL37-$AL$152 + 1</f>
        <v>1.6336292789767806</v>
      </c>
      <c r="AN37" s="46">
        <v>0</v>
      </c>
      <c r="AO37" s="51">
        <v>1</v>
      </c>
      <c r="AP37" s="51">
        <v>1</v>
      </c>
      <c r="AQ37" s="21">
        <v>2</v>
      </c>
      <c r="AR37" s="17">
        <f>(AI37^4)*AB37*AE37*AN37</f>
        <v>0</v>
      </c>
      <c r="AS37" s="17">
        <f>(AM37^4) *Z37*AC37*AO37*(M37 &gt; 0)</f>
        <v>0</v>
      </c>
      <c r="AT37" s="17">
        <f>(AM37^4)*AA37*AP37*AQ37</f>
        <v>14.244395705622706</v>
      </c>
      <c r="AU37" s="17">
        <f>MIN(AR37, 0.05*AR$152)</f>
        <v>0</v>
      </c>
      <c r="AV37" s="17">
        <f>MIN(AS37, 0.05*AS$152)</f>
        <v>0</v>
      </c>
      <c r="AW37" s="17">
        <f>MIN(AT37, 0.05*AT$152)</f>
        <v>14.244395705622706</v>
      </c>
      <c r="AX37" s="14">
        <f>AU37/$AU$152</f>
        <v>0</v>
      </c>
      <c r="AY37" s="14">
        <f>AV37/$AV$152</f>
        <v>0</v>
      </c>
      <c r="AZ37" s="67">
        <f>AW37/$AW$152</f>
        <v>4.1889826285715298E-3</v>
      </c>
      <c r="BA37" s="21">
        <f>N37</f>
        <v>0</v>
      </c>
      <c r="BB37" s="66">
        <v>0</v>
      </c>
      <c r="BC37" s="15">
        <f>$D$158*AX37</f>
        <v>0</v>
      </c>
      <c r="BD37" s="19">
        <f>BC37-BB37</f>
        <v>0</v>
      </c>
      <c r="BE37" s="63">
        <f>(IF(BD37 &gt; 0, V37, W37))</f>
        <v>149.76875614349078</v>
      </c>
      <c r="BF37" s="63">
        <f>IF(BD37&gt;0, S37*(T37^(2-N37)), S37*(U37^(N37 + 2)))</f>
        <v>150.29938013367232</v>
      </c>
      <c r="BG37" s="46">
        <f>BD37/BE37</f>
        <v>0</v>
      </c>
      <c r="BH37" s="64" t="e">
        <f>BB37/BC37</f>
        <v>#DIV/0!</v>
      </c>
      <c r="BI37" s="66">
        <v>0</v>
      </c>
      <c r="BJ37" s="66">
        <v>0</v>
      </c>
      <c r="BK37" s="66">
        <v>0</v>
      </c>
      <c r="BL37" s="10">
        <f>SUM(BI37:BK37)</f>
        <v>0</v>
      </c>
      <c r="BM37" s="15">
        <f>AY37*$D$157</f>
        <v>0</v>
      </c>
      <c r="BN37" s="9">
        <f>BM37-BL37</f>
        <v>0</v>
      </c>
      <c r="BO37" s="48">
        <f>IF(BN37&gt;0,V37,W37)</f>
        <v>149.76875614349078</v>
      </c>
      <c r="BP37" s="48">
        <f xml:space="preserve"> IF(BN37 &gt;0, S37*T37^(2-N37), S37*U37^(N37+2))</f>
        <v>150.29938013367232</v>
      </c>
      <c r="BQ37" s="48">
        <f>IF(BN37&gt;0, S37*T37^(3-N37), S37*U37^(N37+3))</f>
        <v>150.83188410086782</v>
      </c>
      <c r="BR37" s="46">
        <f>BN37/BP37</f>
        <v>0</v>
      </c>
      <c r="BS37" s="64" t="e">
        <f>BL37/BM37</f>
        <v>#DIV/0!</v>
      </c>
      <c r="BT37" s="16">
        <f>BB37+BL37+BV37</f>
        <v>0</v>
      </c>
      <c r="BU37" s="69">
        <f>BC37+BM37+BW37</f>
        <v>39.962894276572392</v>
      </c>
      <c r="BV37" s="66">
        <v>0</v>
      </c>
      <c r="BW37" s="15">
        <f>AZ37*$D$160</f>
        <v>39.962894276572392</v>
      </c>
      <c r="BX37" s="37">
        <f>BW37-BV37</f>
        <v>39.962894276572392</v>
      </c>
      <c r="BY37" s="54">
        <f>BX37*(BX37&lt;&gt;0)</f>
        <v>39.962894276572392</v>
      </c>
      <c r="BZ37" s="26">
        <f>BY37/$BY$152</f>
        <v>7.7597852964218325E-2</v>
      </c>
      <c r="CA37" s="47">
        <f>BZ37 * $BX$152</f>
        <v>39.962894276572392</v>
      </c>
      <c r="CB37" s="48">
        <f>IF(CA37&gt;0, V37, W37)</f>
        <v>148.27290219270947</v>
      </c>
      <c r="CC37" s="48">
        <f>IF(BX37&gt;0, S37*T37^(2-N37), S37*U37^(N37+2))</f>
        <v>147.31206590350743</v>
      </c>
      <c r="CD37" s="65">
        <f>CA37/CB37</f>
        <v>0.26952257415608444</v>
      </c>
      <c r="CE37" s="66">
        <v>0</v>
      </c>
      <c r="CF37" s="15">
        <f>AZ37*$CE$155</f>
        <v>26.922591353829223</v>
      </c>
      <c r="CG37" s="37">
        <f>CF37-CE37</f>
        <v>26.922591353829223</v>
      </c>
      <c r="CH37" s="54">
        <f>CG37*(CG37&lt;&gt;0)</f>
        <v>26.922591353829223</v>
      </c>
      <c r="CI37" s="26">
        <f>CH37/$CH$152</f>
        <v>4.188982628571529E-3</v>
      </c>
      <c r="CJ37" s="47">
        <f>CI37 * $CG$152</f>
        <v>26.922591353829226</v>
      </c>
      <c r="CK37" s="48">
        <f>IF(CA37&gt;0,V37,W37)</f>
        <v>148.27290219270947</v>
      </c>
      <c r="CL37" s="65">
        <f>CJ37/CK37</f>
        <v>0.18157458952842295</v>
      </c>
      <c r="CM37" s="70">
        <f>N37</f>
        <v>0</v>
      </c>
      <c r="CN37" s="1">
        <f>BT37+BV37</f>
        <v>0</v>
      </c>
    </row>
    <row r="38" spans="1:92" x14ac:dyDescent="0.2">
      <c r="A38" s="32" t="s">
        <v>289</v>
      </c>
      <c r="B38">
        <v>0</v>
      </c>
      <c r="C38">
        <v>0</v>
      </c>
      <c r="D38">
        <v>0.13423891330403501</v>
      </c>
      <c r="E38">
        <v>0.86576108669596397</v>
      </c>
      <c r="F38">
        <v>0.27294398092967798</v>
      </c>
      <c r="G38">
        <v>0.27294398092967798</v>
      </c>
      <c r="H38">
        <v>5.9339740910990299E-2</v>
      </c>
      <c r="I38">
        <v>0.15712494776431199</v>
      </c>
      <c r="J38">
        <v>9.6559586220049606E-2</v>
      </c>
      <c r="K38">
        <v>0.16234333327803399</v>
      </c>
      <c r="L38">
        <v>0.39153858960699101</v>
      </c>
      <c r="M38">
        <v>-0.90488039954716903</v>
      </c>
      <c r="N38" s="21">
        <v>0</v>
      </c>
      <c r="O38">
        <v>1.0027631070855301</v>
      </c>
      <c r="P38">
        <v>0.98929532044382795</v>
      </c>
      <c r="Q38">
        <v>1.01328472714373</v>
      </c>
      <c r="R38">
        <v>0.98732455385360096</v>
      </c>
      <c r="S38">
        <v>90.080001831054602</v>
      </c>
      <c r="T38" s="27">
        <f>IF(C38,P38,R38)</f>
        <v>0.98732455385360096</v>
      </c>
      <c r="U38" s="27">
        <f>IF(D38 = 0,O38,Q38)</f>
        <v>1.01328472714373</v>
      </c>
      <c r="V38" s="39">
        <f>S38*T38^(1-N38)</f>
        <v>88.93819761897754</v>
      </c>
      <c r="W38" s="38">
        <f>S38*U38^(N38+1)</f>
        <v>91.276690076486858</v>
      </c>
      <c r="X38" s="44">
        <f>0.5 * (D38-MAX($D$3:$D$151))/(MIN($D$3:$D$151)-MAX($D$3:$D$151)) + 0.75</f>
        <v>1.1832376507848401</v>
      </c>
      <c r="Y38" s="44">
        <f>AVERAGE(D38, F38, G38, H38, I38, J38, K38)</f>
        <v>0.16507064047668241</v>
      </c>
      <c r="Z38" s="22">
        <f>AI38^N38</f>
        <v>1</v>
      </c>
      <c r="AA38" s="22">
        <f>(Z38+AB38)/2</f>
        <v>1</v>
      </c>
      <c r="AB38" s="22">
        <f>AM38^N38</f>
        <v>1</v>
      </c>
      <c r="AC38" s="22">
        <v>1</v>
      </c>
      <c r="AD38" s="22">
        <v>1</v>
      </c>
      <c r="AE38" s="22">
        <v>1</v>
      </c>
      <c r="AF38" s="22">
        <f>PERCENTILE($L$2:$L$151, 0.05)</f>
        <v>-2.4581207071075768E-2</v>
      </c>
      <c r="AG38" s="22">
        <f>PERCENTILE($L$2:$L$151, 0.95)</f>
        <v>0.95085622292800409</v>
      </c>
      <c r="AH38" s="22">
        <f>MIN(MAX(L38,AF38), AG38)</f>
        <v>0.39153858960699101</v>
      </c>
      <c r="AI38" s="22">
        <f>AH38-$AH$152+1</f>
        <v>1.4161197966780668</v>
      </c>
      <c r="AJ38" s="22">
        <f>PERCENTILE($M$2:$M$151, 0.02)</f>
        <v>-1.1132593852637855</v>
      </c>
      <c r="AK38" s="22">
        <f>PERCENTILE($M$2:$M$151, 0.98)</f>
        <v>1.0497352809010159</v>
      </c>
      <c r="AL38" s="22">
        <f>MIN(MAX(M38,AJ38), AK38)</f>
        <v>-0.90488039954716903</v>
      </c>
      <c r="AM38" s="22">
        <f>AL38-$AL$152 + 1</f>
        <v>1.2083789857166165</v>
      </c>
      <c r="AN38" s="46">
        <v>0</v>
      </c>
      <c r="AO38" s="51">
        <v>1</v>
      </c>
      <c r="AP38" s="51">
        <v>1</v>
      </c>
      <c r="AQ38" s="21">
        <v>1</v>
      </c>
      <c r="AR38" s="17">
        <f>(AI38^4)*AB38*AE38*AN38</f>
        <v>0</v>
      </c>
      <c r="AS38" s="17">
        <f>(AM38^4) *Z38*AC38*AO38*(M38 &gt; 0)</f>
        <v>0</v>
      </c>
      <c r="AT38" s="17">
        <f>(AM38^4)*AA38*AP38*AQ38</f>
        <v>2.1321249698332103</v>
      </c>
      <c r="AU38" s="17">
        <f>MIN(AR38, 0.05*AR$152)</f>
        <v>0</v>
      </c>
      <c r="AV38" s="17">
        <f>MIN(AS38, 0.05*AS$152)</f>
        <v>0</v>
      </c>
      <c r="AW38" s="17">
        <f>MIN(AT38, 0.05*AT$152)</f>
        <v>2.1321249698332103</v>
      </c>
      <c r="AX38" s="14">
        <f>AU38/$AU$152</f>
        <v>0</v>
      </c>
      <c r="AY38" s="14">
        <f>AV38/$AV$152</f>
        <v>0</v>
      </c>
      <c r="AZ38" s="67">
        <f>AW38/$AW$152</f>
        <v>6.2701392499573717E-4</v>
      </c>
      <c r="BA38" s="21">
        <f>N38</f>
        <v>0</v>
      </c>
      <c r="BB38" s="66">
        <v>0</v>
      </c>
      <c r="BC38" s="15">
        <f>$D$158*AX38</f>
        <v>0</v>
      </c>
      <c r="BD38" s="19">
        <f>BC38-BB38</f>
        <v>0</v>
      </c>
      <c r="BE38" s="63">
        <f>(IF(BD38 &gt; 0, V38, W38))</f>
        <v>91.276690076486858</v>
      </c>
      <c r="BF38" s="63">
        <f>IF(BD38&gt;0, S38*(T38^(2-N38)), S38*(U38^(N38 + 2)))</f>
        <v>92.489275998735792</v>
      </c>
      <c r="BG38" s="46">
        <f>BD38/BE38</f>
        <v>0</v>
      </c>
      <c r="BH38" s="64" t="e">
        <f>BB38/BC38</f>
        <v>#DIV/0!</v>
      </c>
      <c r="BI38" s="66">
        <v>0</v>
      </c>
      <c r="BJ38" s="66">
        <v>0</v>
      </c>
      <c r="BK38" s="66">
        <v>0</v>
      </c>
      <c r="BL38" s="10">
        <f>SUM(BI38:BK38)</f>
        <v>0</v>
      </c>
      <c r="BM38" s="15">
        <f>AY38*$D$157</f>
        <v>0</v>
      </c>
      <c r="BN38" s="9">
        <f>BM38-BL38</f>
        <v>0</v>
      </c>
      <c r="BO38" s="48">
        <f>IF(BN38&gt;0,V38,W38)</f>
        <v>91.276690076486858</v>
      </c>
      <c r="BP38" s="48">
        <f xml:space="preserve"> IF(BN38 &gt;0, S38*T38^(2-N38), S38*U38^(N38+2))</f>
        <v>92.489275998735792</v>
      </c>
      <c r="BQ38" s="48">
        <f>IF(BN38&gt;0, S38*T38^(3-N38), S38*U38^(N38+3))</f>
        <v>93.71797079410014</v>
      </c>
      <c r="BR38" s="46">
        <f>BN38/BP38</f>
        <v>0</v>
      </c>
      <c r="BS38" s="64" t="e">
        <f>BL38/BM38</f>
        <v>#DIV/0!</v>
      </c>
      <c r="BT38" s="16">
        <f>BB38+BL38+BV38</f>
        <v>90</v>
      </c>
      <c r="BU38" s="69">
        <f>BC38+BM38+BW38</f>
        <v>5.9817128444593326</v>
      </c>
      <c r="BV38" s="66">
        <v>90</v>
      </c>
      <c r="BW38" s="15">
        <f>AZ38*$D$160</f>
        <v>5.9817128444593326</v>
      </c>
      <c r="BX38" s="37">
        <f>BW38-BV38</f>
        <v>-84.018287155540662</v>
      </c>
      <c r="BY38" s="54">
        <f>BX38*(BX38&lt;&gt;0)</f>
        <v>-84.018287155540662</v>
      </c>
      <c r="BZ38" s="26">
        <f>BY38/$BY$152</f>
        <v>-0.16314230515638981</v>
      </c>
      <c r="CA38" s="47">
        <f>BZ38 * $BX$152</f>
        <v>-84.018287155540662</v>
      </c>
      <c r="CB38" s="48">
        <f>IF(CA38&gt;0, V38, W38)</f>
        <v>91.276690076486858</v>
      </c>
      <c r="CC38" s="48">
        <f>IF(BX38&gt;0, S38*T38^(2-N38), S38*U38^(N38+2))</f>
        <v>92.489275998735792</v>
      </c>
      <c r="CD38" s="65">
        <f>CA38/CB38</f>
        <v>-0.92047911778063063</v>
      </c>
      <c r="CE38" s="66">
        <v>0</v>
      </c>
      <c r="CF38" s="15">
        <f>AZ38*$CE$155</f>
        <v>4.0298184959476027</v>
      </c>
      <c r="CG38" s="37">
        <f>CF38-CE38</f>
        <v>4.0298184959476027</v>
      </c>
      <c r="CH38" s="54">
        <f>CG38*(CG38&lt;&gt;0)</f>
        <v>4.0298184959476027</v>
      </c>
      <c r="CI38" s="26">
        <f>CH38/$CH$152</f>
        <v>6.2701392499573696E-4</v>
      </c>
      <c r="CJ38" s="47">
        <f>CI38 * $CG$152</f>
        <v>4.0298184959476027</v>
      </c>
      <c r="CK38" s="48">
        <f>IF(CA38&gt;0,V38,W38)</f>
        <v>91.276690076486858</v>
      </c>
      <c r="CL38" s="65">
        <f>CJ38/CK38</f>
        <v>4.4149481018327323E-2</v>
      </c>
      <c r="CM38" s="70">
        <f>N38</f>
        <v>0</v>
      </c>
      <c r="CN38" s="1">
        <f>BT38+BV38</f>
        <v>180</v>
      </c>
    </row>
    <row r="39" spans="1:92" x14ac:dyDescent="0.2">
      <c r="A39" s="32" t="s">
        <v>151</v>
      </c>
      <c r="B39">
        <v>1</v>
      </c>
      <c r="C39">
        <v>1</v>
      </c>
      <c r="D39">
        <v>0.79778393351800503</v>
      </c>
      <c r="E39">
        <v>0.202216066481994</v>
      </c>
      <c r="F39">
        <v>0.74933333333333296</v>
      </c>
      <c r="G39">
        <v>0.74933333333333296</v>
      </c>
      <c r="H39">
        <v>0.97609561752988006</v>
      </c>
      <c r="I39">
        <v>0.90836653386454103</v>
      </c>
      <c r="J39">
        <v>0.94162231962501097</v>
      </c>
      <c r="K39">
        <v>0.83999344729924796</v>
      </c>
      <c r="L39">
        <v>0.10133516690496</v>
      </c>
      <c r="M39">
        <v>-0.12707387211584301</v>
      </c>
      <c r="N39" s="21">
        <v>0</v>
      </c>
      <c r="O39">
        <v>1.0145964620788099</v>
      </c>
      <c r="P39">
        <v>0.98589769233106594</v>
      </c>
      <c r="Q39">
        <v>1.0230310647210901</v>
      </c>
      <c r="R39">
        <v>0.99594968996660604</v>
      </c>
      <c r="S39">
        <v>35.090000152587798</v>
      </c>
      <c r="T39" s="27">
        <f>IF(C39,P39,R39)</f>
        <v>0.98589769233106594</v>
      </c>
      <c r="U39" s="27">
        <f>IF(D39 = 0,O39,Q39)</f>
        <v>1.0230310647210901</v>
      </c>
      <c r="V39" s="39">
        <f>S39*T39^(1-N39)</f>
        <v>34.595150174333064</v>
      </c>
      <c r="W39" s="38">
        <f>S39*U39^(N39+1)</f>
        <v>35.898160217165106</v>
      </c>
      <c r="X39" s="44">
        <f>0.5 * (D39-MAX($D$3:$D$151))/(MIN($D$3:$D$151)-MAX($D$3:$D$151)) + 0.75</f>
        <v>0.83060636804730459</v>
      </c>
      <c r="Y39" s="44">
        <f>AVERAGE(D39, F39, G39, H39, I39, J39, K39)</f>
        <v>0.85178978835762142</v>
      </c>
      <c r="Z39" s="22">
        <f>AI39^N39</f>
        <v>1</v>
      </c>
      <c r="AA39" s="22">
        <f>(Z39+AB39)/2</f>
        <v>1</v>
      </c>
      <c r="AB39" s="22">
        <f>AM39^N39</f>
        <v>1</v>
      </c>
      <c r="AC39" s="22">
        <v>1</v>
      </c>
      <c r="AD39" s="22">
        <v>1</v>
      </c>
      <c r="AE39" s="22">
        <v>1</v>
      </c>
      <c r="AF39" s="22">
        <f>PERCENTILE($L$2:$L$151, 0.05)</f>
        <v>-2.4581207071075768E-2</v>
      </c>
      <c r="AG39" s="22">
        <f>PERCENTILE($L$2:$L$151, 0.95)</f>
        <v>0.95085622292800409</v>
      </c>
      <c r="AH39" s="22">
        <f>MIN(MAX(L39,AF39), AG39)</f>
        <v>0.10133516690496</v>
      </c>
      <c r="AI39" s="22">
        <f>AH39-$AH$152+1</f>
        <v>1.1259163739760358</v>
      </c>
      <c r="AJ39" s="22">
        <f>PERCENTILE($M$2:$M$151, 0.02)</f>
        <v>-1.1132593852637855</v>
      </c>
      <c r="AK39" s="22">
        <f>PERCENTILE($M$2:$M$151, 0.98)</f>
        <v>1.0497352809010159</v>
      </c>
      <c r="AL39" s="22">
        <f>MIN(MAX(M39,AJ39), AK39)</f>
        <v>-0.12707387211584301</v>
      </c>
      <c r="AM39" s="22">
        <f>AL39-$AL$152 + 1</f>
        <v>1.9861855131479427</v>
      </c>
      <c r="AN39" s="46">
        <v>1</v>
      </c>
      <c r="AO39" s="51">
        <v>1</v>
      </c>
      <c r="AP39" s="51">
        <v>1</v>
      </c>
      <c r="AQ39" s="21">
        <v>1</v>
      </c>
      <c r="AR39" s="17">
        <f>(AI39^4)*AB39*AE39*AN39</f>
        <v>1.6070320570341465</v>
      </c>
      <c r="AS39" s="17">
        <f>(AM39^4) *Z39*AC39*AO39*(M39 &gt; 0)</f>
        <v>0</v>
      </c>
      <c r="AT39" s="17">
        <f>(AM39^4)*AA39*AP39*AQ39</f>
        <v>15.562495527423186</v>
      </c>
      <c r="AU39" s="17">
        <f>MIN(AR39, 0.05*AR$152)</f>
        <v>1.6070320570341465</v>
      </c>
      <c r="AV39" s="17">
        <f>MIN(AS39, 0.05*AS$152)</f>
        <v>0</v>
      </c>
      <c r="AW39" s="17">
        <f>MIN(AT39, 0.05*AT$152)</f>
        <v>15.562495527423186</v>
      </c>
      <c r="AX39" s="14">
        <f>AU39/$AU$152</f>
        <v>2.8851851191359157E-3</v>
      </c>
      <c r="AY39" s="14">
        <f>AV39/$AV$152</f>
        <v>0</v>
      </c>
      <c r="AZ39" s="67">
        <f>AW39/$AW$152</f>
        <v>4.5766085672462008E-3</v>
      </c>
      <c r="BA39" s="21">
        <f>N39</f>
        <v>0</v>
      </c>
      <c r="BB39" s="66">
        <v>281</v>
      </c>
      <c r="BC39" s="15">
        <f>$D$158*AX39</f>
        <v>368.55066193330276</v>
      </c>
      <c r="BD39" s="19">
        <f>BC39-BB39</f>
        <v>87.550661933302763</v>
      </c>
      <c r="BE39" s="63">
        <f>(IF(BD39 &gt; 0, V39, W39))</f>
        <v>34.595150174333064</v>
      </c>
      <c r="BF39" s="63">
        <f>IF(BD39&gt;0, S39*(T39^(2-N39)), S39*(U39^(N39 + 2)))</f>
        <v>34.107278722721638</v>
      </c>
      <c r="BG39" s="46">
        <f>BD39/BE39</f>
        <v>2.5307206788267855</v>
      </c>
      <c r="BH39" s="64">
        <f>BB39/BC39</f>
        <v>0.76244605972476331</v>
      </c>
      <c r="BI39" s="66">
        <v>70</v>
      </c>
      <c r="BJ39" s="66">
        <v>386</v>
      </c>
      <c r="BK39" s="66">
        <v>35</v>
      </c>
      <c r="BL39" s="10">
        <f>SUM(BI39:BK39)</f>
        <v>491</v>
      </c>
      <c r="BM39" s="15">
        <f>AY39*$D$157</f>
        <v>0</v>
      </c>
      <c r="BN39" s="9">
        <f>BM39-BL39</f>
        <v>-491</v>
      </c>
      <c r="BO39" s="48">
        <f>IF(BN39&gt;0,V39,W39)</f>
        <v>35.898160217165106</v>
      </c>
      <c r="BP39" s="48">
        <f xml:space="preserve"> IF(BN39 &gt;0, S39*T39^(2-N39), S39*U39^(N39+2))</f>
        <v>36.7249330684947</v>
      </c>
      <c r="BQ39" s="48">
        <f>IF(BN39&gt;0, S39*T39^(3-N39), S39*U39^(N39+3))</f>
        <v>37.570747378872902</v>
      </c>
      <c r="BR39" s="46">
        <f>BN39/BP39</f>
        <v>-13.369663576629232</v>
      </c>
      <c r="BS39" s="64" t="e">
        <f>BL39/BM39</f>
        <v>#DIV/0!</v>
      </c>
      <c r="BT39" s="16">
        <f>BB39+BL39+BV39</f>
        <v>807</v>
      </c>
      <c r="BU39" s="69">
        <f>BC39+BM39+BW39</f>
        <v>412.21150766483152</v>
      </c>
      <c r="BV39" s="66">
        <v>35</v>
      </c>
      <c r="BW39" s="15">
        <f>AZ39*$D$160</f>
        <v>43.660845731528752</v>
      </c>
      <c r="BX39" s="37">
        <f>BW39-BV39</f>
        <v>8.6608457315287524</v>
      </c>
      <c r="BY39" s="54">
        <f>BX39*(BX39&lt;&gt;0)</f>
        <v>8.6608457315287524</v>
      </c>
      <c r="BZ39" s="26">
        <f>BY39/$BY$152</f>
        <v>1.681717617772575E-2</v>
      </c>
      <c r="CA39" s="47">
        <f>BZ39 * $BX$152</f>
        <v>8.6608457315287524</v>
      </c>
      <c r="CB39" s="48">
        <f>IF(CA39&gt;0, V39, W39)</f>
        <v>34.595150174333064</v>
      </c>
      <c r="CC39" s="48">
        <f>IF(BX39&gt;0, S39*T39^(2-N39), S39*U39^(N39+2))</f>
        <v>34.107278722721638</v>
      </c>
      <c r="CD39" s="65">
        <f>CA39/CB39</f>
        <v>0.25034855139765899</v>
      </c>
      <c r="CE39" s="66">
        <v>0</v>
      </c>
      <c r="CF39" s="15">
        <f>AZ39*$CE$155</f>
        <v>29.413863261691333</v>
      </c>
      <c r="CG39" s="37">
        <f>CF39-CE39</f>
        <v>29.413863261691333</v>
      </c>
      <c r="CH39" s="54">
        <f>CG39*(CG39&lt;&gt;0)</f>
        <v>29.413863261691333</v>
      </c>
      <c r="CI39" s="26">
        <f>CH39/$CH$152</f>
        <v>4.5766085672461999E-3</v>
      </c>
      <c r="CJ39" s="47">
        <f>CI39 * $CG$152</f>
        <v>29.413863261691336</v>
      </c>
      <c r="CK39" s="48">
        <f>IF(CA39&gt;0,V39,W39)</f>
        <v>34.595150174333064</v>
      </c>
      <c r="CL39" s="65">
        <f>CJ39/CK39</f>
        <v>0.85023083043339864</v>
      </c>
      <c r="CM39" s="70">
        <f>N39</f>
        <v>0</v>
      </c>
      <c r="CN39" s="1">
        <f>BT39+BV39</f>
        <v>842</v>
      </c>
    </row>
    <row r="40" spans="1:92" x14ac:dyDescent="0.2">
      <c r="A40" s="32" t="s">
        <v>164</v>
      </c>
      <c r="B40">
        <v>1</v>
      </c>
      <c r="C40">
        <v>1</v>
      </c>
      <c r="D40">
        <v>0.775951557093425</v>
      </c>
      <c r="E40">
        <v>0.224048442906574</v>
      </c>
      <c r="F40">
        <v>0.85042735042734996</v>
      </c>
      <c r="G40">
        <v>0.85042735042734996</v>
      </c>
      <c r="H40">
        <v>0.33556405353728402</v>
      </c>
      <c r="I40">
        <v>0.53824091778202598</v>
      </c>
      <c r="J40">
        <v>0.42498741646143501</v>
      </c>
      <c r="K40">
        <v>0.60118293600722095</v>
      </c>
      <c r="L40">
        <v>0.44521665143377698</v>
      </c>
      <c r="M40">
        <v>-0.34483971238288802</v>
      </c>
      <c r="N40" s="21">
        <v>0</v>
      </c>
      <c r="O40">
        <v>1.02696424293794</v>
      </c>
      <c r="P40">
        <v>0.97600700349349101</v>
      </c>
      <c r="Q40">
        <v>1.0504442852565199</v>
      </c>
      <c r="R40">
        <v>0.98688375392463201</v>
      </c>
      <c r="S40">
        <v>56.270000457763601</v>
      </c>
      <c r="T40" s="27">
        <f>IF(C40,P40,R40)</f>
        <v>0.97600700349349101</v>
      </c>
      <c r="U40" s="27">
        <f>IF(D40 = 0,O40,Q40)</f>
        <v>1.0504442852565199</v>
      </c>
      <c r="V40" s="39">
        <f>S40*T40^(1-N40)</f>
        <v>54.919914533359218</v>
      </c>
      <c r="W40" s="38">
        <f>S40*U40^(N40+1)</f>
        <v>59.108500412239536</v>
      </c>
      <c r="X40" s="44">
        <f>0.5 * (D40-MAX($D$3:$D$151))/(MIN($D$3:$D$151)-MAX($D$3:$D$151)) + 0.75</f>
        <v>0.84220886474199119</v>
      </c>
      <c r="Y40" s="44">
        <f>AVERAGE(D40, F40, G40, H40, I40, J40, K40)</f>
        <v>0.62525451167658441</v>
      </c>
      <c r="Z40" s="22">
        <f>AI40^N40</f>
        <v>1</v>
      </c>
      <c r="AA40" s="22">
        <f>(Z40+AB40)/2</f>
        <v>1</v>
      </c>
      <c r="AB40" s="22">
        <f>AM40^N40</f>
        <v>1</v>
      </c>
      <c r="AC40" s="22">
        <v>1</v>
      </c>
      <c r="AD40" s="22">
        <v>1</v>
      </c>
      <c r="AE40" s="22">
        <v>1</v>
      </c>
      <c r="AF40" s="22">
        <f>PERCENTILE($L$2:$L$151, 0.05)</f>
        <v>-2.4581207071075768E-2</v>
      </c>
      <c r="AG40" s="22">
        <f>PERCENTILE($L$2:$L$151, 0.95)</f>
        <v>0.95085622292800409</v>
      </c>
      <c r="AH40" s="22">
        <f>MIN(MAX(L40,AF40), AG40)</f>
        <v>0.44521665143377698</v>
      </c>
      <c r="AI40" s="22">
        <f>AH40-$AH$152+1</f>
        <v>1.4697978585048528</v>
      </c>
      <c r="AJ40" s="22">
        <f>PERCENTILE($M$2:$M$151, 0.02)</f>
        <v>-1.1132593852637855</v>
      </c>
      <c r="AK40" s="22">
        <f>PERCENTILE($M$2:$M$151, 0.98)</f>
        <v>1.0497352809010159</v>
      </c>
      <c r="AL40" s="22">
        <f>MIN(MAX(M40,AJ40), AK40)</f>
        <v>-0.34483971238288802</v>
      </c>
      <c r="AM40" s="22">
        <f>AL40-$AL$152 + 1</f>
        <v>1.7684196728808974</v>
      </c>
      <c r="AN40" s="46">
        <v>1</v>
      </c>
      <c r="AO40" s="51">
        <v>1</v>
      </c>
      <c r="AP40" s="51">
        <v>1</v>
      </c>
      <c r="AQ40" s="21">
        <v>1</v>
      </c>
      <c r="AR40" s="17">
        <f>(AI40^4)*AB40*AE40*AN40</f>
        <v>4.6669209112986723</v>
      </c>
      <c r="AS40" s="17">
        <f>(AM40^4) *Z40*AC40*AO40*(M40 &gt; 0)</f>
        <v>0</v>
      </c>
      <c r="AT40" s="17">
        <f>(AM40^4)*AA40*AP40*AQ40</f>
        <v>9.7800561989587642</v>
      </c>
      <c r="AU40" s="17">
        <f>MIN(AR40, 0.05*AR$152)</f>
        <v>4.6669209112986723</v>
      </c>
      <c r="AV40" s="17">
        <f>MIN(AS40, 0.05*AS$152)</f>
        <v>0</v>
      </c>
      <c r="AW40" s="17">
        <f>MIN(AT40, 0.05*AT$152)</f>
        <v>9.7800561989587642</v>
      </c>
      <c r="AX40" s="14">
        <f>AU40/$AU$152</f>
        <v>8.3787567936344232E-3</v>
      </c>
      <c r="AY40" s="14">
        <f>AV40/$AV$152</f>
        <v>0</v>
      </c>
      <c r="AZ40" s="67">
        <f>AW40/$AW$152</f>
        <v>2.8761125687992535E-3</v>
      </c>
      <c r="BA40" s="21">
        <f>N40</f>
        <v>0</v>
      </c>
      <c r="BB40" s="66">
        <v>732</v>
      </c>
      <c r="BC40" s="15">
        <f>$D$158*AX40</f>
        <v>1070.2940140620676</v>
      </c>
      <c r="BD40" s="19">
        <f>BC40-BB40</f>
        <v>338.29401406206762</v>
      </c>
      <c r="BE40" s="63">
        <f>(IF(BD40 &gt; 0, V40, W40))</f>
        <v>54.919914533359218</v>
      </c>
      <c r="BF40" s="63">
        <f>IF(BD40&gt;0, S40*(T40^(2-N40)), S40*(U40^(N40 + 2)))</f>
        <v>53.60222121582256</v>
      </c>
      <c r="BG40" s="46">
        <f>BD40/BE40</f>
        <v>6.1597694922955952</v>
      </c>
      <c r="BH40" s="64">
        <f>BB40/BC40</f>
        <v>0.68392422117905116</v>
      </c>
      <c r="BI40" s="66">
        <v>0</v>
      </c>
      <c r="BJ40" s="66">
        <v>0</v>
      </c>
      <c r="BK40" s="66">
        <v>0</v>
      </c>
      <c r="BL40" s="10">
        <f>SUM(BI40:BK40)</f>
        <v>0</v>
      </c>
      <c r="BM40" s="15">
        <f>AY40*$D$157</f>
        <v>0</v>
      </c>
      <c r="BN40" s="9">
        <f>BM40-BL40</f>
        <v>0</v>
      </c>
      <c r="BO40" s="48">
        <f>IF(BN40&gt;0,V40,W40)</f>
        <v>59.108500412239536</v>
      </c>
      <c r="BP40" s="48">
        <f xml:space="preserve"> IF(BN40 &gt;0, S40*T40^(2-N40), S40*U40^(N40+2))</f>
        <v>62.090186468119676</v>
      </c>
      <c r="BQ40" s="48">
        <f>IF(BN40&gt;0, S40*T40^(3-N40), S40*U40^(N40+3))</f>
        <v>65.222281545948007</v>
      </c>
      <c r="BR40" s="46">
        <f>BN40/BP40</f>
        <v>0</v>
      </c>
      <c r="BS40" s="64" t="e">
        <f>BL40/BM40</f>
        <v>#DIV/0!</v>
      </c>
      <c r="BT40" s="16">
        <f>BB40+BL40+BV40</f>
        <v>732</v>
      </c>
      <c r="BU40" s="69">
        <f>BC40+BM40+BW40</f>
        <v>1097.7321279684124</v>
      </c>
      <c r="BV40" s="66">
        <v>0</v>
      </c>
      <c r="BW40" s="15">
        <f>AZ40*$D$160</f>
        <v>27.438113906344878</v>
      </c>
      <c r="BX40" s="37">
        <f>BW40-BV40</f>
        <v>27.438113906344878</v>
      </c>
      <c r="BY40" s="54">
        <f>BX40*(BX40&lt;&gt;0)</f>
        <v>27.438113906344878</v>
      </c>
      <c r="BZ40" s="26">
        <f>BY40/$BY$152</f>
        <v>5.3277891080281373E-2</v>
      </c>
      <c r="CA40" s="47">
        <f>BZ40 * $BX$152</f>
        <v>27.438113906344878</v>
      </c>
      <c r="CB40" s="48">
        <f>IF(CA40&gt;0, V40, W40)</f>
        <v>54.919914533359218</v>
      </c>
      <c r="CC40" s="48">
        <f>IF(BX40&gt;0, S40*T40^(2-N40), S40*U40^(N40+2))</f>
        <v>53.60222121582256</v>
      </c>
      <c r="CD40" s="65">
        <f>CA40/CB40</f>
        <v>0.49960226885783909</v>
      </c>
      <c r="CE40" s="66">
        <v>0</v>
      </c>
      <c r="CF40" s="15">
        <f>AZ40*$CE$155</f>
        <v>18.484775479672802</v>
      </c>
      <c r="CG40" s="37">
        <f>CF40-CE40</f>
        <v>18.484775479672802</v>
      </c>
      <c r="CH40" s="54">
        <f>CG40*(CG40&lt;&gt;0)</f>
        <v>18.484775479672802</v>
      </c>
      <c r="CI40" s="26">
        <f>CH40/$CH$152</f>
        <v>2.8761125687992526E-3</v>
      </c>
      <c r="CJ40" s="47">
        <f>CI40 * $CG$152</f>
        <v>18.484775479672802</v>
      </c>
      <c r="CK40" s="48">
        <f>IF(CA40&gt;0,V40,W40)</f>
        <v>54.919914533359218</v>
      </c>
      <c r="CL40" s="65">
        <f>CJ40/CK40</f>
        <v>0.33657691634689013</v>
      </c>
      <c r="CM40" s="70">
        <f>N40</f>
        <v>0</v>
      </c>
      <c r="CN40" s="1">
        <f>BT40+BV40</f>
        <v>732</v>
      </c>
    </row>
    <row r="41" spans="1:92" x14ac:dyDescent="0.2">
      <c r="A41" s="32" t="s">
        <v>295</v>
      </c>
      <c r="B41">
        <v>0</v>
      </c>
      <c r="C41">
        <v>0</v>
      </c>
      <c r="D41">
        <v>0.137834598481821</v>
      </c>
      <c r="E41">
        <v>0.862165401518178</v>
      </c>
      <c r="F41">
        <v>0.16368692888359099</v>
      </c>
      <c r="G41">
        <v>0.16368692888359099</v>
      </c>
      <c r="H41">
        <v>0.20225658169661501</v>
      </c>
      <c r="I41">
        <v>4.4295862933556203E-2</v>
      </c>
      <c r="J41">
        <v>9.4652679942212201E-2</v>
      </c>
      <c r="K41">
        <v>0.124472512991191</v>
      </c>
      <c r="L41">
        <v>0.84732819012522398</v>
      </c>
      <c r="M41">
        <v>-5.1152681400287503E-2</v>
      </c>
      <c r="N41" s="21">
        <v>0</v>
      </c>
      <c r="O41">
        <v>1.00898242024686</v>
      </c>
      <c r="P41">
        <v>0.97951437549068698</v>
      </c>
      <c r="Q41">
        <v>1.0301192418473299</v>
      </c>
      <c r="R41">
        <v>0.982326424020178</v>
      </c>
      <c r="S41">
        <v>44.569999694824197</v>
      </c>
      <c r="T41" s="27">
        <f>IF(C41,P41,R41)</f>
        <v>0.982326424020178</v>
      </c>
      <c r="U41" s="27">
        <f>IF(D41 = 0,O41,Q41)</f>
        <v>1.0301192418473299</v>
      </c>
      <c r="V41" s="39">
        <f>S41*T41^(1-N41)</f>
        <v>43.78228841879708</v>
      </c>
      <c r="W41" s="38">
        <f>S41*U41^(N41+1)</f>
        <v>45.912414294768027</v>
      </c>
      <c r="X41" s="44">
        <f>0.5 * (D41-MAX($D$3:$D$151))/(MIN($D$3:$D$151)-MAX($D$3:$D$151)) + 0.75</f>
        <v>1.1813267765593745</v>
      </c>
      <c r="Y41" s="44">
        <f>AVERAGE(D41, F41, G41, H41, I41, J41, K41)</f>
        <v>0.13298372768751104</v>
      </c>
      <c r="Z41" s="22">
        <f>AI41^N41</f>
        <v>1</v>
      </c>
      <c r="AA41" s="22">
        <f>(Z41+AB41)/2</f>
        <v>1</v>
      </c>
      <c r="AB41" s="22">
        <f>AM41^N41</f>
        <v>1</v>
      </c>
      <c r="AC41" s="22">
        <v>1</v>
      </c>
      <c r="AD41" s="22">
        <v>1</v>
      </c>
      <c r="AE41" s="22">
        <v>1</v>
      </c>
      <c r="AF41" s="22">
        <f>PERCENTILE($L$2:$L$151, 0.05)</f>
        <v>-2.4581207071075768E-2</v>
      </c>
      <c r="AG41" s="22">
        <f>PERCENTILE($L$2:$L$151, 0.95)</f>
        <v>0.95085622292800409</v>
      </c>
      <c r="AH41" s="22">
        <f>MIN(MAX(L41,AF41), AG41)</f>
        <v>0.84732819012522398</v>
      </c>
      <c r="AI41" s="22">
        <f>AH41-$AH$152+1</f>
        <v>1.8719093971962999</v>
      </c>
      <c r="AJ41" s="22">
        <f>PERCENTILE($M$2:$M$151, 0.02)</f>
        <v>-1.1132593852637855</v>
      </c>
      <c r="AK41" s="22">
        <f>PERCENTILE($M$2:$M$151, 0.98)</f>
        <v>1.0497352809010159</v>
      </c>
      <c r="AL41" s="22">
        <f>MIN(MAX(M41,AJ41), AK41)</f>
        <v>-5.1152681400287503E-2</v>
      </c>
      <c r="AM41" s="22">
        <f>AL41-$AL$152 + 1</f>
        <v>2.0621067038634981</v>
      </c>
      <c r="AN41" s="46">
        <v>0</v>
      </c>
      <c r="AO41" s="74">
        <v>0.39</v>
      </c>
      <c r="AP41" s="51">
        <v>0.76</v>
      </c>
      <c r="AQ41" s="50">
        <v>1</v>
      </c>
      <c r="AR41" s="17">
        <f>(AI41^4)*AB41*AE41*AN41</f>
        <v>0</v>
      </c>
      <c r="AS41" s="17">
        <f>(AM41^4) *Z41*AC41*AO41*(M41 &gt; 0)</f>
        <v>0</v>
      </c>
      <c r="AT41" s="17">
        <f>(AM41^4)*AA41*AP41*AQ41</f>
        <v>13.742258980307655</v>
      </c>
      <c r="AU41" s="17">
        <f>MIN(AR41, 0.05*AR$152)</f>
        <v>0</v>
      </c>
      <c r="AV41" s="17">
        <f>MIN(AS41, 0.05*AS$152)</f>
        <v>0</v>
      </c>
      <c r="AW41" s="17">
        <f>MIN(AT41, 0.05*AT$152)</f>
        <v>13.742258980307655</v>
      </c>
      <c r="AX41" s="14">
        <f>AU41/$AU$152</f>
        <v>0</v>
      </c>
      <c r="AY41" s="14">
        <f>AV41/$AV$152</f>
        <v>0</v>
      </c>
      <c r="AZ41" s="67">
        <f>AW41/$AW$152</f>
        <v>4.0413145868390017E-3</v>
      </c>
      <c r="BA41" s="21">
        <f>N41</f>
        <v>0</v>
      </c>
      <c r="BB41" s="66">
        <v>0</v>
      </c>
      <c r="BC41" s="15">
        <f>$D$158*AX41</f>
        <v>0</v>
      </c>
      <c r="BD41" s="19">
        <f>BC41-BB41</f>
        <v>0</v>
      </c>
      <c r="BE41" s="63">
        <f>(IF(BD41 &gt; 0, V41, W41))</f>
        <v>45.912414294768027</v>
      </c>
      <c r="BF41" s="63">
        <f>IF(BD41&gt;0, S41*(T41^(2-N41)), S41*(U41^(N41 + 2)))</f>
        <v>47.295261404706956</v>
      </c>
      <c r="BG41" s="46">
        <f>BD41/BE41</f>
        <v>0</v>
      </c>
      <c r="BH41" s="64" t="e">
        <f>BB41/BC41</f>
        <v>#DIV/0!</v>
      </c>
      <c r="BI41" s="66">
        <v>0</v>
      </c>
      <c r="BJ41" s="66">
        <v>0</v>
      </c>
      <c r="BK41" s="66">
        <v>0</v>
      </c>
      <c r="BL41" s="10">
        <f>SUM(BI41:BK41)</f>
        <v>0</v>
      </c>
      <c r="BM41" s="15">
        <f>AY41*$D$157</f>
        <v>0</v>
      </c>
      <c r="BN41" s="9">
        <f>BM41-BL41</f>
        <v>0</v>
      </c>
      <c r="BO41" s="48">
        <f>IF(BN41&gt;0,V41,W41)</f>
        <v>45.912414294768027</v>
      </c>
      <c r="BP41" s="48">
        <f xml:space="preserve"> IF(BN41 &gt;0, S41*T41^(2-N41), S41*U41^(N41+2))</f>
        <v>47.295261404706956</v>
      </c>
      <c r="BQ41" s="48">
        <f>IF(BN41&gt;0, S41*T41^(3-N41), S41*U41^(N41+3))</f>
        <v>48.719758821188016</v>
      </c>
      <c r="BR41" s="46">
        <f>BN41/BP41</f>
        <v>0</v>
      </c>
      <c r="BS41" s="64" t="e">
        <f>BL41/BM41</f>
        <v>#DIV/0!</v>
      </c>
      <c r="BT41" s="16">
        <f>BB41+BL41+BV41</f>
        <v>45</v>
      </c>
      <c r="BU41" s="69">
        <f>BC41+BM41+BW41</f>
        <v>38.554141158444075</v>
      </c>
      <c r="BV41" s="66">
        <v>45</v>
      </c>
      <c r="BW41" s="15">
        <f>AZ41*$D$160</f>
        <v>38.554141158444075</v>
      </c>
      <c r="BX41" s="37">
        <f>BW41-BV41</f>
        <v>-6.4458588415559248</v>
      </c>
      <c r="BY41" s="54">
        <f>BX41*(BX41&lt;&gt;0)</f>
        <v>-6.4458588415559248</v>
      </c>
      <c r="BZ41" s="26">
        <f>BY41/$BY$152</f>
        <v>-1.2516230760302781E-2</v>
      </c>
      <c r="CA41" s="47">
        <f>BZ41 * $BX$152</f>
        <v>-6.4458588415559248</v>
      </c>
      <c r="CB41" s="48">
        <f>IF(CA41&gt;0, V41, W41)</f>
        <v>45.912414294768027</v>
      </c>
      <c r="CC41" s="48">
        <f>IF(BX41&gt;0, S41*T41^(2-N41), S41*U41^(N41+2))</f>
        <v>47.295261404706956</v>
      </c>
      <c r="CD41" s="65">
        <f>CA41/CB41</f>
        <v>-0.1403946828013021</v>
      </c>
      <c r="CE41" s="66">
        <v>0</v>
      </c>
      <c r="CF41" s="15">
        <f>AZ41*$CE$155</f>
        <v>25.973528849614265</v>
      </c>
      <c r="CG41" s="37">
        <f>CF41-CE41</f>
        <v>25.973528849614265</v>
      </c>
      <c r="CH41" s="54">
        <f>CG41*(CG41&lt;&gt;0)</f>
        <v>25.973528849614265</v>
      </c>
      <c r="CI41" s="26">
        <f>CH41/$CH$152</f>
        <v>4.0413145868390008E-3</v>
      </c>
      <c r="CJ41" s="47">
        <f>CI41 * $CG$152</f>
        <v>25.973528849614265</v>
      </c>
      <c r="CK41" s="48">
        <f>IF(CA41&gt;0,V41,W41)</f>
        <v>45.912414294768027</v>
      </c>
      <c r="CL41" s="65">
        <f>CJ41/CK41</f>
        <v>0.56571908161610429</v>
      </c>
      <c r="CM41" s="70">
        <f>N41</f>
        <v>0</v>
      </c>
      <c r="CN41" s="1">
        <f>BT41+BV41</f>
        <v>90</v>
      </c>
    </row>
    <row r="42" spans="1:92" x14ac:dyDescent="0.2">
      <c r="A42" s="32" t="s">
        <v>231</v>
      </c>
      <c r="B42">
        <v>0</v>
      </c>
      <c r="C42">
        <v>0</v>
      </c>
      <c r="D42">
        <v>0.272872552936476</v>
      </c>
      <c r="E42">
        <v>0.72712744706352295</v>
      </c>
      <c r="F42">
        <v>0.50994431185361899</v>
      </c>
      <c r="G42">
        <v>0.50994431185361899</v>
      </c>
      <c r="H42">
        <v>0.52152110321771805</v>
      </c>
      <c r="I42">
        <v>0.17843710823234399</v>
      </c>
      <c r="J42">
        <v>0.305055269648487</v>
      </c>
      <c r="K42">
        <v>0.39441247388770301</v>
      </c>
      <c r="L42">
        <v>0.56218797241377805</v>
      </c>
      <c r="M42">
        <v>0.388372670257563</v>
      </c>
      <c r="N42" s="21">
        <v>0</v>
      </c>
      <c r="O42">
        <v>0.99038779805994603</v>
      </c>
      <c r="P42">
        <v>0.99017468169557399</v>
      </c>
      <c r="Q42">
        <v>1.0134186210766101</v>
      </c>
      <c r="R42">
        <v>1</v>
      </c>
      <c r="S42">
        <v>1.7400000095367401</v>
      </c>
      <c r="T42" s="27">
        <f>IF(C42,P42,R42)</f>
        <v>1</v>
      </c>
      <c r="U42" s="27">
        <f>IF(D42 = 0,O42,Q42)</f>
        <v>1.0134186210766101</v>
      </c>
      <c r="V42" s="39">
        <f>S42*T42^(1-N42)</f>
        <v>1.7400000095367401</v>
      </c>
      <c r="W42" s="38">
        <f>S42*U42^(N42+1)</f>
        <v>1.7633484103380115</v>
      </c>
      <c r="X42" s="44">
        <f>0.5 * (D42-MAX($D$3:$D$151))/(MIN($D$3:$D$151)-MAX($D$3:$D$151)) + 0.75</f>
        <v>1.109562833425203</v>
      </c>
      <c r="Y42" s="44">
        <f>AVERAGE(D42, F42, G42, H42, I42, J42, K42)</f>
        <v>0.38459816166142369</v>
      </c>
      <c r="Z42" s="22">
        <f>AI42^N42</f>
        <v>1</v>
      </c>
      <c r="AA42" s="22">
        <f>(Z42+AB42)/2</f>
        <v>1</v>
      </c>
      <c r="AB42" s="22">
        <f>AM42^N42</f>
        <v>1</v>
      </c>
      <c r="AC42" s="22">
        <v>1</v>
      </c>
      <c r="AD42" s="22">
        <v>1</v>
      </c>
      <c r="AE42" s="22">
        <v>1</v>
      </c>
      <c r="AF42" s="22">
        <f>PERCENTILE($L$2:$L$151, 0.05)</f>
        <v>-2.4581207071075768E-2</v>
      </c>
      <c r="AG42" s="22">
        <f>PERCENTILE($L$2:$L$151, 0.95)</f>
        <v>0.95085622292800409</v>
      </c>
      <c r="AH42" s="22">
        <f>MIN(MAX(L42,AF42), AG42)</f>
        <v>0.56218797241377805</v>
      </c>
      <c r="AI42" s="22">
        <f>AH42-$AH$152+1</f>
        <v>1.586769179484854</v>
      </c>
      <c r="AJ42" s="22">
        <f>PERCENTILE($M$2:$M$151, 0.02)</f>
        <v>-1.1132593852637855</v>
      </c>
      <c r="AK42" s="22">
        <f>PERCENTILE($M$2:$M$151, 0.98)</f>
        <v>1.0497352809010159</v>
      </c>
      <c r="AL42" s="22">
        <f>MIN(MAX(M42,AJ42), AK42)</f>
        <v>0.388372670257563</v>
      </c>
      <c r="AM42" s="22">
        <f>AL42-$AL$152 + 1</f>
        <v>2.5016320555213483</v>
      </c>
      <c r="AN42" s="46">
        <v>0</v>
      </c>
      <c r="AO42" s="74">
        <v>0.39</v>
      </c>
      <c r="AP42" s="51">
        <v>0.76</v>
      </c>
      <c r="AQ42" s="50">
        <v>1</v>
      </c>
      <c r="AR42" s="17">
        <f>(AI42^4)*AB42*AE42*AN42</f>
        <v>0</v>
      </c>
      <c r="AS42" s="17">
        <f>(AM42^4) *Z42*AC42*AO42*(M42 &gt; 0)</f>
        <v>15.274195325515933</v>
      </c>
      <c r="AT42" s="17">
        <f>(AM42^4)*AA42*AP42*AQ42</f>
        <v>29.765098583056687</v>
      </c>
      <c r="AU42" s="17">
        <f>MIN(AR42, 0.05*AR$152)</f>
        <v>0</v>
      </c>
      <c r="AV42" s="17">
        <f>MIN(AS42, 0.05*AS$152)</f>
        <v>15.274195325515933</v>
      </c>
      <c r="AW42" s="17">
        <f>MIN(AT42, 0.05*AT$152)</f>
        <v>29.765098583056687</v>
      </c>
      <c r="AX42" s="14">
        <f>AU42/$AU$152</f>
        <v>0</v>
      </c>
      <c r="AY42" s="14">
        <f>AV42/$AV$152</f>
        <v>9.9463439140963887E-3</v>
      </c>
      <c r="AZ42" s="67">
        <f>AW42/$AW$152</f>
        <v>8.7533008404790599E-3</v>
      </c>
      <c r="BA42" s="21">
        <f>N42</f>
        <v>0</v>
      </c>
      <c r="BB42" s="66">
        <v>0</v>
      </c>
      <c r="BC42" s="15">
        <f>$D$158*AX42</f>
        <v>0</v>
      </c>
      <c r="BD42" s="19">
        <f>BC42-BB42</f>
        <v>0</v>
      </c>
      <c r="BE42" s="63">
        <f>(IF(BD42 &gt; 0, V42, W42))</f>
        <v>1.7633484103380115</v>
      </c>
      <c r="BF42" s="63">
        <f>IF(BD42&gt;0, S42*(T42^(2-N42)), S42*(U42^(N42 + 2)))</f>
        <v>1.78701011448238</v>
      </c>
      <c r="BG42" s="46">
        <f>BD42/BE42</f>
        <v>0</v>
      </c>
      <c r="BH42" s="64" t="e">
        <f>BB42/BC42</f>
        <v>#DIV/0!</v>
      </c>
      <c r="BI42" s="66">
        <v>0</v>
      </c>
      <c r="BJ42" s="66">
        <v>555</v>
      </c>
      <c r="BK42" s="66">
        <v>0</v>
      </c>
      <c r="BL42" s="10">
        <f>SUM(BI42:BK42)</f>
        <v>555</v>
      </c>
      <c r="BM42" s="15">
        <f>AY42*$D$157</f>
        <v>1804.2468933292566</v>
      </c>
      <c r="BN42" s="9">
        <f>BM42-BL42</f>
        <v>1249.2468933292566</v>
      </c>
      <c r="BO42" s="48">
        <f>IF(BN42&gt;0,V42,W42)</f>
        <v>1.7400000095367401</v>
      </c>
      <c r="BP42" s="48">
        <f xml:space="preserve"> IF(BN42 &gt;0, S42*T42^(2-N42), S42*U42^(N42+2))</f>
        <v>1.7400000095367401</v>
      </c>
      <c r="BQ42" s="48">
        <f>IF(BN42&gt;0, S42*T42^(3-N42), S42*U42^(N42+3))</f>
        <v>1.7400000095367401</v>
      </c>
      <c r="BR42" s="46">
        <f>BN42/BP42</f>
        <v>717.95798073694141</v>
      </c>
      <c r="BS42" s="64">
        <f>BL42/BM42</f>
        <v>0.30760756859383886</v>
      </c>
      <c r="BT42" s="16">
        <f>BB42+BL42+BV42</f>
        <v>673</v>
      </c>
      <c r="BU42" s="69">
        <f>BC42+BM42+BW42</f>
        <v>1887.753383347427</v>
      </c>
      <c r="BV42" s="66">
        <v>118</v>
      </c>
      <c r="BW42" s="15">
        <f>AZ42*$D$160</f>
        <v>83.506490018170226</v>
      </c>
      <c r="BX42" s="37">
        <f>BW42-BV42</f>
        <v>-34.493509981829774</v>
      </c>
      <c r="BY42" s="54">
        <f>BX42*(BX42&lt;&gt;0)</f>
        <v>-34.493509981829774</v>
      </c>
      <c r="BZ42" s="26">
        <f>BY42/$BY$152</f>
        <v>-6.6977689285106431E-2</v>
      </c>
      <c r="CA42" s="47">
        <f>BZ42 * $BX$152</f>
        <v>-34.493509981829774</v>
      </c>
      <c r="CB42" s="48">
        <f>IF(CA42&gt;0, V42, W42)</f>
        <v>1.7633484103380115</v>
      </c>
      <c r="CC42" s="48">
        <f>IF(BX42&gt;0, S42*T42^(2-N42), S42*U42^(N42+2))</f>
        <v>1.78701011448238</v>
      </c>
      <c r="CD42" s="65">
        <f>CA42/CB42</f>
        <v>-19.561369596390659</v>
      </c>
      <c r="CE42" s="66">
        <v>0</v>
      </c>
      <c r="CF42" s="15">
        <f>AZ42*$CE$155</f>
        <v>56.257464501758918</v>
      </c>
      <c r="CG42" s="37">
        <f>CF42-CE42</f>
        <v>56.257464501758918</v>
      </c>
      <c r="CH42" s="54">
        <f>CG42*(CG42&lt;&gt;0)</f>
        <v>56.257464501758918</v>
      </c>
      <c r="CI42" s="26">
        <f>CH42/$CH$152</f>
        <v>8.7533008404790582E-3</v>
      </c>
      <c r="CJ42" s="47">
        <f>CI42 * $CG$152</f>
        <v>56.257464501758925</v>
      </c>
      <c r="CK42" s="48">
        <f>IF(CA42&gt;0,V42,W42)</f>
        <v>1.7633484103380115</v>
      </c>
      <c r="CL42" s="65">
        <f>CJ42/CK42</f>
        <v>31.903771354507917</v>
      </c>
      <c r="CM42" s="70">
        <f>N42</f>
        <v>0</v>
      </c>
      <c r="CN42" s="1">
        <f>BT42+BV42</f>
        <v>791</v>
      </c>
    </row>
    <row r="43" spans="1:92" x14ac:dyDescent="0.2">
      <c r="A43" s="32" t="s">
        <v>155</v>
      </c>
      <c r="B43">
        <v>1</v>
      </c>
      <c r="C43">
        <v>1</v>
      </c>
      <c r="D43">
        <v>0.64201183431952602</v>
      </c>
      <c r="E43">
        <v>0.35798816568047298</v>
      </c>
      <c r="F43">
        <v>0.69034090909090895</v>
      </c>
      <c r="G43">
        <v>0.69034090909090895</v>
      </c>
      <c r="H43">
        <v>0.46052631578947301</v>
      </c>
      <c r="I43">
        <v>0.21052631578947301</v>
      </c>
      <c r="J43">
        <v>0.31137262016313699</v>
      </c>
      <c r="K43">
        <v>0.46363051848367198</v>
      </c>
      <c r="L43">
        <v>-0.163810778932517</v>
      </c>
      <c r="M43">
        <v>-8.4788165666601994E-2</v>
      </c>
      <c r="N43" s="21">
        <v>0</v>
      </c>
      <c r="O43">
        <v>1.01369397661128</v>
      </c>
      <c r="P43">
        <v>0.97427994884217695</v>
      </c>
      <c r="Q43">
        <v>1.0076700942379</v>
      </c>
      <c r="R43">
        <v>0.99450806039842998</v>
      </c>
      <c r="S43">
        <v>72.989997863769503</v>
      </c>
      <c r="T43" s="27">
        <f>IF(C43,P43,R43)</f>
        <v>0.97427994884217695</v>
      </c>
      <c r="U43" s="27">
        <f>IF(D43 = 0,O43,Q43)</f>
        <v>1.0076700942379</v>
      </c>
      <c r="V43" s="39">
        <f>S43*T43^(1-N43)</f>
        <v>71.11269138470395</v>
      </c>
      <c r="W43" s="38">
        <f>S43*U43^(N43+1)</f>
        <v>73.549838025808739</v>
      </c>
      <c r="X43" s="44">
        <f>0.5 * (D43-MAX($D$3:$D$151))/(MIN($D$3:$D$151)-MAX($D$3:$D$151)) + 0.75</f>
        <v>0.91338916873408427</v>
      </c>
      <c r="Y43" s="44">
        <f>AVERAGE(D43, F43, G43, H43, I43, J43, K43)</f>
        <v>0.49553563181815691</v>
      </c>
      <c r="Z43" s="22">
        <f>AI43^N43</f>
        <v>1</v>
      </c>
      <c r="AA43" s="22">
        <f>(Z43+AB43)/2</f>
        <v>1</v>
      </c>
      <c r="AB43" s="22">
        <f>AM43^N43</f>
        <v>1</v>
      </c>
      <c r="AC43" s="22">
        <v>1</v>
      </c>
      <c r="AD43" s="22">
        <v>1</v>
      </c>
      <c r="AE43" s="22">
        <v>1</v>
      </c>
      <c r="AF43" s="22">
        <f>PERCENTILE($L$2:$L$151, 0.05)</f>
        <v>-2.4581207071075768E-2</v>
      </c>
      <c r="AG43" s="22">
        <f>PERCENTILE($L$2:$L$151, 0.95)</f>
        <v>0.95085622292800409</v>
      </c>
      <c r="AH43" s="22">
        <f>MIN(MAX(L43,AF43), AG43)</f>
        <v>-2.4581207071075768E-2</v>
      </c>
      <c r="AI43" s="22">
        <f>AH43-$AH$152+1</f>
        <v>1</v>
      </c>
      <c r="AJ43" s="22">
        <f>PERCENTILE($M$2:$M$151, 0.02)</f>
        <v>-1.1132593852637855</v>
      </c>
      <c r="AK43" s="22">
        <f>PERCENTILE($M$2:$M$151, 0.98)</f>
        <v>1.0497352809010159</v>
      </c>
      <c r="AL43" s="22">
        <f>MIN(MAX(M43,AJ43), AK43)</f>
        <v>-8.4788165666601994E-2</v>
      </c>
      <c r="AM43" s="22">
        <f>AL43-$AL$152 + 1</f>
        <v>2.0284712195971837</v>
      </c>
      <c r="AN43" s="46">
        <v>1</v>
      </c>
      <c r="AO43" s="51">
        <v>1</v>
      </c>
      <c r="AP43" s="51">
        <v>1</v>
      </c>
      <c r="AQ43" s="21">
        <v>1</v>
      </c>
      <c r="AR43" s="17">
        <f>(AI43^4)*AB43*AE43*AN43</f>
        <v>1</v>
      </c>
      <c r="AS43" s="17">
        <f>(AM43^4) *Z43*AC43*AO43*(M43 &gt; 0)</f>
        <v>0</v>
      </c>
      <c r="AT43" s="17">
        <f>(AM43^4)*AA43*AP43*AQ43</f>
        <v>16.930718965008634</v>
      </c>
      <c r="AU43" s="17">
        <f>MIN(AR43, 0.05*AR$152)</f>
        <v>1</v>
      </c>
      <c r="AV43" s="17">
        <f>MIN(AS43, 0.05*AS$152)</f>
        <v>0</v>
      </c>
      <c r="AW43" s="17">
        <f>MIN(AT43, 0.05*AT$152)</f>
        <v>16.930718965008634</v>
      </c>
      <c r="AX43" s="14">
        <f>AU43/$AU$152</f>
        <v>1.7953500718963012E-3</v>
      </c>
      <c r="AY43" s="14">
        <f>AV43/$AV$152</f>
        <v>0</v>
      </c>
      <c r="AZ43" s="67">
        <f>AW43/$AW$152</f>
        <v>4.9789748262646493E-3</v>
      </c>
      <c r="BA43" s="21">
        <f>N43</f>
        <v>0</v>
      </c>
      <c r="BB43" s="66">
        <v>219</v>
      </c>
      <c r="BC43" s="15">
        <f>$D$158*AX43</f>
        <v>229.33622283396161</v>
      </c>
      <c r="BD43" s="19">
        <f>BC43-BB43</f>
        <v>10.336222833961614</v>
      </c>
      <c r="BE43" s="63">
        <f>(IF(BD43 &gt; 0, V43, W43))</f>
        <v>71.11269138470395</v>
      </c>
      <c r="BF43" s="63">
        <f>IF(BD43&gt;0, S43*(T43^(2-N43)), S43*(U43^(N43 + 2)))</f>
        <v>69.283669324318893</v>
      </c>
      <c r="BG43" s="46">
        <f>BD43/BE43</f>
        <v>0.14534990355019656</v>
      </c>
      <c r="BH43" s="64">
        <f>BB43/BC43</f>
        <v>0.95492982876305155</v>
      </c>
      <c r="BI43" s="66">
        <v>219</v>
      </c>
      <c r="BJ43" s="66">
        <v>146</v>
      </c>
      <c r="BK43" s="66">
        <v>0</v>
      </c>
      <c r="BL43" s="10">
        <f>SUM(BI43:BK43)</f>
        <v>365</v>
      </c>
      <c r="BM43" s="15">
        <f>AY43*$D$157</f>
        <v>0</v>
      </c>
      <c r="BN43" s="9">
        <f>BM43-BL43</f>
        <v>-365</v>
      </c>
      <c r="BO43" s="48">
        <f>IF(BN43&gt;0,V43,W43)</f>
        <v>73.549838025808739</v>
      </c>
      <c r="BP43" s="48">
        <f xml:space="preserve"> IF(BN43 &gt;0, S43*T43^(2-N43), S43*U43^(N43+2))</f>
        <v>74.113972214648982</v>
      </c>
      <c r="BQ43" s="48">
        <f>IF(BN43&gt;0, S43*T43^(3-N43), S43*U43^(N43+3))</f>
        <v>74.682433365880442</v>
      </c>
      <c r="BR43" s="46">
        <f>BN43/BP43</f>
        <v>-4.9248473545971407</v>
      </c>
      <c r="BS43" s="64" t="e">
        <f>BL43/BM43</f>
        <v>#DIV/0!</v>
      </c>
      <c r="BT43" s="16">
        <f>BB43+BL43+BV43</f>
        <v>657</v>
      </c>
      <c r="BU43" s="69">
        <f>BC43+BM43+BW43</f>
        <v>276.83564267652639</v>
      </c>
      <c r="BV43" s="66">
        <v>73</v>
      </c>
      <c r="BW43" s="15">
        <f>AZ43*$D$160</f>
        <v>47.499419842564755</v>
      </c>
      <c r="BX43" s="37">
        <f>BW43-BV43</f>
        <v>-25.500580157435245</v>
      </c>
      <c r="BY43" s="54">
        <f>BX43*(BX43&lt;&gt;0)</f>
        <v>-25.500580157435245</v>
      </c>
      <c r="BZ43" s="26">
        <f>BY43/$BY$152</f>
        <v>-4.9515689626087905E-2</v>
      </c>
      <c r="CA43" s="47">
        <f>BZ43 * $BX$152</f>
        <v>-25.500580157435245</v>
      </c>
      <c r="CB43" s="48">
        <f>IF(CA43&gt;0, V43, W43)</f>
        <v>73.549838025808739</v>
      </c>
      <c r="CC43" s="48">
        <f>IF(BX43&gt;0, S43*T43^(2-N43), S43*U43^(N43+2))</f>
        <v>74.113972214648982</v>
      </c>
      <c r="CD43" s="65">
        <f>CA43/CB43</f>
        <v>-0.34671157465346225</v>
      </c>
      <c r="CE43" s="66">
        <v>0</v>
      </c>
      <c r="CF43" s="15">
        <f>AZ43*$CE$155</f>
        <v>31.999871208402901</v>
      </c>
      <c r="CG43" s="37">
        <f>CF43-CE43</f>
        <v>31.999871208402901</v>
      </c>
      <c r="CH43" s="54">
        <f>CG43*(CG43&lt;&gt;0)</f>
        <v>31.999871208402901</v>
      </c>
      <c r="CI43" s="26">
        <f>CH43/$CH$152</f>
        <v>4.9789748262646476E-3</v>
      </c>
      <c r="CJ43" s="47">
        <f>CI43 * $CG$152</f>
        <v>31.999871208402897</v>
      </c>
      <c r="CK43" s="48">
        <f>IF(CA43&gt;0,V43,W43)</f>
        <v>73.549838025808739</v>
      </c>
      <c r="CL43" s="65">
        <f>CJ43/CK43</f>
        <v>0.43507738517621342</v>
      </c>
      <c r="CM43" s="70">
        <f>N43</f>
        <v>0</v>
      </c>
      <c r="CN43" s="1">
        <f>BT43+BV43</f>
        <v>730</v>
      </c>
    </row>
    <row r="44" spans="1:92" x14ac:dyDescent="0.2">
      <c r="A44" s="32" t="s">
        <v>247</v>
      </c>
      <c r="B44">
        <v>0</v>
      </c>
      <c r="C44">
        <v>0</v>
      </c>
      <c r="D44">
        <v>2.1973631642029499E-2</v>
      </c>
      <c r="E44">
        <v>0.97802636835796997</v>
      </c>
      <c r="F44">
        <v>6.6746126340882006E-2</v>
      </c>
      <c r="G44">
        <v>6.6746126340882006E-2</v>
      </c>
      <c r="H44">
        <v>8.3577099874634301E-4</v>
      </c>
      <c r="I44">
        <v>9.5695779356456304E-2</v>
      </c>
      <c r="J44">
        <v>8.9431402252539392E-3</v>
      </c>
      <c r="K44">
        <v>2.4431945631877599E-2</v>
      </c>
      <c r="L44">
        <v>0.244391414517516</v>
      </c>
      <c r="M44">
        <v>-0.26821294469663198</v>
      </c>
      <c r="N44" s="21">
        <v>2</v>
      </c>
      <c r="O44">
        <v>1.00449735024238</v>
      </c>
      <c r="P44">
        <v>0.98667233060901405</v>
      </c>
      <c r="Q44">
        <v>1.00621446452944</v>
      </c>
      <c r="R44">
        <v>0.99390211501762005</v>
      </c>
      <c r="S44">
        <v>1.2200000286102199</v>
      </c>
      <c r="T44" s="27">
        <f>IF(C44,P44,R44)</f>
        <v>0.99390211501762005</v>
      </c>
      <c r="U44" s="27">
        <f>IF(D44 = 0,O44,Q44)</f>
        <v>1.00621446452944</v>
      </c>
      <c r="V44" s="39">
        <f>S44*T44^(1-N44)</f>
        <v>1.2274850915158699</v>
      </c>
      <c r="W44" s="38">
        <f>S44*U44^(N44+1)</f>
        <v>1.2428866097485742</v>
      </c>
      <c r="X44" s="44">
        <f>0.5 * (D44-MAX($D$3:$D$151))/(MIN($D$3:$D$151)-MAX($D$3:$D$151)) + 0.75</f>
        <v>1.242899390491059</v>
      </c>
      <c r="Y44" s="44">
        <f>AVERAGE(D44, F44, G44, H44, I44, J44, K44)</f>
        <v>4.0767502933732533E-2</v>
      </c>
      <c r="Z44" s="22">
        <f>AI44^N44</f>
        <v>1.6102915143414231</v>
      </c>
      <c r="AA44" s="22">
        <f>(Z44+AB44)/2</f>
        <v>2.507243941095473</v>
      </c>
      <c r="AB44" s="22">
        <f>AM44^N44</f>
        <v>3.4041963678495231</v>
      </c>
      <c r="AC44" s="22">
        <v>1</v>
      </c>
      <c r="AD44" s="22">
        <v>1</v>
      </c>
      <c r="AE44" s="22">
        <v>1</v>
      </c>
      <c r="AF44" s="22">
        <f>PERCENTILE($L$2:$L$151, 0.05)</f>
        <v>-2.4581207071075768E-2</v>
      </c>
      <c r="AG44" s="22">
        <f>PERCENTILE($L$2:$L$151, 0.95)</f>
        <v>0.95085622292800409</v>
      </c>
      <c r="AH44" s="22">
        <f>MIN(MAX(L44,AF44), AG44)</f>
        <v>0.244391414517516</v>
      </c>
      <c r="AI44" s="22">
        <f>AH44-$AH$152+1</f>
        <v>1.2689726215885917</v>
      </c>
      <c r="AJ44" s="22">
        <f>PERCENTILE($M$2:$M$151, 0.02)</f>
        <v>-1.1132593852637855</v>
      </c>
      <c r="AK44" s="22">
        <f>PERCENTILE($M$2:$M$151, 0.98)</f>
        <v>1.0497352809010159</v>
      </c>
      <c r="AL44" s="22">
        <f>MIN(MAX(M44,AJ44), AK44)</f>
        <v>-0.26821294469663198</v>
      </c>
      <c r="AM44" s="22">
        <f>AL44-$AL$152 + 1</f>
        <v>1.8450464405671536</v>
      </c>
      <c r="AN44" s="46">
        <v>0</v>
      </c>
      <c r="AO44" s="74">
        <v>0.39</v>
      </c>
      <c r="AP44" s="51">
        <v>0.76</v>
      </c>
      <c r="AQ44" s="50">
        <v>1</v>
      </c>
      <c r="AR44" s="17">
        <f>(AI44^4)*AB44*AE44*AN44</f>
        <v>0</v>
      </c>
      <c r="AS44" s="17">
        <f>(AM44^4) *Z44*AC44*AO44*(M44 &gt; 0)</f>
        <v>0</v>
      </c>
      <c r="AT44" s="17">
        <f>(AM44^4)*AA44*AP44*AQ44</f>
        <v>22.082050094619603</v>
      </c>
      <c r="AU44" s="17">
        <f>MIN(AR44, 0.05*AR$152)</f>
        <v>0</v>
      </c>
      <c r="AV44" s="17">
        <f>MIN(AS44, 0.05*AS$152)</f>
        <v>0</v>
      </c>
      <c r="AW44" s="17">
        <f>MIN(AT44, 0.05*AT$152)</f>
        <v>22.082050094619603</v>
      </c>
      <c r="AX44" s="14">
        <f>AU44/$AU$152</f>
        <v>0</v>
      </c>
      <c r="AY44" s="14">
        <f>AV44/$AV$152</f>
        <v>0</v>
      </c>
      <c r="AZ44" s="67">
        <f>AW44/$AW$152</f>
        <v>6.4938749358875707E-3</v>
      </c>
      <c r="BA44" s="21">
        <f>N44</f>
        <v>2</v>
      </c>
      <c r="BB44" s="66">
        <v>0</v>
      </c>
      <c r="BC44" s="15">
        <f>$D$158*AX44</f>
        <v>0</v>
      </c>
      <c r="BD44" s="19">
        <f>BC44-BB44</f>
        <v>0</v>
      </c>
      <c r="BE44" s="63">
        <f>(IF(BD44 &gt; 0, V44, W44))</f>
        <v>1.2428866097485742</v>
      </c>
      <c r="BF44" s="63">
        <f>IF(BD44&gt;0, S44*(T44^(2-N44)), S44*(U44^(N44 + 2)))</f>
        <v>1.2506104844989727</v>
      </c>
      <c r="BG44" s="46">
        <f>BD44/BE44</f>
        <v>0</v>
      </c>
      <c r="BH44" s="64" t="e">
        <f>BB44/BC44</f>
        <v>#DIV/0!</v>
      </c>
      <c r="BI44" s="66">
        <v>0</v>
      </c>
      <c r="BJ44" s="66">
        <v>121</v>
      </c>
      <c r="BK44" s="66">
        <v>0</v>
      </c>
      <c r="BL44" s="10">
        <f>SUM(BI44:BK44)</f>
        <v>121</v>
      </c>
      <c r="BM44" s="15">
        <f>AY44*$D$157</f>
        <v>0</v>
      </c>
      <c r="BN44" s="9">
        <f>BM44-BL44</f>
        <v>-121</v>
      </c>
      <c r="BO44" s="48">
        <f>IF(BN44&gt;0,V44,W44)</f>
        <v>1.2428866097485742</v>
      </c>
      <c r="BP44" s="48">
        <f xml:space="preserve"> IF(BN44 &gt;0, S44*T44^(2-N44), S44*U44^(N44+2))</f>
        <v>1.2506104844989727</v>
      </c>
      <c r="BQ44" s="48">
        <f>IF(BN44&gt;0, S44*T44^(3-N44), S44*U44^(N44+3))</f>
        <v>1.2583823589950374</v>
      </c>
      <c r="BR44" s="46">
        <f>BN44/BP44</f>
        <v>-96.752747158101556</v>
      </c>
      <c r="BS44" s="64" t="e">
        <f>BL44/BM44</f>
        <v>#DIV/0!</v>
      </c>
      <c r="BT44" s="16">
        <f>BB44+BL44+BV44</f>
        <v>314</v>
      </c>
      <c r="BU44" s="69">
        <f>BC44+BM44+BW44</f>
        <v>61.951566888367424</v>
      </c>
      <c r="BV44" s="66">
        <v>193</v>
      </c>
      <c r="BW44" s="15">
        <f>AZ44*$D$160</f>
        <v>61.951566888367424</v>
      </c>
      <c r="BX44" s="37">
        <f>BW44-BV44</f>
        <v>-131.04843311163256</v>
      </c>
      <c r="BY44" s="54">
        <f>BX44*(BX44&lt;&gt;0)</f>
        <v>-131.04843311163256</v>
      </c>
      <c r="BZ44" s="26">
        <f>BY44/$BY$152</f>
        <v>-0.25446297691579167</v>
      </c>
      <c r="CA44" s="47">
        <f>BZ44 * $BX$152</f>
        <v>-131.04843311163256</v>
      </c>
      <c r="CB44" s="48">
        <f>IF(CA44&gt;0, V44, W44)</f>
        <v>1.2428866097485742</v>
      </c>
      <c r="CC44" s="48">
        <f>IF(BX44&gt;0, S44*T44^(2-N44), S44*U44^(N44+2))</f>
        <v>1.2506104844989727</v>
      </c>
      <c r="CD44" s="65">
        <f>CA44/CB44</f>
        <v>-105.43876817382608</v>
      </c>
      <c r="CE44" s="66">
        <v>0</v>
      </c>
      <c r="CF44" s="15">
        <f>AZ44*$CE$155</f>
        <v>41.736134212949416</v>
      </c>
      <c r="CG44" s="37">
        <f>CF44-CE44</f>
        <v>41.736134212949416</v>
      </c>
      <c r="CH44" s="54">
        <f>CG44*(CG44&lt;&gt;0)</f>
        <v>41.736134212949416</v>
      </c>
      <c r="CI44" s="26">
        <f>CH44/$CH$152</f>
        <v>6.493874935887569E-3</v>
      </c>
      <c r="CJ44" s="47">
        <f>CI44 * $CG$152</f>
        <v>41.736134212949416</v>
      </c>
      <c r="CK44" s="48">
        <f>IF(CA44&gt;0,V44,W44)</f>
        <v>1.2428866097485742</v>
      </c>
      <c r="CL44" s="65">
        <f>CJ44/CK44</f>
        <v>33.580001494579051</v>
      </c>
      <c r="CM44" s="70">
        <f>N44</f>
        <v>2</v>
      </c>
      <c r="CN44" s="1">
        <f>BT44+BV44</f>
        <v>507</v>
      </c>
    </row>
    <row r="45" spans="1:92" x14ac:dyDescent="0.2">
      <c r="A45" s="32" t="s">
        <v>311</v>
      </c>
      <c r="B45">
        <v>0</v>
      </c>
      <c r="C45">
        <v>0</v>
      </c>
      <c r="D45">
        <v>2.4370755093887302E-2</v>
      </c>
      <c r="E45">
        <v>0.97562924490611203</v>
      </c>
      <c r="F45">
        <v>0.75168851807707504</v>
      </c>
      <c r="G45">
        <v>0.75168851807707504</v>
      </c>
      <c r="H45">
        <v>0.114082741328875</v>
      </c>
      <c r="I45">
        <v>0.18261596322607601</v>
      </c>
      <c r="J45">
        <v>0.144337554694694</v>
      </c>
      <c r="K45">
        <v>0.32938864976092203</v>
      </c>
      <c r="L45">
        <v>0.40115594572914898</v>
      </c>
      <c r="M45">
        <v>-0.25926037975303201</v>
      </c>
      <c r="N45" s="21">
        <v>0</v>
      </c>
      <c r="O45">
        <v>1.00070202928806</v>
      </c>
      <c r="P45">
        <v>0.98755320163789295</v>
      </c>
      <c r="Q45">
        <v>1.00114419097754</v>
      </c>
      <c r="R45">
        <v>0.997336113841782</v>
      </c>
      <c r="S45">
        <v>16.7299995422363</v>
      </c>
      <c r="T45" s="27">
        <f>IF(C45,P45,R45)</f>
        <v>0.997336113841782</v>
      </c>
      <c r="U45" s="27">
        <f>IF(D45 = 0,O45,Q45)</f>
        <v>1.00114419097754</v>
      </c>
      <c r="V45" s="39">
        <f>S45*T45^(1-N45)</f>
        <v>16.685432728028744</v>
      </c>
      <c r="W45" s="38">
        <f>S45*U45^(N45+1)</f>
        <v>16.749141856766776</v>
      </c>
      <c r="X45" s="44">
        <f>0.5 * (D45-MAX($D$3:$D$151))/(MIN($D$3:$D$151)-MAX($D$3:$D$151)) + 0.75</f>
        <v>1.2416254743407484</v>
      </c>
      <c r="Y45" s="44">
        <f>AVERAGE(D45, F45, G45, H45, I45, J45, K45)</f>
        <v>0.32831038575122923</v>
      </c>
      <c r="Z45" s="22">
        <f>AI45^N45</f>
        <v>1</v>
      </c>
      <c r="AA45" s="22">
        <f>(Z45+AB45)/2</f>
        <v>1</v>
      </c>
      <c r="AB45" s="22">
        <f>AM45^N45</f>
        <v>1</v>
      </c>
      <c r="AC45" s="22">
        <v>1</v>
      </c>
      <c r="AD45" s="22">
        <v>1</v>
      </c>
      <c r="AE45" s="22">
        <v>1</v>
      </c>
      <c r="AF45" s="22">
        <f>PERCENTILE($L$2:$L$151, 0.05)</f>
        <v>-2.4581207071075768E-2</v>
      </c>
      <c r="AG45" s="22">
        <f>PERCENTILE($L$2:$L$151, 0.95)</f>
        <v>0.95085622292800409</v>
      </c>
      <c r="AH45" s="22">
        <f>MIN(MAX(L45,AF45), AG45)</f>
        <v>0.40115594572914898</v>
      </c>
      <c r="AI45" s="22">
        <f>AH45-$AH$152+1</f>
        <v>1.4257371528002247</v>
      </c>
      <c r="AJ45" s="22">
        <f>PERCENTILE($M$2:$M$151, 0.02)</f>
        <v>-1.1132593852637855</v>
      </c>
      <c r="AK45" s="22">
        <f>PERCENTILE($M$2:$M$151, 0.98)</f>
        <v>1.0497352809010159</v>
      </c>
      <c r="AL45" s="22">
        <f>MIN(MAX(M45,AJ45), AK45)</f>
        <v>-0.25926037975303201</v>
      </c>
      <c r="AM45" s="22">
        <f>AL45-$AL$152 + 1</f>
        <v>1.8539990055107536</v>
      </c>
      <c r="AN45" s="46">
        <v>0</v>
      </c>
      <c r="AO45" s="74">
        <v>0.39</v>
      </c>
      <c r="AP45" s="51">
        <v>0.76</v>
      </c>
      <c r="AQ45" s="50">
        <v>1</v>
      </c>
      <c r="AR45" s="17">
        <f>(AI45^4)*AB45*AE45*AN45</f>
        <v>0</v>
      </c>
      <c r="AS45" s="17">
        <f>(AM45^4) *Z45*AC45*AO45*(M45 &gt; 0)</f>
        <v>0</v>
      </c>
      <c r="AT45" s="17">
        <f>(AM45^4)*AA45*AP45*AQ45</f>
        <v>8.979488109244393</v>
      </c>
      <c r="AU45" s="17">
        <f>MIN(AR45, 0.05*AR$152)</f>
        <v>0</v>
      </c>
      <c r="AV45" s="17">
        <f>MIN(AS45, 0.05*AS$152)</f>
        <v>0</v>
      </c>
      <c r="AW45" s="17">
        <f>MIN(AT45, 0.05*AT$152)</f>
        <v>8.979488109244393</v>
      </c>
      <c r="AX45" s="14">
        <f>AU45/$AU$152</f>
        <v>0</v>
      </c>
      <c r="AY45" s="14">
        <f>AV45/$AV$152</f>
        <v>0</v>
      </c>
      <c r="AZ45" s="67">
        <f>AW45/$AW$152</f>
        <v>2.6406820254397732E-3</v>
      </c>
      <c r="BA45" s="21">
        <f>N45</f>
        <v>0</v>
      </c>
      <c r="BB45" s="66">
        <v>0</v>
      </c>
      <c r="BC45" s="15">
        <f>$D$158*AX45</f>
        <v>0</v>
      </c>
      <c r="BD45" s="19">
        <f>BC45-BB45</f>
        <v>0</v>
      </c>
      <c r="BE45" s="63">
        <f>(IF(BD45 &gt; 0, V45, W45))</f>
        <v>16.749141856766776</v>
      </c>
      <c r="BF45" s="63">
        <f>IF(BD45&gt;0, S45*(T45^(2-N45)), S45*(U45^(N45 + 2)))</f>
        <v>16.768306073760826</v>
      </c>
      <c r="BG45" s="46">
        <f>BD45/BE45</f>
        <v>0</v>
      </c>
      <c r="BH45" s="64" t="e">
        <f>BB45/BC45</f>
        <v>#DIV/0!</v>
      </c>
      <c r="BI45" s="66">
        <v>0</v>
      </c>
      <c r="BJ45" s="66">
        <v>0</v>
      </c>
      <c r="BK45" s="66">
        <v>0</v>
      </c>
      <c r="BL45" s="10">
        <f>SUM(BI45:BK45)</f>
        <v>0</v>
      </c>
      <c r="BM45" s="15">
        <f>AY45*$D$157</f>
        <v>0</v>
      </c>
      <c r="BN45" s="9">
        <f>BM45-BL45</f>
        <v>0</v>
      </c>
      <c r="BO45" s="48">
        <f>IF(BN45&gt;0,V45,W45)</f>
        <v>16.749141856766776</v>
      </c>
      <c r="BP45" s="48">
        <f xml:space="preserve"> IF(BN45 &gt;0, S45*T45^(2-N45), S45*U45^(N45+2))</f>
        <v>16.768306073760826</v>
      </c>
      <c r="BQ45" s="48">
        <f>IF(BN45&gt;0, S45*T45^(3-N45), S45*U45^(N45+3))</f>
        <v>16.787492218279052</v>
      </c>
      <c r="BR45" s="46">
        <f>BN45/BP45</f>
        <v>0</v>
      </c>
      <c r="BS45" s="64" t="e">
        <f>BL45/BM45</f>
        <v>#DIV/0!</v>
      </c>
      <c r="BT45" s="16">
        <f>BB45+BL45+BV45</f>
        <v>0</v>
      </c>
      <c r="BU45" s="69">
        <f>BC45+BM45+BW45</f>
        <v>25.192106522695436</v>
      </c>
      <c r="BV45" s="66">
        <v>0</v>
      </c>
      <c r="BW45" s="15">
        <f>AZ45*$D$160</f>
        <v>25.192106522695436</v>
      </c>
      <c r="BX45" s="37">
        <f>BW45-BV45</f>
        <v>25.192106522695436</v>
      </c>
      <c r="BY45" s="54">
        <f>BX45*(BX45&lt;&gt;0)</f>
        <v>25.192106522695436</v>
      </c>
      <c r="BZ45" s="26">
        <f>BY45/$BY$152</f>
        <v>4.8916711694554298E-2</v>
      </c>
      <c r="CA45" s="47">
        <f>BZ45 * $BX$152</f>
        <v>25.192106522695436</v>
      </c>
      <c r="CB45" s="48">
        <f>IF(CA45&gt;0, V45, W45)</f>
        <v>16.685432728028744</v>
      </c>
      <c r="CC45" s="48">
        <f>IF(BX45&gt;0, S45*T45^(2-N45), S45*U45^(N45+2))</f>
        <v>16.640984634740668</v>
      </c>
      <c r="CD45" s="65">
        <f>CA45/CB45</f>
        <v>1.5098263816902333</v>
      </c>
      <c r="CE45" s="66">
        <v>0</v>
      </c>
      <c r="CF45" s="15">
        <f>AZ45*$CE$155</f>
        <v>16.971663377501422</v>
      </c>
      <c r="CG45" s="37">
        <f>CF45-CE45</f>
        <v>16.971663377501422</v>
      </c>
      <c r="CH45" s="54">
        <f>CG45*(CG45&lt;&gt;0)</f>
        <v>16.971663377501422</v>
      </c>
      <c r="CI45" s="26">
        <f>CH45/$CH$152</f>
        <v>2.6406820254397723E-3</v>
      </c>
      <c r="CJ45" s="47">
        <f>CI45 * $CG$152</f>
        <v>16.971663377501422</v>
      </c>
      <c r="CK45" s="48">
        <f>IF(CA45&gt;0,V45,W45)</f>
        <v>16.685432728028744</v>
      </c>
      <c r="CL45" s="65">
        <f>CJ45/CK45</f>
        <v>1.0171545235978123</v>
      </c>
      <c r="CM45" s="70">
        <f>N45</f>
        <v>0</v>
      </c>
      <c r="CN45" s="1">
        <f>BT45+BV45</f>
        <v>0</v>
      </c>
    </row>
    <row r="46" spans="1:92" x14ac:dyDescent="0.2">
      <c r="A46" s="32" t="s">
        <v>152</v>
      </c>
      <c r="B46">
        <v>1</v>
      </c>
      <c r="C46">
        <v>1</v>
      </c>
      <c r="D46">
        <v>0.452852153667054</v>
      </c>
      <c r="E46">
        <v>0.547147846332945</v>
      </c>
      <c r="F46">
        <v>0.605080831408776</v>
      </c>
      <c r="G46">
        <v>0.605080831408776</v>
      </c>
      <c r="H46">
        <v>0.23569651741293501</v>
      </c>
      <c r="I46">
        <v>0.14676616915422799</v>
      </c>
      <c r="J46">
        <v>0.185989986138204</v>
      </c>
      <c r="K46">
        <v>0.33546829275836398</v>
      </c>
      <c r="L46">
        <v>0.27783071289480099</v>
      </c>
      <c r="M46">
        <v>-1.0330708039557399</v>
      </c>
      <c r="N46" s="21">
        <v>0</v>
      </c>
      <c r="O46">
        <v>1.0057144290992599</v>
      </c>
      <c r="P46">
        <v>0.95902288599918895</v>
      </c>
      <c r="Q46">
        <v>1.01686630952121</v>
      </c>
      <c r="R46">
        <v>0.99061194368820504</v>
      </c>
      <c r="S46">
        <v>10.270000457763601</v>
      </c>
      <c r="T46" s="27">
        <f>IF(C46,P46,R46)</f>
        <v>0.95902288599918895</v>
      </c>
      <c r="U46" s="27">
        <f>IF(D46 = 0,O46,Q46)</f>
        <v>1.01686630952121</v>
      </c>
      <c r="V46" s="39">
        <f>S46*T46^(1-N46)</f>
        <v>9.84916547821744</v>
      </c>
      <c r="W46" s="38">
        <f>S46*U46^(N46+1)</f>
        <v>10.44321746426721</v>
      </c>
      <c r="X46" s="44">
        <f>0.5 * (D46-MAX($D$3:$D$151))/(MIN($D$3:$D$151)-MAX($D$3:$D$151)) + 0.75</f>
        <v>1.0139153105913379</v>
      </c>
      <c r="Y46" s="44">
        <f>AVERAGE(D46, F46, G46, H46, I46, J46, K46)</f>
        <v>0.36670496884976245</v>
      </c>
      <c r="Z46" s="22">
        <f>AI46^N46</f>
        <v>1</v>
      </c>
      <c r="AA46" s="22">
        <f>(Z46+AB46)/2</f>
        <v>1</v>
      </c>
      <c r="AB46" s="22">
        <f>AM46^N46</f>
        <v>1</v>
      </c>
      <c r="AC46" s="22">
        <v>1</v>
      </c>
      <c r="AD46" s="22">
        <v>1</v>
      </c>
      <c r="AE46" s="22">
        <v>1</v>
      </c>
      <c r="AF46" s="22">
        <f>PERCENTILE($L$2:$L$151, 0.05)</f>
        <v>-2.4581207071075768E-2</v>
      </c>
      <c r="AG46" s="22">
        <f>PERCENTILE($L$2:$L$151, 0.95)</f>
        <v>0.95085622292800409</v>
      </c>
      <c r="AH46" s="22">
        <f>MIN(MAX(L46,AF46), AG46)</f>
        <v>0.27783071289480099</v>
      </c>
      <c r="AI46" s="22">
        <f>AH46-$AH$152+1</f>
        <v>1.3024119199658768</v>
      </c>
      <c r="AJ46" s="22">
        <f>PERCENTILE($M$2:$M$151, 0.02)</f>
        <v>-1.1132593852637855</v>
      </c>
      <c r="AK46" s="22">
        <f>PERCENTILE($M$2:$M$151, 0.98)</f>
        <v>1.0497352809010159</v>
      </c>
      <c r="AL46" s="22">
        <f>MIN(MAX(M46,AJ46), AK46)</f>
        <v>-1.0330708039557399</v>
      </c>
      <c r="AM46" s="22">
        <f>AL46-$AL$152 + 1</f>
        <v>1.0801885813080456</v>
      </c>
      <c r="AN46" s="46">
        <v>1</v>
      </c>
      <c r="AO46" s="51">
        <v>1</v>
      </c>
      <c r="AP46" s="51">
        <v>1</v>
      </c>
      <c r="AQ46" s="21">
        <v>1</v>
      </c>
      <c r="AR46" s="17">
        <f>(AI46^4)*AB46*AE46*AN46</f>
        <v>2.877355013664503</v>
      </c>
      <c r="AS46" s="17">
        <f>(AM46^4) *Z46*AC46*AO46*(M46 &gt; 0)</f>
        <v>0</v>
      </c>
      <c r="AT46" s="17">
        <f>(AM46^4)*AA46*AP46*AQ46</f>
        <v>1.3614394414593238</v>
      </c>
      <c r="AU46" s="17">
        <f>MIN(AR46, 0.05*AR$152)</f>
        <v>2.877355013664503</v>
      </c>
      <c r="AV46" s="17">
        <f>MIN(AS46, 0.05*AS$152)</f>
        <v>0</v>
      </c>
      <c r="AW46" s="17">
        <f>MIN(AT46, 0.05*AT$152)</f>
        <v>1.3614394414593238</v>
      </c>
      <c r="AX46" s="14">
        <f>AU46/$AU$152</f>
        <v>5.1658595306537476E-3</v>
      </c>
      <c r="AY46" s="14">
        <f>AV46/$AV$152</f>
        <v>0</v>
      </c>
      <c r="AZ46" s="67">
        <f>AW46/$AW$152</f>
        <v>4.0037122584807614E-4</v>
      </c>
      <c r="BA46" s="21">
        <f>N46</f>
        <v>0</v>
      </c>
      <c r="BB46" s="66">
        <v>626</v>
      </c>
      <c r="BC46" s="15">
        <f>$D$158*AX46</f>
        <v>659.88173058617906</v>
      </c>
      <c r="BD46" s="19">
        <f>BC46-BB46</f>
        <v>33.88173058617906</v>
      </c>
      <c r="BE46" s="63">
        <f>(IF(BD46 &gt; 0, V46, W46))</f>
        <v>9.84916547821744</v>
      </c>
      <c r="BF46" s="63">
        <f>IF(BD46&gt;0, S46*(T46^(2-N46)), S46*(U46^(N46 + 2)))</f>
        <v>9.4455751016036711</v>
      </c>
      <c r="BG46" s="46">
        <f>BD46/BE46</f>
        <v>3.4400610550317583</v>
      </c>
      <c r="BH46" s="64">
        <f>BB46/BC46</f>
        <v>0.94865484371558273</v>
      </c>
      <c r="BI46" s="66">
        <v>370</v>
      </c>
      <c r="BJ46" s="66">
        <v>0</v>
      </c>
      <c r="BK46" s="66">
        <v>103</v>
      </c>
      <c r="BL46" s="10">
        <f>SUM(BI46:BK46)</f>
        <v>473</v>
      </c>
      <c r="BM46" s="15">
        <f>AY46*$D$157</f>
        <v>0</v>
      </c>
      <c r="BN46" s="9">
        <f>BM46-BL46</f>
        <v>-473</v>
      </c>
      <c r="BO46" s="48">
        <f>IF(BN46&gt;0,V46,W46)</f>
        <v>10.44321746426721</v>
      </c>
      <c r="BP46" s="48">
        <f xml:space="preserve"> IF(BN46 &gt;0, S46*T46^(2-N46), S46*U46^(N46+2))</f>
        <v>10.619356002416849</v>
      </c>
      <c r="BQ46" s="48">
        <f>IF(BN46&gt;0, S46*T46^(3-N46), S46*U46^(N46+3))</f>
        <v>10.798465347669531</v>
      </c>
      <c r="BR46" s="46">
        <f>BN46/BP46</f>
        <v>-44.541307391177995</v>
      </c>
      <c r="BS46" s="64" t="e">
        <f>BL46/BM46</f>
        <v>#DIV/0!</v>
      </c>
      <c r="BT46" s="16">
        <f>BB46+BL46+BV46</f>
        <v>1099</v>
      </c>
      <c r="BU46" s="69">
        <f>BC46+BM46+BW46</f>
        <v>663.70127208076974</v>
      </c>
      <c r="BV46" s="66">
        <v>0</v>
      </c>
      <c r="BW46" s="15">
        <f>AZ46*$D$160</f>
        <v>3.8195414945906463</v>
      </c>
      <c r="BX46" s="37">
        <f>BW46-BV46</f>
        <v>3.8195414945906463</v>
      </c>
      <c r="BY46" s="54">
        <f>BX46*(BX46&lt;&gt;0)</f>
        <v>3.8195414945906463</v>
      </c>
      <c r="BZ46" s="26">
        <f>BY46/$BY$152</f>
        <v>7.4165854263896127E-3</v>
      </c>
      <c r="CA46" s="47">
        <f>BZ46 * $BX$152</f>
        <v>3.8195414945906463</v>
      </c>
      <c r="CB46" s="48">
        <f>IF(CA46&gt;0, V46, W46)</f>
        <v>9.84916547821744</v>
      </c>
      <c r="CC46" s="48">
        <f>IF(BX46&gt;0, S46*T46^(2-N46), S46*U46^(N46+2))</f>
        <v>9.4455751016036711</v>
      </c>
      <c r="CD46" s="65">
        <f>CA46/CB46</f>
        <v>0.38780356600140392</v>
      </c>
      <c r="CE46" s="66">
        <v>0</v>
      </c>
      <c r="CF46" s="15">
        <f>AZ46*$CE$155</f>
        <v>2.5731858685255853</v>
      </c>
      <c r="CG46" s="37">
        <f>CF46-CE46</f>
        <v>2.5731858685255853</v>
      </c>
      <c r="CH46" s="54">
        <f>CG46*(CG46&lt;&gt;0)</f>
        <v>2.5731858685255853</v>
      </c>
      <c r="CI46" s="26">
        <f>CH46/$CH$152</f>
        <v>4.0037122584807603E-4</v>
      </c>
      <c r="CJ46" s="47">
        <f>CI46 * $CG$152</f>
        <v>2.5731858685255853</v>
      </c>
      <c r="CK46" s="48">
        <f>IF(CA46&gt;0,V46,W46)</f>
        <v>9.84916547821744</v>
      </c>
      <c r="CL46" s="65">
        <f>CJ46/CK46</f>
        <v>0.26125927868878651</v>
      </c>
      <c r="CM46" s="70">
        <f>N46</f>
        <v>0</v>
      </c>
      <c r="CN46" s="1">
        <f>BT46+BV46</f>
        <v>1099</v>
      </c>
    </row>
    <row r="47" spans="1:92" x14ac:dyDescent="0.2">
      <c r="A47" s="32" t="s">
        <v>201</v>
      </c>
      <c r="B47">
        <v>0</v>
      </c>
      <c r="C47">
        <v>0</v>
      </c>
      <c r="D47">
        <v>0.126248501797842</v>
      </c>
      <c r="E47">
        <v>0.87375149820215703</v>
      </c>
      <c r="F47">
        <v>0.15467196819085399</v>
      </c>
      <c r="G47">
        <v>0.15467196819085399</v>
      </c>
      <c r="H47">
        <v>0.53071458420392803</v>
      </c>
      <c r="I47">
        <v>0.19619724195570401</v>
      </c>
      <c r="J47">
        <v>0.32268364954933598</v>
      </c>
      <c r="K47">
        <v>0.223405718769247</v>
      </c>
      <c r="L47">
        <v>0.9445845030062</v>
      </c>
      <c r="M47">
        <v>0.76656485359698101</v>
      </c>
      <c r="N47" s="21">
        <v>0</v>
      </c>
      <c r="O47">
        <v>1.00028919994764</v>
      </c>
      <c r="P47">
        <v>1.00228081592903</v>
      </c>
      <c r="Q47">
        <v>1.00027897635133</v>
      </c>
      <c r="R47">
        <v>0.99433019222916696</v>
      </c>
      <c r="S47">
        <v>11</v>
      </c>
      <c r="T47" s="27">
        <f>IF(C47,P47,R47)</f>
        <v>0.99433019222916696</v>
      </c>
      <c r="U47" s="27">
        <f>IF(D47 = 0,O47,Q47)</f>
        <v>1.00027897635133</v>
      </c>
      <c r="V47" s="39">
        <f>S47*T47^(1-N47)</f>
        <v>10.937632114520836</v>
      </c>
      <c r="W47" s="38">
        <f>S47*U47^(N47+1)</f>
        <v>11.003068739864631</v>
      </c>
      <c r="X47" s="44">
        <f>0.5 * (D47-MAX($D$3:$D$151))/(MIN($D$3:$D$151)-MAX($D$3:$D$151)) + 0.75</f>
        <v>1.1874840379525429</v>
      </c>
      <c r="Y47" s="44">
        <f>AVERAGE(D47, F47, G47, H47, I47, J47, K47)</f>
        <v>0.24408480466539501</v>
      </c>
      <c r="Z47" s="22">
        <f>AI47^N47</f>
        <v>1</v>
      </c>
      <c r="AA47" s="22">
        <f>(Z47+AB47)/2</f>
        <v>1</v>
      </c>
      <c r="AB47" s="22">
        <f>AM47^N47</f>
        <v>1</v>
      </c>
      <c r="AC47" s="22">
        <v>1</v>
      </c>
      <c r="AD47" s="22">
        <v>1</v>
      </c>
      <c r="AE47" s="22">
        <v>1</v>
      </c>
      <c r="AF47" s="22">
        <f>PERCENTILE($L$2:$L$151, 0.05)</f>
        <v>-2.4581207071075768E-2</v>
      </c>
      <c r="AG47" s="22">
        <f>PERCENTILE($L$2:$L$151, 0.95)</f>
        <v>0.95085622292800409</v>
      </c>
      <c r="AH47" s="22">
        <f>MIN(MAX(L47,AF47), AG47)</f>
        <v>0.9445845030062</v>
      </c>
      <c r="AI47" s="22">
        <f>AH47-$AH$152+1</f>
        <v>1.9691657100772759</v>
      </c>
      <c r="AJ47" s="22">
        <f>PERCENTILE($M$2:$M$151, 0.02)</f>
        <v>-1.1132593852637855</v>
      </c>
      <c r="AK47" s="22">
        <f>PERCENTILE($M$2:$M$151, 0.98)</f>
        <v>1.0497352809010159</v>
      </c>
      <c r="AL47" s="22">
        <f>MIN(MAX(M47,AJ47), AK47)</f>
        <v>0.76656485359698101</v>
      </c>
      <c r="AM47" s="22">
        <f>AL47-$AL$152 + 1</f>
        <v>2.8798242388607664</v>
      </c>
      <c r="AN47" s="46">
        <v>0</v>
      </c>
      <c r="AO47" s="74">
        <v>0.39</v>
      </c>
      <c r="AP47" s="51">
        <v>0.76</v>
      </c>
      <c r="AQ47" s="50">
        <v>1</v>
      </c>
      <c r="AR47" s="17">
        <f>(AI47^4)*AB47*AE47*AN47</f>
        <v>0</v>
      </c>
      <c r="AS47" s="17">
        <f>(AM47^4) *Z47*AC47*AO47*(M47 &gt; 0)</f>
        <v>26.824308676984124</v>
      </c>
      <c r="AT47" s="17">
        <f>(AM47^4)*AA47*AP47*AQ47</f>
        <v>52.273011780789574</v>
      </c>
      <c r="AU47" s="17">
        <f>MIN(AR47, 0.05*AR$152)</f>
        <v>0</v>
      </c>
      <c r="AV47" s="17">
        <f>MIN(AS47, 0.05*AS$152)</f>
        <v>26.824308676984124</v>
      </c>
      <c r="AW47" s="17">
        <f>MIN(AT47, 0.05*AT$152)</f>
        <v>52.273011780789574</v>
      </c>
      <c r="AX47" s="14">
        <f>AU47/$AU$152</f>
        <v>0</v>
      </c>
      <c r="AY47" s="14">
        <f>AV47/$AV$152</f>
        <v>1.7467617355492467E-2</v>
      </c>
      <c r="AZ47" s="67">
        <f>AW47/$AW$152</f>
        <v>1.5372413320868916E-2</v>
      </c>
      <c r="BA47" s="21">
        <f>N47</f>
        <v>0</v>
      </c>
      <c r="BB47" s="66">
        <v>0</v>
      </c>
      <c r="BC47" s="15">
        <f>$D$158*AX47</f>
        <v>0</v>
      </c>
      <c r="BD47" s="19">
        <f>BC47-BB47</f>
        <v>0</v>
      </c>
      <c r="BE47" s="63">
        <f>(IF(BD47 &gt; 0, V47, W47))</f>
        <v>11.003068739864631</v>
      </c>
      <c r="BF47" s="63">
        <f>IF(BD47&gt;0, S47*(T47^(2-N47)), S47*(U47^(N47 + 2)))</f>
        <v>11.006138335835111</v>
      </c>
      <c r="BG47" s="46">
        <f>BD47/BE47</f>
        <v>0</v>
      </c>
      <c r="BH47" s="64" t="e">
        <f>BB47/BC47</f>
        <v>#DIV/0!</v>
      </c>
      <c r="BI47" s="66">
        <v>0</v>
      </c>
      <c r="BJ47" s="66">
        <v>3487</v>
      </c>
      <c r="BK47" s="66">
        <v>0</v>
      </c>
      <c r="BL47" s="10">
        <f>SUM(BI47:BK47)</f>
        <v>3487</v>
      </c>
      <c r="BM47" s="15">
        <f>AY47*$D$157</f>
        <v>3168.5908530516226</v>
      </c>
      <c r="BN47" s="9">
        <f>BM47-BL47</f>
        <v>-318.40914694837738</v>
      </c>
      <c r="BO47" s="48">
        <f>IF(BN47&gt;0,V47,W47)</f>
        <v>11.003068739864631</v>
      </c>
      <c r="BP47" s="48">
        <f xml:space="preserve"> IF(BN47 &gt;0, S47*T47^(2-N47), S47*U47^(N47+2))</f>
        <v>11.006138335835111</v>
      </c>
      <c r="BQ47" s="48">
        <f>IF(BN47&gt;0, S47*T47^(3-N47), S47*U47^(N47+3))</f>
        <v>11.009208788150275</v>
      </c>
      <c r="BR47" s="46">
        <f>BN47/BP47</f>
        <v>-28.93014218362698</v>
      </c>
      <c r="BS47" s="64">
        <f>BL47/BM47</f>
        <v>1.1004891958965679</v>
      </c>
      <c r="BT47" s="16">
        <f>BB47+BL47+BV47</f>
        <v>3641</v>
      </c>
      <c r="BU47" s="69">
        <f>BC47+BM47+BW47</f>
        <v>3315.2436761327122</v>
      </c>
      <c r="BV47" s="66">
        <v>154</v>
      </c>
      <c r="BW47" s="15">
        <f>AZ47*$D$160</f>
        <v>146.65282308108945</v>
      </c>
      <c r="BX47" s="37">
        <f>BW47-BV47</f>
        <v>-7.3471769189105487</v>
      </c>
      <c r="BY47" s="54">
        <f>BX47*(BX47&lt;&gt;0)</f>
        <v>-7.3471769189105487</v>
      </c>
      <c r="BZ47" s="26">
        <f>BY47/$BY$152</f>
        <v>-1.4266362949340887E-2</v>
      </c>
      <c r="CA47" s="47">
        <f>BZ47 * $BX$152</f>
        <v>-7.3471769189105487</v>
      </c>
      <c r="CB47" s="48">
        <f>IF(CA47&gt;0, V47, W47)</f>
        <v>11.003068739864631</v>
      </c>
      <c r="CC47" s="48">
        <f>IF(BX47&gt;0, S47*T47^(2-N47), S47*U47^(N47+2))</f>
        <v>11.006138335835111</v>
      </c>
      <c r="CD47" s="65">
        <f>CA47/CB47</f>
        <v>-0.66773889108693685</v>
      </c>
      <c r="CE47" s="66">
        <v>0</v>
      </c>
      <c r="CF47" s="15">
        <f>AZ47*$CE$155</f>
        <v>98.798500413224531</v>
      </c>
      <c r="CG47" s="37">
        <f>CF47-CE47</f>
        <v>98.798500413224531</v>
      </c>
      <c r="CH47" s="54">
        <f>CG47*(CG47&lt;&gt;0)</f>
        <v>98.798500413224531</v>
      </c>
      <c r="CI47" s="26">
        <f>CH47/$CH$152</f>
        <v>1.5372413320868913E-2</v>
      </c>
      <c r="CJ47" s="47">
        <f>CI47 * $CG$152</f>
        <v>98.798500413224531</v>
      </c>
      <c r="CK47" s="48">
        <f>IF(CA47&gt;0,V47,W47)</f>
        <v>11.003068739864631</v>
      </c>
      <c r="CL47" s="65">
        <f>CJ47/CK47</f>
        <v>8.9791768777443846</v>
      </c>
      <c r="CM47" s="70">
        <f>N47</f>
        <v>0</v>
      </c>
      <c r="CN47" s="1">
        <f>BT47+BV47</f>
        <v>3795</v>
      </c>
    </row>
    <row r="48" spans="1:92" x14ac:dyDescent="0.2">
      <c r="A48" s="32" t="s">
        <v>302</v>
      </c>
      <c r="B48">
        <v>0</v>
      </c>
      <c r="C48">
        <v>1</v>
      </c>
      <c r="D48">
        <v>0.73871354374750298</v>
      </c>
      <c r="E48">
        <v>0.26128645625249702</v>
      </c>
      <c r="F48">
        <v>0.811283273738577</v>
      </c>
      <c r="G48">
        <v>0.811283273738577</v>
      </c>
      <c r="H48">
        <v>0.50083577099874599</v>
      </c>
      <c r="I48">
        <v>0.71562891767655601</v>
      </c>
      <c r="J48">
        <v>0.59867567240830499</v>
      </c>
      <c r="K48">
        <v>0.69691861750067596</v>
      </c>
      <c r="L48">
        <v>0.69957034441030996</v>
      </c>
      <c r="M48">
        <v>1.09552541525887</v>
      </c>
      <c r="N48" s="21">
        <v>0</v>
      </c>
      <c r="O48">
        <v>1.0002885446994401</v>
      </c>
      <c r="P48">
        <v>1.0035135846065799</v>
      </c>
      <c r="Q48">
        <v>1.0074000833644099</v>
      </c>
      <c r="R48">
        <v>1.0077534393696199</v>
      </c>
      <c r="S48">
        <v>2.8399999141693102</v>
      </c>
      <c r="T48" s="27">
        <f>IF(C48,P48,R48)</f>
        <v>1.0035135846065799</v>
      </c>
      <c r="U48" s="27">
        <f>IF(D48 = 0,O48,Q48)</f>
        <v>1.0074000833644099</v>
      </c>
      <c r="V48" s="39">
        <f>S48*T48^(1-N48)</f>
        <v>2.8499784941504238</v>
      </c>
      <c r="W48" s="38">
        <f>S48*U48^(N48+1)</f>
        <v>2.8610161502890801</v>
      </c>
      <c r="X48" s="44">
        <f>0.5 * (D48-MAX($D$3:$D$151))/(MIN($D$3:$D$151)-MAX($D$3:$D$151)) + 0.75</f>
        <v>0.86199846154815152</v>
      </c>
      <c r="Y48" s="44">
        <f>AVERAGE(D48, F48, G48, H48, I48, J48, K48)</f>
        <v>0.69619129568699134</v>
      </c>
      <c r="Z48" s="22">
        <f>AI48^N48</f>
        <v>1</v>
      </c>
      <c r="AA48" s="22">
        <f>(Z48+AB48)/2</f>
        <v>1</v>
      </c>
      <c r="AB48" s="22">
        <f>AM48^N48</f>
        <v>1</v>
      </c>
      <c r="AC48" s="22">
        <v>1</v>
      </c>
      <c r="AD48" s="22">
        <v>1</v>
      </c>
      <c r="AE48" s="22">
        <v>1</v>
      </c>
      <c r="AF48" s="22">
        <f>PERCENTILE($L$2:$L$151, 0.05)</f>
        <v>-2.4581207071075768E-2</v>
      </c>
      <c r="AG48" s="22">
        <f>PERCENTILE($L$2:$L$151, 0.95)</f>
        <v>0.95085622292800409</v>
      </c>
      <c r="AH48" s="22">
        <f>MIN(MAX(L48,AF48), AG48)</f>
        <v>0.69957034441030996</v>
      </c>
      <c r="AI48" s="22">
        <f>AH48-$AH$152+1</f>
        <v>1.7241515514813859</v>
      </c>
      <c r="AJ48" s="22">
        <f>PERCENTILE($M$2:$M$151, 0.02)</f>
        <v>-1.1132593852637855</v>
      </c>
      <c r="AK48" s="22">
        <f>PERCENTILE($M$2:$M$151, 0.98)</f>
        <v>1.0497352809010159</v>
      </c>
      <c r="AL48" s="22">
        <f>MIN(MAX(M48,AJ48), AK48)</f>
        <v>1.0497352809010159</v>
      </c>
      <c r="AM48" s="22">
        <f>AL48-$AL$152 + 1</f>
        <v>3.1629946661648014</v>
      </c>
      <c r="AN48" s="46">
        <v>0</v>
      </c>
      <c r="AO48" s="74">
        <v>0.39</v>
      </c>
      <c r="AP48" s="51">
        <v>0.76</v>
      </c>
      <c r="AQ48" s="50">
        <v>1</v>
      </c>
      <c r="AR48" s="17">
        <f>(AI48^4)*AB48*AE48*AN48</f>
        <v>0</v>
      </c>
      <c r="AS48" s="17">
        <f>(AM48^4) *Z48*AC48*AO48*(M48 &gt; 0)</f>
        <v>39.035383035599537</v>
      </c>
      <c r="AT48" s="17">
        <f>(AM48^4)*AA48*AP48*AQ48</f>
        <v>76.068951556552932</v>
      </c>
      <c r="AU48" s="17">
        <f>MIN(AR48, 0.05*AR$152)</f>
        <v>0</v>
      </c>
      <c r="AV48" s="17">
        <f>MIN(AS48, 0.05*AS$152)</f>
        <v>39.035383035599537</v>
      </c>
      <c r="AW48" s="17">
        <f>MIN(AT48, 0.05*AT$152)</f>
        <v>76.068951556552932</v>
      </c>
      <c r="AX48" s="14">
        <f>AU48/$AU$152</f>
        <v>0</v>
      </c>
      <c r="AY48" s="14">
        <f>AV48/$AV$152</f>
        <v>2.5419299427313188E-2</v>
      </c>
      <c r="AZ48" s="67">
        <f>AW48/$AW$152</f>
        <v>2.2370307819956716E-2</v>
      </c>
      <c r="BA48" s="21">
        <f>N48</f>
        <v>0</v>
      </c>
      <c r="BB48" s="66">
        <v>0</v>
      </c>
      <c r="BC48" s="15">
        <f>$D$158*AX48</f>
        <v>0</v>
      </c>
      <c r="BD48" s="19">
        <f>BC48-BB48</f>
        <v>0</v>
      </c>
      <c r="BE48" s="63">
        <f>(IF(BD48 &gt; 0, V48, W48))</f>
        <v>2.8610161502890801</v>
      </c>
      <c r="BF48" s="63">
        <f>IF(BD48&gt;0, S48*(T48^(2-N48)), S48*(U48^(N48 + 2)))</f>
        <v>2.8821879083081421</v>
      </c>
      <c r="BG48" s="46">
        <f>BD48/BE48</f>
        <v>0</v>
      </c>
      <c r="BH48" s="64" t="e">
        <f>BB48/BC48</f>
        <v>#DIV/0!</v>
      </c>
      <c r="BI48" s="66">
        <v>1110</v>
      </c>
      <c r="BJ48" s="66">
        <v>2232</v>
      </c>
      <c r="BK48" s="66">
        <v>0</v>
      </c>
      <c r="BL48" s="10">
        <f>SUM(BI48:BK48)</f>
        <v>3342</v>
      </c>
      <c r="BM48" s="15">
        <f>AY48*$D$157</f>
        <v>4611.010077515758</v>
      </c>
      <c r="BN48" s="9">
        <f>BM48-BL48</f>
        <v>1269.010077515758</v>
      </c>
      <c r="BO48" s="48">
        <f>IF(BN48&gt;0,V48,W48)</f>
        <v>2.8499784941504238</v>
      </c>
      <c r="BP48" s="48">
        <f xml:space="preserve"> IF(BN48 &gt;0, S48*T48^(2-N48), S48*U48^(N48+2))</f>
        <v>2.859992134716554</v>
      </c>
      <c r="BQ48" s="48">
        <f>IF(BN48&gt;0, S48*T48^(3-N48), S48*U48^(N48+3))</f>
        <v>2.8700409590560341</v>
      </c>
      <c r="BR48" s="46">
        <f>BN48/BP48</f>
        <v>443.71103756253024</v>
      </c>
      <c r="BS48" s="64">
        <f>BL48/BM48</f>
        <v>0.72478696507220519</v>
      </c>
      <c r="BT48" s="16">
        <f>BB48+BL48+BV48</f>
        <v>3552</v>
      </c>
      <c r="BU48" s="69">
        <f>BC48+BM48+BW48</f>
        <v>4824.4228141181447</v>
      </c>
      <c r="BV48" s="66">
        <v>210</v>
      </c>
      <c r="BW48" s="15">
        <f>AZ48*$D$160</f>
        <v>213.41273660238707</v>
      </c>
      <c r="BX48" s="37">
        <f>BW48-BV48</f>
        <v>3.4127366023870707</v>
      </c>
      <c r="BY48" s="54">
        <f>BX48*(BX48&lt;&gt;0)</f>
        <v>3.4127366023870707</v>
      </c>
      <c r="BZ48" s="26">
        <f>BY48/$BY$152</f>
        <v>6.6266730143438339E-3</v>
      </c>
      <c r="CA48" s="47">
        <f>BZ48 * $BX$152</f>
        <v>3.4127366023870707</v>
      </c>
      <c r="CB48" s="48">
        <f>IF(CA48&gt;0, V48, W48)</f>
        <v>2.8499784941504238</v>
      </c>
      <c r="CC48" s="48">
        <f>IF(BX48&gt;0, S48*T48^(2-N48), S48*U48^(N48+2))</f>
        <v>2.859992134716554</v>
      </c>
      <c r="CD48" s="65">
        <f>CA48/CB48</f>
        <v>1.1974604753655884</v>
      </c>
      <c r="CE48" s="66">
        <v>0</v>
      </c>
      <c r="CF48" s="15">
        <f>AZ48*$CE$155</f>
        <v>143.77396835886182</v>
      </c>
      <c r="CG48" s="37">
        <f>CF48-CE48</f>
        <v>143.77396835886182</v>
      </c>
      <c r="CH48" s="54">
        <f>CG48*(CG48&lt;&gt;0)</f>
        <v>143.77396835886182</v>
      </c>
      <c r="CI48" s="26">
        <f>CH48/$CH$152</f>
        <v>2.2370307819956713E-2</v>
      </c>
      <c r="CJ48" s="47">
        <f>CI48 * $CG$152</f>
        <v>143.77396835886182</v>
      </c>
      <c r="CK48" s="48">
        <f>IF(CA48&gt;0,V48,W48)</f>
        <v>2.8499784941504238</v>
      </c>
      <c r="CL48" s="65">
        <f>CJ48/CK48</f>
        <v>50.447387113256347</v>
      </c>
      <c r="CM48" s="70">
        <f>N48</f>
        <v>0</v>
      </c>
      <c r="CN48" s="1">
        <f>BT48+BV48</f>
        <v>3762</v>
      </c>
    </row>
    <row r="49" spans="1:92" x14ac:dyDescent="0.2">
      <c r="A49" s="32" t="s">
        <v>114</v>
      </c>
      <c r="B49">
        <v>0</v>
      </c>
      <c r="C49">
        <v>0</v>
      </c>
      <c r="D49">
        <v>0.49427083333333299</v>
      </c>
      <c r="E49">
        <v>0.50572916666666601</v>
      </c>
      <c r="F49">
        <v>0.45708376421923402</v>
      </c>
      <c r="G49">
        <v>0.45708376421923402</v>
      </c>
      <c r="H49">
        <v>0.54640883977900501</v>
      </c>
      <c r="I49">
        <v>0.72265193370165703</v>
      </c>
      <c r="J49">
        <v>0.62838157568310105</v>
      </c>
      <c r="K49">
        <v>0.53593191356668202</v>
      </c>
      <c r="L49">
        <v>0.61042770421763903</v>
      </c>
      <c r="M49">
        <v>-0.17972137738945199</v>
      </c>
      <c r="N49" s="21">
        <v>0</v>
      </c>
      <c r="O49">
        <v>1.0056590576639399</v>
      </c>
      <c r="P49">
        <v>0.97689329068354902</v>
      </c>
      <c r="Q49">
        <v>1.03607269890944</v>
      </c>
      <c r="R49">
        <v>0.99069950685816899</v>
      </c>
      <c r="S49">
        <v>126.31999969482401</v>
      </c>
      <c r="T49" s="27">
        <f>IF(C49,P49,R49)</f>
        <v>0.99069950685816899</v>
      </c>
      <c r="U49" s="27">
        <f>IF(D49 = 0,O49,Q49)</f>
        <v>1.03607269890944</v>
      </c>
      <c r="V49" s="39">
        <f>S49*T49^(1-N49)</f>
        <v>125.14516140398619</v>
      </c>
      <c r="W49" s="38">
        <f>S49*U49^(N49+1)</f>
        <v>130.87670301005593</v>
      </c>
      <c r="X49" s="44">
        <f>0.5 * (D49-MAX($D$3:$D$151))/(MIN($D$3:$D$151)-MAX($D$3:$D$151)) + 0.75</f>
        <v>0.99190395989910418</v>
      </c>
      <c r="Y49" s="44">
        <f>AVERAGE(D49, F49, G49, H49, I49, J49, K49)</f>
        <v>0.54883037492889231</v>
      </c>
      <c r="Z49" s="22">
        <f>AI49^N49</f>
        <v>1</v>
      </c>
      <c r="AA49" s="22">
        <f>(Z49+AB49)/2</f>
        <v>1</v>
      </c>
      <c r="AB49" s="22">
        <f>AM49^N49</f>
        <v>1</v>
      </c>
      <c r="AC49" s="22">
        <v>1</v>
      </c>
      <c r="AD49" s="22">
        <v>1</v>
      </c>
      <c r="AE49" s="22">
        <v>1</v>
      </c>
      <c r="AF49" s="22">
        <f>PERCENTILE($L$2:$L$151, 0.05)</f>
        <v>-2.4581207071075768E-2</v>
      </c>
      <c r="AG49" s="22">
        <f>PERCENTILE($L$2:$L$151, 0.95)</f>
        <v>0.95085622292800409</v>
      </c>
      <c r="AH49" s="22">
        <f>MIN(MAX(L49,AF49), AG49)</f>
        <v>0.61042770421763903</v>
      </c>
      <c r="AI49" s="22">
        <f>AH49-$AH$152+1</f>
        <v>1.6350089112887147</v>
      </c>
      <c r="AJ49" s="22">
        <f>PERCENTILE($M$2:$M$151, 0.02)</f>
        <v>-1.1132593852637855</v>
      </c>
      <c r="AK49" s="22">
        <f>PERCENTILE($M$2:$M$151, 0.98)</f>
        <v>1.0497352809010159</v>
      </c>
      <c r="AL49" s="22">
        <f>MIN(MAX(M49,AJ49), AK49)</f>
        <v>-0.17972137738945199</v>
      </c>
      <c r="AM49" s="22">
        <f>AL49-$AL$152 + 1</f>
        <v>1.9335380078743336</v>
      </c>
      <c r="AN49" s="46">
        <v>1</v>
      </c>
      <c r="AO49" s="51">
        <v>1</v>
      </c>
      <c r="AP49" s="51">
        <v>1</v>
      </c>
      <c r="AQ49" s="21">
        <v>1</v>
      </c>
      <c r="AR49" s="17">
        <f>(AI49^4)*AB49*AE49*AN49</f>
        <v>7.1462876969924318</v>
      </c>
      <c r="AS49" s="17">
        <f>(AM49^4) *Z49*AC49*AO49*(M49 &gt; 0)</f>
        <v>0</v>
      </c>
      <c r="AT49" s="17">
        <f>(AM49^4)*AA49*AP49*AQ49</f>
        <v>13.976899871760775</v>
      </c>
      <c r="AU49" s="17">
        <f>MIN(AR49, 0.05*AR$152)</f>
        <v>7.1462876969924318</v>
      </c>
      <c r="AV49" s="17">
        <f>MIN(AS49, 0.05*AS$152)</f>
        <v>0</v>
      </c>
      <c r="AW49" s="17">
        <f>MIN(AT49, 0.05*AT$152)</f>
        <v>13.976899871760775</v>
      </c>
      <c r="AX49" s="14">
        <f>AU49/$AU$152</f>
        <v>1.2830088130587015E-2</v>
      </c>
      <c r="AY49" s="14">
        <f>AV49/$AV$152</f>
        <v>0</v>
      </c>
      <c r="AZ49" s="67">
        <f>AW49/$AW$152</f>
        <v>4.1103176276532693E-3</v>
      </c>
      <c r="BA49" s="21">
        <f>N49</f>
        <v>0</v>
      </c>
      <c r="BB49" s="66">
        <v>1516</v>
      </c>
      <c r="BC49" s="15">
        <f>$D$158*AX49</f>
        <v>1638.9026277130547</v>
      </c>
      <c r="BD49" s="19">
        <f>BC49-BB49</f>
        <v>122.9026277130547</v>
      </c>
      <c r="BE49" s="63">
        <f>(IF(BD49 &gt; 0, V49, W49))</f>
        <v>125.14516140398619</v>
      </c>
      <c r="BF49" s="63">
        <f>IF(BD49&gt;0, S49*(T49^(2-N49)), S49*(U49^(N49 + 2)))</f>
        <v>123.98124968861509</v>
      </c>
      <c r="BG49" s="46">
        <f>BD49/BE49</f>
        <v>0.98208054018411239</v>
      </c>
      <c r="BH49" s="64">
        <f>BB49/BC49</f>
        <v>0.92500919478995858</v>
      </c>
      <c r="BI49" s="66">
        <v>0</v>
      </c>
      <c r="BJ49" s="66">
        <v>884</v>
      </c>
      <c r="BK49" s="66">
        <v>0</v>
      </c>
      <c r="BL49" s="10">
        <f>SUM(BI49:BK49)</f>
        <v>884</v>
      </c>
      <c r="BM49" s="15">
        <f>AY49*$D$157</f>
        <v>0</v>
      </c>
      <c r="BN49" s="9">
        <f>BM49-BL49</f>
        <v>-884</v>
      </c>
      <c r="BO49" s="48">
        <f>IF(BN49&gt;0,V49,W49)</f>
        <v>130.87670301005593</v>
      </c>
      <c r="BP49" s="48">
        <f xml:space="preserve"> IF(BN49 &gt;0, S49*T49^(2-N49), S49*U49^(N49+2))</f>
        <v>135.59777891199789</v>
      </c>
      <c r="BQ49" s="48">
        <f>IF(BN49&gt;0, S49*T49^(3-N49), S49*U49^(N49+3))</f>
        <v>140.4891567634792</v>
      </c>
      <c r="BR49" s="46">
        <f>BN49/BP49</f>
        <v>-6.5192808251948611</v>
      </c>
      <c r="BS49" s="64" t="e">
        <f>BL49/BM49</f>
        <v>#DIV/0!</v>
      </c>
      <c r="BT49" s="16">
        <f>BB49+BL49+BV49</f>
        <v>2400</v>
      </c>
      <c r="BU49" s="69">
        <f>BC49+BM49+BW49</f>
        <v>1678.115057880867</v>
      </c>
      <c r="BV49" s="66">
        <v>0</v>
      </c>
      <c r="BW49" s="15">
        <f>AZ49*$D$160</f>
        <v>39.212430167812187</v>
      </c>
      <c r="BX49" s="37">
        <f>BW49-BV49</f>
        <v>39.212430167812187</v>
      </c>
      <c r="BY49" s="54">
        <f>BX49*(BX49&lt;&gt;0)</f>
        <v>39.212430167812187</v>
      </c>
      <c r="BZ49" s="26">
        <f>BY49/$BY$152</f>
        <v>7.6140641102548021E-2</v>
      </c>
      <c r="CA49" s="47">
        <f>BZ49 * $BX$152</f>
        <v>39.212430167812187</v>
      </c>
      <c r="CB49" s="48">
        <f>IF(CA49&gt;0, V49, W49)</f>
        <v>125.14516140398619</v>
      </c>
      <c r="CC49" s="48">
        <f>IF(BX49&gt;0, S49*T49^(2-N49), S49*U49^(N49+2))</f>
        <v>123.98124968861509</v>
      </c>
      <c r="CD49" s="65">
        <f>CA49/CB49</f>
        <v>0.31333556749532604</v>
      </c>
      <c r="CE49" s="66">
        <v>0</v>
      </c>
      <c r="CF49" s="15">
        <f>AZ49*$CE$155</f>
        <v>26.417011392927563</v>
      </c>
      <c r="CG49" s="37">
        <f>CF49-CE49</f>
        <v>26.417011392927563</v>
      </c>
      <c r="CH49" s="54">
        <f>CG49*(CG49&lt;&gt;0)</f>
        <v>26.417011392927563</v>
      </c>
      <c r="CI49" s="26">
        <f>CH49/$CH$152</f>
        <v>4.1103176276532684E-3</v>
      </c>
      <c r="CJ49" s="47">
        <f>CI49 * $CG$152</f>
        <v>26.417011392927563</v>
      </c>
      <c r="CK49" s="48">
        <f>IF(CA49&gt;0,V49,W49)</f>
        <v>125.14516140398619</v>
      </c>
      <c r="CL49" s="65">
        <f>CJ49/CK49</f>
        <v>0.21109095307048853</v>
      </c>
      <c r="CM49" s="70">
        <f>N49</f>
        <v>0</v>
      </c>
      <c r="CN49" s="1">
        <f>BT49+BV49</f>
        <v>2400</v>
      </c>
    </row>
    <row r="50" spans="1:92" x14ac:dyDescent="0.2">
      <c r="A50" s="32" t="s">
        <v>306</v>
      </c>
      <c r="B50">
        <v>0</v>
      </c>
      <c r="C50">
        <v>0</v>
      </c>
      <c r="D50">
        <v>8.1502197363164205E-2</v>
      </c>
      <c r="E50">
        <v>0.918497802636835</v>
      </c>
      <c r="F50">
        <v>3.4167659912594302E-2</v>
      </c>
      <c r="G50">
        <v>3.4167659912594302E-2</v>
      </c>
      <c r="H50">
        <v>0.181362306727956</v>
      </c>
      <c r="I50">
        <v>0.16673631424989499</v>
      </c>
      <c r="J50">
        <v>0.17389560824724201</v>
      </c>
      <c r="K50">
        <v>7.7081813697431403E-2</v>
      </c>
      <c r="L50">
        <v>0.65109266551202305</v>
      </c>
      <c r="M50">
        <v>-0.36779401895577402</v>
      </c>
      <c r="N50" s="21">
        <v>0</v>
      </c>
      <c r="O50">
        <v>1.00000604095307</v>
      </c>
      <c r="P50">
        <v>1.0028705836010099</v>
      </c>
      <c r="Q50">
        <v>0.99978561675911304</v>
      </c>
      <c r="R50">
        <v>0.99853728965186805</v>
      </c>
      <c r="S50">
        <v>154.52999877929599</v>
      </c>
      <c r="T50" s="27">
        <f>IF(C50,P50,R50)</f>
        <v>0.99853728965186805</v>
      </c>
      <c r="U50" s="27">
        <f>IF(D50 = 0,O50,Q50)</f>
        <v>0.99978561675911304</v>
      </c>
      <c r="V50" s="39">
        <f>S50*T50^(1-N50)</f>
        <v>154.30396615098471</v>
      </c>
      <c r="W50" s="38">
        <f>S50*U50^(N50+1)</f>
        <v>154.49687013734342</v>
      </c>
      <c r="X50" s="44">
        <f>0.5 * (D50-MAX($D$3:$D$151))/(MIN($D$3:$D$151)-MAX($D$3:$D$151)) + 0.75</f>
        <v>1.2112638060916761</v>
      </c>
      <c r="Y50" s="44">
        <f>AVERAGE(D50, F50, G50, H50, I50, J50, K50)</f>
        <v>0.10698765144441102</v>
      </c>
      <c r="Z50" s="22">
        <f>AI50^N50</f>
        <v>1</v>
      </c>
      <c r="AA50" s="22">
        <f>(Z50+AB50)/2</f>
        <v>1</v>
      </c>
      <c r="AB50" s="22">
        <f>AM50^N50</f>
        <v>1</v>
      </c>
      <c r="AC50" s="22">
        <v>1</v>
      </c>
      <c r="AD50" s="22">
        <v>1</v>
      </c>
      <c r="AE50" s="22">
        <v>1</v>
      </c>
      <c r="AF50" s="22">
        <f>PERCENTILE($L$2:$L$151, 0.05)</f>
        <v>-2.4581207071075768E-2</v>
      </c>
      <c r="AG50" s="22">
        <f>PERCENTILE($L$2:$L$151, 0.95)</f>
        <v>0.95085622292800409</v>
      </c>
      <c r="AH50" s="22">
        <f>MIN(MAX(L50,AF50), AG50)</f>
        <v>0.65109266551202305</v>
      </c>
      <c r="AI50" s="22">
        <f>AH50-$AH$152+1</f>
        <v>1.6756738725830989</v>
      </c>
      <c r="AJ50" s="22">
        <f>PERCENTILE($M$2:$M$151, 0.02)</f>
        <v>-1.1132593852637855</v>
      </c>
      <c r="AK50" s="22">
        <f>PERCENTILE($M$2:$M$151, 0.98)</f>
        <v>1.0497352809010159</v>
      </c>
      <c r="AL50" s="22">
        <f>MIN(MAX(M50,AJ50), AK50)</f>
        <v>-0.36779401895577402</v>
      </c>
      <c r="AM50" s="22">
        <f>AL50-$AL$152 + 1</f>
        <v>1.7454653663080115</v>
      </c>
      <c r="AN50" s="46">
        <v>0</v>
      </c>
      <c r="AO50" s="74">
        <v>0.39</v>
      </c>
      <c r="AP50" s="51">
        <v>0.76</v>
      </c>
      <c r="AQ50" s="50">
        <v>1</v>
      </c>
      <c r="AR50" s="17">
        <f>(AI50^4)*AB50*AE50*AN50</f>
        <v>0</v>
      </c>
      <c r="AS50" s="17">
        <f>(AM50^4) *Z50*AC50*AO50*(M50 &gt; 0)</f>
        <v>0</v>
      </c>
      <c r="AT50" s="17">
        <f>(AM50^4)*AA50*AP50*AQ50</f>
        <v>7.0543748957664905</v>
      </c>
      <c r="AU50" s="17">
        <f>MIN(AR50, 0.05*AR$152)</f>
        <v>0</v>
      </c>
      <c r="AV50" s="17">
        <f>MIN(AS50, 0.05*AS$152)</f>
        <v>0</v>
      </c>
      <c r="AW50" s="17">
        <f>MIN(AT50, 0.05*AT$152)</f>
        <v>7.0543748957664905</v>
      </c>
      <c r="AX50" s="14">
        <f>AU50/$AU$152</f>
        <v>0</v>
      </c>
      <c r="AY50" s="14">
        <f>AV50/$AV$152</f>
        <v>0</v>
      </c>
      <c r="AZ50" s="67">
        <f>AW50/$AW$152</f>
        <v>2.0745459831709367E-3</v>
      </c>
      <c r="BA50" s="21">
        <f>N50</f>
        <v>0</v>
      </c>
      <c r="BB50" s="66">
        <v>0</v>
      </c>
      <c r="BC50" s="15">
        <f>$D$158*AX50</f>
        <v>0</v>
      </c>
      <c r="BD50" s="19">
        <f>BC50-BB50</f>
        <v>0</v>
      </c>
      <c r="BE50" s="63">
        <f>(IF(BD50 &gt; 0, V50, W50))</f>
        <v>154.49687013734342</v>
      </c>
      <c r="BF50" s="63">
        <f>IF(BD50&gt;0, S50*(T50^(2-N50)), S50*(U50^(N50 + 2)))</f>
        <v>154.4637485976165</v>
      </c>
      <c r="BG50" s="46">
        <f>BD50/BE50</f>
        <v>0</v>
      </c>
      <c r="BH50" s="64" t="e">
        <f>BB50/BC50</f>
        <v>#DIV/0!</v>
      </c>
      <c r="BI50" s="66">
        <v>0</v>
      </c>
      <c r="BJ50" s="66">
        <v>0</v>
      </c>
      <c r="BK50" s="66">
        <v>0</v>
      </c>
      <c r="BL50" s="10">
        <f>SUM(BI50:BK50)</f>
        <v>0</v>
      </c>
      <c r="BM50" s="15">
        <f>AY50*$D$157</f>
        <v>0</v>
      </c>
      <c r="BN50" s="9">
        <f>BM50-BL50</f>
        <v>0</v>
      </c>
      <c r="BO50" s="48">
        <f>IF(BN50&gt;0,V50,W50)</f>
        <v>154.49687013734342</v>
      </c>
      <c r="BP50" s="48">
        <f xml:space="preserve"> IF(BN50 &gt;0, S50*T50^(2-N50), S50*U50^(N50+2))</f>
        <v>154.4637485976165</v>
      </c>
      <c r="BQ50" s="48">
        <f>IF(BN50&gt;0, S50*T50^(3-N50), S50*U50^(N50+3))</f>
        <v>154.4306341585926</v>
      </c>
      <c r="BR50" s="46">
        <f>BN50/BP50</f>
        <v>0</v>
      </c>
      <c r="BS50" s="64" t="e">
        <f>BL50/BM50</f>
        <v>#DIV/0!</v>
      </c>
      <c r="BT50" s="16">
        <f>BB50+BL50+BV50</f>
        <v>0</v>
      </c>
      <c r="BU50" s="69">
        <f>BC50+BM50+BW50</f>
        <v>19.791168679450735</v>
      </c>
      <c r="BV50" s="66">
        <v>0</v>
      </c>
      <c r="BW50" s="15">
        <f>AZ50*$D$160</f>
        <v>19.791168679450735</v>
      </c>
      <c r="BX50" s="37">
        <f>BW50-BV50</f>
        <v>19.791168679450735</v>
      </c>
      <c r="BY50" s="54">
        <f>BX50*(BX50&lt;&gt;0)</f>
        <v>19.791168679450735</v>
      </c>
      <c r="BZ50" s="26">
        <f>BY50/$BY$152</f>
        <v>3.8429453746506324E-2</v>
      </c>
      <c r="CA50" s="47">
        <f>BZ50 * $BX$152</f>
        <v>19.791168679450735</v>
      </c>
      <c r="CB50" s="48">
        <f>IF(CA50&gt;0, V50, W50)</f>
        <v>154.30396615098471</v>
      </c>
      <c r="CC50" s="48">
        <f>IF(BX50&gt;0, S50*T50^(2-N50), S50*U50^(N50+2))</f>
        <v>154.07826414293785</v>
      </c>
      <c r="CD50" s="65">
        <f>CA50/CB50</f>
        <v>0.12826092013788742</v>
      </c>
      <c r="CE50" s="66">
        <v>0</v>
      </c>
      <c r="CF50" s="15">
        <f>AZ50*$CE$155</f>
        <v>13.33310703383961</v>
      </c>
      <c r="CG50" s="37">
        <f>CF50-CE50</f>
        <v>13.33310703383961</v>
      </c>
      <c r="CH50" s="54">
        <f>CG50*(CG50&lt;&gt;0)</f>
        <v>13.33310703383961</v>
      </c>
      <c r="CI50" s="26">
        <f>CH50/$CH$152</f>
        <v>2.0745459831709363E-3</v>
      </c>
      <c r="CJ50" s="47">
        <f>CI50 * $CG$152</f>
        <v>13.333107033839612</v>
      </c>
      <c r="CK50" s="48">
        <f>IF(CA50&gt;0,V50,W50)</f>
        <v>154.30396615098471</v>
      </c>
      <c r="CL50" s="65">
        <f>CJ50/CK50</f>
        <v>8.640806433188708E-2</v>
      </c>
      <c r="CM50" s="70">
        <f>N50</f>
        <v>0</v>
      </c>
      <c r="CN50" s="1">
        <f>BT50+BV50</f>
        <v>0</v>
      </c>
    </row>
    <row r="51" spans="1:92" x14ac:dyDescent="0.2">
      <c r="A51" s="32" t="s">
        <v>202</v>
      </c>
      <c r="B51">
        <v>0</v>
      </c>
      <c r="C51">
        <v>0</v>
      </c>
      <c r="D51">
        <v>0.27128205128205102</v>
      </c>
      <c r="E51">
        <v>0.72871794871794804</v>
      </c>
      <c r="F51">
        <v>5.4518664047151201E-2</v>
      </c>
      <c r="G51">
        <v>5.4518664047151201E-2</v>
      </c>
      <c r="H51">
        <v>0.13807531380753099</v>
      </c>
      <c r="I51">
        <v>0.12918410041841</v>
      </c>
      <c r="J51">
        <v>0.133555738192769</v>
      </c>
      <c r="K51">
        <v>8.5330419090151502E-2</v>
      </c>
      <c r="L51">
        <v>0.70336060111329801</v>
      </c>
      <c r="M51">
        <v>0.56889724347991499</v>
      </c>
      <c r="N51" s="21">
        <v>0</v>
      </c>
      <c r="O51">
        <v>1.0120926450048999</v>
      </c>
      <c r="P51">
        <v>0.99698801373094603</v>
      </c>
      <c r="Q51">
        <v>1.00522524231795</v>
      </c>
      <c r="R51">
        <v>1.00499409242866</v>
      </c>
      <c r="S51">
        <v>6.7699999809265101</v>
      </c>
      <c r="T51" s="27">
        <f>IF(C51,P51,R51)</f>
        <v>1.00499409242866</v>
      </c>
      <c r="U51" s="27">
        <f>IF(D51 = 0,O51,Q51)</f>
        <v>1.00522524231795</v>
      </c>
      <c r="V51" s="39">
        <f>S51*T51^(1-N51)</f>
        <v>6.8038099865732837</v>
      </c>
      <c r="W51" s="38">
        <f>S51*U51^(N51+1)</f>
        <v>6.8053748713193674</v>
      </c>
      <c r="X51" s="44">
        <f>0.5 * (D51-MAX($D$3:$D$151))/(MIN($D$3:$D$151)-MAX($D$3:$D$151)) + 0.75</f>
        <v>1.1104080822350202</v>
      </c>
      <c r="Y51" s="44">
        <f>AVERAGE(D51, F51, G51, H51, I51, J51, K51)</f>
        <v>0.12378070726931642</v>
      </c>
      <c r="Z51" s="22">
        <f>AI51^N51</f>
        <v>1</v>
      </c>
      <c r="AA51" s="22">
        <f>(Z51+AB51)/2</f>
        <v>1</v>
      </c>
      <c r="AB51" s="22">
        <f>AM51^N51</f>
        <v>1</v>
      </c>
      <c r="AC51" s="22">
        <v>1</v>
      </c>
      <c r="AD51" s="22">
        <v>1</v>
      </c>
      <c r="AE51" s="22">
        <v>1</v>
      </c>
      <c r="AF51" s="22">
        <f>PERCENTILE($L$2:$L$151, 0.05)</f>
        <v>-2.4581207071075768E-2</v>
      </c>
      <c r="AG51" s="22">
        <f>PERCENTILE($L$2:$L$151, 0.95)</f>
        <v>0.95085622292800409</v>
      </c>
      <c r="AH51" s="22">
        <f>MIN(MAX(L51,AF51), AG51)</f>
        <v>0.70336060111329801</v>
      </c>
      <c r="AI51" s="22">
        <f>AH51-$AH$152+1</f>
        <v>1.7279418081843738</v>
      </c>
      <c r="AJ51" s="22">
        <f>PERCENTILE($M$2:$M$151, 0.02)</f>
        <v>-1.1132593852637855</v>
      </c>
      <c r="AK51" s="22">
        <f>PERCENTILE($M$2:$M$151, 0.98)</f>
        <v>1.0497352809010159</v>
      </c>
      <c r="AL51" s="22">
        <f>MIN(MAX(M51,AJ51), AK51)</f>
        <v>0.56889724347991499</v>
      </c>
      <c r="AM51" s="22">
        <f>AL51-$AL$152 + 1</f>
        <v>2.6821566287437006</v>
      </c>
      <c r="AN51" s="46">
        <v>0</v>
      </c>
      <c r="AO51" s="74">
        <v>0.39</v>
      </c>
      <c r="AP51" s="51">
        <v>0.76</v>
      </c>
      <c r="AQ51" s="50">
        <v>1</v>
      </c>
      <c r="AR51" s="17">
        <f>(AI51^4)*AB51*AE51*AN51</f>
        <v>0</v>
      </c>
      <c r="AS51" s="17">
        <f>(AM51^4) *Z51*AC51*AO51*(M51 &gt; 0)</f>
        <v>20.18371704926771</v>
      </c>
      <c r="AT51" s="17">
        <f>(AM51^4)*AA51*AP51*AQ51</f>
        <v>39.332371685752463</v>
      </c>
      <c r="AU51" s="17">
        <f>MIN(AR51, 0.05*AR$152)</f>
        <v>0</v>
      </c>
      <c r="AV51" s="17">
        <f>MIN(AS51, 0.05*AS$152)</f>
        <v>20.18371704926771</v>
      </c>
      <c r="AW51" s="17">
        <f>MIN(AT51, 0.05*AT$152)</f>
        <v>39.332371685752463</v>
      </c>
      <c r="AX51" s="14">
        <f>AU51/$AU$152</f>
        <v>0</v>
      </c>
      <c r="AY51" s="14">
        <f>AV51/$AV$152</f>
        <v>1.3143356291998075E-2</v>
      </c>
      <c r="AZ51" s="67">
        <f>AW51/$AW$152</f>
        <v>1.1566838294663413E-2</v>
      </c>
      <c r="BA51" s="21">
        <f>N51</f>
        <v>0</v>
      </c>
      <c r="BB51" s="66">
        <v>0</v>
      </c>
      <c r="BC51" s="15">
        <f>$D$158*AX51</f>
        <v>0</v>
      </c>
      <c r="BD51" s="19">
        <f>BC51-BB51</f>
        <v>0</v>
      </c>
      <c r="BE51" s="63">
        <f>(IF(BD51 &gt; 0, V51, W51))</f>
        <v>6.8053748713193674</v>
      </c>
      <c r="BF51" s="63">
        <f>IF(BD51&gt;0, S51*(T51^(2-N51)), S51*(U51^(N51 + 2)))</f>
        <v>6.8409346040864989</v>
      </c>
      <c r="BG51" s="46">
        <f>BD51/BE51</f>
        <v>0</v>
      </c>
      <c r="BH51" s="64" t="e">
        <f>BB51/BC51</f>
        <v>#DIV/0!</v>
      </c>
      <c r="BI51" s="66">
        <v>7</v>
      </c>
      <c r="BJ51" s="66">
        <v>718</v>
      </c>
      <c r="BK51" s="66">
        <v>0</v>
      </c>
      <c r="BL51" s="10">
        <f>SUM(BI51:BK51)</f>
        <v>725</v>
      </c>
      <c r="BM51" s="15">
        <f>AY51*$D$157</f>
        <v>2384.178544655867</v>
      </c>
      <c r="BN51" s="9">
        <f>BM51-BL51</f>
        <v>1659.178544655867</v>
      </c>
      <c r="BO51" s="48">
        <f>IF(BN51&gt;0,V51,W51)</f>
        <v>6.8038099865732837</v>
      </c>
      <c r="BP51" s="48">
        <f xml:space="preserve"> IF(BN51 &gt;0, S51*T51^(2-N51), S51*U51^(N51+2))</f>
        <v>6.8377888425132696</v>
      </c>
      <c r="BQ51" s="48">
        <f>IF(BN51&gt;0, S51*T51^(3-N51), S51*U51^(N51+3))</f>
        <v>6.8719373920004418</v>
      </c>
      <c r="BR51" s="46">
        <f>BN51/BP51</f>
        <v>242.64840328792985</v>
      </c>
      <c r="BS51" s="64">
        <f>BL51/BM51</f>
        <v>0.30408796422779938</v>
      </c>
      <c r="BT51" s="16">
        <f>BB51+BL51+BV51</f>
        <v>796</v>
      </c>
      <c r="BU51" s="69">
        <f>BC51+BM51+BW51</f>
        <v>2494.5261819869561</v>
      </c>
      <c r="BV51" s="66">
        <v>71</v>
      </c>
      <c r="BW51" s="15">
        <f>AZ51*$D$160</f>
        <v>110.34763733108896</v>
      </c>
      <c r="BX51" s="37">
        <f>BW51-BV51</f>
        <v>39.347637331088961</v>
      </c>
      <c r="BY51" s="54">
        <f>BX51*(BX51&lt;&gt;0)</f>
        <v>39.347637331088961</v>
      </c>
      <c r="BZ51" s="26">
        <f>BY51/$BY$152</f>
        <v>7.6403179283667966E-2</v>
      </c>
      <c r="CA51" s="47">
        <f>BZ51 * $BX$152</f>
        <v>39.347637331088961</v>
      </c>
      <c r="CB51" s="48">
        <f>IF(CA51&gt;0, V51, W51)</f>
        <v>6.8038099865732837</v>
      </c>
      <c r="CC51" s="48">
        <f>IF(BX51&gt;0, S51*T51^(2-N51), S51*U51^(N51+2))</f>
        <v>6.8377888425132696</v>
      </c>
      <c r="CD51" s="65">
        <f>CA51/CB51</f>
        <v>5.7831769859443511</v>
      </c>
      <c r="CE51" s="66">
        <v>0</v>
      </c>
      <c r="CF51" s="15">
        <f>AZ51*$CE$155</f>
        <v>74.340069719801761</v>
      </c>
      <c r="CG51" s="37">
        <f>CF51-CE51</f>
        <v>74.340069719801761</v>
      </c>
      <c r="CH51" s="54">
        <f>CG51*(CG51&lt;&gt;0)</f>
        <v>74.340069719801761</v>
      </c>
      <c r="CI51" s="26">
        <f>CH51/$CH$152</f>
        <v>1.1566838294663411E-2</v>
      </c>
      <c r="CJ51" s="47">
        <f>CI51 * $CG$152</f>
        <v>74.340069719801761</v>
      </c>
      <c r="CK51" s="48">
        <f>IF(CA51&gt;0,V51,W51)</f>
        <v>6.8038099865732837</v>
      </c>
      <c r="CL51" s="65">
        <f>CJ51/CK51</f>
        <v>10.92624130693028</v>
      </c>
      <c r="CM51" s="70">
        <f>N51</f>
        <v>0</v>
      </c>
      <c r="CN51" s="1">
        <f>BT51+BV51</f>
        <v>867</v>
      </c>
    </row>
    <row r="52" spans="1:92" x14ac:dyDescent="0.2">
      <c r="A52" s="32" t="s">
        <v>257</v>
      </c>
      <c r="B52">
        <v>1</v>
      </c>
      <c r="C52">
        <v>1</v>
      </c>
      <c r="D52">
        <v>0.94946064722333201</v>
      </c>
      <c r="E52">
        <v>5.0539352776667899E-2</v>
      </c>
      <c r="F52">
        <v>0.96025437201907704</v>
      </c>
      <c r="G52">
        <v>0.96025437201907704</v>
      </c>
      <c r="H52">
        <v>0.92206435436690304</v>
      </c>
      <c r="I52">
        <v>0.862724613455913</v>
      </c>
      <c r="J52">
        <v>0.89190112327693705</v>
      </c>
      <c r="K52">
        <v>0.92544689368726296</v>
      </c>
      <c r="L52">
        <v>0.423090612297986</v>
      </c>
      <c r="M52">
        <v>0.98201664837424796</v>
      </c>
      <c r="N52" s="21">
        <v>0</v>
      </c>
      <c r="O52">
        <v>1.0059171539199201</v>
      </c>
      <c r="P52">
        <v>0.97428573880876801</v>
      </c>
      <c r="Q52">
        <v>1.0157723571541299</v>
      </c>
      <c r="R52">
        <v>0.99040863760229403</v>
      </c>
      <c r="S52">
        <v>4.2600002288818297</v>
      </c>
      <c r="T52" s="27">
        <f>IF(C52,P52,R52)</f>
        <v>0.97428573880876801</v>
      </c>
      <c r="U52" s="27">
        <f>IF(D52 = 0,O52,Q52)</f>
        <v>1.0157723571541299</v>
      </c>
      <c r="V52" s="39">
        <f>S52*T52^(1-N52)</f>
        <v>4.1504574703216539</v>
      </c>
      <c r="W52" s="38">
        <f>S52*U52^(N52+1)</f>
        <v>4.3271904739684288</v>
      </c>
      <c r="X52" s="44">
        <f>0.5 * (D52-MAX($D$3:$D$151))/(MIN($D$3:$D$151)-MAX($D$3:$D$151)) + 0.75</f>
        <v>0.75</v>
      </c>
      <c r="Y52" s="44">
        <f>AVERAGE(D52, F52, G52, H52, I52, J52, K52)</f>
        <v>0.92458662514978596</v>
      </c>
      <c r="Z52" s="22">
        <f>AI52^N52</f>
        <v>1</v>
      </c>
      <c r="AA52" s="22">
        <f>(Z52+AB52)/2</f>
        <v>1</v>
      </c>
      <c r="AB52" s="22">
        <f>AM52^N52</f>
        <v>1</v>
      </c>
      <c r="AC52" s="22">
        <v>1</v>
      </c>
      <c r="AD52" s="22">
        <v>1</v>
      </c>
      <c r="AE52" s="22">
        <v>1</v>
      </c>
      <c r="AF52" s="22">
        <f>PERCENTILE($L$2:$L$151, 0.05)</f>
        <v>-2.4581207071075768E-2</v>
      </c>
      <c r="AG52" s="22">
        <f>PERCENTILE($L$2:$L$151, 0.95)</f>
        <v>0.95085622292800409</v>
      </c>
      <c r="AH52" s="22">
        <f>MIN(MAX(L52,AF52), AG52)</f>
        <v>0.423090612297986</v>
      </c>
      <c r="AI52" s="22">
        <f>AH52-$AH$152+1</f>
        <v>1.4476718193690616</v>
      </c>
      <c r="AJ52" s="22">
        <f>PERCENTILE($M$2:$M$151, 0.02)</f>
        <v>-1.1132593852637855</v>
      </c>
      <c r="AK52" s="22">
        <f>PERCENTILE($M$2:$M$151, 0.98)</f>
        <v>1.0497352809010159</v>
      </c>
      <c r="AL52" s="22">
        <f>MIN(MAX(M52,AJ52), AK52)</f>
        <v>0.98201664837424796</v>
      </c>
      <c r="AM52" s="22">
        <f>AL52-$AL$152 + 1</f>
        <v>3.0952760336380334</v>
      </c>
      <c r="AN52" s="46">
        <v>0</v>
      </c>
      <c r="AO52" s="74">
        <v>0.39</v>
      </c>
      <c r="AP52" s="51">
        <v>0.76</v>
      </c>
      <c r="AQ52" s="50">
        <v>1</v>
      </c>
      <c r="AR52" s="17">
        <f>(AI52^4)*AB52*AE52*AN52</f>
        <v>0</v>
      </c>
      <c r="AS52" s="17">
        <f>(AM52^4) *Z52*AC52*AO52*(M52 &gt; 0)</f>
        <v>35.798278892268236</v>
      </c>
      <c r="AT52" s="17">
        <f>(AM52^4)*AA52*AP52*AQ52</f>
        <v>69.760748610573998</v>
      </c>
      <c r="AU52" s="17">
        <f>MIN(AR52, 0.05*AR$152)</f>
        <v>0</v>
      </c>
      <c r="AV52" s="17">
        <f>MIN(AS52, 0.05*AS$152)</f>
        <v>35.798278892268236</v>
      </c>
      <c r="AW52" s="17">
        <f>MIN(AT52, 0.05*AT$152)</f>
        <v>69.760748610573998</v>
      </c>
      <c r="AX52" s="14">
        <f>AU52/$AU$152</f>
        <v>0</v>
      </c>
      <c r="AY52" s="14">
        <f>AV52/$AV$152</f>
        <v>2.3311342156298522E-2</v>
      </c>
      <c r="AZ52" s="67">
        <f>AW52/$AW$152</f>
        <v>2.0515195598679491E-2</v>
      </c>
      <c r="BA52" s="21">
        <f>N52</f>
        <v>0</v>
      </c>
      <c r="BB52" s="66">
        <v>0</v>
      </c>
      <c r="BC52" s="15">
        <f>$D$158*AX52</f>
        <v>0</v>
      </c>
      <c r="BD52" s="19">
        <f>BC52-BB52</f>
        <v>0</v>
      </c>
      <c r="BE52" s="63">
        <f>(IF(BD52 &gt; 0, V52, W52))</f>
        <v>4.3271904739684288</v>
      </c>
      <c r="BF52" s="63">
        <f>IF(BD52&gt;0, S52*(T52^(2-N52)), S52*(U52^(N52 + 2)))</f>
        <v>4.3954404675978083</v>
      </c>
      <c r="BG52" s="46">
        <f>BD52/BE52</f>
        <v>0</v>
      </c>
      <c r="BH52" s="64" t="e">
        <f>BB52/BC52</f>
        <v>#DIV/0!</v>
      </c>
      <c r="BI52" s="66">
        <v>0</v>
      </c>
      <c r="BJ52" s="66">
        <v>486</v>
      </c>
      <c r="BK52" s="66">
        <v>0</v>
      </c>
      <c r="BL52" s="10">
        <f>SUM(BI52:BK52)</f>
        <v>486</v>
      </c>
      <c r="BM52" s="15">
        <f>AY52*$D$157</f>
        <v>4228.630844468239</v>
      </c>
      <c r="BN52" s="9">
        <f>BM52-BL52</f>
        <v>3742.630844468239</v>
      </c>
      <c r="BO52" s="48">
        <f>IF(BN52&gt;0,V52,W52)</f>
        <v>4.1504574703216539</v>
      </c>
      <c r="BP52" s="48">
        <f xml:space="preserve"> IF(BN52 &gt;0, S52*T52^(2-N52), S52*U52^(N52+2))</f>
        <v>4.0437315228667039</v>
      </c>
      <c r="BQ52" s="48">
        <f>IF(BN52&gt;0, S52*T52^(3-N52), S52*U52^(N52+3))</f>
        <v>3.939749954300491</v>
      </c>
      <c r="BR52" s="46">
        <f>BN52/BP52</f>
        <v>925.5389046736201</v>
      </c>
      <c r="BS52" s="64">
        <f>BL52/BM52</f>
        <v>0.1149308175330012</v>
      </c>
      <c r="BT52" s="16">
        <f>BB52+BL52+BV52</f>
        <v>669</v>
      </c>
      <c r="BU52" s="69">
        <f>BC52+BM52+BW52</f>
        <v>4424.3458104796409</v>
      </c>
      <c r="BV52" s="66">
        <v>183</v>
      </c>
      <c r="BW52" s="15">
        <f>AZ52*$D$160</f>
        <v>195.71496601140234</v>
      </c>
      <c r="BX52" s="37">
        <f>BW52-BV52</f>
        <v>12.714966011402339</v>
      </c>
      <c r="BY52" s="54">
        <f>BX52*(BX52&lt;&gt;0)</f>
        <v>12.714966011402339</v>
      </c>
      <c r="BZ52" s="26">
        <f>BY52/$BY$152</f>
        <v>2.4689254391072529E-2</v>
      </c>
      <c r="CA52" s="47">
        <f>BZ52 * $BX$152</f>
        <v>12.714966011402339</v>
      </c>
      <c r="CB52" s="48">
        <f>IF(CA52&gt;0, V52, W52)</f>
        <v>4.1504574703216539</v>
      </c>
      <c r="CC52" s="48">
        <f>IF(BX52&gt;0, S52*T52^(2-N52), S52*U52^(N52+2))</f>
        <v>4.0437315228667039</v>
      </c>
      <c r="CD52" s="65">
        <f>CA52/CB52</f>
        <v>3.0635095293283294</v>
      </c>
      <c r="CE52" s="66">
        <v>0</v>
      </c>
      <c r="CF52" s="15">
        <f>AZ52*$CE$155</f>
        <v>131.8511621127131</v>
      </c>
      <c r="CG52" s="37">
        <f>CF52-CE52</f>
        <v>131.8511621127131</v>
      </c>
      <c r="CH52" s="54">
        <f>CG52*(CG52&lt;&gt;0)</f>
        <v>131.8511621127131</v>
      </c>
      <c r="CI52" s="26">
        <f>CH52/$CH$152</f>
        <v>2.0515195598679488E-2</v>
      </c>
      <c r="CJ52" s="47">
        <f>CI52 * $CG$152</f>
        <v>131.8511621127131</v>
      </c>
      <c r="CK52" s="48">
        <f>IF(CA52&gt;0,V52,W52)</f>
        <v>4.1504574703216539</v>
      </c>
      <c r="CL52" s="65">
        <f>CJ52/CK52</f>
        <v>31.767862471915617</v>
      </c>
      <c r="CM52" s="70">
        <f>N52</f>
        <v>0</v>
      </c>
      <c r="CN52" s="1">
        <f>BT52+BV52</f>
        <v>852</v>
      </c>
    </row>
    <row r="53" spans="1:92" x14ac:dyDescent="0.2">
      <c r="A53" s="28" t="s">
        <v>115</v>
      </c>
      <c r="B53">
        <v>0</v>
      </c>
      <c r="C53">
        <v>0</v>
      </c>
      <c r="D53">
        <v>6.25E-2</v>
      </c>
      <c r="E53">
        <v>0.9375</v>
      </c>
      <c r="F53">
        <v>0.15325670498084201</v>
      </c>
      <c r="G53">
        <v>0.15325670498084201</v>
      </c>
      <c r="H53">
        <v>0.14355062413314801</v>
      </c>
      <c r="I53">
        <v>2.9472954230235701E-2</v>
      </c>
      <c r="J53">
        <v>6.5045068796935404E-2</v>
      </c>
      <c r="K53">
        <v>9.9842841100754698E-2</v>
      </c>
      <c r="L53">
        <v>0.65788773671131695</v>
      </c>
      <c r="M53">
        <v>0.37048254717391399</v>
      </c>
      <c r="N53" s="21">
        <v>0</v>
      </c>
      <c r="O53">
        <v>1.0004741841662701</v>
      </c>
      <c r="P53">
        <v>0.98695756412107605</v>
      </c>
      <c r="Q53">
        <v>1.0191283135523299</v>
      </c>
      <c r="R53">
        <v>0.990741821438749</v>
      </c>
      <c r="S53">
        <v>31.209999084472599</v>
      </c>
      <c r="T53" s="27">
        <f>IF(C53,P53,R53)</f>
        <v>0.990741821438749</v>
      </c>
      <c r="U53" s="27">
        <f>IF(D53 = 0,O53,Q53)</f>
        <v>1.0191283135523299</v>
      </c>
      <c r="V53" s="39">
        <f>S53*T53^(1-N53)</f>
        <v>30.92105134005207</v>
      </c>
      <c r="W53" s="38">
        <f>S53*U53^(N53+1)</f>
        <v>31.806993732928319</v>
      </c>
      <c r="X53" s="44">
        <f>0.5 * (D53-MAX($D$3:$D$151))/(MIN($D$3:$D$151)-MAX($D$3:$D$151)) + 0.75</f>
        <v>1.2213622455748683</v>
      </c>
      <c r="Y53" s="44">
        <f>AVERAGE(D53, F53, G53, H53, I53, J53, K53)</f>
        <v>0.10098927117467969</v>
      </c>
      <c r="Z53" s="22">
        <f>AI53^N53</f>
        <v>1</v>
      </c>
      <c r="AA53" s="22">
        <f>(Z53+AB53)/2</f>
        <v>1</v>
      </c>
      <c r="AB53" s="22">
        <f>AM53^N53</f>
        <v>1</v>
      </c>
      <c r="AC53" s="22">
        <v>1</v>
      </c>
      <c r="AD53" s="22">
        <v>1</v>
      </c>
      <c r="AE53" s="22">
        <v>1</v>
      </c>
      <c r="AF53" s="22">
        <f>PERCENTILE($L$2:$L$151, 0.05)</f>
        <v>-2.4581207071075768E-2</v>
      </c>
      <c r="AG53" s="22">
        <f>PERCENTILE($L$2:$L$151, 0.95)</f>
        <v>0.95085622292800409</v>
      </c>
      <c r="AH53" s="22">
        <f>MIN(MAX(L53,AF53), AG53)</f>
        <v>0.65788773671131695</v>
      </c>
      <c r="AI53" s="22">
        <f>AH53-$AH$152+1</f>
        <v>1.6824689437823928</v>
      </c>
      <c r="AJ53" s="22">
        <f>PERCENTILE($M$2:$M$151, 0.02)</f>
        <v>-1.1132593852637855</v>
      </c>
      <c r="AK53" s="22">
        <f>PERCENTILE($M$2:$M$151, 0.98)</f>
        <v>1.0497352809010159</v>
      </c>
      <c r="AL53" s="22">
        <f>MIN(MAX(M53,AJ53), AK53)</f>
        <v>0.37048254717391399</v>
      </c>
      <c r="AM53" s="22">
        <f>AL53-$AL$152 + 1</f>
        <v>2.4837419324376997</v>
      </c>
      <c r="AN53" s="46">
        <v>1</v>
      </c>
      <c r="AO53" s="51">
        <v>1</v>
      </c>
      <c r="AP53" s="51">
        <v>1</v>
      </c>
      <c r="AQ53" s="21">
        <v>1</v>
      </c>
      <c r="AR53" s="17">
        <f>(AI53^4)*AB53*AE53*AN53</f>
        <v>8.0128723792926415</v>
      </c>
      <c r="AS53" s="17">
        <f>(AM53^4) *Z53*AC53*AO53*(M53 &gt; 0)</f>
        <v>38.056240051657866</v>
      </c>
      <c r="AT53" s="17">
        <f>(AM53^4)*AA53*AP53*AQ53</f>
        <v>38.056240051657866</v>
      </c>
      <c r="AU53" s="17">
        <f>MIN(AR53, 0.05*AR$152)</f>
        <v>8.0128723792926415</v>
      </c>
      <c r="AV53" s="17">
        <f>MIN(AS53, 0.05*AS$152)</f>
        <v>38.056240051657866</v>
      </c>
      <c r="AW53" s="17">
        <f>MIN(AT53, 0.05*AT$152)</f>
        <v>38.056240051657866</v>
      </c>
      <c r="AX53" s="14">
        <f>AU53/$AU$152</f>
        <v>1.438591100225893E-2</v>
      </c>
      <c r="AY53" s="14">
        <f>AV53/$AV$152</f>
        <v>2.4781695111550029E-2</v>
      </c>
      <c r="AZ53" s="67">
        <f>AW53/$AW$152</f>
        <v>1.1191554333345014E-2</v>
      </c>
      <c r="BA53" s="21">
        <f>N53</f>
        <v>0</v>
      </c>
      <c r="BB53" s="66">
        <v>1904</v>
      </c>
      <c r="BC53" s="15">
        <f>$D$158*AX53</f>
        <v>1837.6418855175534</v>
      </c>
      <c r="BD53" s="19">
        <f>BC53-BB53</f>
        <v>-66.358114482446581</v>
      </c>
      <c r="BE53" s="63">
        <f>(IF(BD53 &gt; 0, V53, W53))</f>
        <v>31.806993732928319</v>
      </c>
      <c r="BF53" s="63">
        <f>IF(BD53&gt;0, S53*(T53^(2-N53)), S53*(U53^(N53 + 2)))</f>
        <v>32.415407882208768</v>
      </c>
      <c r="BG53" s="46">
        <f>BD53/BE53</f>
        <v>-2.0862743282069149</v>
      </c>
      <c r="BH53" s="64">
        <f>BB53/BC53</f>
        <v>1.0361104712541733</v>
      </c>
      <c r="BI53" s="66">
        <v>1467</v>
      </c>
      <c r="BJ53" s="66">
        <v>2528</v>
      </c>
      <c r="BK53" s="66">
        <v>0</v>
      </c>
      <c r="BL53" s="10">
        <f>SUM(BI53:BK53)</f>
        <v>3995</v>
      </c>
      <c r="BM53" s="15">
        <f>AY53*$D$157</f>
        <v>4495.3499298449524</v>
      </c>
      <c r="BN53" s="9">
        <f>BM53-BL53</f>
        <v>500.34992984495238</v>
      </c>
      <c r="BO53" s="48">
        <f>IF(BN53&gt;0,V53,W53)</f>
        <v>30.92105134005207</v>
      </c>
      <c r="BP53" s="48">
        <f xml:space="preserve"> IF(BN53 &gt;0, S53*T53^(2-N53), S53*U53^(N53+2))</f>
        <v>30.63477872544426</v>
      </c>
      <c r="BQ53" s="48">
        <f>IF(BN53&gt;0, S53*T53^(3-N53), S53*U53^(N53+3))</f>
        <v>30.351156473819685</v>
      </c>
      <c r="BR53" s="46">
        <f>BN53/BP53</f>
        <v>16.332741761551482</v>
      </c>
      <c r="BS53" s="64">
        <f>BL53/BM53</f>
        <v>0.88869611094720502</v>
      </c>
      <c r="BT53" s="16">
        <f>BB53+BL53+BV53</f>
        <v>6055</v>
      </c>
      <c r="BU53" s="69">
        <f>BC53+BM53+BW53</f>
        <v>6439.7592437026169</v>
      </c>
      <c r="BV53" s="66">
        <v>156</v>
      </c>
      <c r="BW53" s="15">
        <f>AZ53*$D$160</f>
        <v>106.76742834011144</v>
      </c>
      <c r="BX53" s="37">
        <f>BW53-BV53</f>
        <v>-49.232571659888563</v>
      </c>
      <c r="BY53" s="54">
        <f>BX53*(BX53&lt;&gt;0)</f>
        <v>-49.232571659888563</v>
      </c>
      <c r="BZ53" s="26">
        <f>BY53/$BY$152</f>
        <v>-9.559722652405557E-2</v>
      </c>
      <c r="CA53" s="47">
        <f>BZ53 * $BX$152</f>
        <v>-49.232571659888563</v>
      </c>
      <c r="CB53" s="48">
        <f>IF(CA53&gt;0, V53, W53)</f>
        <v>31.806993732928319</v>
      </c>
      <c r="CC53" s="48">
        <f>IF(BX53&gt;0, S53*T53^(2-N53), S53*U53^(N53+2))</f>
        <v>32.415407882208768</v>
      </c>
      <c r="CD53" s="65">
        <f>CA53/CB53</f>
        <v>-1.5478536598987143</v>
      </c>
      <c r="CE53" s="66">
        <v>0</v>
      </c>
      <c r="CF53" s="15">
        <f>AZ53*$CE$155</f>
        <v>71.928119700408402</v>
      </c>
      <c r="CG53" s="37">
        <f>CF53-CE53</f>
        <v>71.928119700408402</v>
      </c>
      <c r="CH53" s="54">
        <f>CG53*(CG53&lt;&gt;0)</f>
        <v>71.928119700408402</v>
      </c>
      <c r="CI53" s="26">
        <f>CH53/$CH$152</f>
        <v>1.1191554333345011E-2</v>
      </c>
      <c r="CJ53" s="47">
        <f>CI53 * $CG$152</f>
        <v>71.928119700408402</v>
      </c>
      <c r="CK53" s="48">
        <f>IF(CA53&gt;0,V53,W53)</f>
        <v>31.806993732928319</v>
      </c>
      <c r="CL53" s="65">
        <f>CJ53/CK53</f>
        <v>2.2613932113283792</v>
      </c>
      <c r="CM53" s="70">
        <f>N53</f>
        <v>0</v>
      </c>
      <c r="CN53" s="1">
        <f>BT53+BV53</f>
        <v>6211</v>
      </c>
    </row>
    <row r="54" spans="1:92" x14ac:dyDescent="0.2">
      <c r="A54" s="28" t="s">
        <v>286</v>
      </c>
      <c r="B54">
        <v>0</v>
      </c>
      <c r="C54">
        <v>0</v>
      </c>
      <c r="D54">
        <v>0.18777467039552501</v>
      </c>
      <c r="E54">
        <v>0.81222532960447402</v>
      </c>
      <c r="F54">
        <v>0.44576877234803303</v>
      </c>
      <c r="G54">
        <v>0.44576877234803303</v>
      </c>
      <c r="H54">
        <v>0.48349352277475899</v>
      </c>
      <c r="I54">
        <v>0.46385290430421999</v>
      </c>
      <c r="J54">
        <v>0.47357140406843701</v>
      </c>
      <c r="K54">
        <v>0.45945983873535801</v>
      </c>
      <c r="L54">
        <v>0.45582739815311502</v>
      </c>
      <c r="M54">
        <v>0.42042553678768202</v>
      </c>
      <c r="N54" s="21">
        <v>0</v>
      </c>
      <c r="O54">
        <v>1.00876412584244</v>
      </c>
      <c r="P54">
        <v>0.99410672883115403</v>
      </c>
      <c r="Q54">
        <v>1.0228962112537101</v>
      </c>
      <c r="R54">
        <v>0.97689681399596795</v>
      </c>
      <c r="S54">
        <v>132.5</v>
      </c>
      <c r="T54" s="27">
        <f>IF(C54,P54,R54)</f>
        <v>0.97689681399596795</v>
      </c>
      <c r="U54" s="27">
        <f>IF(D54 = 0,O54,Q54)</f>
        <v>1.0228962112537101</v>
      </c>
      <c r="V54" s="39">
        <f>S54*T54^(1-N54)</f>
        <v>129.43882785446576</v>
      </c>
      <c r="W54" s="38">
        <f>S54*U54^(N54+1)</f>
        <v>135.5337479911166</v>
      </c>
      <c r="X54" s="44">
        <f>0.5 * (D54-MAX($D$3:$D$151))/(MIN($D$3:$D$151)-MAX($D$3:$D$151)) + 0.75</f>
        <v>1.154786856761234</v>
      </c>
      <c r="Y54" s="44">
        <f>AVERAGE(D54, F54, G54, H54, I54, J54, K54)</f>
        <v>0.42281284071062358</v>
      </c>
      <c r="Z54" s="22">
        <f>AI54^N54</f>
        <v>1</v>
      </c>
      <c r="AA54" s="22">
        <f>(Z54+AB54)/2</f>
        <v>1</v>
      </c>
      <c r="AB54" s="22">
        <f>AM54^N54</f>
        <v>1</v>
      </c>
      <c r="AC54" s="22">
        <v>1</v>
      </c>
      <c r="AD54" s="22">
        <v>1</v>
      </c>
      <c r="AE54" s="22">
        <v>1</v>
      </c>
      <c r="AF54" s="22">
        <f>PERCENTILE($L$2:$L$151, 0.05)</f>
        <v>-2.4581207071075768E-2</v>
      </c>
      <c r="AG54" s="22">
        <f>PERCENTILE($L$2:$L$151, 0.95)</f>
        <v>0.95085622292800409</v>
      </c>
      <c r="AH54" s="22">
        <f>MIN(MAX(L54,AF54), AG54)</f>
        <v>0.45582739815311502</v>
      </c>
      <c r="AI54" s="22">
        <f>AH54-$AH$152+1</f>
        <v>1.4804086052241907</v>
      </c>
      <c r="AJ54" s="22">
        <f>PERCENTILE($M$2:$M$151, 0.02)</f>
        <v>-1.1132593852637855</v>
      </c>
      <c r="AK54" s="22">
        <f>PERCENTILE($M$2:$M$151, 0.98)</f>
        <v>1.0497352809010159</v>
      </c>
      <c r="AL54" s="22">
        <f>MIN(MAX(M54,AJ54), AK54)</f>
        <v>0.42042553678768202</v>
      </c>
      <c r="AM54" s="22">
        <f>AL54-$AL$152 + 1</f>
        <v>2.5336849220514677</v>
      </c>
      <c r="AN54" s="46">
        <v>0</v>
      </c>
      <c r="AO54" s="74">
        <v>0.39</v>
      </c>
      <c r="AP54" s="51">
        <v>0.76</v>
      </c>
      <c r="AQ54" s="50">
        <v>1</v>
      </c>
      <c r="AR54" s="17">
        <f>(AI54^4)*AB54*AE54*AN54</f>
        <v>0</v>
      </c>
      <c r="AS54" s="17">
        <f>(AM54^4) *Z54*AC54*AO54*(M54 &gt; 0)</f>
        <v>16.072189147464766</v>
      </c>
      <c r="AT54" s="17">
        <f>(AM54^4)*AA54*AP54*AQ54</f>
        <v>31.320163466854417</v>
      </c>
      <c r="AU54" s="17">
        <f>MIN(AR54, 0.05*AR$152)</f>
        <v>0</v>
      </c>
      <c r="AV54" s="17">
        <f>MIN(AS54, 0.05*AS$152)</f>
        <v>16.072189147464766</v>
      </c>
      <c r="AW54" s="17">
        <f>MIN(AT54, 0.05*AT$152)</f>
        <v>31.320163466854417</v>
      </c>
      <c r="AX54" s="14">
        <f>AU54/$AU$152</f>
        <v>0</v>
      </c>
      <c r="AY54" s="14">
        <f>AV54/$AV$152</f>
        <v>1.04659864108221E-2</v>
      </c>
      <c r="AZ54" s="67">
        <f>AW54/$AW$152</f>
        <v>9.2106133105306284E-3</v>
      </c>
      <c r="BA54" s="21">
        <f>N54</f>
        <v>0</v>
      </c>
      <c r="BB54" s="66">
        <v>0</v>
      </c>
      <c r="BC54" s="15">
        <f>$D$158*AX54</f>
        <v>0</v>
      </c>
      <c r="BD54" s="19">
        <f>BC54-BB54</f>
        <v>0</v>
      </c>
      <c r="BE54" s="63">
        <f>(IF(BD54 &gt; 0, V54, W54))</f>
        <v>135.5337479911166</v>
      </c>
      <c r="BF54" s="63">
        <f>IF(BD54&gt;0, S54*(T54^(2-N54)), S54*(U54^(N54 + 2)))</f>
        <v>138.63695731712832</v>
      </c>
      <c r="BG54" s="46">
        <f>BD54/BE54</f>
        <v>0</v>
      </c>
      <c r="BH54" s="64" t="e">
        <f>BB54/BC54</f>
        <v>#DIV/0!</v>
      </c>
      <c r="BI54" s="66">
        <v>0</v>
      </c>
      <c r="BJ54" s="66">
        <v>132</v>
      </c>
      <c r="BK54" s="66">
        <v>0</v>
      </c>
      <c r="BL54" s="10">
        <f>SUM(BI54:BK54)</f>
        <v>132</v>
      </c>
      <c r="BM54" s="15">
        <f>AY54*$D$157</f>
        <v>1898.5090029503074</v>
      </c>
      <c r="BN54" s="9">
        <f>BM54-BL54</f>
        <v>1766.5090029503074</v>
      </c>
      <c r="BO54" s="48">
        <f>IF(BN54&gt;0,V54,W54)</f>
        <v>129.43882785446576</v>
      </c>
      <c r="BP54" s="48">
        <f xml:space="preserve"> IF(BN54 &gt;0, S54*T54^(2-N54), S54*U54^(N54+2))</f>
        <v>126.44837853840015</v>
      </c>
      <c r="BQ54" s="48">
        <f>IF(BN54&gt;0, S54*T54^(3-N54), S54*U54^(N54+3))</f>
        <v>123.52701812911923</v>
      </c>
      <c r="BR54" s="46">
        <f>BN54/BP54</f>
        <v>13.970198933107312</v>
      </c>
      <c r="BS54" s="64">
        <f>BL54/BM54</f>
        <v>6.952824547835712E-2</v>
      </c>
      <c r="BT54" s="16">
        <f>BB54+BL54+BV54</f>
        <v>264</v>
      </c>
      <c r="BU54" s="69">
        <f>BC54+BM54+BW54</f>
        <v>1986.3782539327697</v>
      </c>
      <c r="BV54" s="66">
        <v>132</v>
      </c>
      <c r="BW54" s="15">
        <f>AZ54*$D$160</f>
        <v>87.869250982462191</v>
      </c>
      <c r="BX54" s="37">
        <f>BW54-BV54</f>
        <v>-44.130749017537809</v>
      </c>
      <c r="BY54" s="54">
        <f>BX54*(BX54&lt;&gt;0)</f>
        <v>-44.130749017537809</v>
      </c>
      <c r="BZ54" s="26">
        <f>BY54/$BY$152</f>
        <v>-8.5690774791335647E-2</v>
      </c>
      <c r="CA54" s="47">
        <f>BZ54 * $BX$152</f>
        <v>-44.130749017537809</v>
      </c>
      <c r="CB54" s="48">
        <f>IF(CA54&gt;0, V54, W54)</f>
        <v>135.5337479911166</v>
      </c>
      <c r="CC54" s="48">
        <f>IF(BX54&gt;0, S54*T54^(2-N54), S54*U54^(N54+2))</f>
        <v>138.63695731712832</v>
      </c>
      <c r="CD54" s="65">
        <f>CA54/CB54</f>
        <v>-0.32560708806215782</v>
      </c>
      <c r="CE54" s="66">
        <v>0</v>
      </c>
      <c r="CF54" s="15">
        <f>AZ54*$CE$155</f>
        <v>59.196611746780349</v>
      </c>
      <c r="CG54" s="37">
        <f>CF54-CE54</f>
        <v>59.196611746780349</v>
      </c>
      <c r="CH54" s="54">
        <f>CG54*(CG54&lt;&gt;0)</f>
        <v>59.196611746780349</v>
      </c>
      <c r="CI54" s="26">
        <f>CH54/$CH$152</f>
        <v>9.210613310530625E-3</v>
      </c>
      <c r="CJ54" s="47">
        <f>CI54 * $CG$152</f>
        <v>59.196611746780341</v>
      </c>
      <c r="CK54" s="48">
        <f>IF(CA54&gt;0,V54,W54)</f>
        <v>135.5337479911166</v>
      </c>
      <c r="CL54" s="65">
        <f>CJ54/CK54</f>
        <v>0.43676658119614836</v>
      </c>
      <c r="CM54" s="70">
        <f>N54</f>
        <v>0</v>
      </c>
      <c r="CN54" s="1">
        <f>BT54+BV54</f>
        <v>396</v>
      </c>
    </row>
    <row r="55" spans="1:92" x14ac:dyDescent="0.2">
      <c r="A55" s="28" t="s">
        <v>283</v>
      </c>
      <c r="B55">
        <v>0</v>
      </c>
      <c r="C55">
        <v>0</v>
      </c>
      <c r="D55">
        <v>0.63024370755093795</v>
      </c>
      <c r="E55">
        <v>0.369756292449061</v>
      </c>
      <c r="F55">
        <v>0.74294795391338897</v>
      </c>
      <c r="G55">
        <v>0.74294795391338897</v>
      </c>
      <c r="H55">
        <v>0.83848725449226902</v>
      </c>
      <c r="I55">
        <v>0.89239448391140797</v>
      </c>
      <c r="J55">
        <v>0.86502104063364904</v>
      </c>
      <c r="K55">
        <v>0.80166427650906302</v>
      </c>
      <c r="L55">
        <v>0.49301962583500603</v>
      </c>
      <c r="M55">
        <v>-4.26606842390903E-2</v>
      </c>
      <c r="N55" s="21">
        <v>0</v>
      </c>
      <c r="O55">
        <v>1.0186503846669701</v>
      </c>
      <c r="P55">
        <v>0.99698774978908</v>
      </c>
      <c r="Q55">
        <v>1.0167183808407301</v>
      </c>
      <c r="R55">
        <v>0.99858934306340197</v>
      </c>
      <c r="S55">
        <v>3.2799999713897701</v>
      </c>
      <c r="T55" s="27">
        <f>IF(C55,P55,R55)</f>
        <v>0.99858934306340197</v>
      </c>
      <c r="U55" s="27">
        <f>IF(D55 = 0,O55,Q55)</f>
        <v>1.0167183808407301</v>
      </c>
      <c r="V55" s="39">
        <f>S55*T55^(1-N55)</f>
        <v>3.2753730166780879</v>
      </c>
      <c r="W55" s="38">
        <f>S55*U55^(N55+1)</f>
        <v>3.3348362600690478</v>
      </c>
      <c r="X55" s="44">
        <f>0.5 * (D55-MAX($D$3:$D$151))/(MIN($D$3:$D$151)-MAX($D$3:$D$151)) + 0.75</f>
        <v>0.91964316734971241</v>
      </c>
      <c r="Y55" s="44">
        <f>AVERAGE(D55, F55, G55, H55, I55, J55, K55)</f>
        <v>0.7876723815605865</v>
      </c>
      <c r="Z55" s="22">
        <f>AI55^N55</f>
        <v>1</v>
      </c>
      <c r="AA55" s="22">
        <f>(Z55+AB55)/2</f>
        <v>1</v>
      </c>
      <c r="AB55" s="22">
        <f>AM55^N55</f>
        <v>1</v>
      </c>
      <c r="AC55" s="22">
        <v>1</v>
      </c>
      <c r="AD55" s="22">
        <v>1</v>
      </c>
      <c r="AE55" s="22">
        <v>1</v>
      </c>
      <c r="AF55" s="22">
        <f>PERCENTILE($L$2:$L$151, 0.05)</f>
        <v>-2.4581207071075768E-2</v>
      </c>
      <c r="AG55" s="22">
        <f>PERCENTILE($L$2:$L$151, 0.95)</f>
        <v>0.95085622292800409</v>
      </c>
      <c r="AH55" s="22">
        <f>MIN(MAX(L55,AF55), AG55)</f>
        <v>0.49301962583500603</v>
      </c>
      <c r="AI55" s="22">
        <f>AH55-$AH$152+1</f>
        <v>1.5176008329060817</v>
      </c>
      <c r="AJ55" s="22">
        <f>PERCENTILE($M$2:$M$151, 0.02)</f>
        <v>-1.1132593852637855</v>
      </c>
      <c r="AK55" s="22">
        <f>PERCENTILE($M$2:$M$151, 0.98)</f>
        <v>1.0497352809010159</v>
      </c>
      <c r="AL55" s="22">
        <f>MIN(MAX(M55,AJ55), AK55)</f>
        <v>-4.26606842390903E-2</v>
      </c>
      <c r="AM55" s="22">
        <f>AL55-$AL$152 + 1</f>
        <v>2.0705987010246956</v>
      </c>
      <c r="AN55" s="46">
        <v>0</v>
      </c>
      <c r="AO55" s="74">
        <v>0.39</v>
      </c>
      <c r="AP55" s="51">
        <v>0.76</v>
      </c>
      <c r="AQ55" s="50">
        <v>1</v>
      </c>
      <c r="AR55" s="17">
        <f>(AI55^4)*AB55*AE55*AN55</f>
        <v>0</v>
      </c>
      <c r="AS55" s="17">
        <f>(AM55^4) *Z55*AC55*AO55*(M55 &gt; 0)</f>
        <v>0</v>
      </c>
      <c r="AT55" s="17">
        <f>(AM55^4)*AA55*AP55*AQ55</f>
        <v>13.970030078255876</v>
      </c>
      <c r="AU55" s="17">
        <f>MIN(AR55, 0.05*AR$152)</f>
        <v>0</v>
      </c>
      <c r="AV55" s="17">
        <f>MIN(AS55, 0.05*AS$152)</f>
        <v>0</v>
      </c>
      <c r="AW55" s="17">
        <f>MIN(AT55, 0.05*AT$152)</f>
        <v>13.970030078255876</v>
      </c>
      <c r="AX55" s="14">
        <f>AU55/$AU$152</f>
        <v>0</v>
      </c>
      <c r="AY55" s="14">
        <f>AV55/$AV$152</f>
        <v>0</v>
      </c>
      <c r="AZ55" s="67">
        <f>AW55/$AW$152</f>
        <v>4.1082973632455251E-3</v>
      </c>
      <c r="BA55" s="21">
        <f>N55</f>
        <v>0</v>
      </c>
      <c r="BB55" s="66">
        <v>0</v>
      </c>
      <c r="BC55" s="15">
        <f>$D$158*AX55</f>
        <v>0</v>
      </c>
      <c r="BD55" s="19">
        <f>BC55-BB55</f>
        <v>0</v>
      </c>
      <c r="BE55" s="63">
        <f>(IF(BD55 &gt; 0, V55, W55))</f>
        <v>3.3348362600690478</v>
      </c>
      <c r="BF55" s="63">
        <f>IF(BD55&gt;0, S55*(T55^(2-N55)), S55*(U55^(N55 + 2)))</f>
        <v>3.3905893227063584</v>
      </c>
      <c r="BG55" s="46">
        <f>BD55/BE55</f>
        <v>0</v>
      </c>
      <c r="BH55" s="64" t="e">
        <f>BB55/BC55</f>
        <v>#DIV/0!</v>
      </c>
      <c r="BI55" s="66">
        <v>0</v>
      </c>
      <c r="BJ55" s="66">
        <v>3</v>
      </c>
      <c r="BK55" s="66">
        <v>0</v>
      </c>
      <c r="BL55" s="10">
        <f>SUM(BI55:BK55)</f>
        <v>3</v>
      </c>
      <c r="BM55" s="15">
        <f>AY55*$D$157</f>
        <v>0</v>
      </c>
      <c r="BN55" s="9">
        <f>BM55-BL55</f>
        <v>-3</v>
      </c>
      <c r="BO55" s="48">
        <f>IF(BN55&gt;0,V55,W55)</f>
        <v>3.3348362600690478</v>
      </c>
      <c r="BP55" s="48">
        <f xml:space="preserve"> IF(BN55 &gt;0, S55*T55^(2-N55), S55*U55^(N55+2))</f>
        <v>3.3905893227063584</v>
      </c>
      <c r="BQ55" s="48">
        <f>IF(BN55&gt;0, S55*T55^(3-N55), S55*U55^(N55+3))</f>
        <v>3.4472744862778768</v>
      </c>
      <c r="BR55" s="46">
        <f>BN55/BP55</f>
        <v>-0.88480193691089926</v>
      </c>
      <c r="BS55" s="64" t="e">
        <f>BL55/BM55</f>
        <v>#DIV/0!</v>
      </c>
      <c r="BT55" s="16">
        <f>BB55+BL55+BV55</f>
        <v>3</v>
      </c>
      <c r="BU55" s="69">
        <f>BC55+BM55+BW55</f>
        <v>39.19315684536231</v>
      </c>
      <c r="BV55" s="66">
        <v>0</v>
      </c>
      <c r="BW55" s="15">
        <f>AZ55*$D$160</f>
        <v>39.19315684536231</v>
      </c>
      <c r="BX55" s="37">
        <f>BW55-BV55</f>
        <v>39.19315684536231</v>
      </c>
      <c r="BY55" s="54">
        <f>BX55*(BX55&lt;&gt;0)</f>
        <v>39.19315684536231</v>
      </c>
      <c r="BZ55" s="26">
        <f>BY55/$BY$152</f>
        <v>7.6103217175460883E-2</v>
      </c>
      <c r="CA55" s="47">
        <f>BZ55 * $BX$152</f>
        <v>39.19315684536231</v>
      </c>
      <c r="CB55" s="48">
        <f>IF(CA55&gt;0, V55, W55)</f>
        <v>3.2753730166780879</v>
      </c>
      <c r="CC55" s="48">
        <f>IF(BX55&gt;0, S55*T55^(2-N55), S55*U55^(N55+2))</f>
        <v>3.2707525890121647</v>
      </c>
      <c r="CD55" s="65">
        <f>CA55/CB55</f>
        <v>11.966013228353562</v>
      </c>
      <c r="CE55" s="66">
        <v>0</v>
      </c>
      <c r="CF55" s="15">
        <f>AZ55*$CE$155</f>
        <v>26.404027153578991</v>
      </c>
      <c r="CG55" s="37">
        <f>CF55-CE55</f>
        <v>26.404027153578991</v>
      </c>
      <c r="CH55" s="54">
        <f>CG55*(CG55&lt;&gt;0)</f>
        <v>26.404027153578991</v>
      </c>
      <c r="CI55" s="26">
        <f>CH55/$CH$152</f>
        <v>4.1082973632455243E-3</v>
      </c>
      <c r="CJ55" s="47">
        <f>CI55 * $CG$152</f>
        <v>26.404027153578991</v>
      </c>
      <c r="CK55" s="48">
        <f>IF(CA55&gt;0,V55,W55)</f>
        <v>3.2753730166780879</v>
      </c>
      <c r="CL55" s="65">
        <f>CJ55/CK55</f>
        <v>8.0613801906319011</v>
      </c>
      <c r="CM55" s="70">
        <f>N55</f>
        <v>0</v>
      </c>
      <c r="CN55" s="1">
        <f>BT55+BV55</f>
        <v>3</v>
      </c>
    </row>
    <row r="56" spans="1:92" x14ac:dyDescent="0.2">
      <c r="A56" s="28" t="s">
        <v>290</v>
      </c>
      <c r="B56">
        <v>0</v>
      </c>
      <c r="C56">
        <v>0</v>
      </c>
      <c r="D56">
        <v>0.27966440271673898</v>
      </c>
      <c r="E56">
        <v>0.72033559728326002</v>
      </c>
      <c r="F56">
        <v>0.24751688518077</v>
      </c>
      <c r="G56">
        <v>0.24751688518077</v>
      </c>
      <c r="H56">
        <v>0.216464688675302</v>
      </c>
      <c r="I56">
        <v>0.18846636021730001</v>
      </c>
      <c r="J56">
        <v>0.201980969376338</v>
      </c>
      <c r="K56">
        <v>0.223592710985452</v>
      </c>
      <c r="L56">
        <v>0.83527734889397398</v>
      </c>
      <c r="M56">
        <v>-0.78161494229877204</v>
      </c>
      <c r="N56" s="21">
        <v>0</v>
      </c>
      <c r="O56">
        <v>1.0040171992954801</v>
      </c>
      <c r="P56">
        <v>0.99211606393694596</v>
      </c>
      <c r="Q56">
        <v>1.0229185751479499</v>
      </c>
      <c r="R56">
        <v>0.98998947810597004</v>
      </c>
      <c r="S56">
        <v>51.919998168945298</v>
      </c>
      <c r="T56" s="27">
        <f>IF(C56,P56,R56)</f>
        <v>0.98998947810597004</v>
      </c>
      <c r="U56" s="27">
        <f>IF(D56 = 0,O56,Q56)</f>
        <v>1.0229185751479499</v>
      </c>
      <c r="V56" s="39">
        <f>S56*T56^(1-N56)</f>
        <v>51.400251890537078</v>
      </c>
      <c r="W56" s="38">
        <f>S56*U56^(N56+1)</f>
        <v>53.109930548661694</v>
      </c>
      <c r="X56" s="44">
        <f>0.5 * (D56-MAX($D$3:$D$151))/(MIN($D$3:$D$151)-MAX($D$3:$D$151)) + 0.75</f>
        <v>1.1059534043326564</v>
      </c>
      <c r="Y56" s="44">
        <f>AVERAGE(D56, F56, G56, H56, I56, J56, K56)</f>
        <v>0.22931470033323872</v>
      </c>
      <c r="Z56" s="22">
        <f>AI56^N56</f>
        <v>1</v>
      </c>
      <c r="AA56" s="22">
        <f>(Z56+AB56)/2</f>
        <v>1</v>
      </c>
      <c r="AB56" s="22">
        <f>AM56^N56</f>
        <v>1</v>
      </c>
      <c r="AC56" s="22">
        <v>1</v>
      </c>
      <c r="AD56" s="22">
        <v>1</v>
      </c>
      <c r="AE56" s="22">
        <v>1</v>
      </c>
      <c r="AF56" s="22">
        <f>PERCENTILE($L$2:$L$151, 0.05)</f>
        <v>-2.4581207071075768E-2</v>
      </c>
      <c r="AG56" s="22">
        <f>PERCENTILE($L$2:$L$151, 0.95)</f>
        <v>0.95085622292800409</v>
      </c>
      <c r="AH56" s="22">
        <f>MIN(MAX(L56,AF56), AG56)</f>
        <v>0.83527734889397398</v>
      </c>
      <c r="AI56" s="22">
        <f>AH56-$AH$152+1</f>
        <v>1.8598585559650498</v>
      </c>
      <c r="AJ56" s="22">
        <f>PERCENTILE($M$2:$M$151, 0.02)</f>
        <v>-1.1132593852637855</v>
      </c>
      <c r="AK56" s="22">
        <f>PERCENTILE($M$2:$M$151, 0.98)</f>
        <v>1.0497352809010159</v>
      </c>
      <c r="AL56" s="22">
        <f>MIN(MAX(M56,AJ56), AK56)</f>
        <v>-0.78161494229877204</v>
      </c>
      <c r="AM56" s="22">
        <f>AL56-$AL$152 + 1</f>
        <v>1.3316444429650134</v>
      </c>
      <c r="AN56" s="46">
        <v>0</v>
      </c>
      <c r="AO56" s="51">
        <v>1</v>
      </c>
      <c r="AP56" s="51">
        <v>1</v>
      </c>
      <c r="AQ56" s="21">
        <v>1</v>
      </c>
      <c r="AR56" s="17">
        <f>(AI56^4)*AB56*AE56*AN56</f>
        <v>0</v>
      </c>
      <c r="AS56" s="17">
        <f>(AM56^4) *Z56*AC56*AO56*(M56 &gt; 0)</f>
        <v>0</v>
      </c>
      <c r="AT56" s="17">
        <f>(AM56^4)*AA56*AP56*AQ56</f>
        <v>3.1445110437987243</v>
      </c>
      <c r="AU56" s="17">
        <f>MIN(AR56, 0.05*AR$152)</f>
        <v>0</v>
      </c>
      <c r="AV56" s="17">
        <f>MIN(AS56, 0.05*AS$152)</f>
        <v>0</v>
      </c>
      <c r="AW56" s="17">
        <f>MIN(AT56, 0.05*AT$152)</f>
        <v>3.1445110437987243</v>
      </c>
      <c r="AX56" s="14">
        <f>AU56/$AU$152</f>
        <v>0</v>
      </c>
      <c r="AY56" s="14">
        <f>AV56/$AV$152</f>
        <v>0</v>
      </c>
      <c r="AZ56" s="67">
        <f>AW56/$AW$152</f>
        <v>9.2473576345710959E-4</v>
      </c>
      <c r="BA56" s="21">
        <f>N56</f>
        <v>0</v>
      </c>
      <c r="BB56" s="66">
        <v>0</v>
      </c>
      <c r="BC56" s="15">
        <f>$D$158*AX56</f>
        <v>0</v>
      </c>
      <c r="BD56" s="19">
        <f>BC56-BB56</f>
        <v>0</v>
      </c>
      <c r="BE56" s="63">
        <f>(IF(BD56 &gt; 0, V56, W56))</f>
        <v>53.109930548661694</v>
      </c>
      <c r="BF56" s="63">
        <f>IF(BD56&gt;0, S56*(T56^(2-N56)), S56*(U56^(N56 + 2)))</f>
        <v>54.327134483043601</v>
      </c>
      <c r="BG56" s="46">
        <f>BD56/BE56</f>
        <v>0</v>
      </c>
      <c r="BH56" s="64" t="e">
        <f>BB56/BC56</f>
        <v>#DIV/0!</v>
      </c>
      <c r="BI56" s="66">
        <v>0</v>
      </c>
      <c r="BJ56" s="66">
        <v>0</v>
      </c>
      <c r="BK56" s="66">
        <v>0</v>
      </c>
      <c r="BL56" s="10">
        <f>SUM(BI56:BK56)</f>
        <v>0</v>
      </c>
      <c r="BM56" s="15">
        <f>AY56*$D$157</f>
        <v>0</v>
      </c>
      <c r="BN56" s="9">
        <f>BM56-BL56</f>
        <v>0</v>
      </c>
      <c r="BO56" s="48">
        <f>IF(BN56&gt;0,V56,W56)</f>
        <v>53.109930548661694</v>
      </c>
      <c r="BP56" s="48">
        <f xml:space="preserve"> IF(BN56 &gt;0, S56*T56^(2-N56), S56*U56^(N56+2))</f>
        <v>54.327134483043601</v>
      </c>
      <c r="BQ56" s="48">
        <f>IF(BN56&gt;0, S56*T56^(3-N56), S56*U56^(N56+3))</f>
        <v>55.572234997266015</v>
      </c>
      <c r="BR56" s="46">
        <f>BN56/BP56</f>
        <v>0</v>
      </c>
      <c r="BS56" s="64" t="e">
        <f>BL56/BM56</f>
        <v>#DIV/0!</v>
      </c>
      <c r="BT56" s="16">
        <f>BB56+BL56+BV56</f>
        <v>0</v>
      </c>
      <c r="BU56" s="69">
        <f>BC56+BM56+BW56</f>
        <v>8.8219791833808259</v>
      </c>
      <c r="BV56" s="66">
        <v>0</v>
      </c>
      <c r="BW56" s="15">
        <f>AZ56*$D$160</f>
        <v>8.8219791833808259</v>
      </c>
      <c r="BX56" s="37">
        <f>BW56-BV56</f>
        <v>8.8219791833808259</v>
      </c>
      <c r="BY56" s="54">
        <f>BX56*(BX56&lt;&gt;0)</f>
        <v>8.8219791833808259</v>
      </c>
      <c r="BZ56" s="26">
        <f>BY56/$BY$152</f>
        <v>1.7130056666758903E-2</v>
      </c>
      <c r="CA56" s="47">
        <f>BZ56 * $BX$152</f>
        <v>8.8219791833808259</v>
      </c>
      <c r="CB56" s="48">
        <f>IF(CA56&gt;0, V56, W56)</f>
        <v>51.400251890537078</v>
      </c>
      <c r="CC56" s="48">
        <f>IF(BX56&gt;0, S56*T56^(2-N56), S56*U56^(N56+2))</f>
        <v>50.885708543628205</v>
      </c>
      <c r="CD56" s="65">
        <f>CA56/CB56</f>
        <v>0.17163299514890074</v>
      </c>
      <c r="CE56" s="66">
        <v>0</v>
      </c>
      <c r="CF56" s="15">
        <f>AZ56*$CE$155</f>
        <v>5.9432767517388436</v>
      </c>
      <c r="CG56" s="37">
        <f>CF56-CE56</f>
        <v>5.9432767517388436</v>
      </c>
      <c r="CH56" s="54">
        <f>CG56*(CG56&lt;&gt;0)</f>
        <v>5.9432767517388436</v>
      </c>
      <c r="CI56" s="26">
        <f>CH56/$CH$152</f>
        <v>9.2473576345710937E-4</v>
      </c>
      <c r="CJ56" s="47">
        <f>CI56 * $CG$152</f>
        <v>5.9432767517388436</v>
      </c>
      <c r="CK56" s="48">
        <f>IF(CA56&gt;0,V56,W56)</f>
        <v>51.400251890537078</v>
      </c>
      <c r="CL56" s="65">
        <f>CJ56/CK56</f>
        <v>0.11562738572557495</v>
      </c>
      <c r="CM56" s="70">
        <f>N56</f>
        <v>0</v>
      </c>
      <c r="CN56" s="1">
        <f>BT56+BV56</f>
        <v>0</v>
      </c>
    </row>
    <row r="57" spans="1:92" x14ac:dyDescent="0.2">
      <c r="A57" s="28" t="s">
        <v>275</v>
      </c>
      <c r="B57">
        <v>0</v>
      </c>
      <c r="C57">
        <v>0</v>
      </c>
      <c r="D57">
        <v>0.145425489412704</v>
      </c>
      <c r="E57">
        <v>0.85457451058729506</v>
      </c>
      <c r="F57">
        <v>0.66202783300198798</v>
      </c>
      <c r="G57">
        <v>0.66202783300198798</v>
      </c>
      <c r="H57">
        <v>0.343501880484747</v>
      </c>
      <c r="I57">
        <v>0.97241955704136995</v>
      </c>
      <c r="J57">
        <v>0.57795150874779699</v>
      </c>
      <c r="K57">
        <v>0.61856283829254899</v>
      </c>
      <c r="L57">
        <v>0.72261009801653298</v>
      </c>
      <c r="M57">
        <v>0.957680155482869</v>
      </c>
      <c r="N57" s="21">
        <v>0</v>
      </c>
      <c r="O57">
        <v>1.0023777088800401</v>
      </c>
      <c r="P57">
        <v>0.99480328905641202</v>
      </c>
      <c r="Q57">
        <v>1.0052424015813901</v>
      </c>
      <c r="R57">
        <v>0.98948629583756198</v>
      </c>
      <c r="S57">
        <v>68.699996948242102</v>
      </c>
      <c r="T57" s="27">
        <f>IF(C57,P57,R57)</f>
        <v>0.98948629583756198</v>
      </c>
      <c r="U57" s="27">
        <f>IF(D57 = 0,O57,Q57)</f>
        <v>1.0052424015813901</v>
      </c>
      <c r="V57" s="39">
        <f>S57*T57^(1-N57)</f>
        <v>67.97770550436789</v>
      </c>
      <c r="W57" s="38">
        <f>S57*U57^(N57+1)</f>
        <v>69.060149920885067</v>
      </c>
      <c r="X57" s="44">
        <f>0.5 * (D57-MAX($D$3:$D$151))/(MIN($D$3:$D$151)-MAX($D$3:$D$151)) + 0.75</f>
        <v>1.1772927087500569</v>
      </c>
      <c r="Y57" s="44">
        <f>AVERAGE(D57, F57, G57, H57, I57, J57, K57)</f>
        <v>0.56884527714044897</v>
      </c>
      <c r="Z57" s="22">
        <f>AI57^N57</f>
        <v>1</v>
      </c>
      <c r="AA57" s="22">
        <f>(Z57+AB57)/2</f>
        <v>1</v>
      </c>
      <c r="AB57" s="22">
        <f>AM57^N57</f>
        <v>1</v>
      </c>
      <c r="AC57" s="22">
        <v>1</v>
      </c>
      <c r="AD57" s="22">
        <v>1</v>
      </c>
      <c r="AE57" s="22">
        <v>1</v>
      </c>
      <c r="AF57" s="22">
        <f>PERCENTILE($L$2:$L$151, 0.05)</f>
        <v>-2.4581207071075768E-2</v>
      </c>
      <c r="AG57" s="22">
        <f>PERCENTILE($L$2:$L$151, 0.95)</f>
        <v>0.95085622292800409</v>
      </c>
      <c r="AH57" s="22">
        <f>MIN(MAX(L57,AF57), AG57)</f>
        <v>0.72261009801653298</v>
      </c>
      <c r="AI57" s="22">
        <f>AH57-$AH$152+1</f>
        <v>1.7471913050876089</v>
      </c>
      <c r="AJ57" s="22">
        <f>PERCENTILE($M$2:$M$151, 0.02)</f>
        <v>-1.1132593852637855</v>
      </c>
      <c r="AK57" s="22">
        <f>PERCENTILE($M$2:$M$151, 0.98)</f>
        <v>1.0497352809010159</v>
      </c>
      <c r="AL57" s="22">
        <f>MIN(MAX(M57,AJ57), AK57)</f>
        <v>0.957680155482869</v>
      </c>
      <c r="AM57" s="22">
        <f>AL57-$AL$152 + 1</f>
        <v>3.0709395407466547</v>
      </c>
      <c r="AN57" s="46">
        <v>0</v>
      </c>
      <c r="AO57" s="74">
        <v>0.39</v>
      </c>
      <c r="AP57" s="51">
        <v>0.76</v>
      </c>
      <c r="AQ57" s="50">
        <v>1</v>
      </c>
      <c r="AR57" s="17">
        <f>(AI57^4)*AB57*AE57*AN57</f>
        <v>0</v>
      </c>
      <c r="AS57" s="17">
        <f>(AM57^4) *Z57*AC57*AO57*(M57 &gt; 0)</f>
        <v>34.685636813546026</v>
      </c>
      <c r="AT57" s="17">
        <f>(AM57^4)*AA57*AP57*AQ57</f>
        <v>67.592523021269173</v>
      </c>
      <c r="AU57" s="17">
        <f>MIN(AR57, 0.05*AR$152)</f>
        <v>0</v>
      </c>
      <c r="AV57" s="17">
        <f>MIN(AS57, 0.05*AS$152)</f>
        <v>34.685636813546026</v>
      </c>
      <c r="AW57" s="17">
        <f>MIN(AT57, 0.05*AT$152)</f>
        <v>67.592523021269173</v>
      </c>
      <c r="AX57" s="14">
        <f>AU57/$AU$152</f>
        <v>0</v>
      </c>
      <c r="AY57" s="14">
        <f>AV57/$AV$152</f>
        <v>2.258680508364639E-2</v>
      </c>
      <c r="AZ57" s="67">
        <f>AW57/$AW$152</f>
        <v>1.9877565226979206E-2</v>
      </c>
      <c r="BA57" s="21">
        <f>N57</f>
        <v>0</v>
      </c>
      <c r="BB57" s="66">
        <v>0</v>
      </c>
      <c r="BC57" s="15">
        <f>$D$158*AX57</f>
        <v>0</v>
      </c>
      <c r="BD57" s="19">
        <f>BC57-BB57</f>
        <v>0</v>
      </c>
      <c r="BE57" s="63">
        <f>(IF(BD57 &gt; 0, V57, W57))</f>
        <v>69.060149920885067</v>
      </c>
      <c r="BF57" s="63">
        <f>IF(BD57&gt;0, S57*(T57^(2-N57)), S57*(U57^(N57 + 2)))</f>
        <v>69.422190960041348</v>
      </c>
      <c r="BG57" s="46">
        <f>BD57/BE57</f>
        <v>0</v>
      </c>
      <c r="BH57" s="64" t="e">
        <f>BB57/BC57</f>
        <v>#DIV/0!</v>
      </c>
      <c r="BI57" s="66">
        <v>0</v>
      </c>
      <c r="BJ57" s="66">
        <v>4053</v>
      </c>
      <c r="BK57" s="66">
        <v>0</v>
      </c>
      <c r="BL57" s="10">
        <f>SUM(BI57:BK57)</f>
        <v>4053</v>
      </c>
      <c r="BM57" s="15">
        <f>AY57*$D$157</f>
        <v>4097.2012685632881</v>
      </c>
      <c r="BN57" s="9">
        <f>BM57-BL57</f>
        <v>44.201268563288068</v>
      </c>
      <c r="BO57" s="48">
        <f>IF(BN57&gt;0,V57,W57)</f>
        <v>67.97770550436789</v>
      </c>
      <c r="BP57" s="48">
        <f xml:space="preserve"> IF(BN57 &gt;0, S57*T57^(2-N57), S57*U57^(N57+2))</f>
        <v>67.263008019053629</v>
      </c>
      <c r="BQ57" s="48">
        <f>IF(BN57&gt;0, S57*T57^(3-N57), S57*U57^(N57+3))</f>
        <v>66.555824651665603</v>
      </c>
      <c r="BR57" s="46">
        <f>BN57/BP57</f>
        <v>0.65714082472742152</v>
      </c>
      <c r="BS57" s="64">
        <f>BL57/BM57</f>
        <v>0.9892118386025035</v>
      </c>
      <c r="BT57" s="16">
        <f>BB57+BL57+BV57</f>
        <v>4259</v>
      </c>
      <c r="BU57" s="69">
        <f>BC57+BM57+BW57</f>
        <v>4286.8332408286697</v>
      </c>
      <c r="BV57" s="66">
        <v>206</v>
      </c>
      <c r="BW57" s="15">
        <f>AZ57*$D$160</f>
        <v>189.63197226538162</v>
      </c>
      <c r="BX57" s="37">
        <f>BW57-BV57</f>
        <v>-16.36802773461838</v>
      </c>
      <c r="BY57" s="54">
        <f>BX57*(BX57&lt;&gt;0)</f>
        <v>-16.36802773461838</v>
      </c>
      <c r="BZ57" s="26">
        <f>BY57/$BY$152</f>
        <v>-3.1782578125472617E-2</v>
      </c>
      <c r="CA57" s="47">
        <f>BZ57 * $BX$152</f>
        <v>-16.36802773461838</v>
      </c>
      <c r="CB57" s="48">
        <f>IF(CA57&gt;0, V57, W57)</f>
        <v>69.060149920885067</v>
      </c>
      <c r="CC57" s="48">
        <f>IF(BX57&gt;0, S57*T57^(2-N57), S57*U57^(N57+2))</f>
        <v>69.422190960041348</v>
      </c>
      <c r="CD57" s="65">
        <f>CA57/CB57</f>
        <v>-0.23701118160573795</v>
      </c>
      <c r="CE57" s="66">
        <v>0</v>
      </c>
      <c r="CF57" s="15">
        <f>AZ57*$CE$155</f>
        <v>127.75311171379536</v>
      </c>
      <c r="CG57" s="37">
        <f>CF57-CE57</f>
        <v>127.75311171379536</v>
      </c>
      <c r="CH57" s="54">
        <f>CG57*(CG57&lt;&gt;0)</f>
        <v>127.75311171379536</v>
      </c>
      <c r="CI57" s="26">
        <f>CH57/$CH$152</f>
        <v>1.9877565226979203E-2</v>
      </c>
      <c r="CJ57" s="47">
        <f>CI57 * $CG$152</f>
        <v>127.75311171379538</v>
      </c>
      <c r="CK57" s="48">
        <f>IF(CA57&gt;0,V57,W57)</f>
        <v>69.060149920885067</v>
      </c>
      <c r="CL57" s="65">
        <f>CJ57/CK57</f>
        <v>1.849881760467486</v>
      </c>
      <c r="CM57" s="70">
        <f>N57</f>
        <v>0</v>
      </c>
      <c r="CN57" s="1">
        <f>BT57+BV57</f>
        <v>4465</v>
      </c>
    </row>
    <row r="58" spans="1:92" x14ac:dyDescent="0.2">
      <c r="A58" s="28" t="s">
        <v>232</v>
      </c>
      <c r="B58">
        <v>0</v>
      </c>
      <c r="C58">
        <v>0</v>
      </c>
      <c r="D58">
        <v>0.333999200958849</v>
      </c>
      <c r="E58">
        <v>0.66600079904114995</v>
      </c>
      <c r="F58">
        <v>0.69408025427095699</v>
      </c>
      <c r="G58">
        <v>0.69408025427095699</v>
      </c>
      <c r="H58">
        <v>0.79523610530714495</v>
      </c>
      <c r="I58">
        <v>0.98829920601755095</v>
      </c>
      <c r="J58">
        <v>0.88652761461307095</v>
      </c>
      <c r="K58">
        <v>0.78442419147350695</v>
      </c>
      <c r="L58">
        <v>0.44704734221213099</v>
      </c>
      <c r="M58">
        <v>0.43841719700095599</v>
      </c>
      <c r="N58" s="21">
        <v>0</v>
      </c>
      <c r="O58">
        <v>1.01136632775192</v>
      </c>
      <c r="P58">
        <v>1.00385448273559</v>
      </c>
      <c r="Q58">
        <v>1.08429043946715</v>
      </c>
      <c r="R58">
        <v>0.974038485345051</v>
      </c>
      <c r="S58">
        <v>2.70000004768371</v>
      </c>
      <c r="T58" s="27">
        <f>IF(C58,P58,R58)</f>
        <v>0.974038485345051</v>
      </c>
      <c r="U58" s="27">
        <f>IF(D58 = 0,O58,Q58)</f>
        <v>1.08429043946715</v>
      </c>
      <c r="V58" s="39">
        <f>S58*T58^(1-N58)</f>
        <v>2.6299039568774063</v>
      </c>
      <c r="W58" s="38">
        <f>S58*U58^(N58+1)</f>
        <v>2.9275842382642958</v>
      </c>
      <c r="X58" s="44">
        <f>0.5 * (D58-MAX($D$3:$D$151))/(MIN($D$3:$D$151)-MAX($D$3:$D$151)) + 0.75</f>
        <v>1.0770779715922796</v>
      </c>
      <c r="Y58" s="44">
        <f>AVERAGE(D58, F58, G58, H58, I58, J58, K58)</f>
        <v>0.73952097527314808</v>
      </c>
      <c r="Z58" s="22">
        <f>AI58^N58</f>
        <v>1</v>
      </c>
      <c r="AA58" s="22">
        <f>(Z58+AB58)/2</f>
        <v>1</v>
      </c>
      <c r="AB58" s="22">
        <f>AM58^N58</f>
        <v>1</v>
      </c>
      <c r="AC58" s="22">
        <v>1</v>
      </c>
      <c r="AD58" s="22">
        <v>1</v>
      </c>
      <c r="AE58" s="22">
        <v>1</v>
      </c>
      <c r="AF58" s="22">
        <f>PERCENTILE($L$2:$L$151, 0.05)</f>
        <v>-2.4581207071075768E-2</v>
      </c>
      <c r="AG58" s="22">
        <f>PERCENTILE($L$2:$L$151, 0.95)</f>
        <v>0.95085622292800409</v>
      </c>
      <c r="AH58" s="22">
        <f>MIN(MAX(L58,AF58), AG58)</f>
        <v>0.44704734221213099</v>
      </c>
      <c r="AI58" s="22">
        <f>AH58-$AH$152+1</f>
        <v>1.4716285492832069</v>
      </c>
      <c r="AJ58" s="22">
        <f>PERCENTILE($M$2:$M$151, 0.02)</f>
        <v>-1.1132593852637855</v>
      </c>
      <c r="AK58" s="22">
        <f>PERCENTILE($M$2:$M$151, 0.98)</f>
        <v>1.0497352809010159</v>
      </c>
      <c r="AL58" s="22">
        <f>MIN(MAX(M58,AJ58), AK58)</f>
        <v>0.43841719700095599</v>
      </c>
      <c r="AM58" s="22">
        <f>AL58-$AL$152 + 1</f>
        <v>2.5516765822647418</v>
      </c>
      <c r="AN58" s="46">
        <v>0</v>
      </c>
      <c r="AO58" s="74">
        <v>0.39</v>
      </c>
      <c r="AP58" s="51">
        <v>0.76</v>
      </c>
      <c r="AQ58" s="50">
        <v>1</v>
      </c>
      <c r="AR58" s="17">
        <f>(AI58^4)*AB58*AE58*AN58</f>
        <v>0</v>
      </c>
      <c r="AS58" s="17">
        <f>(AM58^4) *Z58*AC58*AO58*(M58 &gt; 0)</f>
        <v>16.533588288140646</v>
      </c>
      <c r="AT58" s="17">
        <f>(AM58^4)*AA58*AP58*AQ58</f>
        <v>32.219300253812541</v>
      </c>
      <c r="AU58" s="17">
        <f>MIN(AR58, 0.05*AR$152)</f>
        <v>0</v>
      </c>
      <c r="AV58" s="17">
        <f>MIN(AS58, 0.05*AS$152)</f>
        <v>16.533588288140646</v>
      </c>
      <c r="AW58" s="17">
        <f>MIN(AT58, 0.05*AT$152)</f>
        <v>32.219300253812541</v>
      </c>
      <c r="AX58" s="14">
        <f>AU58/$AU$152</f>
        <v>0</v>
      </c>
      <c r="AY58" s="14">
        <f>AV58/$AV$152</f>
        <v>1.0766443124712907E-2</v>
      </c>
      <c r="AZ58" s="67">
        <f>AW58/$AW$152</f>
        <v>9.4750308722942687E-3</v>
      </c>
      <c r="BA58" s="21">
        <f>N58</f>
        <v>0</v>
      </c>
      <c r="BB58" s="66">
        <v>0</v>
      </c>
      <c r="BC58" s="15">
        <f>$D$158*AX58</f>
        <v>0</v>
      </c>
      <c r="BD58" s="19">
        <f>BC58-BB58</f>
        <v>0</v>
      </c>
      <c r="BE58" s="63">
        <f>(IF(BD58 &gt; 0, V58, W58))</f>
        <v>2.9275842382642958</v>
      </c>
      <c r="BF58" s="63">
        <f>IF(BD58&gt;0, S58*(T58^(2-N58)), S58*(U58^(N58 + 2)))</f>
        <v>3.174351600284695</v>
      </c>
      <c r="BG58" s="46">
        <f>BD58/BE58</f>
        <v>0</v>
      </c>
      <c r="BH58" s="64" t="e">
        <f>BB58/BC58</f>
        <v>#DIV/0!</v>
      </c>
      <c r="BI58" s="66">
        <v>0</v>
      </c>
      <c r="BJ58" s="66">
        <v>14</v>
      </c>
      <c r="BK58" s="66">
        <v>0</v>
      </c>
      <c r="BL58" s="10">
        <f>SUM(BI58:BK58)</f>
        <v>14</v>
      </c>
      <c r="BM58" s="15">
        <f>AY58*$D$157</f>
        <v>1953.0112499366719</v>
      </c>
      <c r="BN58" s="9">
        <f>BM58-BL58</f>
        <v>1939.0112499366719</v>
      </c>
      <c r="BO58" s="48">
        <f>IF(BN58&gt;0,V58,W58)</f>
        <v>2.6299039568774063</v>
      </c>
      <c r="BP58" s="48">
        <f xml:space="preserve"> IF(BN58 &gt;0, S58*T58^(2-N58), S58*U58^(N58+2))</f>
        <v>2.5616276667598252</v>
      </c>
      <c r="BQ58" s="48">
        <f>IF(BN58&gt;0, S58*T58^(3-N58), S58*U58^(N58+3))</f>
        <v>2.4951239325487173</v>
      </c>
      <c r="BR58" s="46">
        <f>BN58/BP58</f>
        <v>756.94499832963857</v>
      </c>
      <c r="BS58" s="64">
        <f>BL58/BM58</f>
        <v>7.1684174888669806E-3</v>
      </c>
      <c r="BT58" s="16">
        <f>BB58+BL58+BV58</f>
        <v>41</v>
      </c>
      <c r="BU58" s="69">
        <f>BC58+BM58+BW58</f>
        <v>2043.4030444583593</v>
      </c>
      <c r="BV58" s="66">
        <v>27</v>
      </c>
      <c r="BW58" s="15">
        <f>AZ58*$D$160</f>
        <v>90.391794521687316</v>
      </c>
      <c r="BX58" s="37">
        <f>BW58-BV58</f>
        <v>63.391794521687316</v>
      </c>
      <c r="BY58" s="54">
        <f>BX58*(BX58&lt;&gt;0)</f>
        <v>63.391794521687316</v>
      </c>
      <c r="BZ58" s="26">
        <f>BY58/$BY$152</f>
        <v>0.12309086314890755</v>
      </c>
      <c r="CA58" s="47">
        <f>BZ58 * $BX$152</f>
        <v>63.391794521687316</v>
      </c>
      <c r="CB58" s="48">
        <f>IF(CA58&gt;0, V58, W58)</f>
        <v>2.6299039568774063</v>
      </c>
      <c r="CC58" s="48">
        <f>IF(BX58&gt;0, S58*T58^(2-N58), S58*U58^(N58+2))</f>
        <v>2.5616276667598252</v>
      </c>
      <c r="CD58" s="65">
        <f>CA58/CB58</f>
        <v>24.104224169826725</v>
      </c>
      <c r="CE58" s="66">
        <v>0</v>
      </c>
      <c r="CF58" s="15">
        <f>AZ58*$CE$155</f>
        <v>60.896023416235266</v>
      </c>
      <c r="CG58" s="37">
        <f>CF58-CE58</f>
        <v>60.896023416235266</v>
      </c>
      <c r="CH58" s="54">
        <f>CG58*(CG58&lt;&gt;0)</f>
        <v>60.896023416235266</v>
      </c>
      <c r="CI58" s="26">
        <f>CH58/$CH$152</f>
        <v>9.4750308722942669E-3</v>
      </c>
      <c r="CJ58" s="47">
        <f>CI58 * $CG$152</f>
        <v>60.896023416235273</v>
      </c>
      <c r="CK58" s="48">
        <f>IF(CA58&gt;0,V58,W58)</f>
        <v>2.6299039568774063</v>
      </c>
      <c r="CL58" s="65">
        <f>CJ58/CK58</f>
        <v>23.155227116559661</v>
      </c>
      <c r="CM58" s="70">
        <f>N58</f>
        <v>0</v>
      </c>
      <c r="CN58" s="1">
        <f>BT58+BV58</f>
        <v>68</v>
      </c>
    </row>
    <row r="59" spans="1:92" x14ac:dyDescent="0.2">
      <c r="A59" s="28" t="s">
        <v>153</v>
      </c>
      <c r="B59">
        <v>0</v>
      </c>
      <c r="C59">
        <v>0</v>
      </c>
      <c r="D59">
        <v>8.6124401913875593E-3</v>
      </c>
      <c r="E59">
        <v>0.99138755980861204</v>
      </c>
      <c r="F59">
        <v>1.69971671388102E-2</v>
      </c>
      <c r="G59">
        <v>1.69971671388102E-2</v>
      </c>
      <c r="H59">
        <v>7.3796791443850193E-2</v>
      </c>
      <c r="I59">
        <v>1.8181818181818101E-2</v>
      </c>
      <c r="J59">
        <v>3.6630040191537303E-2</v>
      </c>
      <c r="K59">
        <v>2.4952092405986601E-2</v>
      </c>
      <c r="L59">
        <v>0.339343174350201</v>
      </c>
      <c r="M59">
        <v>-0.28647169532355499</v>
      </c>
      <c r="N59" s="21">
        <v>1</v>
      </c>
      <c r="O59">
        <v>1.0312687991446901</v>
      </c>
      <c r="P59">
        <v>0.99136682971907497</v>
      </c>
      <c r="Q59">
        <v>1.01239977508251</v>
      </c>
      <c r="R59">
        <v>0.99464365292355605</v>
      </c>
      <c r="S59">
        <v>30.059999465942301</v>
      </c>
      <c r="T59" s="27">
        <f>IF(C59,P59,R59)</f>
        <v>0.99464365292355605</v>
      </c>
      <c r="U59" s="27">
        <f>IF(D59 = 0,O59,Q59)</f>
        <v>1.01239977508251</v>
      </c>
      <c r="V59" s="39">
        <f>S59*T59^(1-N59)</f>
        <v>30.059999465942301</v>
      </c>
      <c r="W59" s="38">
        <f>S59*U59^(N59+1)</f>
        <v>30.81009578850453</v>
      </c>
      <c r="X59" s="44">
        <f>0.5 * (D59-MAX($D$3:$D$151))/(MIN($D$3:$D$151)-MAX($D$3:$D$151)) + 0.75</f>
        <v>1.25</v>
      </c>
      <c r="Y59" s="44">
        <f>AVERAGE(D59, F59, G59, H59, I59, J59, K59)</f>
        <v>2.8023930956028596E-2</v>
      </c>
      <c r="Z59" s="22">
        <f>AI59^N59</f>
        <v>1.3639243814212767</v>
      </c>
      <c r="AA59" s="22">
        <f>(Z59+AB59)/2</f>
        <v>1.5953560356807537</v>
      </c>
      <c r="AB59" s="22">
        <f>AM59^N59</f>
        <v>1.8267876899402307</v>
      </c>
      <c r="AC59" s="22">
        <v>1</v>
      </c>
      <c r="AD59" s="22">
        <v>1</v>
      </c>
      <c r="AE59" s="22">
        <v>1</v>
      </c>
      <c r="AF59" s="22">
        <f>PERCENTILE($L$2:$L$151, 0.05)</f>
        <v>-2.4581207071075768E-2</v>
      </c>
      <c r="AG59" s="22">
        <f>PERCENTILE($L$2:$L$151, 0.95)</f>
        <v>0.95085622292800409</v>
      </c>
      <c r="AH59" s="22">
        <f>MIN(MAX(L59,AF59), AG59)</f>
        <v>0.339343174350201</v>
      </c>
      <c r="AI59" s="22">
        <f>AH59-$AH$152+1</f>
        <v>1.3639243814212767</v>
      </c>
      <c r="AJ59" s="22">
        <f>PERCENTILE($M$2:$M$151, 0.02)</f>
        <v>-1.1132593852637855</v>
      </c>
      <c r="AK59" s="22">
        <f>PERCENTILE($M$2:$M$151, 0.98)</f>
        <v>1.0497352809010159</v>
      </c>
      <c r="AL59" s="22">
        <f>MIN(MAX(M59,AJ59), AK59)</f>
        <v>-0.28647169532355499</v>
      </c>
      <c r="AM59" s="22">
        <f>AL59-$AL$152 + 1</f>
        <v>1.8267876899402307</v>
      </c>
      <c r="AN59" s="46">
        <v>1</v>
      </c>
      <c r="AO59" s="51">
        <v>1</v>
      </c>
      <c r="AP59" s="51">
        <v>1</v>
      </c>
      <c r="AQ59" s="21">
        <v>1</v>
      </c>
      <c r="AR59" s="17">
        <f>(AI59^4)*AB59*AE59*AN59</f>
        <v>6.321923669238001</v>
      </c>
      <c r="AS59" s="17">
        <f>(AM59^4) *Z59*AC59*AO59*(M59 &gt; 0)</f>
        <v>0</v>
      </c>
      <c r="AT59" s="17">
        <f>(AM59^4)*AA59*AP59*AQ59</f>
        <v>17.766829117672827</v>
      </c>
      <c r="AU59" s="17">
        <f>MIN(AR59, 0.05*AR$152)</f>
        <v>6.321923669238001</v>
      </c>
      <c r="AV59" s="17">
        <f>MIN(AS59, 0.05*AS$152)</f>
        <v>0</v>
      </c>
      <c r="AW59" s="17">
        <f>MIN(AT59, 0.05*AT$152)</f>
        <v>17.766829117672827</v>
      </c>
      <c r="AX59" s="14">
        <f>AU59/$AU$152</f>
        <v>1.1350066114089372E-2</v>
      </c>
      <c r="AY59" s="14">
        <f>AV59/$AV$152</f>
        <v>0</v>
      </c>
      <c r="AZ59" s="67">
        <f>AW59/$AW$152</f>
        <v>5.224857556389878E-3</v>
      </c>
      <c r="BA59" s="21">
        <f>N59</f>
        <v>1</v>
      </c>
      <c r="BB59" s="66">
        <v>782</v>
      </c>
      <c r="BC59" s="15">
        <f>$D$158*AX59</f>
        <v>1449.8460953476624</v>
      </c>
      <c r="BD59" s="19">
        <f>BC59-BB59</f>
        <v>667.84609534766241</v>
      </c>
      <c r="BE59" s="63">
        <f>(IF(BD59 &gt; 0, V59, W59))</f>
        <v>30.059999465942301</v>
      </c>
      <c r="BF59" s="63">
        <f>IF(BD59&gt;0, S59*(T59^(2-N59)), S59*(U59^(N59 + 2)))</f>
        <v>29.898987675684996</v>
      </c>
      <c r="BG59" s="46">
        <f>BD59/BE59</f>
        <v>22.217102701692522</v>
      </c>
      <c r="BH59" s="64">
        <f>BB59/BC59</f>
        <v>0.53936759391863742</v>
      </c>
      <c r="BI59" s="66">
        <v>0</v>
      </c>
      <c r="BJ59" s="66">
        <v>30</v>
      </c>
      <c r="BK59" s="66">
        <v>0</v>
      </c>
      <c r="BL59" s="10">
        <f>SUM(BI59:BK59)</f>
        <v>30</v>
      </c>
      <c r="BM59" s="15">
        <f>AY59*$D$157</f>
        <v>0</v>
      </c>
      <c r="BN59" s="9">
        <f>BM59-BL59</f>
        <v>-30</v>
      </c>
      <c r="BO59" s="48">
        <f>IF(BN59&gt;0,V59,W59)</f>
        <v>30.81009578850453</v>
      </c>
      <c r="BP59" s="48">
        <f xml:space="preserve"> IF(BN59 &gt;0, S59*T59^(2-N59), S59*U59^(N59+2))</f>
        <v>31.192134046552574</v>
      </c>
      <c r="BQ59" s="48">
        <f>IF(BN59&gt;0, S59*T59^(3-N59), S59*U59^(N59+3))</f>
        <v>31.578909493073333</v>
      </c>
      <c r="BR59" s="46">
        <f>BN59/BP59</f>
        <v>-0.96178093987498969</v>
      </c>
      <c r="BS59" s="64" t="e">
        <f>BL59/BM59</f>
        <v>#DIV/0!</v>
      </c>
      <c r="BT59" s="16">
        <f>BB59+BL59+BV59</f>
        <v>872</v>
      </c>
      <c r="BU59" s="69">
        <f>BC59+BM59+BW59</f>
        <v>1499.6912364356219</v>
      </c>
      <c r="BV59" s="66">
        <v>60</v>
      </c>
      <c r="BW59" s="15">
        <f>AZ59*$D$160</f>
        <v>49.845141087959433</v>
      </c>
      <c r="BX59" s="37">
        <f>BW59-BV59</f>
        <v>-10.154858912040567</v>
      </c>
      <c r="BY59" s="54">
        <f>BX59*(BX59&lt;&gt;0)</f>
        <v>-10.154858912040567</v>
      </c>
      <c r="BZ59" s="26">
        <f>BY59/$BY$152</f>
        <v>-1.9718172644738987E-2</v>
      </c>
      <c r="CA59" s="47">
        <f>BZ59 * $BX$152</f>
        <v>-10.154858912040567</v>
      </c>
      <c r="CB59" s="48">
        <f>IF(CA59&gt;0, V59, W59)</f>
        <v>30.81009578850453</v>
      </c>
      <c r="CC59" s="48">
        <f>IF(BX59&gt;0, S59*T59^(2-N59), S59*U59^(N59+2))</f>
        <v>31.192134046552574</v>
      </c>
      <c r="CD59" s="65">
        <f>CA59/CB59</f>
        <v>-0.32959517496305279</v>
      </c>
      <c r="CE59" s="66">
        <v>0</v>
      </c>
      <c r="CF59" s="15">
        <f>AZ59*$CE$155</f>
        <v>33.580159514917746</v>
      </c>
      <c r="CG59" s="37">
        <f>CF59-CE59</f>
        <v>33.580159514917746</v>
      </c>
      <c r="CH59" s="54">
        <f>CG59*(CG59&lt;&gt;0)</f>
        <v>33.580159514917746</v>
      </c>
      <c r="CI59" s="26">
        <f>CH59/$CH$152</f>
        <v>5.2248575563898763E-3</v>
      </c>
      <c r="CJ59" s="47">
        <f>CI59 * $CG$152</f>
        <v>33.580159514917746</v>
      </c>
      <c r="CK59" s="48">
        <f>IF(CA59&gt;0,V59,W59)</f>
        <v>30.81009578850453</v>
      </c>
      <c r="CL59" s="65">
        <f>CJ59/CK59</f>
        <v>1.0899076635602913</v>
      </c>
      <c r="CM59" s="70">
        <f>N59</f>
        <v>1</v>
      </c>
      <c r="CN59" s="1">
        <f>BT59+BV59</f>
        <v>932</v>
      </c>
    </row>
    <row r="60" spans="1:92" x14ac:dyDescent="0.2">
      <c r="A60" s="28" t="s">
        <v>203</v>
      </c>
      <c r="B60">
        <v>0</v>
      </c>
      <c r="C60">
        <v>0</v>
      </c>
      <c r="D60">
        <v>0.169796244506592</v>
      </c>
      <c r="E60">
        <v>0.83020375549340697</v>
      </c>
      <c r="F60">
        <v>0.57409614620579996</v>
      </c>
      <c r="G60">
        <v>0.57409614620579996</v>
      </c>
      <c r="H60">
        <v>7.1458420392812305E-2</v>
      </c>
      <c r="I60">
        <v>7.2294191391558696E-2</v>
      </c>
      <c r="J60">
        <v>7.1875091098491398E-2</v>
      </c>
      <c r="K60">
        <v>0.20313348519590399</v>
      </c>
      <c r="L60">
        <v>0.59376440478872305</v>
      </c>
      <c r="M60">
        <v>0.64373187955506705</v>
      </c>
      <c r="N60" s="21">
        <v>0</v>
      </c>
      <c r="O60">
        <v>1.01628410221603</v>
      </c>
      <c r="P60">
        <v>0.98404578002422805</v>
      </c>
      <c r="Q60">
        <v>1.02548085129133</v>
      </c>
      <c r="R60">
        <v>0.99416421513200603</v>
      </c>
      <c r="S60">
        <v>20.799999237060501</v>
      </c>
      <c r="T60" s="27">
        <f>IF(C60,P60,R60)</f>
        <v>0.99416421513200603</v>
      </c>
      <c r="U60" s="27">
        <f>IF(D60 = 0,O60,Q60)</f>
        <v>1.02548085129133</v>
      </c>
      <c r="V60" s="39">
        <f>S60*T60^(1-N60)</f>
        <v>20.678614916258578</v>
      </c>
      <c r="W60" s="38">
        <f>S60*U60^(N60+1)</f>
        <v>21.330000924479819</v>
      </c>
      <c r="X60" s="44">
        <f>0.5 * (D60-MAX($D$3:$D$151))/(MIN($D$3:$D$151)-MAX($D$3:$D$151)) + 0.75</f>
        <v>1.1643412278885643</v>
      </c>
      <c r="Y60" s="44">
        <f>AVERAGE(D60, F60, G60, H60, I60, J60, K60)</f>
        <v>0.24810710357099403</v>
      </c>
      <c r="Z60" s="22">
        <f>AI60^N60</f>
        <v>1</v>
      </c>
      <c r="AA60" s="22">
        <f>(Z60+AB60)/2</f>
        <v>1</v>
      </c>
      <c r="AB60" s="22">
        <f>AM60^N60</f>
        <v>1</v>
      </c>
      <c r="AC60" s="22">
        <v>1</v>
      </c>
      <c r="AD60" s="22">
        <v>1</v>
      </c>
      <c r="AE60" s="22">
        <v>1</v>
      </c>
      <c r="AF60" s="22">
        <f>PERCENTILE($L$2:$L$151, 0.05)</f>
        <v>-2.4581207071075768E-2</v>
      </c>
      <c r="AG60" s="22">
        <f>PERCENTILE($L$2:$L$151, 0.95)</f>
        <v>0.95085622292800409</v>
      </c>
      <c r="AH60" s="22">
        <f>MIN(MAX(L60,AF60), AG60)</f>
        <v>0.59376440478872305</v>
      </c>
      <c r="AI60" s="22">
        <f>AH60-$AH$152+1</f>
        <v>1.618345611859799</v>
      </c>
      <c r="AJ60" s="22">
        <f>PERCENTILE($M$2:$M$151, 0.02)</f>
        <v>-1.1132593852637855</v>
      </c>
      <c r="AK60" s="22">
        <f>PERCENTILE($M$2:$M$151, 0.98)</f>
        <v>1.0497352809010159</v>
      </c>
      <c r="AL60" s="22">
        <f>MIN(MAX(M60,AJ60), AK60)</f>
        <v>0.64373187955506705</v>
      </c>
      <c r="AM60" s="22">
        <f>AL60-$AL$152 + 1</f>
        <v>2.7569912648188524</v>
      </c>
      <c r="AN60" s="46">
        <v>0</v>
      </c>
      <c r="AO60" s="74">
        <v>0.39</v>
      </c>
      <c r="AP60" s="51">
        <v>0.76</v>
      </c>
      <c r="AQ60" s="50">
        <v>1</v>
      </c>
      <c r="AR60" s="17">
        <f>(AI60^4)*AB60*AE60*AN60</f>
        <v>0</v>
      </c>
      <c r="AS60" s="17">
        <f>(AM60^4) *Z60*AC60*AO60*(M60 &gt; 0)</f>
        <v>22.532333336307051</v>
      </c>
      <c r="AT60" s="17">
        <f>(AM60^4)*AA60*AP60*AQ60</f>
        <v>43.909162398957328</v>
      </c>
      <c r="AU60" s="17">
        <f>MIN(AR60, 0.05*AR$152)</f>
        <v>0</v>
      </c>
      <c r="AV60" s="17">
        <f>MIN(AS60, 0.05*AS$152)</f>
        <v>22.532333336307051</v>
      </c>
      <c r="AW60" s="17">
        <f>MIN(AT60, 0.05*AT$152)</f>
        <v>43.909162398957328</v>
      </c>
      <c r="AX60" s="14">
        <f>AU60/$AU$152</f>
        <v>0</v>
      </c>
      <c r="AY60" s="14">
        <f>AV60/$AV$152</f>
        <v>1.4672742607630539E-2</v>
      </c>
      <c r="AZ60" s="67">
        <f>AW60/$AW$152</f>
        <v>1.2912777932148692E-2</v>
      </c>
      <c r="BA60" s="21">
        <f>N60</f>
        <v>0</v>
      </c>
      <c r="BB60" s="66">
        <v>0</v>
      </c>
      <c r="BC60" s="15">
        <f>$D$158*AX60</f>
        <v>0</v>
      </c>
      <c r="BD60" s="19">
        <f>BC60-BB60</f>
        <v>0</v>
      </c>
      <c r="BE60" s="63">
        <f>(IF(BD60 &gt; 0, V60, W60))</f>
        <v>21.330000924479819</v>
      </c>
      <c r="BF60" s="63">
        <f>IF(BD60&gt;0, S60*(T60^(2-N60)), S60*(U60^(N60 + 2)))</f>
        <v>21.873507506080418</v>
      </c>
      <c r="BG60" s="46">
        <f>BD60/BE60</f>
        <v>0</v>
      </c>
      <c r="BH60" s="64" t="e">
        <f>BB60/BC60</f>
        <v>#DIV/0!</v>
      </c>
      <c r="BI60" s="66">
        <v>62</v>
      </c>
      <c r="BJ60" s="66">
        <v>749</v>
      </c>
      <c r="BK60" s="66">
        <v>0</v>
      </c>
      <c r="BL60" s="10">
        <f>SUM(BI60:BK60)</f>
        <v>811</v>
      </c>
      <c r="BM60" s="15">
        <f>AY60*$D$157</f>
        <v>2661.6061635389647</v>
      </c>
      <c r="BN60" s="9">
        <f>BM60-BL60</f>
        <v>1850.6061635389647</v>
      </c>
      <c r="BO60" s="48">
        <f>IF(BN60&gt;0,V60,W60)</f>
        <v>20.678614916258578</v>
      </c>
      <c r="BP60" s="48">
        <f xml:space="preserve"> IF(BN60 &gt;0, S60*T60^(2-N60), S60*U60^(N60+2))</f>
        <v>20.557938968239203</v>
      </c>
      <c r="BQ60" s="48">
        <f>IF(BN60&gt;0, S60*T60^(3-N60), S60*U60^(N60+3))</f>
        <v>20.437967259091206</v>
      </c>
      <c r="BR60" s="46">
        <f>BN60/BP60</f>
        <v>90.019051345470061</v>
      </c>
      <c r="BS60" s="64">
        <f>BL60/BM60</f>
        <v>0.30470323187171539</v>
      </c>
      <c r="BT60" s="16">
        <f>BB60+BL60+BV60</f>
        <v>957</v>
      </c>
      <c r="BU60" s="69">
        <f>BC60+BM60+BW60</f>
        <v>2784.7940650116634</v>
      </c>
      <c r="BV60" s="66">
        <v>146</v>
      </c>
      <c r="BW60" s="15">
        <f>AZ60*$D$160</f>
        <v>123.18790147269851</v>
      </c>
      <c r="BX60" s="37">
        <f>BW60-BV60</f>
        <v>-22.812098527301487</v>
      </c>
      <c r="BY60" s="54">
        <f>BX60*(BX60&lt;&gt;0)</f>
        <v>-22.812098527301487</v>
      </c>
      <c r="BZ60" s="26">
        <f>BY60/$BY$152</f>
        <v>-4.4295336946216526E-2</v>
      </c>
      <c r="CA60" s="47">
        <f>BZ60 * $BX$152</f>
        <v>-22.812098527301487</v>
      </c>
      <c r="CB60" s="48">
        <f>IF(CA60&gt;0, V60, W60)</f>
        <v>21.330000924479819</v>
      </c>
      <c r="CC60" s="48">
        <f>IF(BX60&gt;0, S60*T60^(2-N60), S60*U60^(N60+2))</f>
        <v>21.873507506080418</v>
      </c>
      <c r="CD60" s="65">
        <f>CA60/CB60</f>
        <v>-1.0694841790241418</v>
      </c>
      <c r="CE60" s="66">
        <v>0</v>
      </c>
      <c r="CF60" s="15">
        <f>AZ60*$CE$155</f>
        <v>82.990423769919644</v>
      </c>
      <c r="CG60" s="37">
        <f>CF60-CE60</f>
        <v>82.990423769919644</v>
      </c>
      <c r="CH60" s="54">
        <f>CG60*(CG60&lt;&gt;0)</f>
        <v>82.990423769919644</v>
      </c>
      <c r="CI60" s="26">
        <f>CH60/$CH$152</f>
        <v>1.2912777932148688E-2</v>
      </c>
      <c r="CJ60" s="47">
        <f>CI60 * $CG$152</f>
        <v>82.990423769919644</v>
      </c>
      <c r="CK60" s="48">
        <f>IF(CA60&gt;0,V60,W60)</f>
        <v>21.330000924479819</v>
      </c>
      <c r="CL60" s="65">
        <f>CJ60/CK60</f>
        <v>3.8907838805892387</v>
      </c>
      <c r="CM60" s="70">
        <f>N60</f>
        <v>0</v>
      </c>
      <c r="CN60" s="1">
        <f>BT60+BV60</f>
        <v>1103</v>
      </c>
    </row>
    <row r="61" spans="1:92" x14ac:dyDescent="0.2">
      <c r="A61" s="28" t="s">
        <v>154</v>
      </c>
      <c r="B61">
        <v>0</v>
      </c>
      <c r="C61">
        <v>0</v>
      </c>
      <c r="D61">
        <v>0.467039552536955</v>
      </c>
      <c r="E61">
        <v>0.53296044746304405</v>
      </c>
      <c r="F61">
        <v>0.44696066746126301</v>
      </c>
      <c r="G61">
        <v>0.44696066746126301</v>
      </c>
      <c r="H61">
        <v>0.58336815712494705</v>
      </c>
      <c r="I61">
        <v>0.65858754701211797</v>
      </c>
      <c r="J61">
        <v>0.619837884939198</v>
      </c>
      <c r="K61">
        <v>0.52634889072762503</v>
      </c>
      <c r="L61">
        <v>0.73144817432590503</v>
      </c>
      <c r="M61">
        <v>-0.54074795200082604</v>
      </c>
      <c r="N61" s="21">
        <v>0</v>
      </c>
      <c r="O61">
        <v>1.0043318788237501</v>
      </c>
      <c r="P61">
        <v>0.992665587407912</v>
      </c>
      <c r="Q61">
        <v>1.0104969892453799</v>
      </c>
      <c r="R61">
        <v>0.989995641904586</v>
      </c>
      <c r="S61">
        <v>71.629997253417898</v>
      </c>
      <c r="T61" s="27">
        <f>IF(C61,P61,R61)</f>
        <v>0.989995641904586</v>
      </c>
      <c r="U61" s="27">
        <f>IF(D61 = 0,O61,Q61)</f>
        <v>1.0104969892453799</v>
      </c>
      <c r="V61" s="39">
        <f>S61*T61^(1-N61)</f>
        <v>70.91338511052119</v>
      </c>
      <c r="W61" s="38">
        <f>S61*U61^(N61+1)</f>
        <v>72.381896564233614</v>
      </c>
      <c r="X61" s="44">
        <f>0.5 * (D61-MAX($D$3:$D$151))/(MIN($D$3:$D$151)-MAX($D$3:$D$151)) + 0.75</f>
        <v>1.0063756252500342</v>
      </c>
      <c r="Y61" s="44">
        <f>AVERAGE(D61, F61, G61, H61, I61, J61, K61)</f>
        <v>0.5355861953233384</v>
      </c>
      <c r="Z61" s="22">
        <f>AI61^N61</f>
        <v>1</v>
      </c>
      <c r="AA61" s="22">
        <f>(Z61+AB61)/2</f>
        <v>1</v>
      </c>
      <c r="AB61" s="22">
        <f>AM61^N61</f>
        <v>1</v>
      </c>
      <c r="AC61" s="22">
        <v>1</v>
      </c>
      <c r="AD61" s="22">
        <v>1</v>
      </c>
      <c r="AE61" s="22">
        <v>1</v>
      </c>
      <c r="AF61" s="22">
        <f>PERCENTILE($L$2:$L$151, 0.05)</f>
        <v>-2.4581207071075768E-2</v>
      </c>
      <c r="AG61" s="22">
        <f>PERCENTILE($L$2:$L$151, 0.95)</f>
        <v>0.95085622292800409</v>
      </c>
      <c r="AH61" s="22">
        <f>MIN(MAX(L61,AF61), AG61)</f>
        <v>0.73144817432590503</v>
      </c>
      <c r="AI61" s="22">
        <f>AH61-$AH$152+1</f>
        <v>1.7560293813969809</v>
      </c>
      <c r="AJ61" s="22">
        <f>PERCENTILE($M$2:$M$151, 0.02)</f>
        <v>-1.1132593852637855</v>
      </c>
      <c r="AK61" s="22">
        <f>PERCENTILE($M$2:$M$151, 0.98)</f>
        <v>1.0497352809010159</v>
      </c>
      <c r="AL61" s="22">
        <f>MIN(MAX(M61,AJ61), AK61)</f>
        <v>-0.54074795200082604</v>
      </c>
      <c r="AM61" s="22">
        <f>AL61-$AL$152 + 1</f>
        <v>1.5725114332629595</v>
      </c>
      <c r="AN61" s="46">
        <v>1</v>
      </c>
      <c r="AO61" s="51">
        <v>1</v>
      </c>
      <c r="AP61" s="51">
        <v>1</v>
      </c>
      <c r="AQ61" s="21">
        <v>1</v>
      </c>
      <c r="AR61" s="17">
        <f>(AI61^4)*AB61*AE61*AN61</f>
        <v>9.5088306438011916</v>
      </c>
      <c r="AS61" s="17">
        <f>(AM61^4) *Z61*AC61*AO61*(M61 &gt; 0)</f>
        <v>0</v>
      </c>
      <c r="AT61" s="17">
        <f>(AM61^4)*AA61*AP61*AQ61</f>
        <v>6.1147013026731507</v>
      </c>
      <c r="AU61" s="17">
        <f>MIN(AR61, 0.05*AR$152)</f>
        <v>9.5088306438011916</v>
      </c>
      <c r="AV61" s="17">
        <f>MIN(AS61, 0.05*AS$152)</f>
        <v>0</v>
      </c>
      <c r="AW61" s="17">
        <f>MIN(AT61, 0.05*AT$152)</f>
        <v>6.1147013026731507</v>
      </c>
      <c r="AX61" s="14">
        <f>AU61/$AU$152</f>
        <v>1.7071679779998222E-2</v>
      </c>
      <c r="AY61" s="14">
        <f>AV61/$AV$152</f>
        <v>0</v>
      </c>
      <c r="AZ61" s="67">
        <f>AW61/$AW$152</f>
        <v>1.7982073838127611E-3</v>
      </c>
      <c r="BA61" s="21">
        <f>N61</f>
        <v>0</v>
      </c>
      <c r="BB61" s="66">
        <v>2077</v>
      </c>
      <c r="BC61" s="15">
        <f>$D$158*AX61</f>
        <v>2180.7193034171928</v>
      </c>
      <c r="BD61" s="19">
        <f>BC61-BB61</f>
        <v>103.7193034171928</v>
      </c>
      <c r="BE61" s="63">
        <f>(IF(BD61 &gt; 0, V61, W61))</f>
        <v>70.91338511052119</v>
      </c>
      <c r="BF61" s="63">
        <f>IF(BD61&gt;0, S61*(T61^(2-N61)), S61*(U61^(N61 + 2)))</f>
        <v>70.203942212117525</v>
      </c>
      <c r="BG61" s="46">
        <f>BD61/BE61</f>
        <v>1.4626195499699013</v>
      </c>
      <c r="BH61" s="64">
        <f>BB61/BC61</f>
        <v>0.95243803122453019</v>
      </c>
      <c r="BI61" s="66">
        <v>0</v>
      </c>
      <c r="BJ61" s="66">
        <v>0</v>
      </c>
      <c r="BK61" s="66">
        <v>0</v>
      </c>
      <c r="BL61" s="10">
        <f>SUM(BI61:BK61)</f>
        <v>0</v>
      </c>
      <c r="BM61" s="15">
        <f>AY61*$D$157</f>
        <v>0</v>
      </c>
      <c r="BN61" s="9">
        <f>BM61-BL61</f>
        <v>0</v>
      </c>
      <c r="BO61" s="48">
        <f>IF(BN61&gt;0,V61,W61)</f>
        <v>72.381896564233614</v>
      </c>
      <c r="BP61" s="48">
        <f xml:space="preserve"> IF(BN61 &gt;0, S61*T61^(2-N61), S61*U61^(N61+2))</f>
        <v>73.141688554028576</v>
      </c>
      <c r="BQ61" s="48">
        <f>IF(BN61&gt;0, S61*T61^(3-N61), S61*U61^(N61+3))</f>
        <v>73.909456072169135</v>
      </c>
      <c r="BR61" s="46">
        <f>BN61/BP61</f>
        <v>0</v>
      </c>
      <c r="BS61" s="64" t="e">
        <f>BL61/BM61</f>
        <v>#DIV/0!</v>
      </c>
      <c r="BT61" s="16">
        <f>BB61+BL61+BV61</f>
        <v>2077</v>
      </c>
      <c r="BU61" s="69">
        <f>BC61+BM61+BW61</f>
        <v>2197.8742018587664</v>
      </c>
      <c r="BV61" s="66">
        <v>0</v>
      </c>
      <c r="BW61" s="15">
        <f>AZ61*$D$160</f>
        <v>17.154898441573742</v>
      </c>
      <c r="BX61" s="37">
        <f>BW61-BV61</f>
        <v>17.154898441573742</v>
      </c>
      <c r="BY61" s="54">
        <f>BX61*(BX61&lt;&gt;0)</f>
        <v>17.154898441573742</v>
      </c>
      <c r="BZ61" s="26">
        <f>BY61/$BY$152</f>
        <v>3.3310482410822836E-2</v>
      </c>
      <c r="CA61" s="47">
        <f>BZ61 * $BX$152</f>
        <v>17.154898441573742</v>
      </c>
      <c r="CB61" s="48">
        <f>IF(CA61&gt;0, V61, W61)</f>
        <v>70.91338511052119</v>
      </c>
      <c r="CC61" s="48">
        <f>IF(BX61&gt;0, S61*T61^(2-N61), S61*U61^(N61+2))</f>
        <v>70.203942212117525</v>
      </c>
      <c r="CD61" s="65">
        <f>CA61/CB61</f>
        <v>0.24191340485068066</v>
      </c>
      <c r="CE61" s="66">
        <v>0</v>
      </c>
      <c r="CF61" s="15">
        <f>AZ61*$CE$155</f>
        <v>11.557078855764615</v>
      </c>
      <c r="CG61" s="37">
        <f>CF61-CE61</f>
        <v>11.557078855764615</v>
      </c>
      <c r="CH61" s="54">
        <f>CG61*(CG61&lt;&gt;0)</f>
        <v>11.557078855764615</v>
      </c>
      <c r="CI61" s="26">
        <f>CH61/$CH$152</f>
        <v>1.7982073838127605E-3</v>
      </c>
      <c r="CJ61" s="47">
        <f>CI61 * $CG$152</f>
        <v>11.557078855764615</v>
      </c>
      <c r="CK61" s="48">
        <f>IF(CA61&gt;0,V61,W61)</f>
        <v>70.91338511052119</v>
      </c>
      <c r="CL61" s="65">
        <f>CJ61/CK61</f>
        <v>0.16297457578357699</v>
      </c>
      <c r="CM61" s="70">
        <f>N61</f>
        <v>0</v>
      </c>
      <c r="CN61" s="1">
        <f>BT61+BV61</f>
        <v>2077</v>
      </c>
    </row>
    <row r="62" spans="1:92" x14ac:dyDescent="0.2">
      <c r="A62" s="28" t="s">
        <v>163</v>
      </c>
      <c r="B62">
        <v>0</v>
      </c>
      <c r="C62">
        <v>0</v>
      </c>
      <c r="D62">
        <v>0.10227726727926401</v>
      </c>
      <c r="E62">
        <v>0.89772273272073499</v>
      </c>
      <c r="F62">
        <v>6.27731426301152E-2</v>
      </c>
      <c r="G62">
        <v>6.27731426301152E-2</v>
      </c>
      <c r="H62">
        <v>2.04763894692854E-2</v>
      </c>
      <c r="I62">
        <v>0.212703719180944</v>
      </c>
      <c r="J62">
        <v>6.5995486175302404E-2</v>
      </c>
      <c r="K62">
        <v>6.4364152030661106E-2</v>
      </c>
      <c r="L62">
        <v>0.73490133155999804</v>
      </c>
      <c r="M62">
        <v>-1.10994799158489</v>
      </c>
      <c r="N62" s="21">
        <v>0</v>
      </c>
      <c r="O62">
        <v>1.00490620893035</v>
      </c>
      <c r="P62">
        <v>0.98915643499096995</v>
      </c>
      <c r="Q62">
        <v>1.0226191283295001</v>
      </c>
      <c r="R62">
        <v>0.995105038539847</v>
      </c>
      <c r="S62">
        <v>90.860000610351506</v>
      </c>
      <c r="T62" s="27">
        <f>IF(C62,P62,R62)</f>
        <v>0.995105038539847</v>
      </c>
      <c r="U62" s="27">
        <f>IF(D62 = 0,O62,Q62)</f>
        <v>1.0226191283295001</v>
      </c>
      <c r="V62" s="39">
        <f>S62*T62^(1-N62)</f>
        <v>90.415244409094356</v>
      </c>
      <c r="W62" s="38">
        <f>S62*U62^(N62+1)</f>
        <v>92.915174624175506</v>
      </c>
      <c r="X62" s="44">
        <f>0.5 * (D62-MAX($D$3:$D$151))/(MIN($D$3:$D$151)-MAX($D$3:$D$151)) + 0.75</f>
        <v>1.2002231994556503</v>
      </c>
      <c r="Y62" s="44">
        <f>AVERAGE(D62, F62, G62, H62, I62, J62, K62)</f>
        <v>8.4480471342241042E-2</v>
      </c>
      <c r="Z62" s="22">
        <f>AI62^N62</f>
        <v>1</v>
      </c>
      <c r="AA62" s="22">
        <f>(Z62+AB62)/2</f>
        <v>1</v>
      </c>
      <c r="AB62" s="22">
        <f>AM62^N62</f>
        <v>1</v>
      </c>
      <c r="AC62" s="22">
        <v>1</v>
      </c>
      <c r="AD62" s="22">
        <v>1</v>
      </c>
      <c r="AE62" s="22">
        <v>1</v>
      </c>
      <c r="AF62" s="22">
        <f>PERCENTILE($L$2:$L$151, 0.05)</f>
        <v>-2.4581207071075768E-2</v>
      </c>
      <c r="AG62" s="22">
        <f>PERCENTILE($L$2:$L$151, 0.95)</f>
        <v>0.95085622292800409</v>
      </c>
      <c r="AH62" s="22">
        <f>MIN(MAX(L62,AF62), AG62)</f>
        <v>0.73490133155999804</v>
      </c>
      <c r="AI62" s="22">
        <f>AH62-$AH$152+1</f>
        <v>1.7594825386310737</v>
      </c>
      <c r="AJ62" s="22">
        <f>PERCENTILE($M$2:$M$151, 0.02)</f>
        <v>-1.1132593852637855</v>
      </c>
      <c r="AK62" s="22">
        <f>PERCENTILE($M$2:$M$151, 0.98)</f>
        <v>1.0497352809010159</v>
      </c>
      <c r="AL62" s="22">
        <f>MIN(MAX(M62,AJ62), AK62)</f>
        <v>-1.10994799158489</v>
      </c>
      <c r="AM62" s="22">
        <f>AL62-$AL$152 + 1</f>
        <v>1.0033113936788955</v>
      </c>
      <c r="AN62" s="46">
        <v>1</v>
      </c>
      <c r="AO62" s="51">
        <v>1</v>
      </c>
      <c r="AP62" s="51">
        <v>1</v>
      </c>
      <c r="AQ62" s="21">
        <v>1</v>
      </c>
      <c r="AR62" s="17">
        <f>(AI62^4)*AB62*AE62*AN62</f>
        <v>9.5838464017332168</v>
      </c>
      <c r="AS62" s="17">
        <f>(AM62^4) *Z62*AC62*AO62*(M62 &gt; 0)</f>
        <v>0</v>
      </c>
      <c r="AT62" s="17">
        <f>(AM62^4)*AA62*AP62*AQ62</f>
        <v>1.0133115120464731</v>
      </c>
      <c r="AU62" s="17">
        <f>MIN(AR62, 0.05*AR$152)</f>
        <v>9.5838464017332168</v>
      </c>
      <c r="AV62" s="17">
        <f>MIN(AS62, 0.05*AS$152)</f>
        <v>0</v>
      </c>
      <c r="AW62" s="17">
        <f>MIN(AT62, 0.05*AT$152)</f>
        <v>1.0133115120464731</v>
      </c>
      <c r="AX62" s="14">
        <f>AU62/$AU$152</f>
        <v>1.7206359326394839E-2</v>
      </c>
      <c r="AY62" s="14">
        <f>AV62/$AV$152</f>
        <v>0</v>
      </c>
      <c r="AZ62" s="67">
        <f>AW62/$AW$152</f>
        <v>2.9799399069057691E-4</v>
      </c>
      <c r="BA62" s="21">
        <f>N62</f>
        <v>0</v>
      </c>
      <c r="BB62" s="66">
        <v>2090</v>
      </c>
      <c r="BC62" s="15">
        <f>$D$158*AX62</f>
        <v>2197.9231339943503</v>
      </c>
      <c r="BD62" s="19">
        <f>BC62-BB62</f>
        <v>107.92313399435034</v>
      </c>
      <c r="BE62" s="63">
        <f>(IF(BD62 &gt; 0, V62, W62))</f>
        <v>90.415244409094356</v>
      </c>
      <c r="BF62" s="63">
        <f>IF(BD62&gt;0, S62*(T62^(2-N62)), S62*(U62^(N62 + 2)))</f>
        <v>89.972665272301526</v>
      </c>
      <c r="BG62" s="46">
        <f>BD62/BE62</f>
        <v>1.1936386911264596</v>
      </c>
      <c r="BH62" s="64">
        <f>BB62/BC62</f>
        <v>0.95089767593545527</v>
      </c>
      <c r="BI62" s="66">
        <v>0</v>
      </c>
      <c r="BJ62" s="66">
        <v>1090</v>
      </c>
      <c r="BK62" s="66">
        <v>91</v>
      </c>
      <c r="BL62" s="10">
        <f>SUM(BI62:BK62)</f>
        <v>1181</v>
      </c>
      <c r="BM62" s="15">
        <f>AY62*$D$157</f>
        <v>0</v>
      </c>
      <c r="BN62" s="9">
        <f>BM62-BL62</f>
        <v>-1181</v>
      </c>
      <c r="BO62" s="48">
        <f>IF(BN62&gt;0,V62,W62)</f>
        <v>92.915174624175506</v>
      </c>
      <c r="BP62" s="48">
        <f xml:space="preserve"> IF(BN62 &gt;0, S62*T62^(2-N62), S62*U62^(N62+2))</f>
        <v>95.016834882757635</v>
      </c>
      <c r="BQ62" s="48">
        <f>IF(BN62&gt;0, S62*T62^(3-N62), S62*U62^(N62+3))</f>
        <v>97.16603286443366</v>
      </c>
      <c r="BR62" s="46">
        <f>BN62/BP62</f>
        <v>-12.429376346383769</v>
      </c>
      <c r="BS62" s="64" t="e">
        <f>BL62/BM62</f>
        <v>#DIV/0!</v>
      </c>
      <c r="BT62" s="16">
        <f>BB62+BL62+BV62</f>
        <v>3271</v>
      </c>
      <c r="BU62" s="69">
        <f>BC62+BM62+BW62</f>
        <v>2200.7659966655383</v>
      </c>
      <c r="BV62" s="66">
        <v>0</v>
      </c>
      <c r="BW62" s="15">
        <f>AZ62*$D$160</f>
        <v>2.842862671188104</v>
      </c>
      <c r="BX62" s="37">
        <f>BW62-BV62</f>
        <v>2.842862671188104</v>
      </c>
      <c r="BY62" s="54">
        <f>BX62*(BX62&lt;&gt;0)</f>
        <v>2.842862671188104</v>
      </c>
      <c r="BZ62" s="26">
        <f>BY62/$BY$152</f>
        <v>5.5201216916273927E-3</v>
      </c>
      <c r="CA62" s="47">
        <f>BZ62 * $BX$152</f>
        <v>2.842862671188104</v>
      </c>
      <c r="CB62" s="48">
        <f>IF(CA62&gt;0, V62, W62)</f>
        <v>90.415244409094356</v>
      </c>
      <c r="CC62" s="48">
        <f>IF(BX62&gt;0, S62*T62^(2-N62), S62*U62^(N62+2))</f>
        <v>89.972665272301526</v>
      </c>
      <c r="CD62" s="65">
        <f>CA62/CB62</f>
        <v>3.1442293716812168E-2</v>
      </c>
      <c r="CE62" s="66">
        <v>0</v>
      </c>
      <c r="CF62" s="15">
        <f>AZ62*$CE$155</f>
        <v>1.9152073781683379</v>
      </c>
      <c r="CG62" s="37">
        <f>CF62-CE62</f>
        <v>1.9152073781683379</v>
      </c>
      <c r="CH62" s="54">
        <f>CG62*(CG62&lt;&gt;0)</f>
        <v>1.9152073781683379</v>
      </c>
      <c r="CI62" s="26">
        <f>CH62/$CH$152</f>
        <v>2.9799399069057686E-4</v>
      </c>
      <c r="CJ62" s="47">
        <f>CI62 * $CG$152</f>
        <v>1.9152073781683381</v>
      </c>
      <c r="CK62" s="48">
        <f>IF(CA62&gt;0,V62,W62)</f>
        <v>90.415244409094356</v>
      </c>
      <c r="CL62" s="65">
        <f>CJ62/CK62</f>
        <v>2.1182350284900609E-2</v>
      </c>
      <c r="CM62" s="70">
        <f>N62</f>
        <v>0</v>
      </c>
      <c r="CN62" s="1">
        <f>BT62+BV62</f>
        <v>3271</v>
      </c>
    </row>
    <row r="63" spans="1:92" x14ac:dyDescent="0.2">
      <c r="A63" s="28" t="s">
        <v>284</v>
      </c>
      <c r="B63">
        <v>0</v>
      </c>
      <c r="C63">
        <v>0</v>
      </c>
      <c r="D63">
        <v>0.333999200958849</v>
      </c>
      <c r="E63">
        <v>0.66600079904114995</v>
      </c>
      <c r="F63">
        <v>0.27016289233214102</v>
      </c>
      <c r="G63">
        <v>0.27016289233214102</v>
      </c>
      <c r="H63">
        <v>0.64396155453405701</v>
      </c>
      <c r="I63">
        <v>0.71667363142498897</v>
      </c>
      <c r="J63">
        <v>0.67934546865788703</v>
      </c>
      <c r="K63">
        <v>0.42840860951356802</v>
      </c>
      <c r="L63">
        <v>0.196068872457271</v>
      </c>
      <c r="M63">
        <v>-0.77832213300350295</v>
      </c>
      <c r="N63" s="21">
        <v>0</v>
      </c>
      <c r="O63">
        <v>1.0338340402802899</v>
      </c>
      <c r="P63">
        <v>0.98610131240723897</v>
      </c>
      <c r="Q63">
        <v>1.0133837223592499</v>
      </c>
      <c r="R63">
        <v>0.99223578678259605</v>
      </c>
      <c r="S63">
        <v>5.0199999809265101</v>
      </c>
      <c r="T63" s="27">
        <f>IF(C63,P63,R63)</f>
        <v>0.99223578678259605</v>
      </c>
      <c r="U63" s="27">
        <f>IF(D63 = 0,O63,Q63)</f>
        <v>1.0133837223592499</v>
      </c>
      <c r="V63" s="39">
        <f>S63*T63^(1-N63)</f>
        <v>4.9810236307232332</v>
      </c>
      <c r="W63" s="38">
        <f>S63*U63^(N63+1)</f>
        <v>5.0871862669146699</v>
      </c>
      <c r="X63" s="44">
        <f>0.5 * (D63-MAX($D$3:$D$151))/(MIN($D$3:$D$151)-MAX($D$3:$D$151)) + 0.75</f>
        <v>1.0770779715922796</v>
      </c>
      <c r="Y63" s="44">
        <f>AVERAGE(D63, F63, G63, H63, I63, J63, K63)</f>
        <v>0.47753060710766176</v>
      </c>
      <c r="Z63" s="22">
        <f>AI63^N63</f>
        <v>1</v>
      </c>
      <c r="AA63" s="22">
        <f>(Z63+AB63)/2</f>
        <v>1</v>
      </c>
      <c r="AB63" s="22">
        <f>AM63^N63</f>
        <v>1</v>
      </c>
      <c r="AC63" s="22">
        <v>1</v>
      </c>
      <c r="AD63" s="22">
        <v>1</v>
      </c>
      <c r="AE63" s="22">
        <v>1</v>
      </c>
      <c r="AF63" s="22">
        <f>PERCENTILE($L$2:$L$151, 0.05)</f>
        <v>-2.4581207071075768E-2</v>
      </c>
      <c r="AG63" s="22">
        <f>PERCENTILE($L$2:$L$151, 0.95)</f>
        <v>0.95085622292800409</v>
      </c>
      <c r="AH63" s="22">
        <f>MIN(MAX(L63,AF63), AG63)</f>
        <v>0.196068872457271</v>
      </c>
      <c r="AI63" s="22">
        <f>AH63-$AH$152+1</f>
        <v>1.2206500795283468</v>
      </c>
      <c r="AJ63" s="22">
        <f>PERCENTILE($M$2:$M$151, 0.02)</f>
        <v>-1.1132593852637855</v>
      </c>
      <c r="AK63" s="22">
        <f>PERCENTILE($M$2:$M$151, 0.98)</f>
        <v>1.0497352809010159</v>
      </c>
      <c r="AL63" s="22">
        <f>MIN(MAX(M63,AJ63), AK63)</f>
        <v>-0.77832213300350295</v>
      </c>
      <c r="AM63" s="22">
        <f>AL63-$AL$152 + 1</f>
        <v>1.3349372522602825</v>
      </c>
      <c r="AN63" s="46">
        <v>0</v>
      </c>
      <c r="AO63" s="74">
        <v>0.39</v>
      </c>
      <c r="AP63" s="51">
        <v>0.76</v>
      </c>
      <c r="AQ63" s="50">
        <v>1</v>
      </c>
      <c r="AR63" s="17">
        <f>(AI63^4)*AB63*AE63*AN63</f>
        <v>0</v>
      </c>
      <c r="AS63" s="17">
        <f>(AM63^4) *Z63*AC63*AO63*(M63 &gt; 0)</f>
        <v>0</v>
      </c>
      <c r="AT63" s="17">
        <f>(AM63^4)*AA63*AP63*AQ63</f>
        <v>2.4135539012038976</v>
      </c>
      <c r="AU63" s="17">
        <f>MIN(AR63, 0.05*AR$152)</f>
        <v>0</v>
      </c>
      <c r="AV63" s="17">
        <f>MIN(AS63, 0.05*AS$152)</f>
        <v>0</v>
      </c>
      <c r="AW63" s="17">
        <f>MIN(AT63, 0.05*AT$152)</f>
        <v>2.4135539012038976</v>
      </c>
      <c r="AX63" s="14">
        <f>AU63/$AU$152</f>
        <v>0</v>
      </c>
      <c r="AY63" s="14">
        <f>AV63/$AV$152</f>
        <v>0</v>
      </c>
      <c r="AZ63" s="67">
        <f>AW63/$AW$152</f>
        <v>7.0977636217121594E-4</v>
      </c>
      <c r="BA63" s="21">
        <f>N63</f>
        <v>0</v>
      </c>
      <c r="BB63" s="66">
        <v>0</v>
      </c>
      <c r="BC63" s="15">
        <f>$D$158*AX63</f>
        <v>0</v>
      </c>
      <c r="BD63" s="19">
        <f>BC63-BB63</f>
        <v>0</v>
      </c>
      <c r="BE63" s="63">
        <f>(IF(BD63 &gt; 0, V63, W63))</f>
        <v>5.0871862669146699</v>
      </c>
      <c r="BF63" s="63">
        <f>IF(BD63&gt;0, S63*(T63^(2-N63)), S63*(U63^(N63 + 2)))</f>
        <v>5.1552717555008449</v>
      </c>
      <c r="BG63" s="46">
        <f>BD63/BE63</f>
        <v>0</v>
      </c>
      <c r="BH63" s="64" t="e">
        <f>BB63/BC63</f>
        <v>#DIV/0!</v>
      </c>
      <c r="BI63" s="66">
        <v>0</v>
      </c>
      <c r="BJ63" s="66">
        <v>5</v>
      </c>
      <c r="BK63" s="66">
        <v>0</v>
      </c>
      <c r="BL63" s="10">
        <f>SUM(BI63:BK63)</f>
        <v>5</v>
      </c>
      <c r="BM63" s="15">
        <f>AY63*$D$157</f>
        <v>0</v>
      </c>
      <c r="BN63" s="9">
        <f>BM63-BL63</f>
        <v>-5</v>
      </c>
      <c r="BO63" s="48">
        <f>IF(BN63&gt;0,V63,W63)</f>
        <v>5.0871862669146699</v>
      </c>
      <c r="BP63" s="48">
        <f xml:space="preserve"> IF(BN63 &gt;0, S63*T63^(2-N63), S63*U63^(N63+2))</f>
        <v>5.1552717555008449</v>
      </c>
      <c r="BQ63" s="48">
        <f>IF(BN63&gt;0, S63*T63^(3-N63), S63*U63^(N63+3))</f>
        <v>5.2242684813629516</v>
      </c>
      <c r="BR63" s="46">
        <f>BN63/BP63</f>
        <v>-0.96988097565658593</v>
      </c>
      <c r="BS63" s="64" t="e">
        <f>BL63/BM63</f>
        <v>#DIV/0!</v>
      </c>
      <c r="BT63" s="16">
        <f>BB63+BL63+BV63</f>
        <v>5</v>
      </c>
      <c r="BU63" s="69">
        <f>BC63+BM63+BW63</f>
        <v>6.7712664951133998</v>
      </c>
      <c r="BV63" s="66">
        <v>0</v>
      </c>
      <c r="BW63" s="15">
        <f>AZ63*$D$160</f>
        <v>6.7712664951133998</v>
      </c>
      <c r="BX63" s="37">
        <f>BW63-BV63</f>
        <v>6.7712664951133998</v>
      </c>
      <c r="BY63" s="54">
        <f>BX63*(BX63&lt;&gt;0)</f>
        <v>6.7712664951133998</v>
      </c>
      <c r="BZ63" s="26">
        <f>BY63/$BY$152</f>
        <v>1.3148090281773606E-2</v>
      </c>
      <c r="CA63" s="47">
        <f>BZ63 * $BX$152</f>
        <v>6.7712664951133998</v>
      </c>
      <c r="CB63" s="48">
        <f>IF(CA63&gt;0, V63, W63)</f>
        <v>4.9810236307232332</v>
      </c>
      <c r="CC63" s="48">
        <f>IF(BX63&gt;0, S63*T63^(2-N63), S63*U63^(N63+2))</f>
        <v>4.9423499012133707</v>
      </c>
      <c r="CD63" s="65">
        <f>CA63/CB63</f>
        <v>1.3594126422825719</v>
      </c>
      <c r="CE63" s="66">
        <v>0</v>
      </c>
      <c r="CF63" s="15">
        <f>AZ63*$CE$155</f>
        <v>4.5617326796744049</v>
      </c>
      <c r="CG63" s="37">
        <f>CF63-CE63</f>
        <v>4.5617326796744049</v>
      </c>
      <c r="CH63" s="54">
        <f>CG63*(CG63&lt;&gt;0)</f>
        <v>4.5617326796744049</v>
      </c>
      <c r="CI63" s="26">
        <f>CH63/$CH$152</f>
        <v>7.0977636217121572E-4</v>
      </c>
      <c r="CJ63" s="47">
        <f>CI63 * $CG$152</f>
        <v>4.5617326796744049</v>
      </c>
      <c r="CK63" s="48">
        <f>IF(CA63&gt;0,V63,W63)</f>
        <v>4.9810236307232332</v>
      </c>
      <c r="CL63" s="65">
        <f>CJ63/CK63</f>
        <v>0.91582233248952727</v>
      </c>
      <c r="CM63" s="70">
        <f>N63</f>
        <v>0</v>
      </c>
      <c r="CN63" s="1">
        <f>BT63+BV63</f>
        <v>5</v>
      </c>
    </row>
    <row r="64" spans="1:92" x14ac:dyDescent="0.2">
      <c r="A64" s="28" t="s">
        <v>248</v>
      </c>
      <c r="B64">
        <v>0</v>
      </c>
      <c r="C64">
        <v>0</v>
      </c>
      <c r="D64">
        <v>0.35277666799840102</v>
      </c>
      <c r="E64">
        <v>0.64722333200159798</v>
      </c>
      <c r="F64">
        <v>0.428287644020659</v>
      </c>
      <c r="G64">
        <v>0.428287644020659</v>
      </c>
      <c r="H64">
        <v>0.80275804429586295</v>
      </c>
      <c r="I64">
        <v>0.80192227329711596</v>
      </c>
      <c r="J64">
        <v>0.80234004997213304</v>
      </c>
      <c r="K64">
        <v>0.58620161182479102</v>
      </c>
      <c r="L64">
        <v>0.19504356240794599</v>
      </c>
      <c r="M64">
        <v>1.01898248445442</v>
      </c>
      <c r="N64" s="21">
        <v>0</v>
      </c>
      <c r="O64">
        <v>1.0459320748793</v>
      </c>
      <c r="P64">
        <v>0.98608775601263499</v>
      </c>
      <c r="Q64">
        <v>1.0372454243465301</v>
      </c>
      <c r="R64">
        <v>0.98426944927473803</v>
      </c>
      <c r="S64">
        <v>3.21000003814697</v>
      </c>
      <c r="T64" s="27">
        <f>IF(C64,P64,R64)</f>
        <v>0.98426944927473803</v>
      </c>
      <c r="U64" s="27">
        <f>IF(D64 = 0,O64,Q64)</f>
        <v>1.0372454243465301</v>
      </c>
      <c r="V64" s="39">
        <f>S64*T64^(1-N64)</f>
        <v>3.1595049697188062</v>
      </c>
      <c r="W64" s="38">
        <f>S64*U64^(N64+1)</f>
        <v>3.3295578517201316</v>
      </c>
      <c r="X64" s="44">
        <f>0.5 * (D64-MAX($D$3:$D$151))/(MIN($D$3:$D$151)-MAX($D$3:$D$151)) + 0.75</f>
        <v>1.0670989617481792</v>
      </c>
      <c r="Y64" s="44">
        <f>AVERAGE(D64, F64, G64, H64, I64, J64, K64)</f>
        <v>0.6003677050613746</v>
      </c>
      <c r="Z64" s="22">
        <f>AI64^N64</f>
        <v>1</v>
      </c>
      <c r="AA64" s="22">
        <f>(Z64+AB64)/2</f>
        <v>1</v>
      </c>
      <c r="AB64" s="22">
        <f>AM64^N64</f>
        <v>1</v>
      </c>
      <c r="AC64" s="22">
        <v>1</v>
      </c>
      <c r="AD64" s="22">
        <v>1</v>
      </c>
      <c r="AE64" s="22">
        <v>1</v>
      </c>
      <c r="AF64" s="22">
        <f>PERCENTILE($L$2:$L$151, 0.05)</f>
        <v>-2.4581207071075768E-2</v>
      </c>
      <c r="AG64" s="22">
        <f>PERCENTILE($L$2:$L$151, 0.95)</f>
        <v>0.95085622292800409</v>
      </c>
      <c r="AH64" s="22">
        <f>MIN(MAX(L64,AF64), AG64)</f>
        <v>0.19504356240794599</v>
      </c>
      <c r="AI64" s="22">
        <f>AH64-$AH$152+1</f>
        <v>1.2196247694790219</v>
      </c>
      <c r="AJ64" s="22">
        <f>PERCENTILE($M$2:$M$151, 0.02)</f>
        <v>-1.1132593852637855</v>
      </c>
      <c r="AK64" s="22">
        <f>PERCENTILE($M$2:$M$151, 0.98)</f>
        <v>1.0497352809010159</v>
      </c>
      <c r="AL64" s="22">
        <f>MIN(MAX(M64,AJ64), AK64)</f>
        <v>1.01898248445442</v>
      </c>
      <c r="AM64" s="22">
        <f>AL64-$AL$152 + 1</f>
        <v>3.1322418697182055</v>
      </c>
      <c r="AN64" s="46">
        <v>0</v>
      </c>
      <c r="AO64" s="74">
        <v>0.39</v>
      </c>
      <c r="AP64" s="51">
        <v>0.76</v>
      </c>
      <c r="AQ64" s="50">
        <v>1</v>
      </c>
      <c r="AR64" s="17">
        <f>(AI64^4)*AB64*AE64*AN64</f>
        <v>0</v>
      </c>
      <c r="AS64" s="17">
        <f>(AM64^4) *Z64*AC64*AO64*(M64 &gt; 0)</f>
        <v>37.539265382082334</v>
      </c>
      <c r="AT64" s="17">
        <f>(AM64^4)*AA64*AP64*AQ64</f>
        <v>73.153440231750196</v>
      </c>
      <c r="AU64" s="17">
        <f>MIN(AR64, 0.05*AR$152)</f>
        <v>0</v>
      </c>
      <c r="AV64" s="17">
        <f>MIN(AS64, 0.05*AS$152)</f>
        <v>37.539265382082334</v>
      </c>
      <c r="AW64" s="17">
        <f>MIN(AT64, 0.05*AT$152)</f>
        <v>73.153440231750196</v>
      </c>
      <c r="AX64" s="14">
        <f>AU64/$AU$152</f>
        <v>0</v>
      </c>
      <c r="AY64" s="14">
        <f>AV64/$AV$152</f>
        <v>2.4445048384904813E-2</v>
      </c>
      <c r="AZ64" s="67">
        <f>AW64/$AW$152</f>
        <v>2.1512916144985111E-2</v>
      </c>
      <c r="BA64" s="21">
        <f>N64</f>
        <v>0</v>
      </c>
      <c r="BB64" s="66">
        <v>0</v>
      </c>
      <c r="BC64" s="15">
        <f>$D$158*AX64</f>
        <v>0</v>
      </c>
      <c r="BD64" s="19">
        <f>BC64-BB64</f>
        <v>0</v>
      </c>
      <c r="BE64" s="63">
        <f>(IF(BD64 &gt; 0, V64, W64))</f>
        <v>3.3295578517201316</v>
      </c>
      <c r="BF64" s="63">
        <f>IF(BD64&gt;0, S64*(T64^(2-N64)), S64*(U64^(N64 + 2)))</f>
        <v>3.453568646793769</v>
      </c>
      <c r="BG64" s="46">
        <f>BD64/BE64</f>
        <v>0</v>
      </c>
      <c r="BH64" s="64" t="e">
        <f>BB64/BC64</f>
        <v>#DIV/0!</v>
      </c>
      <c r="BI64" s="66">
        <v>0</v>
      </c>
      <c r="BJ64" s="66">
        <v>4173</v>
      </c>
      <c r="BK64" s="66">
        <v>0</v>
      </c>
      <c r="BL64" s="10">
        <f>SUM(BI64:BK64)</f>
        <v>4173</v>
      </c>
      <c r="BM64" s="15">
        <f>AY64*$D$157</f>
        <v>4434.2828869249633</v>
      </c>
      <c r="BN64" s="9">
        <f>BM64-BL64</f>
        <v>261.28288692496335</v>
      </c>
      <c r="BO64" s="48">
        <f>IF(BN64&gt;0,V64,W64)</f>
        <v>3.1595049697188062</v>
      </c>
      <c r="BP64" s="48">
        <f xml:space="preserve"> IF(BN64 &gt;0, S64*T64^(2-N64), S64*U64^(N64+2))</f>
        <v>3.1098042165259274</v>
      </c>
      <c r="BQ64" s="48">
        <f>IF(BN64&gt;0, S64*T64^(3-N64), S64*U64^(N64+3))</f>
        <v>3.0608852835522327</v>
      </c>
      <c r="BR64" s="46">
        <f>BN64/BP64</f>
        <v>84.019079251507264</v>
      </c>
      <c r="BS64" s="64">
        <f>BL64/BM64</f>
        <v>0.94107663097106664</v>
      </c>
      <c r="BT64" s="16">
        <f>BB64+BL64+BV64</f>
        <v>4378</v>
      </c>
      <c r="BU64" s="69">
        <f>BC64+BM64+BW64</f>
        <v>4639.516106948121</v>
      </c>
      <c r="BV64" s="66">
        <v>205</v>
      </c>
      <c r="BW64" s="15">
        <f>AZ64*$D$160</f>
        <v>205.23322002315797</v>
      </c>
      <c r="BX64" s="37">
        <f>BW64-BV64</f>
        <v>0.23322002315796908</v>
      </c>
      <c r="BY64" s="54">
        <f>BX64*(BX64&lt;&gt;0)</f>
        <v>0.23322002315796908</v>
      </c>
      <c r="BZ64" s="26">
        <f>BY64/$BY$152</f>
        <v>4.5285441389896961E-4</v>
      </c>
      <c r="CA64" s="47">
        <f>BZ64 * $BX$152</f>
        <v>0.23322002315796908</v>
      </c>
      <c r="CB64" s="48">
        <f>IF(CA64&gt;0, V64, W64)</f>
        <v>3.1595049697188062</v>
      </c>
      <c r="CC64" s="48">
        <f>IF(BX64&gt;0, S64*T64^(2-N64), S64*U64^(N64+2))</f>
        <v>3.1098042165259274</v>
      </c>
      <c r="CD64" s="65">
        <f>CA64/CB64</f>
        <v>7.3815368354595595E-2</v>
      </c>
      <c r="CE64" s="66">
        <v>0</v>
      </c>
      <c r="CF64" s="15">
        <f>AZ64*$CE$155</f>
        <v>138.26351206381932</v>
      </c>
      <c r="CG64" s="37">
        <f>CF64-CE64</f>
        <v>138.26351206381932</v>
      </c>
      <c r="CH64" s="54">
        <f>CG64*(CG64&lt;&gt;0)</f>
        <v>138.26351206381932</v>
      </c>
      <c r="CI64" s="26">
        <f>CH64/$CH$152</f>
        <v>2.1512916144985107E-2</v>
      </c>
      <c r="CJ64" s="47">
        <f>CI64 * $CG$152</f>
        <v>138.26351206381932</v>
      </c>
      <c r="CK64" s="48">
        <f>IF(CA64&gt;0,V64,W64)</f>
        <v>3.1595049697188062</v>
      </c>
      <c r="CL64" s="65">
        <f>CJ64/CK64</f>
        <v>43.761131376262618</v>
      </c>
      <c r="CM64" s="70">
        <f>N64</f>
        <v>0</v>
      </c>
      <c r="CN64" s="1">
        <f>BT64+BV64</f>
        <v>4583</v>
      </c>
    </row>
    <row r="65" spans="1:92" x14ac:dyDescent="0.2">
      <c r="A65" s="28" t="s">
        <v>266</v>
      </c>
      <c r="B65">
        <v>0</v>
      </c>
      <c r="C65">
        <v>0</v>
      </c>
      <c r="D65">
        <v>0.74390731122652798</v>
      </c>
      <c r="E65">
        <v>0.25609268877347102</v>
      </c>
      <c r="F65">
        <v>0.86134286849423902</v>
      </c>
      <c r="G65">
        <v>0.86134286849423902</v>
      </c>
      <c r="H65">
        <v>0.71959882992060098</v>
      </c>
      <c r="I65">
        <v>0.83827831174258205</v>
      </c>
      <c r="J65">
        <v>0.77667502359595597</v>
      </c>
      <c r="K65">
        <v>0.81791411084047905</v>
      </c>
      <c r="L65">
        <v>0.35592865557958903</v>
      </c>
      <c r="M65">
        <v>0.15982885184437301</v>
      </c>
      <c r="N65" s="21">
        <v>0</v>
      </c>
      <c r="O65">
        <v>1.00060607448644</v>
      </c>
      <c r="P65">
        <v>0.99901232311991295</v>
      </c>
      <c r="Q65">
        <v>1.0134451198425101</v>
      </c>
      <c r="R65">
        <v>1.0122452628321501</v>
      </c>
      <c r="S65">
        <v>9.3500003814697195</v>
      </c>
      <c r="T65" s="27">
        <f>IF(C65,P65,R65)</f>
        <v>1.0122452628321501</v>
      </c>
      <c r="U65" s="27">
        <f>IF(D65 = 0,O65,Q65)</f>
        <v>1.0134451198425101</v>
      </c>
      <c r="V65" s="39">
        <f>S65*T65^(1-N65)</f>
        <v>9.4644935936215191</v>
      </c>
      <c r="W65" s="38">
        <f>S65*U65^(N65+1)</f>
        <v>9.4757122571260943</v>
      </c>
      <c r="X65" s="44">
        <f>0.5 * (D65-MAX($D$3:$D$151))/(MIN($D$3:$D$151)-MAX($D$3:$D$151)) + 0.75</f>
        <v>0.85923830988914496</v>
      </c>
      <c r="Y65" s="44">
        <f>AVERAGE(D65, F65, G65, H65, I65, J65, K65)</f>
        <v>0.80272276061637482</v>
      </c>
      <c r="Z65" s="22">
        <f>AI65^N65</f>
        <v>1</v>
      </c>
      <c r="AA65" s="22">
        <f>(Z65+AB65)/2</f>
        <v>1</v>
      </c>
      <c r="AB65" s="22">
        <f>AM65^N65</f>
        <v>1</v>
      </c>
      <c r="AC65" s="22">
        <v>1</v>
      </c>
      <c r="AD65" s="22">
        <v>1</v>
      </c>
      <c r="AE65" s="22">
        <v>1</v>
      </c>
      <c r="AF65" s="22">
        <f>PERCENTILE($L$2:$L$151, 0.05)</f>
        <v>-2.4581207071075768E-2</v>
      </c>
      <c r="AG65" s="22">
        <f>PERCENTILE($L$2:$L$151, 0.95)</f>
        <v>0.95085622292800409</v>
      </c>
      <c r="AH65" s="22">
        <f>MIN(MAX(L65,AF65), AG65)</f>
        <v>0.35592865557958903</v>
      </c>
      <c r="AI65" s="22">
        <f>AH65-$AH$152+1</f>
        <v>1.3805098626506647</v>
      </c>
      <c r="AJ65" s="22">
        <f>PERCENTILE($M$2:$M$151, 0.02)</f>
        <v>-1.1132593852637855</v>
      </c>
      <c r="AK65" s="22">
        <f>PERCENTILE($M$2:$M$151, 0.98)</f>
        <v>1.0497352809010159</v>
      </c>
      <c r="AL65" s="22">
        <f>MIN(MAX(M65,AJ65), AK65)</f>
        <v>0.15982885184437301</v>
      </c>
      <c r="AM65" s="22">
        <f>AL65-$AL$152 + 1</f>
        <v>2.2730882371081584</v>
      </c>
      <c r="AN65" s="46">
        <v>0</v>
      </c>
      <c r="AO65" s="74">
        <v>0.39</v>
      </c>
      <c r="AP65" s="51">
        <v>0.76</v>
      </c>
      <c r="AQ65" s="50">
        <v>1</v>
      </c>
      <c r="AR65" s="17">
        <f>(AI65^4)*AB65*AE65*AN65</f>
        <v>0</v>
      </c>
      <c r="AS65" s="17">
        <f>(AM65^4) *Z65*AC65*AO65*(M65 &gt; 0)</f>
        <v>10.41189513246675</v>
      </c>
      <c r="AT65" s="17">
        <f>(AM65^4)*AA65*AP65*AQ65</f>
        <v>20.289846924807001</v>
      </c>
      <c r="AU65" s="17">
        <f>MIN(AR65, 0.05*AR$152)</f>
        <v>0</v>
      </c>
      <c r="AV65" s="17">
        <f>MIN(AS65, 0.05*AS$152)</f>
        <v>10.41189513246675</v>
      </c>
      <c r="AW65" s="17">
        <f>MIN(AT65, 0.05*AT$152)</f>
        <v>20.289846924807001</v>
      </c>
      <c r="AX65" s="14">
        <f>AU65/$AU$152</f>
        <v>0</v>
      </c>
      <c r="AY65" s="14">
        <f>AV65/$AV$152</f>
        <v>6.7800815413182761E-3</v>
      </c>
      <c r="AZ65" s="67">
        <f>AW65/$AW$152</f>
        <v>5.9668249928526143E-3</v>
      </c>
      <c r="BA65" s="21">
        <f>N65</f>
        <v>0</v>
      </c>
      <c r="BB65" s="66">
        <v>0</v>
      </c>
      <c r="BC65" s="15">
        <f>$D$158*AX65</f>
        <v>0</v>
      </c>
      <c r="BD65" s="19">
        <f>BC65-BB65</f>
        <v>0</v>
      </c>
      <c r="BE65" s="63">
        <f>(IF(BD65 &gt; 0, V65, W65))</f>
        <v>9.4757122571260943</v>
      </c>
      <c r="BF65" s="63">
        <f>IF(BD65&gt;0, S65*(T65^(2-N65)), S65*(U65^(N65 + 2)))</f>
        <v>9.603114344016296</v>
      </c>
      <c r="BG65" s="46">
        <f>BD65/BE65</f>
        <v>0</v>
      </c>
      <c r="BH65" s="64" t="e">
        <f>BB65/BC65</f>
        <v>#DIV/0!</v>
      </c>
      <c r="BI65" s="66">
        <v>0</v>
      </c>
      <c r="BJ65" s="66">
        <v>0</v>
      </c>
      <c r="BK65" s="66">
        <v>0</v>
      </c>
      <c r="BL65" s="10">
        <f>SUM(BI65:BK65)</f>
        <v>0</v>
      </c>
      <c r="BM65" s="15">
        <f>AY65*$D$157</f>
        <v>1229.8932314320527</v>
      </c>
      <c r="BN65" s="9">
        <f>BM65-BL65</f>
        <v>1229.8932314320527</v>
      </c>
      <c r="BO65" s="48">
        <f>IF(BN65&gt;0,V65,W65)</f>
        <v>9.4644935936215191</v>
      </c>
      <c r="BP65" s="48">
        <f xml:space="preserve"> IF(BN65 &gt;0, S65*T65^(2-N65), S65*U65^(N65+2))</f>
        <v>9.5803888052486155</v>
      </c>
      <c r="BQ65" s="48">
        <f>IF(BN65&gt;0, S65*T65^(3-N65), S65*U65^(N65+3))</f>
        <v>9.6977031842030748</v>
      </c>
      <c r="BR65" s="46">
        <f>BN65/BP65</f>
        <v>128.37612924000075</v>
      </c>
      <c r="BS65" s="64">
        <f>BL65/BM65</f>
        <v>0</v>
      </c>
      <c r="BT65" s="16">
        <f>BB65+BL65+BV65</f>
        <v>56</v>
      </c>
      <c r="BU65" s="69">
        <f>BC65+BM65+BW65</f>
        <v>1286.8167418638666</v>
      </c>
      <c r="BV65" s="66">
        <v>56</v>
      </c>
      <c r="BW65" s="15">
        <f>AZ65*$D$160</f>
        <v>56.923510431813938</v>
      </c>
      <c r="BX65" s="37">
        <f>BW65-BV65</f>
        <v>0.92351043181393777</v>
      </c>
      <c r="BY65" s="54">
        <f>BX65*(BX65&lt;&gt;0)</f>
        <v>0.92351043181393777</v>
      </c>
      <c r="BZ65" s="26">
        <f>BY65/$BY$152</f>
        <v>1.7932241394445414E-3</v>
      </c>
      <c r="CA65" s="47">
        <f>BZ65 * $BX$152</f>
        <v>0.92351043181393777</v>
      </c>
      <c r="CB65" s="48">
        <f>IF(CA65&gt;0, V65, W65)</f>
        <v>9.4644935936215191</v>
      </c>
      <c r="CC65" s="48">
        <f>IF(BX65&gt;0, S65*T65^(2-N65), S65*U65^(N65+2))</f>
        <v>9.5803888052486155</v>
      </c>
      <c r="CD65" s="65">
        <f>CA65/CB65</f>
        <v>9.7576317494295364E-2</v>
      </c>
      <c r="CE65" s="66">
        <v>0</v>
      </c>
      <c r="CF65" s="15">
        <f>AZ65*$CE$155</f>
        <v>38.348784229063753</v>
      </c>
      <c r="CG65" s="37">
        <f>CF65-CE65</f>
        <v>38.348784229063753</v>
      </c>
      <c r="CH65" s="54">
        <f>CG65*(CG65&lt;&gt;0)</f>
        <v>38.348784229063753</v>
      </c>
      <c r="CI65" s="26">
        <f>CH65/$CH$152</f>
        <v>5.9668249928526125E-3</v>
      </c>
      <c r="CJ65" s="47">
        <f>CI65 * $CG$152</f>
        <v>38.348784229063753</v>
      </c>
      <c r="CK65" s="48">
        <f>IF(CA65&gt;0,V65,W65)</f>
        <v>9.4644935936215191</v>
      </c>
      <c r="CL65" s="65">
        <f>CJ65/CK65</f>
        <v>4.0518580154049078</v>
      </c>
      <c r="CM65" s="70">
        <f>N65</f>
        <v>0</v>
      </c>
      <c r="CN65" s="1">
        <f>BT65+BV65</f>
        <v>112</v>
      </c>
    </row>
    <row r="66" spans="1:92" x14ac:dyDescent="0.2">
      <c r="A66" s="28" t="s">
        <v>276</v>
      </c>
      <c r="B66">
        <v>1</v>
      </c>
      <c r="C66">
        <v>0</v>
      </c>
      <c r="D66">
        <v>0.31082700759088999</v>
      </c>
      <c r="E66">
        <v>0.68917299240910901</v>
      </c>
      <c r="F66">
        <v>0.34406038935240302</v>
      </c>
      <c r="G66">
        <v>0.34406038935240302</v>
      </c>
      <c r="H66">
        <v>0.24446301713330501</v>
      </c>
      <c r="I66">
        <v>0.32950271625574501</v>
      </c>
      <c r="J66">
        <v>0.28381548261061901</v>
      </c>
      <c r="K66">
        <v>0.31248946454440701</v>
      </c>
      <c r="L66">
        <v>0.74135716227777504</v>
      </c>
      <c r="M66">
        <v>0.76395649428613299</v>
      </c>
      <c r="N66" s="21">
        <v>0</v>
      </c>
      <c r="O66">
        <v>1.0042747532660901</v>
      </c>
      <c r="P66">
        <v>0.99377602442280499</v>
      </c>
      <c r="Q66">
        <v>1.01646469843321</v>
      </c>
      <c r="R66">
        <v>1.0002736844514499</v>
      </c>
      <c r="S66">
        <v>5.6599998474120996</v>
      </c>
      <c r="T66" s="27">
        <f>IF(C66,P66,R66)</f>
        <v>1.0002736844514499</v>
      </c>
      <c r="U66" s="27">
        <f>IF(D66 = 0,O66,Q66)</f>
        <v>1.01646469843321</v>
      </c>
      <c r="V66" s="39">
        <f>S66*T66^(1-N66)</f>
        <v>5.6615489013655456</v>
      </c>
      <c r="W66" s="38">
        <f>S66*U66^(N66+1)</f>
        <v>5.7531900380317547</v>
      </c>
      <c r="X66" s="44">
        <f>0.5 * (D66-MAX($D$3:$D$151))/(MIN($D$3:$D$151)-MAX($D$3:$D$151)) + 0.75</f>
        <v>1.0893924943786168</v>
      </c>
      <c r="Y66" s="44">
        <f>AVERAGE(D66, F66, G66, H66, I66, J66, K66)</f>
        <v>0.30988835240568174</v>
      </c>
      <c r="Z66" s="22">
        <f>AI66^N66</f>
        <v>1</v>
      </c>
      <c r="AA66" s="22">
        <f>(Z66+AB66)/2</f>
        <v>1</v>
      </c>
      <c r="AB66" s="22">
        <f>AM66^N66</f>
        <v>1</v>
      </c>
      <c r="AC66" s="22">
        <v>1</v>
      </c>
      <c r="AD66" s="22">
        <v>1</v>
      </c>
      <c r="AE66" s="22">
        <v>1</v>
      </c>
      <c r="AF66" s="22">
        <f>PERCENTILE($L$2:$L$151, 0.05)</f>
        <v>-2.4581207071075768E-2</v>
      </c>
      <c r="AG66" s="22">
        <f>PERCENTILE($L$2:$L$151, 0.95)</f>
        <v>0.95085622292800409</v>
      </c>
      <c r="AH66" s="22">
        <f>MIN(MAX(L66,AF66), AG66)</f>
        <v>0.74135716227777504</v>
      </c>
      <c r="AI66" s="22">
        <f>AH66-$AH$152+1</f>
        <v>1.7659383693488508</v>
      </c>
      <c r="AJ66" s="22">
        <f>PERCENTILE($M$2:$M$151, 0.02)</f>
        <v>-1.1132593852637855</v>
      </c>
      <c r="AK66" s="22">
        <f>PERCENTILE($M$2:$M$151, 0.98)</f>
        <v>1.0497352809010159</v>
      </c>
      <c r="AL66" s="22">
        <f>MIN(MAX(M66,AJ66), AK66)</f>
        <v>0.76395649428613299</v>
      </c>
      <c r="AM66" s="22">
        <f>AL66-$AL$152 + 1</f>
        <v>2.8772158795499188</v>
      </c>
      <c r="AN66" s="46">
        <v>0</v>
      </c>
      <c r="AO66" s="74">
        <v>0.39</v>
      </c>
      <c r="AP66" s="51">
        <v>0.76</v>
      </c>
      <c r="AQ66" s="50">
        <v>1</v>
      </c>
      <c r="AR66" s="17">
        <f>(AI66^4)*AB66*AE66*AN66</f>
        <v>0</v>
      </c>
      <c r="AS66" s="17">
        <f>(AM66^4) *Z66*AC66*AO66*(M66 &gt; 0)</f>
        <v>26.727257705966565</v>
      </c>
      <c r="AT66" s="17">
        <f>(AM66^4)*AA66*AP66*AQ66</f>
        <v>52.083886811627153</v>
      </c>
      <c r="AU66" s="17">
        <f>MIN(AR66, 0.05*AR$152)</f>
        <v>0</v>
      </c>
      <c r="AV66" s="17">
        <f>MIN(AS66, 0.05*AS$152)</f>
        <v>26.727257705966565</v>
      </c>
      <c r="AW66" s="17">
        <f>MIN(AT66, 0.05*AT$152)</f>
        <v>52.083886811627153</v>
      </c>
      <c r="AX66" s="14">
        <f>AU66/$AU$152</f>
        <v>0</v>
      </c>
      <c r="AY66" s="14">
        <f>AV66/$AV$152</f>
        <v>1.7404419110716517E-2</v>
      </c>
      <c r="AZ66" s="67">
        <f>AW66/$AW$152</f>
        <v>1.5316795572891178E-2</v>
      </c>
      <c r="BA66" s="21">
        <f>N66</f>
        <v>0</v>
      </c>
      <c r="BB66" s="66">
        <v>0</v>
      </c>
      <c r="BC66" s="15">
        <f>$D$158*AX66</f>
        <v>0</v>
      </c>
      <c r="BD66" s="19">
        <f>BC66-BB66</f>
        <v>0</v>
      </c>
      <c r="BE66" s="63">
        <f>(IF(BD66 &gt; 0, V66, W66))</f>
        <v>5.7531900380317547</v>
      </c>
      <c r="BF66" s="63">
        <f>IF(BD66&gt;0, S66*(T66^(2-N66)), S66*(U66^(N66 + 2)))</f>
        <v>5.847914577036895</v>
      </c>
      <c r="BG66" s="46">
        <f>BD66/BE66</f>
        <v>0</v>
      </c>
      <c r="BH66" s="64" t="e">
        <f>BB66/BC66</f>
        <v>#DIV/0!</v>
      </c>
      <c r="BI66" s="66">
        <v>0</v>
      </c>
      <c r="BJ66" s="66">
        <v>1036</v>
      </c>
      <c r="BK66" s="66">
        <v>0</v>
      </c>
      <c r="BL66" s="10">
        <f>SUM(BI66:BK66)</f>
        <v>1036</v>
      </c>
      <c r="BM66" s="15">
        <f>AY66*$D$157</f>
        <v>3157.1268178457549</v>
      </c>
      <c r="BN66" s="9">
        <f>BM66-BL66</f>
        <v>2121.1268178457549</v>
      </c>
      <c r="BO66" s="48">
        <f>IF(BN66&gt;0,V66,W66)</f>
        <v>5.6615489013655456</v>
      </c>
      <c r="BP66" s="48">
        <f xml:space="preserve"> IF(BN66 &gt;0, S66*T66^(2-N66), S66*U66^(N66+2))</f>
        <v>5.6630983792709726</v>
      </c>
      <c r="BQ66" s="48">
        <f>IF(BN66&gt;0, S66*T66^(3-N66), S66*U66^(N66+3))</f>
        <v>5.6646482812444106</v>
      </c>
      <c r="BR66" s="46">
        <f>BN66/BP66</f>
        <v>374.55235204987093</v>
      </c>
      <c r="BS66" s="64">
        <f>BL66/BM66</f>
        <v>0.32814646346924636</v>
      </c>
      <c r="BT66" s="16">
        <f>BB66+BL66+BV66</f>
        <v>1161</v>
      </c>
      <c r="BU66" s="69">
        <f>BC66+BM66+BW66</f>
        <v>3303.2490476111366</v>
      </c>
      <c r="BV66" s="66">
        <v>125</v>
      </c>
      <c r="BW66" s="15">
        <f>AZ66*$D$160</f>
        <v>146.12222976538183</v>
      </c>
      <c r="BX66" s="37">
        <f>BW66-BV66</f>
        <v>21.122229765381832</v>
      </c>
      <c r="BY66" s="54">
        <f>BX66*(BX66&lt;&gt;0)</f>
        <v>21.122229765381832</v>
      </c>
      <c r="BZ66" s="26">
        <f>BY66/$BY$152</f>
        <v>4.1014038379382244E-2</v>
      </c>
      <c r="CA66" s="47">
        <f>BZ66 * $BX$152</f>
        <v>21.122229765381832</v>
      </c>
      <c r="CB66" s="48">
        <f>IF(CA66&gt;0, V66, W66)</f>
        <v>5.6615489013655456</v>
      </c>
      <c r="CC66" s="48">
        <f>IF(BX66&gt;0, S66*T66^(2-N66), S66*U66^(N66+2))</f>
        <v>5.6630983792709726</v>
      </c>
      <c r="CD66" s="65">
        <f>CA66/CB66</f>
        <v>3.7308217474350922</v>
      </c>
      <c r="CE66" s="66">
        <v>0</v>
      </c>
      <c r="CF66" s="15">
        <f>AZ66*$CE$155</f>
        <v>98.441045146971604</v>
      </c>
      <c r="CG66" s="37">
        <f>CF66-CE66</f>
        <v>98.441045146971604</v>
      </c>
      <c r="CH66" s="54">
        <f>CG66*(CG66&lt;&gt;0)</f>
        <v>98.441045146971604</v>
      </c>
      <c r="CI66" s="26">
        <f>CH66/$CH$152</f>
        <v>1.5316795572891175E-2</v>
      </c>
      <c r="CJ66" s="47">
        <f>CI66 * $CG$152</f>
        <v>98.441045146971604</v>
      </c>
      <c r="CK66" s="48">
        <f>IF(CA66&gt;0,V66,W66)</f>
        <v>5.6615489013655456</v>
      </c>
      <c r="CL66" s="65">
        <f>CJ66/CK66</f>
        <v>17.387652542085785</v>
      </c>
      <c r="CM66" s="70">
        <f>N66</f>
        <v>0</v>
      </c>
      <c r="CN66" s="1">
        <f>BT66+BV66</f>
        <v>1286</v>
      </c>
    </row>
    <row r="67" spans="1:92" x14ac:dyDescent="0.2">
      <c r="A67" s="28" t="s">
        <v>160</v>
      </c>
      <c r="B67">
        <v>0</v>
      </c>
      <c r="C67">
        <v>0</v>
      </c>
      <c r="D67">
        <v>0.31522173391929598</v>
      </c>
      <c r="E67">
        <v>0.68477826608070302</v>
      </c>
      <c r="F67">
        <v>0.16368692888359099</v>
      </c>
      <c r="G67">
        <v>0.16368692888359099</v>
      </c>
      <c r="H67">
        <v>0.37693272043460002</v>
      </c>
      <c r="I67">
        <v>0.49770162975344701</v>
      </c>
      <c r="J67">
        <v>0.43312819034057498</v>
      </c>
      <c r="K67">
        <v>0.26626570055070198</v>
      </c>
      <c r="L67">
        <v>0.868810874942054</v>
      </c>
      <c r="M67">
        <v>-0.57250693738124603</v>
      </c>
      <c r="N67" s="21">
        <v>0</v>
      </c>
      <c r="O67">
        <v>1.0190685920381199</v>
      </c>
      <c r="P67">
        <v>0.98991390571300997</v>
      </c>
      <c r="Q67">
        <v>1.02107916135314</v>
      </c>
      <c r="R67">
        <v>0.99267363873103798</v>
      </c>
      <c r="S67">
        <v>407.70999145507801</v>
      </c>
      <c r="T67" s="27">
        <f>IF(C67,P67,R67)</f>
        <v>0.99267363873103798</v>
      </c>
      <c r="U67" s="27">
        <f>IF(D67 = 0,O67,Q67)</f>
        <v>1.02107916135314</v>
      </c>
      <c r="V67" s="39">
        <f>S67*T67^(1-N67)</f>
        <v>404.7229607647127</v>
      </c>
      <c r="W67" s="38">
        <f>S67*U67^(N67+1)</f>
        <v>416.30417615024692</v>
      </c>
      <c r="X67" s="44">
        <f>0.5 * (D67-MAX($D$3:$D$151))/(MIN($D$3:$D$151)-MAX($D$3:$D$151)) + 0.75</f>
        <v>1.0870569814363806</v>
      </c>
      <c r="Y67" s="44">
        <f>AVERAGE(D67, F67, G67, H67, I67, J67, K67)</f>
        <v>0.31666054753797168</v>
      </c>
      <c r="Z67" s="22">
        <f>AI67^N67</f>
        <v>1</v>
      </c>
      <c r="AA67" s="22">
        <f>(Z67+AB67)/2</f>
        <v>1</v>
      </c>
      <c r="AB67" s="22">
        <f>AM67^N67</f>
        <v>1</v>
      </c>
      <c r="AC67" s="22">
        <v>1</v>
      </c>
      <c r="AD67" s="22">
        <v>1</v>
      </c>
      <c r="AE67" s="22">
        <v>1</v>
      </c>
      <c r="AF67" s="22">
        <f>PERCENTILE($L$2:$L$151, 0.05)</f>
        <v>-2.4581207071075768E-2</v>
      </c>
      <c r="AG67" s="22">
        <f>PERCENTILE($L$2:$L$151, 0.95)</f>
        <v>0.95085622292800409</v>
      </c>
      <c r="AH67" s="22">
        <f>MIN(MAX(L67,AF67), AG67)</f>
        <v>0.868810874942054</v>
      </c>
      <c r="AI67" s="22">
        <f>AH67-$AH$152+1</f>
        <v>1.8933920820131298</v>
      </c>
      <c r="AJ67" s="22">
        <f>PERCENTILE($M$2:$M$151, 0.02)</f>
        <v>-1.1132593852637855</v>
      </c>
      <c r="AK67" s="22">
        <f>PERCENTILE($M$2:$M$151, 0.98)</f>
        <v>1.0497352809010159</v>
      </c>
      <c r="AL67" s="22">
        <f>MIN(MAX(M67,AJ67), AK67)</f>
        <v>-0.57250693738124603</v>
      </c>
      <c r="AM67" s="22">
        <f>AL67-$AL$152 + 1</f>
        <v>1.5407524478825394</v>
      </c>
      <c r="AN67" s="46">
        <v>1</v>
      </c>
      <c r="AO67" s="51">
        <v>1</v>
      </c>
      <c r="AP67" s="51">
        <v>1</v>
      </c>
      <c r="AQ67" s="21">
        <v>1</v>
      </c>
      <c r="AR67" s="17">
        <f>(AI67^4)*AB67*AE67*AN67</f>
        <v>12.85174874598132</v>
      </c>
      <c r="AS67" s="17">
        <f>(AM67^4) *Z67*AC67*AO67*(M67 &gt; 0)</f>
        <v>0</v>
      </c>
      <c r="AT67" s="17">
        <f>(AM67^4)*AA67*AP67*AQ67</f>
        <v>5.6354871723615494</v>
      </c>
      <c r="AU67" s="17">
        <f>MIN(AR67, 0.05*AR$152)</f>
        <v>12.85174874598132</v>
      </c>
      <c r="AV67" s="17">
        <f>MIN(AS67, 0.05*AS$152)</f>
        <v>0</v>
      </c>
      <c r="AW67" s="17">
        <f>MIN(AT67, 0.05*AT$152)</f>
        <v>5.6354871723615494</v>
      </c>
      <c r="AX67" s="14">
        <f>AU67/$AU$152</f>
        <v>2.307338803509076E-2</v>
      </c>
      <c r="AY67" s="14">
        <f>AV67/$AV$152</f>
        <v>0</v>
      </c>
      <c r="AZ67" s="67">
        <f>AW67/$AW$152</f>
        <v>1.6572804039164555E-3</v>
      </c>
      <c r="BA67" s="21">
        <f>N67</f>
        <v>0</v>
      </c>
      <c r="BB67" s="66">
        <v>2854</v>
      </c>
      <c r="BC67" s="15">
        <f>$D$158*AX67</f>
        <v>2947.3715142144588</v>
      </c>
      <c r="BD67" s="19">
        <f>BC67-BB67</f>
        <v>93.371514214458784</v>
      </c>
      <c r="BE67" s="63">
        <f>(IF(BD67 &gt; 0, V67, W67))</f>
        <v>404.7229607647127</v>
      </c>
      <c r="BF67" s="63">
        <f>IF(BD67&gt;0, S67*(T67^(2-N67)), S67*(U67^(N67 + 2)))</f>
        <v>401.75781414030649</v>
      </c>
      <c r="BG67" s="46">
        <f>BD67/BE67</f>
        <v>0.230704761691889</v>
      </c>
      <c r="BH67" s="64">
        <f>BB67/BC67</f>
        <v>0.9683204123524467</v>
      </c>
      <c r="BI67" s="66">
        <v>1631</v>
      </c>
      <c r="BJ67" s="66">
        <v>0</v>
      </c>
      <c r="BK67" s="66">
        <v>0</v>
      </c>
      <c r="BL67" s="10">
        <f>SUM(BI67:BK67)</f>
        <v>1631</v>
      </c>
      <c r="BM67" s="15">
        <f>AY67*$D$157</f>
        <v>0</v>
      </c>
      <c r="BN67" s="9">
        <f>BM67-BL67</f>
        <v>-1631</v>
      </c>
      <c r="BO67" s="48">
        <f>IF(BN67&gt;0,V67,W67)</f>
        <v>416.30417615024692</v>
      </c>
      <c r="BP67" s="48">
        <f xml:space="preserve"> IF(BN67 &gt;0, S67*T67^(2-N67), S67*U67^(N67+2))</f>
        <v>425.07951905130403</v>
      </c>
      <c r="BQ67" s="48">
        <f>IF(BN67&gt;0, S67*T67^(3-N67), S67*U67^(N67+3))</f>
        <v>434.03983882130166</v>
      </c>
      <c r="BR67" s="46">
        <f>BN67/BP67</f>
        <v>-3.8369291553732801</v>
      </c>
      <c r="BS67" s="64" t="e">
        <f>BL67/BM67</f>
        <v>#DIV/0!</v>
      </c>
      <c r="BT67" s="16">
        <f>BB67+BL67+BV67</f>
        <v>4485</v>
      </c>
      <c r="BU67" s="69">
        <f>BC67+BM67+BW67</f>
        <v>2963.1819692678218</v>
      </c>
      <c r="BV67" s="66">
        <v>0</v>
      </c>
      <c r="BW67" s="15">
        <f>AZ67*$D$160</f>
        <v>15.810455053362986</v>
      </c>
      <c r="BX67" s="37">
        <f>BW67-BV67</f>
        <v>15.810455053362986</v>
      </c>
      <c r="BY67" s="54">
        <f>BX67*(BX67&lt;&gt;0)</f>
        <v>15.810455053362986</v>
      </c>
      <c r="BZ67" s="26">
        <f>BY67/$BY$152</f>
        <v>3.0699912724976706E-2</v>
      </c>
      <c r="CA67" s="47">
        <f>BZ67 * $BX$152</f>
        <v>15.810455053362986</v>
      </c>
      <c r="CB67" s="48">
        <f>IF(CA67&gt;0, V67, W67)</f>
        <v>404.7229607647127</v>
      </c>
      <c r="CC67" s="48">
        <f>IF(BX67&gt;0, S67*T67^(2-N67), S67*U67^(N67+2))</f>
        <v>401.75781414030649</v>
      </c>
      <c r="CD67" s="65">
        <f>CA67/CB67</f>
        <v>3.9064882860832935E-2</v>
      </c>
      <c r="CE67" s="66">
        <v>0</v>
      </c>
      <c r="CF67" s="15">
        <f>AZ67*$CE$155</f>
        <v>10.65134115597106</v>
      </c>
      <c r="CG67" s="37">
        <f>CF67-CE67</f>
        <v>10.65134115597106</v>
      </c>
      <c r="CH67" s="54">
        <f>CG67*(CG67&lt;&gt;0)</f>
        <v>10.65134115597106</v>
      </c>
      <c r="CI67" s="26">
        <f>CH67/$CH$152</f>
        <v>1.6572804039164551E-3</v>
      </c>
      <c r="CJ67" s="47">
        <f>CI67 * $CG$152</f>
        <v>10.65134115597106</v>
      </c>
      <c r="CK67" s="48">
        <f>IF(CA67&gt;0,V67,W67)</f>
        <v>404.7229607647127</v>
      </c>
      <c r="CL67" s="65">
        <f>CJ67/CK67</f>
        <v>2.6317610287900764E-2</v>
      </c>
      <c r="CM67" s="70">
        <f>N67</f>
        <v>0</v>
      </c>
      <c r="CN67" s="1">
        <f>BT67+BV67</f>
        <v>4485</v>
      </c>
    </row>
    <row r="68" spans="1:92" x14ac:dyDescent="0.2">
      <c r="A68" s="28" t="s">
        <v>249</v>
      </c>
      <c r="B68">
        <v>0</v>
      </c>
      <c r="C68">
        <v>1</v>
      </c>
      <c r="D68">
        <v>0.86456252497003505</v>
      </c>
      <c r="E68">
        <v>0.13543747502996401</v>
      </c>
      <c r="F68">
        <v>0.99443782280492599</v>
      </c>
      <c r="G68">
        <v>0.99443782280492599</v>
      </c>
      <c r="H68">
        <v>0.12620142081069699</v>
      </c>
      <c r="I68">
        <v>0.88591725867112403</v>
      </c>
      <c r="J68">
        <v>0.33437107644802999</v>
      </c>
      <c r="K68">
        <v>0.57663788053848697</v>
      </c>
      <c r="L68">
        <v>0.25097800966891498</v>
      </c>
      <c r="M68">
        <v>0.67051153009655895</v>
      </c>
      <c r="N68" s="21">
        <v>-2</v>
      </c>
      <c r="O68">
        <v>1.0032512370314299</v>
      </c>
      <c r="P68">
        <v>0.99691097216397795</v>
      </c>
      <c r="Q68">
        <v>1.0042267925609201</v>
      </c>
      <c r="R68">
        <v>0.99754263899017104</v>
      </c>
      <c r="S68">
        <v>116.56999969482401</v>
      </c>
      <c r="T68" s="27">
        <f>IF(C68,P68,R68)</f>
        <v>0.99691097216397795</v>
      </c>
      <c r="U68" s="27">
        <f>IF(D68 = 0,O68,Q68)</f>
        <v>1.0042267925609201</v>
      </c>
      <c r="V68" s="39">
        <f>S68*T68^(1-N68)</f>
        <v>115.4930693024483</v>
      </c>
      <c r="W68" s="38">
        <f>S68*U68^(N68+1)</f>
        <v>116.07935633499088</v>
      </c>
      <c r="X68" s="44">
        <f>0.5 * (D68-MAX($D$3:$D$151))/(MIN($D$3:$D$151)-MAX($D$3:$D$151)) + 0.75</f>
        <v>0.79511786365683879</v>
      </c>
      <c r="Y68" s="44">
        <f>AVERAGE(D68, F68, G68, H68, I68, J68, K68)</f>
        <v>0.68236654386403217</v>
      </c>
      <c r="Z68" s="22">
        <f>AI68^N68</f>
        <v>0.61460876527290242</v>
      </c>
      <c r="AA68" s="22">
        <f>(Z68+AB68)/2</f>
        <v>0.3718256691323209</v>
      </c>
      <c r="AB68" s="22">
        <f>AM68^N68</f>
        <v>0.12904257299173941</v>
      </c>
      <c r="AC68" s="22">
        <v>1</v>
      </c>
      <c r="AD68" s="22">
        <v>1</v>
      </c>
      <c r="AE68" s="22">
        <v>1</v>
      </c>
      <c r="AF68" s="22">
        <f>PERCENTILE($L$2:$L$151, 0.05)</f>
        <v>-2.4581207071075768E-2</v>
      </c>
      <c r="AG68" s="22">
        <f>PERCENTILE($L$2:$L$151, 0.95)</f>
        <v>0.95085622292800409</v>
      </c>
      <c r="AH68" s="22">
        <f>MIN(MAX(L68,AF68), AG68)</f>
        <v>0.25097800966891498</v>
      </c>
      <c r="AI68" s="22">
        <f>AH68-$AH$152+1</f>
        <v>1.2755592167399907</v>
      </c>
      <c r="AJ68" s="22">
        <f>PERCENTILE($M$2:$M$151, 0.02)</f>
        <v>-1.1132593852637855</v>
      </c>
      <c r="AK68" s="22">
        <f>PERCENTILE($M$2:$M$151, 0.98)</f>
        <v>1.0497352809010159</v>
      </c>
      <c r="AL68" s="22">
        <f>MIN(MAX(M68,AJ68), AK68)</f>
        <v>0.67051153009655895</v>
      </c>
      <c r="AM68" s="22">
        <f>AL68-$AL$152 + 1</f>
        <v>2.7837709153603445</v>
      </c>
      <c r="AN68" s="46">
        <v>0</v>
      </c>
      <c r="AO68" s="74">
        <v>0.39</v>
      </c>
      <c r="AP68" s="51">
        <v>0.76</v>
      </c>
      <c r="AQ68" s="50">
        <v>1</v>
      </c>
      <c r="AR68" s="17">
        <f>(AI68^4)*AB68*AE68*AN68</f>
        <v>0</v>
      </c>
      <c r="AS68" s="17">
        <f>(AM68^4) *Z68*AC68*AO68*(M68 &gt; 0)</f>
        <v>14.394524687695247</v>
      </c>
      <c r="AT68" s="17">
        <f>(AM68^4)*AA68*AP68*AQ68</f>
        <v>16.97019890458602</v>
      </c>
      <c r="AU68" s="17">
        <f>MIN(AR68, 0.05*AR$152)</f>
        <v>0</v>
      </c>
      <c r="AV68" s="17">
        <f>MIN(AS68, 0.05*AS$152)</f>
        <v>14.394524687695247</v>
      </c>
      <c r="AW68" s="17">
        <f>MIN(AT68, 0.05*AT$152)</f>
        <v>16.97019890458602</v>
      </c>
      <c r="AX68" s="14">
        <f>AU68/$AU$152</f>
        <v>0</v>
      </c>
      <c r="AY68" s="14">
        <f>AV68/$AV$152</f>
        <v>9.3735146089557915E-3</v>
      </c>
      <c r="AZ68" s="67">
        <f>AW68/$AW$152</f>
        <v>4.9905850612289478E-3</v>
      </c>
      <c r="BA68" s="21">
        <f>N68</f>
        <v>-2</v>
      </c>
      <c r="BB68" s="66">
        <v>0</v>
      </c>
      <c r="BC68" s="15">
        <f>$D$158*AX68</f>
        <v>0</v>
      </c>
      <c r="BD68" s="19">
        <f>BC68-BB68</f>
        <v>0</v>
      </c>
      <c r="BE68" s="63">
        <f>(IF(BD68 &gt; 0, V68, W68))</f>
        <v>116.07935633499088</v>
      </c>
      <c r="BF68" s="63">
        <f>IF(BD68&gt;0, S68*(T68^(2-N68)), S68*(U68^(N68 + 2)))</f>
        <v>116.56999969482401</v>
      </c>
      <c r="BG68" s="46">
        <f>BD68/BE68</f>
        <v>0</v>
      </c>
      <c r="BH68" s="64" t="e">
        <f>BB68/BC68</f>
        <v>#DIV/0!</v>
      </c>
      <c r="BI68" s="66">
        <v>0</v>
      </c>
      <c r="BJ68" s="66">
        <v>0</v>
      </c>
      <c r="BK68" s="66">
        <v>0</v>
      </c>
      <c r="BL68" s="10">
        <f>SUM(BI68:BK68)</f>
        <v>0</v>
      </c>
      <c r="BM68" s="15">
        <f>AY68*$D$157</f>
        <v>1700.3368030353627</v>
      </c>
      <c r="BN68" s="9">
        <f>BM68-BL68</f>
        <v>1700.3368030353627</v>
      </c>
      <c r="BO68" s="48">
        <f>IF(BN68&gt;0,V68,W68)</f>
        <v>115.4930693024483</v>
      </c>
      <c r="BP68" s="48">
        <f xml:space="preserve"> IF(BN68 &gt;0, S68*T68^(2-N68), S68*U68^(N68+2))</f>
        <v>115.13630799650544</v>
      </c>
      <c r="BQ68" s="48">
        <f>IF(BN68&gt;0, S68*T68^(3-N68), S68*U68^(N68+3))</f>
        <v>114.78064873616742</v>
      </c>
      <c r="BR68" s="46">
        <f>BN68/BP68</f>
        <v>14.768033061186664</v>
      </c>
      <c r="BS68" s="64">
        <f>BL68/BM68</f>
        <v>0</v>
      </c>
      <c r="BT68" s="16">
        <f>BB68+BL68+BV68</f>
        <v>0</v>
      </c>
      <c r="BU68" s="69">
        <f>BC68+BM68+BW68</f>
        <v>1747.9469845194869</v>
      </c>
      <c r="BV68" s="66">
        <v>0</v>
      </c>
      <c r="BW68" s="15">
        <f>AZ68*$D$160</f>
        <v>47.610181484124162</v>
      </c>
      <c r="BX68" s="37">
        <f>BW68-BV68</f>
        <v>47.610181484124162</v>
      </c>
      <c r="BY68" s="54">
        <f>BX68*(BX68&lt;&gt;0)</f>
        <v>47.610181484124162</v>
      </c>
      <c r="BZ68" s="26">
        <f>BY68/$BY$152</f>
        <v>9.2446954338105278E-2</v>
      </c>
      <c r="CA68" s="47">
        <f>BZ68 * $BX$152</f>
        <v>47.610181484124162</v>
      </c>
      <c r="CB68" s="48">
        <f>IF(CA68&gt;0, V68, W68)</f>
        <v>115.4930693024483</v>
      </c>
      <c r="CC68" s="48">
        <f>IF(BX68&gt;0, S68*T68^(2-N68), S68*U68^(N68+2))</f>
        <v>115.13630799650544</v>
      </c>
      <c r="CD68" s="65">
        <f>CA68/CB68</f>
        <v>0.41223410003456273</v>
      </c>
      <c r="CE68" s="66">
        <v>0</v>
      </c>
      <c r="CF68" s="15">
        <f>AZ68*$CE$155</f>
        <v>32.074490188518446</v>
      </c>
      <c r="CG68" s="37">
        <f>CF68-CE68</f>
        <v>32.074490188518446</v>
      </c>
      <c r="CH68" s="54">
        <f>CG68*(CG68&lt;&gt;0)</f>
        <v>32.074490188518446</v>
      </c>
      <c r="CI68" s="26">
        <f>CH68/$CH$152</f>
        <v>4.990585061228946E-3</v>
      </c>
      <c r="CJ68" s="47">
        <f>CI68 * $CG$152</f>
        <v>32.074490188518446</v>
      </c>
      <c r="CK68" s="48">
        <f>IF(CA68&gt;0,V68,W68)</f>
        <v>115.4930693024483</v>
      </c>
      <c r="CL68" s="65">
        <f>CJ68/CK68</f>
        <v>0.27771787850336843</v>
      </c>
      <c r="CM68" s="70">
        <f>N68</f>
        <v>-2</v>
      </c>
      <c r="CN68" s="1">
        <f>BT68+BV68</f>
        <v>0</v>
      </c>
    </row>
    <row r="69" spans="1:92" x14ac:dyDescent="0.2">
      <c r="A69" s="28" t="s">
        <v>158</v>
      </c>
      <c r="B69">
        <v>1</v>
      </c>
      <c r="C69">
        <v>0</v>
      </c>
      <c r="D69">
        <v>0.30123851378345901</v>
      </c>
      <c r="E69">
        <v>0.69876148621654</v>
      </c>
      <c r="F69">
        <v>0.29638458482320201</v>
      </c>
      <c r="G69">
        <v>0.29638458482320201</v>
      </c>
      <c r="H69">
        <v>0.54910154617634699</v>
      </c>
      <c r="I69">
        <v>0.57124947764312495</v>
      </c>
      <c r="J69">
        <v>0.560066042022073</v>
      </c>
      <c r="K69">
        <v>0.40742476770354302</v>
      </c>
      <c r="L69">
        <v>0.40285431232131103</v>
      </c>
      <c r="M69">
        <v>-7.8139912878412293E-2</v>
      </c>
      <c r="N69" s="21">
        <v>0</v>
      </c>
      <c r="O69">
        <v>1</v>
      </c>
      <c r="P69">
        <v>0.97275843075214896</v>
      </c>
      <c r="Q69">
        <v>1.02077624609644</v>
      </c>
      <c r="R69">
        <v>0.98359237613323403</v>
      </c>
      <c r="S69">
        <v>48.520000457763601</v>
      </c>
      <c r="T69" s="27">
        <f>IF(C69,P69,R69)</f>
        <v>0.98359237613323403</v>
      </c>
      <c r="U69" s="27">
        <f>IF(D69 = 0,O69,Q69)</f>
        <v>1.02077624609644</v>
      </c>
      <c r="V69" s="39">
        <f>S69*T69^(1-N69)</f>
        <v>47.723902540237304</v>
      </c>
      <c r="W69" s="38">
        <f>S69*U69^(N69+1)</f>
        <v>49.528063927873482</v>
      </c>
      <c r="X69" s="44">
        <f>0.5 * (D69-MAX($D$3:$D$151))/(MIN($D$3:$D$151)-MAX($D$3:$D$151)) + 0.75</f>
        <v>1.0944881589798596</v>
      </c>
      <c r="Y69" s="44">
        <f>AVERAGE(D69, F69, G69, H69, I69, J69, K69)</f>
        <v>0.42597850242499302</v>
      </c>
      <c r="Z69" s="22">
        <f>AI69^N69</f>
        <v>1</v>
      </c>
      <c r="AA69" s="22">
        <f>(Z69+AB69)/2</f>
        <v>1</v>
      </c>
      <c r="AB69" s="22">
        <f>AM69^N69</f>
        <v>1</v>
      </c>
      <c r="AC69" s="22">
        <v>1</v>
      </c>
      <c r="AD69" s="22">
        <v>1</v>
      </c>
      <c r="AE69" s="22">
        <v>1</v>
      </c>
      <c r="AF69" s="22">
        <f>PERCENTILE($L$2:$L$151, 0.05)</f>
        <v>-2.4581207071075768E-2</v>
      </c>
      <c r="AG69" s="22">
        <f>PERCENTILE($L$2:$L$151, 0.95)</f>
        <v>0.95085622292800409</v>
      </c>
      <c r="AH69" s="22">
        <f>MIN(MAX(L69,AF69), AG69)</f>
        <v>0.40285431232131103</v>
      </c>
      <c r="AI69" s="22">
        <f>AH69-$AH$152+1</f>
        <v>1.4274355193923869</v>
      </c>
      <c r="AJ69" s="22">
        <f>PERCENTILE($M$2:$M$151, 0.02)</f>
        <v>-1.1132593852637855</v>
      </c>
      <c r="AK69" s="22">
        <f>PERCENTILE($M$2:$M$151, 0.98)</f>
        <v>1.0497352809010159</v>
      </c>
      <c r="AL69" s="22">
        <f>MIN(MAX(M69,AJ69), AK69)</f>
        <v>-7.8139912878412293E-2</v>
      </c>
      <c r="AM69" s="22">
        <f>AL69-$AL$152 + 1</f>
        <v>2.0351194723853734</v>
      </c>
      <c r="AN69" s="46">
        <v>1</v>
      </c>
      <c r="AO69" s="51">
        <v>1</v>
      </c>
      <c r="AP69" s="51">
        <v>1</v>
      </c>
      <c r="AQ69" s="21">
        <v>1</v>
      </c>
      <c r="AR69" s="17">
        <f>(AI69^4)*AB69*AE69*AN69</f>
        <v>4.1517003154511363</v>
      </c>
      <c r="AS69" s="17">
        <f>(AM69^4) *Z69*AC69*AO69*(M69 &gt; 0)</f>
        <v>0</v>
      </c>
      <c r="AT69" s="17">
        <f>(AM69^4)*AA69*AP69*AQ69</f>
        <v>17.1537722182183</v>
      </c>
      <c r="AU69" s="17">
        <f>MIN(AR69, 0.05*AR$152)</f>
        <v>4.1517003154511363</v>
      </c>
      <c r="AV69" s="17">
        <f>MIN(AS69, 0.05*AS$152)</f>
        <v>0</v>
      </c>
      <c r="AW69" s="17">
        <f>MIN(AT69, 0.05*AT$152)</f>
        <v>17.1537722182183</v>
      </c>
      <c r="AX69" s="14">
        <f>AU69/$AU$152</f>
        <v>7.453755459837094E-3</v>
      </c>
      <c r="AY69" s="14">
        <f>AV69/$AV$152</f>
        <v>0</v>
      </c>
      <c r="AZ69" s="67">
        <f>AW69/$AW$152</f>
        <v>5.0445701819576139E-3</v>
      </c>
      <c r="BA69" s="21">
        <f>N69</f>
        <v>0</v>
      </c>
      <c r="BB69" s="66">
        <v>1213</v>
      </c>
      <c r="BC69" s="15">
        <f>$D$158*AX69</f>
        <v>952.13526868413055</v>
      </c>
      <c r="BD69" s="19">
        <f>BC69-BB69</f>
        <v>-260.86473131586945</v>
      </c>
      <c r="BE69" s="63">
        <f>(IF(BD69 &gt; 0, V69, W69))</f>
        <v>49.528063927873482</v>
      </c>
      <c r="BF69" s="63">
        <f>IF(BD69&gt;0, S69*(T69^(2-N69)), S69*(U69^(N69 + 2)))</f>
        <v>50.557071172719198</v>
      </c>
      <c r="BG69" s="46">
        <f>BD69/BE69</f>
        <v>-5.2670084519306153</v>
      </c>
      <c r="BH69" s="64">
        <f>BB69/BC69</f>
        <v>1.2739786455724822</v>
      </c>
      <c r="BI69" s="66">
        <v>0</v>
      </c>
      <c r="BJ69" s="66">
        <v>0</v>
      </c>
      <c r="BK69" s="66">
        <v>0</v>
      </c>
      <c r="BL69" s="10">
        <f>SUM(BI69:BK69)</f>
        <v>0</v>
      </c>
      <c r="BM69" s="15">
        <f>AY69*$D$157</f>
        <v>0</v>
      </c>
      <c r="BN69" s="9">
        <f>BM69-BL69</f>
        <v>0</v>
      </c>
      <c r="BO69" s="48">
        <f>IF(BN69&gt;0,V69,W69)</f>
        <v>49.528063927873482</v>
      </c>
      <c r="BP69" s="48">
        <f xml:space="preserve"> IF(BN69 &gt;0, S69*T69^(2-N69), S69*U69^(N69+2))</f>
        <v>50.557071172719198</v>
      </c>
      <c r="BQ69" s="48">
        <f>IF(BN69&gt;0, S69*T69^(3-N69), S69*U69^(N69+3))</f>
        <v>51.607457325318848</v>
      </c>
      <c r="BR69" s="46">
        <f>BN69/BP69</f>
        <v>0</v>
      </c>
      <c r="BS69" s="64" t="e">
        <f>BL69/BM69</f>
        <v>#DIV/0!</v>
      </c>
      <c r="BT69" s="16">
        <f>BB69+BL69+BV69</f>
        <v>1262</v>
      </c>
      <c r="BU69" s="69">
        <f>BC69+BM69+BW69</f>
        <v>1000.2604682200061</v>
      </c>
      <c r="BV69" s="66">
        <v>49</v>
      </c>
      <c r="BW69" s="15">
        <f>AZ69*$D$160</f>
        <v>48.125199535875637</v>
      </c>
      <c r="BX69" s="37">
        <f>BW69-BV69</f>
        <v>-0.87480046412436252</v>
      </c>
      <c r="BY69" s="54">
        <f>BX69*(BX69&lt;&gt;0)</f>
        <v>-0.87480046412436252</v>
      </c>
      <c r="BZ69" s="26">
        <f>BY69/$BY$152</f>
        <v>-1.6986416779113853E-3</v>
      </c>
      <c r="CA69" s="47">
        <f>BZ69 * $BX$152</f>
        <v>-0.87480046412436252</v>
      </c>
      <c r="CB69" s="48">
        <f>IF(CA69&gt;0, V69, W69)</f>
        <v>49.528063927873482</v>
      </c>
      <c r="CC69" s="48">
        <f>IF(BX69&gt;0, S69*T69^(2-N69), S69*U69^(N69+2))</f>
        <v>50.557071172719198</v>
      </c>
      <c r="CD69" s="65">
        <f>CA69/CB69</f>
        <v>-1.7662722802940838E-2</v>
      </c>
      <c r="CE69" s="66">
        <v>0</v>
      </c>
      <c r="CF69" s="15">
        <f>AZ69*$CE$155</f>
        <v>32.421452559441583</v>
      </c>
      <c r="CG69" s="37">
        <f>CF69-CE69</f>
        <v>32.421452559441583</v>
      </c>
      <c r="CH69" s="54">
        <f>CG69*(CG69&lt;&gt;0)</f>
        <v>32.421452559441583</v>
      </c>
      <c r="CI69" s="26">
        <f>CH69/$CH$152</f>
        <v>5.0445701819576121E-3</v>
      </c>
      <c r="CJ69" s="47">
        <f>CI69 * $CG$152</f>
        <v>32.421452559441583</v>
      </c>
      <c r="CK69" s="48">
        <f>IF(CA69&gt;0,V69,W69)</f>
        <v>49.528063927873482</v>
      </c>
      <c r="CL69" s="65">
        <f>CJ69/CK69</f>
        <v>0.65460771102735127</v>
      </c>
      <c r="CM69" s="70">
        <f>N69</f>
        <v>0</v>
      </c>
      <c r="CN69" s="1">
        <f>BT69+BV69</f>
        <v>1311</v>
      </c>
    </row>
    <row r="70" spans="1:92" x14ac:dyDescent="0.2">
      <c r="A70" s="28" t="s">
        <v>204</v>
      </c>
      <c r="B70">
        <v>0</v>
      </c>
      <c r="C70">
        <v>0</v>
      </c>
      <c r="D70">
        <v>0.248501797842588</v>
      </c>
      <c r="E70">
        <v>0.75149820215741103</v>
      </c>
      <c r="F70">
        <v>0.106873261819626</v>
      </c>
      <c r="G70">
        <v>0.106873261819626</v>
      </c>
      <c r="H70">
        <v>0.23986627664019999</v>
      </c>
      <c r="I70">
        <v>0.13832010029251901</v>
      </c>
      <c r="J70">
        <v>0.18214919006590599</v>
      </c>
      <c r="K70">
        <v>0.13952375453716301</v>
      </c>
      <c r="L70">
        <v>0.73382345050284803</v>
      </c>
      <c r="M70">
        <v>0.49032012989540502</v>
      </c>
      <c r="N70" s="21">
        <v>0</v>
      </c>
      <c r="O70">
        <v>1.00039796374025</v>
      </c>
      <c r="P70">
        <v>1</v>
      </c>
      <c r="Q70">
        <v>1.0001533268809699</v>
      </c>
      <c r="R70">
        <v>0.98973171318947295</v>
      </c>
      <c r="S70">
        <v>3.2400000095367401</v>
      </c>
      <c r="T70" s="27">
        <f>IF(C70,P70,R70)</f>
        <v>0.98973171318947295</v>
      </c>
      <c r="U70" s="27">
        <f>IF(D70 = 0,O70,Q70)</f>
        <v>1.0001533268809699</v>
      </c>
      <c r="V70" s="39">
        <f>S70*T70^(1-N70)</f>
        <v>3.2067307601727064</v>
      </c>
      <c r="W70" s="38">
        <f>S70*U70^(N70+1)</f>
        <v>3.2404967886325449</v>
      </c>
      <c r="X70" s="44">
        <f>0.5 * (D70-MAX($D$3:$D$151))/(MIN($D$3:$D$151)-MAX($D$3:$D$151)) + 0.75</f>
        <v>1.1225143142866958</v>
      </c>
      <c r="Y70" s="44">
        <f>AVERAGE(D70, F70, G70, H70, I70, J70, K70)</f>
        <v>0.16601537757394685</v>
      </c>
      <c r="Z70" s="22">
        <f>AI70^N70</f>
        <v>1</v>
      </c>
      <c r="AA70" s="22">
        <f>(Z70+AB70)/2</f>
        <v>1</v>
      </c>
      <c r="AB70" s="22">
        <f>AM70^N70</f>
        <v>1</v>
      </c>
      <c r="AC70" s="22">
        <v>1</v>
      </c>
      <c r="AD70" s="22">
        <v>1</v>
      </c>
      <c r="AE70" s="22">
        <v>1</v>
      </c>
      <c r="AF70" s="22">
        <f>PERCENTILE($L$2:$L$151, 0.05)</f>
        <v>-2.4581207071075768E-2</v>
      </c>
      <c r="AG70" s="22">
        <f>PERCENTILE($L$2:$L$151, 0.95)</f>
        <v>0.95085622292800409</v>
      </c>
      <c r="AH70" s="22">
        <f>MIN(MAX(L70,AF70), AG70)</f>
        <v>0.73382345050284803</v>
      </c>
      <c r="AI70" s="22">
        <f>AH70-$AH$152+1</f>
        <v>1.7584046575739238</v>
      </c>
      <c r="AJ70" s="22">
        <f>PERCENTILE($M$2:$M$151, 0.02)</f>
        <v>-1.1132593852637855</v>
      </c>
      <c r="AK70" s="22">
        <f>PERCENTILE($M$2:$M$151, 0.98)</f>
        <v>1.0497352809010159</v>
      </c>
      <c r="AL70" s="22">
        <f>MIN(MAX(M70,AJ70), AK70)</f>
        <v>0.49032012989540502</v>
      </c>
      <c r="AM70" s="22">
        <f>AL70-$AL$152 + 1</f>
        <v>2.6035795151591907</v>
      </c>
      <c r="AN70" s="46">
        <v>0</v>
      </c>
      <c r="AO70" s="74">
        <v>0.39</v>
      </c>
      <c r="AP70" s="51">
        <v>0.76</v>
      </c>
      <c r="AQ70" s="50">
        <v>1</v>
      </c>
      <c r="AR70" s="17">
        <f>(AI70^4)*AB70*AE70*AN70</f>
        <v>0</v>
      </c>
      <c r="AS70" s="17">
        <f>(AM70^4) *Z70*AC70*AO70*(M70 &gt; 0)</f>
        <v>17.92041201728442</v>
      </c>
      <c r="AT70" s="17">
        <f>(AM70^4)*AA70*AP70*AQ70</f>
        <v>34.921828546502972</v>
      </c>
      <c r="AU70" s="17">
        <f>MIN(AR70, 0.05*AR$152)</f>
        <v>0</v>
      </c>
      <c r="AV70" s="17">
        <f>MIN(AS70, 0.05*AS$152)</f>
        <v>17.92041201728442</v>
      </c>
      <c r="AW70" s="17">
        <f>MIN(AT70, 0.05*AT$152)</f>
        <v>34.921828546502972</v>
      </c>
      <c r="AX70" s="14">
        <f>AU70/$AU$152</f>
        <v>0</v>
      </c>
      <c r="AY70" s="14">
        <f>AV70/$AV$152</f>
        <v>1.1669523481113137E-2</v>
      </c>
      <c r="AZ70" s="67">
        <f>AW70/$AW$152</f>
        <v>1.0269788635646392E-2</v>
      </c>
      <c r="BA70" s="21">
        <f>N70</f>
        <v>0</v>
      </c>
      <c r="BB70" s="66">
        <v>0</v>
      </c>
      <c r="BC70" s="15">
        <f>$D$158*AX70</f>
        <v>0</v>
      </c>
      <c r="BD70" s="19">
        <f>BC70-BB70</f>
        <v>0</v>
      </c>
      <c r="BE70" s="63">
        <f>(IF(BD70 &gt; 0, V70, W70))</f>
        <v>3.2404967886325449</v>
      </c>
      <c r="BF70" s="63">
        <f>IF(BD70&gt;0, S70*(T70^(2-N70)), S70*(U70^(N70 + 2)))</f>
        <v>3.240993643897939</v>
      </c>
      <c r="BG70" s="46">
        <f>BD70/BE70</f>
        <v>0</v>
      </c>
      <c r="BH70" s="64" t="e">
        <f>BB70/BC70</f>
        <v>#DIV/0!</v>
      </c>
      <c r="BI70" s="66">
        <v>0</v>
      </c>
      <c r="BJ70" s="66">
        <v>632</v>
      </c>
      <c r="BK70" s="66">
        <v>0</v>
      </c>
      <c r="BL70" s="10">
        <f>SUM(BI70:BK70)</f>
        <v>632</v>
      </c>
      <c r="BM70" s="15">
        <f>AY70*$D$157</f>
        <v>2116.8282204269608</v>
      </c>
      <c r="BN70" s="9">
        <f>BM70-BL70</f>
        <v>1484.8282204269608</v>
      </c>
      <c r="BO70" s="48">
        <f>IF(BN70&gt;0,V70,W70)</f>
        <v>3.2067307601727064</v>
      </c>
      <c r="BP70" s="48">
        <f xml:space="preserve"> IF(BN70 &gt;0, S70*T70^(2-N70), S70*U70^(N70+2))</f>
        <v>3.1738031290031139</v>
      </c>
      <c r="BQ70" s="48">
        <f>IF(BN70&gt;0, S70*T70^(3-N70), S70*U70^(N70+3))</f>
        <v>3.1412136081943616</v>
      </c>
      <c r="BR70" s="46">
        <f>BN70/BP70</f>
        <v>467.83879153000356</v>
      </c>
      <c r="BS70" s="64">
        <f>BL70/BM70</f>
        <v>0.2985598896978644</v>
      </c>
      <c r="BT70" s="16">
        <f>BB70+BL70+BV70</f>
        <v>732</v>
      </c>
      <c r="BU70" s="69">
        <f>BC70+BM70+BW70</f>
        <v>2214.8020040110273</v>
      </c>
      <c r="BV70" s="66">
        <v>100</v>
      </c>
      <c r="BW70" s="15">
        <f>AZ70*$D$160</f>
        <v>97.973783584066581</v>
      </c>
      <c r="BX70" s="37">
        <f>BW70-BV70</f>
        <v>-2.0262164159334191</v>
      </c>
      <c r="BY70" s="54">
        <f>BX70*(BX70&lt;&gt;0)</f>
        <v>-2.0262164159334191</v>
      </c>
      <c r="BZ70" s="26">
        <f>BY70/$BY$152</f>
        <v>-3.9344008076377113E-3</v>
      </c>
      <c r="CA70" s="47">
        <f>BZ70 * $BX$152</f>
        <v>-2.0262164159334191</v>
      </c>
      <c r="CB70" s="48">
        <f>IF(CA70&gt;0, V70, W70)</f>
        <v>3.2404967886325449</v>
      </c>
      <c r="CC70" s="48">
        <f>IF(BX70&gt;0, S70*T70^(2-N70), S70*U70^(N70+2))</f>
        <v>3.240993643897939</v>
      </c>
      <c r="CD70" s="65">
        <f>CA70/CB70</f>
        <v>-0.62527956301060272</v>
      </c>
      <c r="CE70" s="66">
        <v>0</v>
      </c>
      <c r="CF70" s="15">
        <f>AZ70*$CE$155</f>
        <v>66.003931561299353</v>
      </c>
      <c r="CG70" s="37">
        <f>CF70-CE70</f>
        <v>66.003931561299353</v>
      </c>
      <c r="CH70" s="54">
        <f>CG70*(CG70&lt;&gt;0)</f>
        <v>66.003931561299353</v>
      </c>
      <c r="CI70" s="26">
        <f>CH70/$CH$152</f>
        <v>1.0269788635646388E-2</v>
      </c>
      <c r="CJ70" s="47">
        <f>CI70 * $CG$152</f>
        <v>66.003931561299353</v>
      </c>
      <c r="CK70" s="48">
        <f>IF(CA70&gt;0,V70,W70)</f>
        <v>3.2404967886325449</v>
      </c>
      <c r="CL70" s="65">
        <f>CJ70/CK70</f>
        <v>20.368460722700579</v>
      </c>
      <c r="CM70" s="70">
        <f>N70</f>
        <v>0</v>
      </c>
      <c r="CN70" s="1">
        <f>BT70+BV70</f>
        <v>832</v>
      </c>
    </row>
    <row r="71" spans="1:92" x14ac:dyDescent="0.2">
      <c r="A71" s="28" t="s">
        <v>156</v>
      </c>
      <c r="B71">
        <v>0</v>
      </c>
      <c r="C71">
        <v>0</v>
      </c>
      <c r="D71">
        <v>0.42548941270475399</v>
      </c>
      <c r="E71">
        <v>0.57451058729524496</v>
      </c>
      <c r="F71">
        <v>0.28367103694874801</v>
      </c>
      <c r="G71">
        <v>0.28367103694874801</v>
      </c>
      <c r="H71">
        <v>0.502298370246552</v>
      </c>
      <c r="I71">
        <v>0.91642290012536498</v>
      </c>
      <c r="J71">
        <v>0.67846719094558305</v>
      </c>
      <c r="K71">
        <v>0.43870433277007598</v>
      </c>
      <c r="L71">
        <v>0.63412196959044398</v>
      </c>
      <c r="M71">
        <v>-0.65482240838050998</v>
      </c>
      <c r="N71" s="21">
        <v>0</v>
      </c>
      <c r="O71">
        <v>1.0274953031955401</v>
      </c>
      <c r="P71">
        <v>0.99233711994013696</v>
      </c>
      <c r="Q71">
        <v>1.0123008854986699</v>
      </c>
      <c r="R71">
        <v>0.99928826101617796</v>
      </c>
      <c r="S71">
        <v>264.67999267578102</v>
      </c>
      <c r="T71" s="27">
        <f>IF(C71,P71,R71)</f>
        <v>0.99928826101617796</v>
      </c>
      <c r="U71" s="27">
        <f>IF(D71 = 0,O71,Q71)</f>
        <v>1.0123008854986699</v>
      </c>
      <c r="V71" s="39">
        <f>S71*T71^(1-N71)</f>
        <v>264.49160960675596</v>
      </c>
      <c r="W71" s="38">
        <f>S71*U71^(N71+1)</f>
        <v>267.93579095947462</v>
      </c>
      <c r="X71" s="44">
        <f>0.5 * (D71-MAX($D$3:$D$151))/(MIN($D$3:$D$151)-MAX($D$3:$D$151)) + 0.75</f>
        <v>1.0284568385220867</v>
      </c>
      <c r="Y71" s="44">
        <f>AVERAGE(D71, F71, G71, H71, I71, J71, K71)</f>
        <v>0.50410346866997524</v>
      </c>
      <c r="Z71" s="22">
        <f>AI71^N71</f>
        <v>1</v>
      </c>
      <c r="AA71" s="22">
        <f>(Z71+AB71)/2</f>
        <v>1</v>
      </c>
      <c r="AB71" s="22">
        <f>AM71^N71</f>
        <v>1</v>
      </c>
      <c r="AC71" s="22">
        <v>1</v>
      </c>
      <c r="AD71" s="22">
        <v>1</v>
      </c>
      <c r="AE71" s="22">
        <v>1</v>
      </c>
      <c r="AF71" s="22">
        <f>PERCENTILE($L$2:$L$151, 0.05)</f>
        <v>-2.4581207071075768E-2</v>
      </c>
      <c r="AG71" s="22">
        <f>PERCENTILE($L$2:$L$151, 0.95)</f>
        <v>0.95085622292800409</v>
      </c>
      <c r="AH71" s="22">
        <f>MIN(MAX(L71,AF71), AG71)</f>
        <v>0.63412196959044398</v>
      </c>
      <c r="AI71" s="22">
        <f>AH71-$AH$152+1</f>
        <v>1.6587031766615197</v>
      </c>
      <c r="AJ71" s="22">
        <f>PERCENTILE($M$2:$M$151, 0.02)</f>
        <v>-1.1132593852637855</v>
      </c>
      <c r="AK71" s="22">
        <f>PERCENTILE($M$2:$M$151, 0.98)</f>
        <v>1.0497352809010159</v>
      </c>
      <c r="AL71" s="22">
        <f>MIN(MAX(M71,AJ71), AK71)</f>
        <v>-0.65482240838050998</v>
      </c>
      <c r="AM71" s="22">
        <f>AL71-$AL$152 + 1</f>
        <v>1.4584369768832754</v>
      </c>
      <c r="AN71" s="46">
        <v>1</v>
      </c>
      <c r="AO71" s="51">
        <v>1</v>
      </c>
      <c r="AP71" s="51">
        <v>1</v>
      </c>
      <c r="AQ71" s="21">
        <v>1</v>
      </c>
      <c r="AR71" s="17">
        <f>(AI71^4)*AB71*AE71*AN71</f>
        <v>7.5696309356763098</v>
      </c>
      <c r="AS71" s="17">
        <f>(AM71^4) *Z71*AC71*AO71*(M71 &gt; 0)</f>
        <v>0</v>
      </c>
      <c r="AT71" s="17">
        <f>(AM71^4)*AA71*AP71*AQ71</f>
        <v>4.5242924211847324</v>
      </c>
      <c r="AU71" s="17">
        <f>MIN(AR71, 0.05*AR$152)</f>
        <v>7.5696309356763098</v>
      </c>
      <c r="AV71" s="17">
        <f>MIN(AS71, 0.05*AS$152)</f>
        <v>0</v>
      </c>
      <c r="AW71" s="17">
        <f>MIN(AT71, 0.05*AT$152)</f>
        <v>4.5242924211847324</v>
      </c>
      <c r="AX71" s="14">
        <f>AU71/$AU$152</f>
        <v>1.3590137444594929E-2</v>
      </c>
      <c r="AY71" s="14">
        <f>AV71/$AV$152</f>
        <v>0</v>
      </c>
      <c r="AZ71" s="67">
        <f>AW71/$AW$152</f>
        <v>1.3305009738980825E-3</v>
      </c>
      <c r="BA71" s="21">
        <f>N71</f>
        <v>0</v>
      </c>
      <c r="BB71" s="66">
        <v>1853</v>
      </c>
      <c r="BC71" s="15">
        <f>$D$158*AX71</f>
        <v>1735.9905670351116</v>
      </c>
      <c r="BD71" s="19">
        <f>BC71-BB71</f>
        <v>-117.00943296488845</v>
      </c>
      <c r="BE71" s="63">
        <f>(IF(BD71 &gt; 0, V71, W71))</f>
        <v>267.93579095947462</v>
      </c>
      <c r="BF71" s="63">
        <f>IF(BD71&gt;0, S71*(T71^(2-N71)), S71*(U71^(N71 + 2)))</f>
        <v>271.23163844506269</v>
      </c>
      <c r="BG71" s="46">
        <f>BD71/BE71</f>
        <v>-0.43670699067817398</v>
      </c>
      <c r="BH71" s="64">
        <f>BB71/BC71</f>
        <v>1.0674021133448486</v>
      </c>
      <c r="BI71" s="66">
        <v>0</v>
      </c>
      <c r="BJ71" s="66">
        <v>0</v>
      </c>
      <c r="BK71" s="66">
        <v>0</v>
      </c>
      <c r="BL71" s="10">
        <f>SUM(BI71:BK71)</f>
        <v>0</v>
      </c>
      <c r="BM71" s="15">
        <f>AY71*$D$157</f>
        <v>0</v>
      </c>
      <c r="BN71" s="9">
        <f>BM71-BL71</f>
        <v>0</v>
      </c>
      <c r="BO71" s="48">
        <f>IF(BN71&gt;0,V71,W71)</f>
        <v>267.93579095947462</v>
      </c>
      <c r="BP71" s="48">
        <f xml:space="preserve"> IF(BN71 &gt;0, S71*T71^(2-N71), S71*U71^(N71+2))</f>
        <v>271.23163844506269</v>
      </c>
      <c r="BQ71" s="48">
        <f>IF(BN71&gt;0, S71*T71^(3-N71), S71*U71^(N71+3))</f>
        <v>274.56802777319206</v>
      </c>
      <c r="BR71" s="46">
        <f>BN71/BP71</f>
        <v>0</v>
      </c>
      <c r="BS71" s="64" t="e">
        <f>BL71/BM71</f>
        <v>#DIV/0!</v>
      </c>
      <c r="BT71" s="16">
        <f>BB71+BL71+BV71</f>
        <v>1853</v>
      </c>
      <c r="BU71" s="69">
        <f>BC71+BM71+BW71</f>
        <v>1748.6835463260993</v>
      </c>
      <c r="BV71" s="66">
        <v>0</v>
      </c>
      <c r="BW71" s="15">
        <f>AZ71*$D$160</f>
        <v>12.692979290987706</v>
      </c>
      <c r="BX71" s="37">
        <f>BW71-BV71</f>
        <v>12.692979290987706</v>
      </c>
      <c r="BY71" s="54">
        <f>BX71*(BX71&lt;&gt;0)</f>
        <v>12.692979290987706</v>
      </c>
      <c r="BZ71" s="26">
        <f>BY71/$BY$152</f>
        <v>2.4646561730073242E-2</v>
      </c>
      <c r="CA71" s="47">
        <f>BZ71 * $BX$152</f>
        <v>12.692979290987706</v>
      </c>
      <c r="CB71" s="48">
        <f>IF(CA71&gt;0, V71, W71)</f>
        <v>264.49160960675596</v>
      </c>
      <c r="CC71" s="48">
        <f>IF(BX71&gt;0, S71*T71^(2-N71), S71*U71^(N71+2))</f>
        <v>264.30336061730497</v>
      </c>
      <c r="CD71" s="65">
        <f>CA71/CB71</f>
        <v>4.7990101878314886E-2</v>
      </c>
      <c r="CE71" s="66">
        <v>0</v>
      </c>
      <c r="CF71" s="15">
        <f>AZ71*$CE$155</f>
        <v>8.5511297592429756</v>
      </c>
      <c r="CG71" s="37">
        <f>CF71-CE71</f>
        <v>8.5511297592429756</v>
      </c>
      <c r="CH71" s="54">
        <f>CG71*(CG71&lt;&gt;0)</f>
        <v>8.5511297592429756</v>
      </c>
      <c r="CI71" s="26">
        <f>CH71/$CH$152</f>
        <v>1.3305009738980821E-3</v>
      </c>
      <c r="CJ71" s="47">
        <f>CI71 * $CG$152</f>
        <v>8.5511297592429756</v>
      </c>
      <c r="CK71" s="48">
        <f>IF(CA71&gt;0,V71,W71)</f>
        <v>264.49160960675596</v>
      </c>
      <c r="CL71" s="65">
        <f>CJ71/CK71</f>
        <v>3.233043865533855E-2</v>
      </c>
      <c r="CM71" s="70">
        <f>N71</f>
        <v>0</v>
      </c>
      <c r="CN71" s="1">
        <f>BT71+BV71</f>
        <v>1853</v>
      </c>
    </row>
    <row r="72" spans="1:92" x14ac:dyDescent="0.2">
      <c r="A72" s="28" t="s">
        <v>116</v>
      </c>
      <c r="B72">
        <v>1</v>
      </c>
      <c r="C72">
        <v>1</v>
      </c>
      <c r="D72">
        <v>0.58434296365330796</v>
      </c>
      <c r="E72">
        <v>0.41565703634669099</v>
      </c>
      <c r="F72">
        <v>0.72083333333333299</v>
      </c>
      <c r="G72">
        <v>0.72083333333333299</v>
      </c>
      <c r="H72">
        <v>0.490667976424361</v>
      </c>
      <c r="I72">
        <v>0.86542239685658096</v>
      </c>
      <c r="J72">
        <v>0.65164028130398699</v>
      </c>
      <c r="K72">
        <v>0.68536416313272697</v>
      </c>
      <c r="L72">
        <v>0.48411992968251499</v>
      </c>
      <c r="M72">
        <v>-0.55576705648403701</v>
      </c>
      <c r="N72" s="21">
        <v>0</v>
      </c>
      <c r="O72">
        <v>1.06035086954375</v>
      </c>
      <c r="P72">
        <v>0.96049883396573998</v>
      </c>
      <c r="Q72">
        <v>1.0321208863154201</v>
      </c>
      <c r="R72">
        <v>0.958112927346782</v>
      </c>
      <c r="S72">
        <v>56.590000152587798</v>
      </c>
      <c r="T72" s="27">
        <f>IF(C72,P72,R72)</f>
        <v>0.96049883396573998</v>
      </c>
      <c r="U72" s="27">
        <f>IF(D72 = 0,O72,Q72)</f>
        <v>1.0321208863154201</v>
      </c>
      <c r="V72" s="39">
        <f>S72*T72^(1-N72)</f>
        <v>54.354629160681625</v>
      </c>
      <c r="W72" s="38">
        <f>S72*U72^(N72+1)</f>
        <v>58.407721114078676</v>
      </c>
      <c r="X72" s="44">
        <f>0.5 * (D72-MAX($D$3:$D$151))/(MIN($D$3:$D$151)-MAX($D$3:$D$151)) + 0.75</f>
        <v>0.94403644543355503</v>
      </c>
      <c r="Y72" s="44">
        <f>AVERAGE(D72, F72, G72, H72, I72, J72, K72)</f>
        <v>0.67415777829109003</v>
      </c>
      <c r="Z72" s="22">
        <f>AI72^N72</f>
        <v>1</v>
      </c>
      <c r="AA72" s="22">
        <f>(Z72+AB72)/2</f>
        <v>1</v>
      </c>
      <c r="AB72" s="22">
        <f>AM72^N72</f>
        <v>1</v>
      </c>
      <c r="AC72" s="22">
        <v>1</v>
      </c>
      <c r="AD72" s="22">
        <v>1</v>
      </c>
      <c r="AE72" s="22">
        <v>1</v>
      </c>
      <c r="AF72" s="22">
        <f>PERCENTILE($L$2:$L$151, 0.05)</f>
        <v>-2.4581207071075768E-2</v>
      </c>
      <c r="AG72" s="22">
        <f>PERCENTILE($L$2:$L$151, 0.95)</f>
        <v>0.95085622292800409</v>
      </c>
      <c r="AH72" s="22">
        <f>MIN(MAX(L72,AF72), AG72)</f>
        <v>0.48411992968251499</v>
      </c>
      <c r="AI72" s="22">
        <f>AH72-$AH$152+1</f>
        <v>1.5087011367535907</v>
      </c>
      <c r="AJ72" s="22">
        <f>PERCENTILE($M$2:$M$151, 0.02)</f>
        <v>-1.1132593852637855</v>
      </c>
      <c r="AK72" s="22">
        <f>PERCENTILE($M$2:$M$151, 0.98)</f>
        <v>1.0497352809010159</v>
      </c>
      <c r="AL72" s="22">
        <f>MIN(MAX(M72,AJ72), AK72)</f>
        <v>-0.55576705648403701</v>
      </c>
      <c r="AM72" s="22">
        <f>AL72-$AL$152 + 1</f>
        <v>1.5574923287797486</v>
      </c>
      <c r="AN72" s="46">
        <v>1</v>
      </c>
      <c r="AO72" s="51">
        <v>1</v>
      </c>
      <c r="AP72" s="51">
        <v>1</v>
      </c>
      <c r="AQ72" s="21">
        <v>1</v>
      </c>
      <c r="AR72" s="17">
        <f>(AI72^4)*AB72*AE72*AN72</f>
        <v>5.1809913865132478</v>
      </c>
      <c r="AS72" s="17">
        <f>(AM72^4) *Z72*AC72*AO72*(M72 &gt; 0)</f>
        <v>0</v>
      </c>
      <c r="AT72" s="17">
        <f>(AM72^4)*AA72*AP72*AQ72</f>
        <v>5.8844200299857654</v>
      </c>
      <c r="AU72" s="17">
        <f>MIN(AR72, 0.05*AR$152)</f>
        <v>5.1809913865132478</v>
      </c>
      <c r="AV72" s="17">
        <f>MIN(AS72, 0.05*AS$152)</f>
        <v>0</v>
      </c>
      <c r="AW72" s="17">
        <f>MIN(AT72, 0.05*AT$152)</f>
        <v>5.8844200299857654</v>
      </c>
      <c r="AX72" s="14">
        <f>AU72/$AU$152</f>
        <v>9.3016932582706754E-3</v>
      </c>
      <c r="AY72" s="14">
        <f>AV72/$AV$152</f>
        <v>0</v>
      </c>
      <c r="AZ72" s="67">
        <f>AW72/$AW$152</f>
        <v>1.7304864168508544E-3</v>
      </c>
      <c r="BA72" s="21">
        <f>N72</f>
        <v>0</v>
      </c>
      <c r="BB72" s="66">
        <v>849</v>
      </c>
      <c r="BC72" s="15">
        <f>$D$158*AX72</f>
        <v>1188.1889951182377</v>
      </c>
      <c r="BD72" s="19">
        <f>BC72-BB72</f>
        <v>339.1889951182377</v>
      </c>
      <c r="BE72" s="63">
        <f>(IF(BD72 &gt; 0, V72, W72))</f>
        <v>54.354629160681625</v>
      </c>
      <c r="BF72" s="63">
        <f>IF(BD72&gt;0, S72*(T72^(2-N72)), S72*(U72^(N72 + 2)))</f>
        <v>52.207557929474916</v>
      </c>
      <c r="BG72" s="46">
        <f>BD72/BE72</f>
        <v>6.2402963713640052</v>
      </c>
      <c r="BH72" s="64">
        <f>BB72/BC72</f>
        <v>0.714532791911202</v>
      </c>
      <c r="BI72" s="66">
        <v>1641</v>
      </c>
      <c r="BJ72" s="66">
        <v>0</v>
      </c>
      <c r="BK72" s="66">
        <v>0</v>
      </c>
      <c r="BL72" s="10">
        <f>SUM(BI72:BK72)</f>
        <v>1641</v>
      </c>
      <c r="BM72" s="15">
        <f>AY72*$D$157</f>
        <v>0</v>
      </c>
      <c r="BN72" s="9">
        <f>BM72-BL72</f>
        <v>-1641</v>
      </c>
      <c r="BO72" s="48">
        <f>IF(BN72&gt;0,V72,W72)</f>
        <v>58.407721114078676</v>
      </c>
      <c r="BP72" s="48">
        <f xml:space="preserve"> IF(BN72 &gt;0, S72*T72^(2-N72), S72*U72^(N72+2))</f>
        <v>60.283828883926759</v>
      </c>
      <c r="BQ72" s="48">
        <f>IF(BN72&gt;0, S72*T72^(3-N72), S72*U72^(N72+3))</f>
        <v>62.220198898165613</v>
      </c>
      <c r="BR72" s="46">
        <f>BN72/BP72</f>
        <v>-27.221230475583369</v>
      </c>
      <c r="BS72" s="64" t="e">
        <f>BL72/BM72</f>
        <v>#DIV/0!</v>
      </c>
      <c r="BT72" s="16">
        <f>BB72+BL72+BV72</f>
        <v>2490</v>
      </c>
      <c r="BU72" s="69">
        <f>BC72+BM72+BW72</f>
        <v>1204.6978355349947</v>
      </c>
      <c r="BV72" s="66">
        <v>0</v>
      </c>
      <c r="BW72" s="15">
        <f>AZ72*$D$160</f>
        <v>16.508840416757153</v>
      </c>
      <c r="BX72" s="37">
        <f>BW72-BV72</f>
        <v>16.508840416757153</v>
      </c>
      <c r="BY72" s="54">
        <f>BX72*(BX72&lt;&gt;0)</f>
        <v>16.508840416757153</v>
      </c>
      <c r="BZ72" s="26">
        <f>BY72/$BY$152</f>
        <v>3.2056000809237227E-2</v>
      </c>
      <c r="CA72" s="47">
        <f>BZ72 * $BX$152</f>
        <v>16.508840416757153</v>
      </c>
      <c r="CB72" s="48">
        <f>IF(CA72&gt;0, V72, W72)</f>
        <v>54.354629160681625</v>
      </c>
      <c r="CC72" s="48">
        <f>IF(BX72&gt;0, S72*T72^(2-N72), S72*U72^(N72+2))</f>
        <v>52.207557929474916</v>
      </c>
      <c r="CD72" s="65">
        <f>CA72/CB72</f>
        <v>0.3037246444632008</v>
      </c>
      <c r="CE72" s="66">
        <v>0</v>
      </c>
      <c r="CF72" s="15">
        <f>AZ72*$CE$155</f>
        <v>11.121836201100441</v>
      </c>
      <c r="CG72" s="37">
        <f>CF72-CE72</f>
        <v>11.121836201100441</v>
      </c>
      <c r="CH72" s="54">
        <f>CG72*(CG72&lt;&gt;0)</f>
        <v>11.121836201100441</v>
      </c>
      <c r="CI72" s="26">
        <f>CH72/$CH$152</f>
        <v>1.730486416850854E-3</v>
      </c>
      <c r="CJ72" s="47">
        <f>CI72 * $CG$152</f>
        <v>11.121836201100441</v>
      </c>
      <c r="CK72" s="48">
        <f>IF(CA72&gt;0,V72,W72)</f>
        <v>54.354629160681625</v>
      </c>
      <c r="CL72" s="65">
        <f>CJ72/CK72</f>
        <v>0.20461617295230516</v>
      </c>
      <c r="CM72" s="70">
        <f>N72</f>
        <v>0</v>
      </c>
      <c r="CN72" s="1">
        <f>BT72+BV72</f>
        <v>2490</v>
      </c>
    </row>
    <row r="73" spans="1:92" x14ac:dyDescent="0.2">
      <c r="A73" s="28" t="s">
        <v>217</v>
      </c>
      <c r="B73">
        <v>0</v>
      </c>
      <c r="C73">
        <v>0</v>
      </c>
      <c r="D73">
        <v>1.7831669044222499E-2</v>
      </c>
      <c r="E73">
        <v>0.98216833095577705</v>
      </c>
      <c r="F73">
        <v>0.79590395480225895</v>
      </c>
      <c r="G73">
        <v>0.79590395480225895</v>
      </c>
      <c r="H73">
        <v>3.86996904024767E-2</v>
      </c>
      <c r="I73">
        <v>1.04489164086687E-2</v>
      </c>
      <c r="J73">
        <v>2.01089490042826E-2</v>
      </c>
      <c r="K73">
        <v>0.12651004718766601</v>
      </c>
      <c r="L73">
        <v>0.19090142883677</v>
      </c>
      <c r="M73">
        <v>0.12550530404040799</v>
      </c>
      <c r="N73" s="21">
        <v>0</v>
      </c>
      <c r="O73">
        <v>0.99845691919984403</v>
      </c>
      <c r="P73">
        <v>0.99033966524733896</v>
      </c>
      <c r="Q73">
        <v>1.0123893259598999</v>
      </c>
      <c r="R73">
        <v>0.99010996599027201</v>
      </c>
      <c r="S73">
        <v>14.550000190734799</v>
      </c>
      <c r="T73" s="27">
        <f>IF(C73,P73,R73)</f>
        <v>0.99010996599027201</v>
      </c>
      <c r="U73" s="27">
        <f>IF(D73 = 0,O73,Q73)</f>
        <v>1.0123893259598999</v>
      </c>
      <c r="V73" s="39">
        <f>S73*T73^(1-N73)</f>
        <v>14.406100194006884</v>
      </c>
      <c r="W73" s="38">
        <f>S73*U73^(N73+1)</f>
        <v>14.730264885814419</v>
      </c>
      <c r="X73" s="44">
        <f>0.5 * (D73-MAX($D$3:$D$151))/(MIN($D$3:$D$151)-MAX($D$3:$D$151)) + 0.75</f>
        <v>1.2451005758506366</v>
      </c>
      <c r="Y73" s="44">
        <f>AVERAGE(D73, F73, G73, H73, I73, J73, K73)</f>
        <v>0.25791531166454779</v>
      </c>
      <c r="Z73" s="22">
        <f>AI73^N73</f>
        <v>1</v>
      </c>
      <c r="AA73" s="22">
        <f>(Z73+AB73)/2</f>
        <v>1</v>
      </c>
      <c r="AB73" s="22">
        <f>AM73^N73</f>
        <v>1</v>
      </c>
      <c r="AC73" s="22">
        <v>1</v>
      </c>
      <c r="AD73" s="22">
        <v>1</v>
      </c>
      <c r="AE73" s="22">
        <v>1</v>
      </c>
      <c r="AF73" s="22">
        <f>PERCENTILE($L$2:$L$151, 0.05)</f>
        <v>-2.4581207071075768E-2</v>
      </c>
      <c r="AG73" s="22">
        <f>PERCENTILE($L$2:$L$151, 0.95)</f>
        <v>0.95085622292800409</v>
      </c>
      <c r="AH73" s="22">
        <f>MIN(MAX(L73,AF73), AG73)</f>
        <v>0.19090142883677</v>
      </c>
      <c r="AI73" s="22">
        <f>AH73-$AH$152+1</f>
        <v>1.2154826359078457</v>
      </c>
      <c r="AJ73" s="22">
        <f>PERCENTILE($M$2:$M$151, 0.02)</f>
        <v>-1.1132593852637855</v>
      </c>
      <c r="AK73" s="22">
        <f>PERCENTILE($M$2:$M$151, 0.98)</f>
        <v>1.0497352809010159</v>
      </c>
      <c r="AL73" s="22">
        <f>MIN(MAX(M73,AJ73), AK73)</f>
        <v>0.12550530404040799</v>
      </c>
      <c r="AM73" s="22">
        <f>AL73-$AL$152 + 1</f>
        <v>2.2387646893041935</v>
      </c>
      <c r="AN73" s="46">
        <v>0</v>
      </c>
      <c r="AO73" s="74">
        <v>0.39</v>
      </c>
      <c r="AP73" s="51">
        <v>0.76</v>
      </c>
      <c r="AQ73" s="50">
        <v>1</v>
      </c>
      <c r="AR73" s="17">
        <f>(AI73^4)*AB73*AE73*AN73</f>
        <v>0</v>
      </c>
      <c r="AS73" s="17">
        <f>(AM73^4) *Z73*AC73*AO73*(M73 &gt; 0)</f>
        <v>9.7971193949088349</v>
      </c>
      <c r="AT73" s="17">
        <f>(AM73^4)*AA73*AP73*AQ73</f>
        <v>19.091822410591575</v>
      </c>
      <c r="AU73" s="17">
        <f>MIN(AR73, 0.05*AR$152)</f>
        <v>0</v>
      </c>
      <c r="AV73" s="17">
        <f>MIN(AS73, 0.05*AS$152)</f>
        <v>9.7971193949088349</v>
      </c>
      <c r="AW73" s="17">
        <f>MIN(AT73, 0.05*AT$152)</f>
        <v>19.091822410591575</v>
      </c>
      <c r="AX73" s="14">
        <f>AU73/$AU$152</f>
        <v>0</v>
      </c>
      <c r="AY73" s="14">
        <f>AV73/$AV$152</f>
        <v>6.3797481171686977E-3</v>
      </c>
      <c r="AZ73" s="67">
        <f>AW73/$AW$152</f>
        <v>5.6145107225694388E-3</v>
      </c>
      <c r="BA73" s="21">
        <f>N73</f>
        <v>0</v>
      </c>
      <c r="BB73" s="66">
        <v>0</v>
      </c>
      <c r="BC73" s="15">
        <f>$D$158*AX73</f>
        <v>0</v>
      </c>
      <c r="BD73" s="19">
        <f>BC73-BB73</f>
        <v>0</v>
      </c>
      <c r="BE73" s="63">
        <f>(IF(BD73 &gt; 0, V73, W73))</f>
        <v>14.730264885814419</v>
      </c>
      <c r="BF73" s="63">
        <f>IF(BD73&gt;0, S73*(T73^(2-N73)), S73*(U73^(N73 + 2)))</f>
        <v>14.912762938960443</v>
      </c>
      <c r="BG73" s="46">
        <f>BD73/BE73</f>
        <v>0</v>
      </c>
      <c r="BH73" s="64" t="e">
        <f>BB73/BC73</f>
        <v>#DIV/0!</v>
      </c>
      <c r="BI73" s="66">
        <v>0</v>
      </c>
      <c r="BJ73" s="66">
        <v>0</v>
      </c>
      <c r="BK73" s="66">
        <v>0</v>
      </c>
      <c r="BL73" s="10">
        <f>SUM(BI73:BK73)</f>
        <v>0</v>
      </c>
      <c r="BM73" s="15">
        <f>AY73*$D$157</f>
        <v>1157.2735489581673</v>
      </c>
      <c r="BN73" s="9">
        <f>BM73-BL73</f>
        <v>1157.2735489581673</v>
      </c>
      <c r="BO73" s="48">
        <f>IF(BN73&gt;0,V73,W73)</f>
        <v>14.406100194006884</v>
      </c>
      <c r="BP73" s="48">
        <f xml:space="preserve"> IF(BN73 &gt;0, S73*T73^(2-N73), S73*U73^(N73+2))</f>
        <v>14.263623373140607</v>
      </c>
      <c r="BQ73" s="48">
        <f>IF(BN73&gt;0, S73*T73^(3-N73), S73*U73^(N73+3))</f>
        <v>14.122555652878294</v>
      </c>
      <c r="BR73" s="46">
        <f>BN73/BP73</f>
        <v>81.134612060592801</v>
      </c>
      <c r="BS73" s="64">
        <f>BL73/BM73</f>
        <v>0</v>
      </c>
      <c r="BT73" s="16">
        <f>BB73+BL73+BV73</f>
        <v>131</v>
      </c>
      <c r="BU73" s="69">
        <f>BC73+BM73+BW73</f>
        <v>1210.8359812514798</v>
      </c>
      <c r="BV73" s="66">
        <v>131</v>
      </c>
      <c r="BW73" s="15">
        <f>AZ73*$D$160</f>
        <v>53.562432293312447</v>
      </c>
      <c r="BX73" s="37">
        <f>BW73-BV73</f>
        <v>-77.43756770668756</v>
      </c>
      <c r="BY73" s="54">
        <f>BX73*(BX73&lt;&gt;0)</f>
        <v>-77.43756770668756</v>
      </c>
      <c r="BZ73" s="26">
        <f>BY73/$BY$152</f>
        <v>-0.15036420913919932</v>
      </c>
      <c r="CA73" s="47">
        <f>BZ73 * $BX$152</f>
        <v>-77.43756770668756</v>
      </c>
      <c r="CB73" s="48">
        <f>IF(CA73&gt;0, V73, W73)</f>
        <v>14.730264885814419</v>
      </c>
      <c r="CC73" s="48">
        <f>IF(BX73&gt;0, S73*T73^(2-N73), S73*U73^(N73+2))</f>
        <v>14.912762938960443</v>
      </c>
      <c r="CD73" s="65">
        <f>CA73/CB73</f>
        <v>-5.2570383701152386</v>
      </c>
      <c r="CE73" s="66">
        <v>0</v>
      </c>
      <c r="CF73" s="15">
        <f>AZ73*$CE$155</f>
        <v>36.084460413953785</v>
      </c>
      <c r="CG73" s="37">
        <f>CF73-CE73</f>
        <v>36.084460413953785</v>
      </c>
      <c r="CH73" s="54">
        <f>CG73*(CG73&lt;&gt;0)</f>
        <v>36.084460413953785</v>
      </c>
      <c r="CI73" s="26">
        <f>CH73/$CH$152</f>
        <v>5.6145107225694371E-3</v>
      </c>
      <c r="CJ73" s="47">
        <f>CI73 * $CG$152</f>
        <v>36.084460413953785</v>
      </c>
      <c r="CK73" s="48">
        <f>IF(CA73&gt;0,V73,W73)</f>
        <v>14.730264885814419</v>
      </c>
      <c r="CL73" s="65">
        <f>CJ73/CK73</f>
        <v>2.4496817059076745</v>
      </c>
      <c r="CM73" s="70">
        <f>N73</f>
        <v>0</v>
      </c>
      <c r="CN73" s="1">
        <f>BT73+BV73</f>
        <v>262</v>
      </c>
    </row>
    <row r="74" spans="1:92" x14ac:dyDescent="0.2">
      <c r="A74" s="28" t="s">
        <v>219</v>
      </c>
      <c r="B74">
        <v>0</v>
      </c>
      <c r="C74">
        <v>0</v>
      </c>
      <c r="D74">
        <v>0.19936076707950401</v>
      </c>
      <c r="E74">
        <v>0.80063923292049499</v>
      </c>
      <c r="F74">
        <v>0.34882796980532299</v>
      </c>
      <c r="G74">
        <v>0.34882796980532299</v>
      </c>
      <c r="H74">
        <v>0.68198913497701596</v>
      </c>
      <c r="I74">
        <v>0.29628081905557802</v>
      </c>
      <c r="J74">
        <v>0.449511178390477</v>
      </c>
      <c r="K74">
        <v>0.395982413451341</v>
      </c>
      <c r="L74">
        <v>0.86500678214139803</v>
      </c>
      <c r="M74">
        <v>0.80710182684957499</v>
      </c>
      <c r="N74" s="21">
        <v>0</v>
      </c>
      <c r="O74">
        <v>1.00251256040586</v>
      </c>
      <c r="P74">
        <v>0.99764151155587899</v>
      </c>
      <c r="Q74">
        <v>1.0341190488847101</v>
      </c>
      <c r="R74">
        <v>1.0081858456666599</v>
      </c>
      <c r="S74">
        <v>2.2699999809265101</v>
      </c>
      <c r="T74" s="27">
        <f>IF(C74,P74,R74)</f>
        <v>1.0081858456666599</v>
      </c>
      <c r="U74" s="27">
        <f>IF(D74 = 0,O74,Q74)</f>
        <v>1.0341190488847101</v>
      </c>
      <c r="V74" s="39">
        <f>S74*T74^(1-N74)</f>
        <v>2.2885818504336957</v>
      </c>
      <c r="W74" s="38">
        <f>S74*U74^(N74+1)</f>
        <v>2.3474502212440327</v>
      </c>
      <c r="X74" s="44">
        <f>0.5 * (D74-MAX($D$3:$D$151))/(MIN($D$3:$D$151)-MAX($D$3:$D$151)) + 0.75</f>
        <v>1.1486295953680656</v>
      </c>
      <c r="Y74" s="44">
        <f>AVERAGE(D74, F74, G74, H74, I74, J74, K74)</f>
        <v>0.3886828932235088</v>
      </c>
      <c r="Z74" s="22">
        <f>AI74^N74</f>
        <v>1</v>
      </c>
      <c r="AA74" s="22">
        <f>(Z74+AB74)/2</f>
        <v>1</v>
      </c>
      <c r="AB74" s="22">
        <f>AM74^N74</f>
        <v>1</v>
      </c>
      <c r="AC74" s="22">
        <v>1</v>
      </c>
      <c r="AD74" s="22">
        <v>1</v>
      </c>
      <c r="AE74" s="22">
        <v>1</v>
      </c>
      <c r="AF74" s="22">
        <f>PERCENTILE($L$2:$L$151, 0.05)</f>
        <v>-2.4581207071075768E-2</v>
      </c>
      <c r="AG74" s="22">
        <f>PERCENTILE($L$2:$L$151, 0.95)</f>
        <v>0.95085622292800409</v>
      </c>
      <c r="AH74" s="22">
        <f>MIN(MAX(L74,AF74), AG74)</f>
        <v>0.86500678214139803</v>
      </c>
      <c r="AI74" s="22">
        <f>AH74-$AH$152+1</f>
        <v>1.8895879892124738</v>
      </c>
      <c r="AJ74" s="22">
        <f>PERCENTILE($M$2:$M$151, 0.02)</f>
        <v>-1.1132593852637855</v>
      </c>
      <c r="AK74" s="22">
        <f>PERCENTILE($M$2:$M$151, 0.98)</f>
        <v>1.0497352809010159</v>
      </c>
      <c r="AL74" s="22">
        <f>MIN(MAX(M74,AJ74), AK74)</f>
        <v>0.80710182684957499</v>
      </c>
      <c r="AM74" s="22">
        <f>AL74-$AL$152 + 1</f>
        <v>2.9203612121133604</v>
      </c>
      <c r="AN74" s="46">
        <v>0</v>
      </c>
      <c r="AO74" s="74">
        <v>0.39</v>
      </c>
      <c r="AP74" s="51">
        <v>0.76</v>
      </c>
      <c r="AQ74" s="50">
        <v>1</v>
      </c>
      <c r="AR74" s="17">
        <f>(AI74^4)*AB74*AE74*AN74</f>
        <v>0</v>
      </c>
      <c r="AS74" s="17">
        <f>(AM74^4) *Z74*AC74*AO74*(M74 &gt; 0)</f>
        <v>28.366835700252391</v>
      </c>
      <c r="AT74" s="17">
        <f>(AM74^4)*AA74*AP74*AQ74</f>
        <v>55.278961877414915</v>
      </c>
      <c r="AU74" s="17">
        <f>MIN(AR74, 0.05*AR$152)</f>
        <v>0</v>
      </c>
      <c r="AV74" s="17">
        <f>MIN(AS74, 0.05*AS$152)</f>
        <v>28.366835700252391</v>
      </c>
      <c r="AW74" s="17">
        <f>MIN(AT74, 0.05*AT$152)</f>
        <v>55.278961877414915</v>
      </c>
      <c r="AX74" s="14">
        <f>AU74/$AU$152</f>
        <v>0</v>
      </c>
      <c r="AY74" s="14">
        <f>AV74/$AV$152</f>
        <v>1.8472089535089612E-2</v>
      </c>
      <c r="AZ74" s="67">
        <f>AW74/$AW$152</f>
        <v>1.6256401171062244E-2</v>
      </c>
      <c r="BA74" s="21">
        <f>N74</f>
        <v>0</v>
      </c>
      <c r="BB74" s="66">
        <v>0</v>
      </c>
      <c r="BC74" s="15">
        <f>$D$158*AX74</f>
        <v>0</v>
      </c>
      <c r="BD74" s="19">
        <f>BC74-BB74</f>
        <v>0</v>
      </c>
      <c r="BE74" s="63">
        <f>(IF(BD74 &gt; 0, V74, W74))</f>
        <v>2.3474502212440327</v>
      </c>
      <c r="BF74" s="63">
        <f>IF(BD74&gt;0, S74*(T74^(2-N74)), S74*(U74^(N74 + 2)))</f>
        <v>2.4275429900970811</v>
      </c>
      <c r="BG74" s="46">
        <f>BD74/BE74</f>
        <v>0</v>
      </c>
      <c r="BH74" s="64" t="e">
        <f>BB74/BC74</f>
        <v>#DIV/0!</v>
      </c>
      <c r="BI74" s="66">
        <v>0</v>
      </c>
      <c r="BJ74" s="66">
        <v>1916</v>
      </c>
      <c r="BK74" s="66">
        <v>0</v>
      </c>
      <c r="BL74" s="10">
        <f>SUM(BI74:BK74)</f>
        <v>1916</v>
      </c>
      <c r="BM74" s="15">
        <f>AY74*$D$157</f>
        <v>3350.8000974861857</v>
      </c>
      <c r="BN74" s="9">
        <f>BM74-BL74</f>
        <v>1434.8000974861857</v>
      </c>
      <c r="BO74" s="48">
        <f>IF(BN74&gt;0,V74,W74)</f>
        <v>2.2885818504336957</v>
      </c>
      <c r="BP74" s="48">
        <f xml:space="preserve"> IF(BN74 &gt;0, S74*T74^(2-N74), S74*U74^(N74+2))</f>
        <v>2.3073158282568649</v>
      </c>
      <c r="BQ74" s="48">
        <f>IF(BN74&gt;0, S74*T74^(3-N74), S74*U74^(N74+3))</f>
        <v>2.3262031595312171</v>
      </c>
      <c r="BR74" s="46">
        <f>BN74/BP74</f>
        <v>621.84815789616073</v>
      </c>
      <c r="BS74" s="64">
        <f>BL74/BM74</f>
        <v>0.57180373172288268</v>
      </c>
      <c r="BT74" s="16">
        <f>BB74+BL74+BV74</f>
        <v>2054</v>
      </c>
      <c r="BU74" s="69">
        <f>BC74+BM74+BW74</f>
        <v>3505.8861646581195</v>
      </c>
      <c r="BV74" s="66">
        <v>138</v>
      </c>
      <c r="BW74" s="15">
        <f>AZ74*$D$160</f>
        <v>155.08606717193382</v>
      </c>
      <c r="BX74" s="37">
        <f>BW74-BV74</f>
        <v>17.08606717193382</v>
      </c>
      <c r="BY74" s="54">
        <f>BX74*(BX74&lt;&gt;0)</f>
        <v>17.08606717193382</v>
      </c>
      <c r="BZ74" s="26">
        <f>BY74/$BY$152</f>
        <v>3.3176829460065706E-2</v>
      </c>
      <c r="CA74" s="47">
        <f>BZ74 * $BX$152</f>
        <v>17.08606717193382</v>
      </c>
      <c r="CB74" s="48">
        <f>IF(CA74&gt;0, V74, W74)</f>
        <v>2.2885818504336957</v>
      </c>
      <c r="CC74" s="48">
        <f>IF(BX74&gt;0, S74*T74^(2-N74), S74*U74^(N74+2))</f>
        <v>2.3073158282568649</v>
      </c>
      <c r="CD74" s="65">
        <f>CA74/CB74</f>
        <v>7.4657881118370053</v>
      </c>
      <c r="CE74" s="66">
        <v>0</v>
      </c>
      <c r="CF74" s="15">
        <f>AZ74*$CE$155</f>
        <v>104.47989032641705</v>
      </c>
      <c r="CG74" s="37">
        <f>CF74-CE74</f>
        <v>104.47989032641705</v>
      </c>
      <c r="CH74" s="54">
        <f>CG74*(CG74&lt;&gt;0)</f>
        <v>104.47989032641705</v>
      </c>
      <c r="CI74" s="26">
        <f>CH74/$CH$152</f>
        <v>1.6256401171062241E-2</v>
      </c>
      <c r="CJ74" s="47">
        <f>CI74 * $CG$152</f>
        <v>104.47989032641705</v>
      </c>
      <c r="CK74" s="48">
        <f>IF(CA74&gt;0,V74,W74)</f>
        <v>2.2885818504336957</v>
      </c>
      <c r="CL74" s="65">
        <f>CJ74/CK74</f>
        <v>45.652678013948979</v>
      </c>
      <c r="CM74" s="70">
        <f>N74</f>
        <v>0</v>
      </c>
      <c r="CN74" s="1">
        <f>BT74+BV74</f>
        <v>2192</v>
      </c>
    </row>
    <row r="75" spans="1:92" x14ac:dyDescent="0.2">
      <c r="A75" s="28" t="s">
        <v>224</v>
      </c>
      <c r="B75">
        <v>0</v>
      </c>
      <c r="C75">
        <v>0</v>
      </c>
      <c r="D75">
        <v>0.32760687175389502</v>
      </c>
      <c r="E75">
        <v>0.67239312824610398</v>
      </c>
      <c r="F75">
        <v>0.737783075089392</v>
      </c>
      <c r="G75">
        <v>0.737783075089392</v>
      </c>
      <c r="H75">
        <v>0.20977852068533201</v>
      </c>
      <c r="I75">
        <v>0.737567906393648</v>
      </c>
      <c r="J75">
        <v>0.39335213779543199</v>
      </c>
      <c r="K75">
        <v>0.53871007955643502</v>
      </c>
      <c r="L75">
        <v>0.86800046164617695</v>
      </c>
      <c r="M75">
        <v>-0.43529153932986497</v>
      </c>
      <c r="N75" s="21">
        <v>0</v>
      </c>
      <c r="O75">
        <v>1.02158032292495</v>
      </c>
      <c r="P75">
        <v>0.98096349973531005</v>
      </c>
      <c r="Q75">
        <v>1.0114416858050701</v>
      </c>
      <c r="R75">
        <v>0.99875557075611199</v>
      </c>
      <c r="S75">
        <v>443.92001342773398</v>
      </c>
      <c r="T75" s="27">
        <f>IF(C75,P75,R75)</f>
        <v>0.99875557075611199</v>
      </c>
      <c r="U75" s="27">
        <f>IF(D75 = 0,O75,Q75)</f>
        <v>1.0114416858050701</v>
      </c>
      <c r="V75" s="39">
        <f>S75*T75^(1-N75)</f>
        <v>443.36758638107733</v>
      </c>
      <c r="W75" s="38">
        <f>S75*U75^(N75+1)</f>
        <v>448.99920674395662</v>
      </c>
      <c r="X75" s="44">
        <f>0.5 * (D75-MAX($D$3:$D$151))/(MIN($D$3:$D$151)-MAX($D$3:$D$151)) + 0.75</f>
        <v>1.0804750813264414</v>
      </c>
      <c r="Y75" s="44">
        <f>AVERAGE(D75, F75, G75, H75, I75, J75, K75)</f>
        <v>0.52608309519478946</v>
      </c>
      <c r="Z75" s="22">
        <f>AI75^N75</f>
        <v>1</v>
      </c>
      <c r="AA75" s="22">
        <f>(Z75+AB75)/2</f>
        <v>1</v>
      </c>
      <c r="AB75" s="22">
        <f>AM75^N75</f>
        <v>1</v>
      </c>
      <c r="AC75" s="22">
        <v>1</v>
      </c>
      <c r="AD75" s="22">
        <v>1</v>
      </c>
      <c r="AE75" s="22">
        <v>1</v>
      </c>
      <c r="AF75" s="22">
        <f>PERCENTILE($L$2:$L$151, 0.05)</f>
        <v>-2.4581207071075768E-2</v>
      </c>
      <c r="AG75" s="22">
        <f>PERCENTILE($L$2:$L$151, 0.95)</f>
        <v>0.95085622292800409</v>
      </c>
      <c r="AH75" s="22">
        <f>MIN(MAX(L75,AF75), AG75)</f>
        <v>0.86800046164617695</v>
      </c>
      <c r="AI75" s="22">
        <f>AH75-$AH$152+1</f>
        <v>1.8925816687172528</v>
      </c>
      <c r="AJ75" s="22">
        <f>PERCENTILE($M$2:$M$151, 0.02)</f>
        <v>-1.1132593852637855</v>
      </c>
      <c r="AK75" s="22">
        <f>PERCENTILE($M$2:$M$151, 0.98)</f>
        <v>1.0497352809010159</v>
      </c>
      <c r="AL75" s="22">
        <f>MIN(MAX(M75,AJ75), AK75)</f>
        <v>-0.43529153932986497</v>
      </c>
      <c r="AM75" s="22">
        <f>AL75-$AL$152 + 1</f>
        <v>1.6779678459339205</v>
      </c>
      <c r="AN75" s="46">
        <v>1</v>
      </c>
      <c r="AO75" s="75">
        <v>1</v>
      </c>
      <c r="AP75" s="51">
        <v>1</v>
      </c>
      <c r="AQ75" s="21">
        <v>1</v>
      </c>
      <c r="AR75" s="17">
        <f>(AI75^4)*AB75*AE75*AN75</f>
        <v>12.829759548609951</v>
      </c>
      <c r="AS75" s="17">
        <f>(AM75^4) *Z75*AC75*AO75*(M75 &gt; 0)</f>
        <v>0</v>
      </c>
      <c r="AT75" s="17">
        <f>(AM75^4)*AA75*AP75*AQ75</f>
        <v>7.927468729775101</v>
      </c>
      <c r="AU75" s="17">
        <f>MIN(AR75, 0.05*AR$152)</f>
        <v>12.829759548609951</v>
      </c>
      <c r="AV75" s="17">
        <f>MIN(AS75, 0.05*AS$152)</f>
        <v>0</v>
      </c>
      <c r="AW75" s="17">
        <f>MIN(AT75, 0.05*AT$152)</f>
        <v>7.927468729775101</v>
      </c>
      <c r="AX75" s="14">
        <f>AU75/$AU$152</f>
        <v>2.3033909728009134E-2</v>
      </c>
      <c r="AY75" s="14">
        <f>AV75/$AV$152</f>
        <v>0</v>
      </c>
      <c r="AZ75" s="67">
        <f>AW75/$AW$152</f>
        <v>2.3313048502621751E-3</v>
      </c>
      <c r="BA75" s="21">
        <f>N75</f>
        <v>0</v>
      </c>
      <c r="BB75" s="66">
        <v>3107</v>
      </c>
      <c r="BC75" s="15">
        <f>$D$158*AX75</f>
        <v>2942.3285947461586</v>
      </c>
      <c r="BD75" s="19">
        <f>BC75-BB75</f>
        <v>-164.67140525384139</v>
      </c>
      <c r="BE75" s="63">
        <f>(IF(BD75 &gt; 0, V75, W75))</f>
        <v>448.99920674395662</v>
      </c>
      <c r="BF75" s="63">
        <f>IF(BD75&gt;0, S75*(T75^(2-N75)), S75*(U75^(N75 + 2)))</f>
        <v>454.13651459424671</v>
      </c>
      <c r="BG75" s="46">
        <f>BD75/BE75</f>
        <v>-0.36675210730994862</v>
      </c>
      <c r="BH75" s="64">
        <f>BB75/BC75</f>
        <v>1.0559663545220204</v>
      </c>
      <c r="BI75" s="66">
        <v>2220</v>
      </c>
      <c r="BJ75" s="66">
        <v>0</v>
      </c>
      <c r="BK75" s="66">
        <v>0</v>
      </c>
      <c r="BL75" s="10">
        <f>SUM(BI75:BK75)</f>
        <v>2220</v>
      </c>
      <c r="BM75" s="15">
        <f>AY75*$D$157</f>
        <v>0</v>
      </c>
      <c r="BN75" s="9">
        <f>BM75-BL75</f>
        <v>-2220</v>
      </c>
      <c r="BO75" s="48">
        <f>IF(BN75&gt;0,V75,W75)</f>
        <v>448.99920674395662</v>
      </c>
      <c r="BP75" s="48">
        <f xml:space="preserve"> IF(BN75 &gt;0, S75*T75^(2-N75), S75*U75^(N75+2))</f>
        <v>454.13651459424671</v>
      </c>
      <c r="BQ75" s="48">
        <f>IF(BN75&gt;0, S75*T75^(3-N75), S75*U75^(N75+3))</f>
        <v>459.33260190684371</v>
      </c>
      <c r="BR75" s="46">
        <f>BN75/BP75</f>
        <v>-4.8883979346683528</v>
      </c>
      <c r="BS75" s="64" t="e">
        <f>BL75/BM75</f>
        <v>#DIV/0!</v>
      </c>
      <c r="BT75" s="16">
        <f>BB75+BL75+BV75</f>
        <v>5327</v>
      </c>
      <c r="BU75" s="69">
        <f>BC75+BM75+BW75</f>
        <v>2964.5692430176596</v>
      </c>
      <c r="BV75" s="66">
        <v>0</v>
      </c>
      <c r="BW75" s="15">
        <f>AZ75*$D$160</f>
        <v>22.240648271501151</v>
      </c>
      <c r="BX75" s="37">
        <f>BW75-BV75</f>
        <v>22.240648271501151</v>
      </c>
      <c r="BY75" s="54">
        <f>BX75*(BX75&lt;&gt;0)</f>
        <v>22.240648271501151</v>
      </c>
      <c r="BZ75" s="26">
        <f>BY75/$BY$152</f>
        <v>4.3185724799031405E-2</v>
      </c>
      <c r="CA75" s="47">
        <f>BZ75 * $BX$152</f>
        <v>22.240648271501151</v>
      </c>
      <c r="CB75" s="48">
        <f>IF(CA75&gt;0, V75, W75)</f>
        <v>443.36758638107733</v>
      </c>
      <c r="CC75" s="48">
        <f>IF(BX75&gt;0, S75*T75^(2-N75), S75*U75^(N75+2))</f>
        <v>442.8158467907927</v>
      </c>
      <c r="CD75" s="65">
        <f>CA75/CB75</f>
        <v>5.0163000080897135E-2</v>
      </c>
      <c r="CE75" s="66">
        <v>0</v>
      </c>
      <c r="CF75" s="15">
        <f>AZ75*$CE$155</f>
        <v>14.983296272635</v>
      </c>
      <c r="CG75" s="37">
        <f>CF75-CE75</f>
        <v>14.983296272635</v>
      </c>
      <c r="CH75" s="54">
        <f>CG75*(CG75&lt;&gt;0)</f>
        <v>14.983296272635</v>
      </c>
      <c r="CI75" s="26">
        <f>CH75/$CH$152</f>
        <v>2.3313048502621747E-3</v>
      </c>
      <c r="CJ75" s="47">
        <f>CI75 * $CG$152</f>
        <v>14.983296272635</v>
      </c>
      <c r="CK75" s="48">
        <f>IF(CA75&gt;0,V75,W75)</f>
        <v>443.36758638107733</v>
      </c>
      <c r="CL75" s="65">
        <f>CJ75/CK75</f>
        <v>3.3794297853241707E-2</v>
      </c>
      <c r="CM75" s="70">
        <f>N75</f>
        <v>0</v>
      </c>
      <c r="CN75" s="1">
        <f>BT75+BV75</f>
        <v>5327</v>
      </c>
    </row>
    <row r="76" spans="1:92" x14ac:dyDescent="0.2">
      <c r="A76" s="28" t="s">
        <v>117</v>
      </c>
      <c r="B76">
        <v>0</v>
      </c>
      <c r="C76">
        <v>0</v>
      </c>
      <c r="D76">
        <v>0.25448028673835099</v>
      </c>
      <c r="E76">
        <v>0.74551971326164801</v>
      </c>
      <c r="F76">
        <v>0.27447552447552398</v>
      </c>
      <c r="G76">
        <v>0.27447552447552398</v>
      </c>
      <c r="H76">
        <v>0.43973214285714202</v>
      </c>
      <c r="I76">
        <v>0.104910714285714</v>
      </c>
      <c r="J76">
        <v>0.214785039519819</v>
      </c>
      <c r="K76">
        <v>0.242802875542483</v>
      </c>
      <c r="L76">
        <v>-2.6956905015079299E-2</v>
      </c>
      <c r="M76">
        <v>-0.31072590960815999</v>
      </c>
      <c r="N76" s="21">
        <v>0</v>
      </c>
      <c r="O76">
        <v>1.0070036042991</v>
      </c>
      <c r="P76">
        <v>0.97971885989053098</v>
      </c>
      <c r="Q76">
        <v>1.0266689401979201</v>
      </c>
      <c r="R76">
        <v>0.98937860819975698</v>
      </c>
      <c r="S76">
        <v>14.4899997711181</v>
      </c>
      <c r="T76" s="27">
        <f>IF(C76,P76,R76)</f>
        <v>0.98937860819975698</v>
      </c>
      <c r="U76" s="27">
        <f>IF(D76 = 0,O76,Q76)</f>
        <v>1.0266689401979201</v>
      </c>
      <c r="V76" s="39">
        <f>S76*T76^(1-N76)</f>
        <v>14.336095806363623</v>
      </c>
      <c r="W76" s="38">
        <f>S76*U76^(N76+1)</f>
        <v>14.876432708481925</v>
      </c>
      <c r="X76" s="44">
        <f>0.5 * (D76-MAX($D$3:$D$151))/(MIN($D$3:$D$151)-MAX($D$3:$D$151)) + 0.75</f>
        <v>1.1193371339237639</v>
      </c>
      <c r="Y76" s="44">
        <f>AVERAGE(D76, F76, G76, H76, I76, J76, K76)</f>
        <v>0.25795172969922242</v>
      </c>
      <c r="Z76" s="22">
        <f>AI76^N76</f>
        <v>1</v>
      </c>
      <c r="AA76" s="22">
        <f>(Z76+AB76)/2</f>
        <v>1</v>
      </c>
      <c r="AB76" s="22">
        <f>AM76^N76</f>
        <v>1</v>
      </c>
      <c r="AC76" s="22">
        <v>1</v>
      </c>
      <c r="AD76" s="22">
        <v>1</v>
      </c>
      <c r="AE76" s="22">
        <v>1</v>
      </c>
      <c r="AF76" s="22">
        <f>PERCENTILE($L$2:$L$151, 0.05)</f>
        <v>-2.4581207071075768E-2</v>
      </c>
      <c r="AG76" s="22">
        <f>PERCENTILE($L$2:$L$151, 0.95)</f>
        <v>0.95085622292800409</v>
      </c>
      <c r="AH76" s="22">
        <f>MIN(MAX(L76,AF76), AG76)</f>
        <v>-2.4581207071075768E-2</v>
      </c>
      <c r="AI76" s="22">
        <f>AH76-$AH$152+1</f>
        <v>1</v>
      </c>
      <c r="AJ76" s="22">
        <f>PERCENTILE($M$2:$M$151, 0.02)</f>
        <v>-1.1132593852637855</v>
      </c>
      <c r="AK76" s="22">
        <f>PERCENTILE($M$2:$M$151, 0.98)</f>
        <v>1.0497352809010159</v>
      </c>
      <c r="AL76" s="22">
        <f>MIN(MAX(M76,AJ76), AK76)</f>
        <v>-0.31072590960815999</v>
      </c>
      <c r="AM76" s="22">
        <f>AL76-$AL$152 + 1</f>
        <v>1.8025334756556255</v>
      </c>
      <c r="AN76" s="46">
        <v>1</v>
      </c>
      <c r="AO76" s="51">
        <v>1</v>
      </c>
      <c r="AP76" s="51">
        <v>1</v>
      </c>
      <c r="AQ76" s="21">
        <v>1</v>
      </c>
      <c r="AR76" s="17">
        <f>(AI76^4)*AB76*AE76*AN76</f>
        <v>1</v>
      </c>
      <c r="AS76" s="17">
        <f>(AM76^4) *Z76*AC76*AO76*(M76 &gt; 0)</f>
        <v>0</v>
      </c>
      <c r="AT76" s="17">
        <f>(AM76^4)*AA76*AP76*AQ76</f>
        <v>10.556825812834195</v>
      </c>
      <c r="AU76" s="17">
        <f>MIN(AR76, 0.05*AR$152)</f>
        <v>1</v>
      </c>
      <c r="AV76" s="17">
        <f>MIN(AS76, 0.05*AS$152)</f>
        <v>0</v>
      </c>
      <c r="AW76" s="17">
        <f>MIN(AT76, 0.05*AT$152)</f>
        <v>10.556825812834195</v>
      </c>
      <c r="AX76" s="14">
        <f>AU76/$AU$152</f>
        <v>1.7953500718963012E-3</v>
      </c>
      <c r="AY76" s="14">
        <f>AV76/$AV$152</f>
        <v>0</v>
      </c>
      <c r="AZ76" s="67">
        <f>AW76/$AW$152</f>
        <v>3.1045444718558347E-3</v>
      </c>
      <c r="BA76" s="21">
        <f>N76</f>
        <v>0</v>
      </c>
      <c r="BB76" s="66">
        <v>261</v>
      </c>
      <c r="BC76" s="15">
        <f>$D$158*AX76</f>
        <v>229.33622283396161</v>
      </c>
      <c r="BD76" s="19">
        <f>BC76-BB76</f>
        <v>-31.663777166038386</v>
      </c>
      <c r="BE76" s="63">
        <f>(IF(BD76 &gt; 0, V76, W76))</f>
        <v>14.876432708481925</v>
      </c>
      <c r="BF76" s="63">
        <f>IF(BD76&gt;0, S76*(T76^(2-N76)), S76*(U76^(N76 + 2)))</f>
        <v>15.273171402742813</v>
      </c>
      <c r="BG76" s="46">
        <f>BD76/BE76</f>
        <v>-2.1284522833209212</v>
      </c>
      <c r="BH76" s="64">
        <f>BB76/BC76</f>
        <v>1.1380670561970614</v>
      </c>
      <c r="BI76" s="66">
        <v>261</v>
      </c>
      <c r="BJ76" s="66">
        <v>232</v>
      </c>
      <c r="BK76" s="66">
        <v>0</v>
      </c>
      <c r="BL76" s="10">
        <f>SUM(BI76:BK76)</f>
        <v>493</v>
      </c>
      <c r="BM76" s="15">
        <f>AY76*$D$157</f>
        <v>0</v>
      </c>
      <c r="BN76" s="9">
        <f>BM76-BL76</f>
        <v>-493</v>
      </c>
      <c r="BO76" s="48">
        <f>IF(BN76&gt;0,V76,W76)</f>
        <v>14.876432708481925</v>
      </c>
      <c r="BP76" s="48">
        <f xml:space="preserve"> IF(BN76 &gt;0, S76*T76^(2-N76), S76*U76^(N76+2))</f>
        <v>15.273171402742813</v>
      </c>
      <c r="BQ76" s="48">
        <f>IF(BN76&gt;0, S76*T76^(3-N76), S76*U76^(N76+3))</f>
        <v>15.680490697515143</v>
      </c>
      <c r="BR76" s="46">
        <f>BN76/BP76</f>
        <v>-32.278823238470643</v>
      </c>
      <c r="BS76" s="64" t="e">
        <f>BL76/BM76</f>
        <v>#DIV/0!</v>
      </c>
      <c r="BT76" s="16">
        <f>BB76+BL76+BV76</f>
        <v>783</v>
      </c>
      <c r="BU76" s="69">
        <f>BC76+BM76+BW76</f>
        <v>258.9535770954663</v>
      </c>
      <c r="BV76" s="66">
        <v>29</v>
      </c>
      <c r="BW76" s="15">
        <f>AZ76*$D$160</f>
        <v>29.617354261504662</v>
      </c>
      <c r="BX76" s="37">
        <f>BW76-BV76</f>
        <v>0.61735426150466211</v>
      </c>
      <c r="BY76" s="54">
        <f>BX76*(BX76&lt;&gt;0)</f>
        <v>0.61735426150466211</v>
      </c>
      <c r="BZ76" s="26">
        <f>BY76/$BY$152</f>
        <v>1.1987461388440054E-3</v>
      </c>
      <c r="CA76" s="47">
        <f>BZ76 * $BX$152</f>
        <v>0.61735426150466211</v>
      </c>
      <c r="CB76" s="48">
        <f>IF(CA76&gt;0, V76, W76)</f>
        <v>14.336095806363623</v>
      </c>
      <c r="CC76" s="48">
        <f>IF(BX76&gt;0, S76*T76^(2-N76), S76*U76^(N76+2))</f>
        <v>14.183826515918414</v>
      </c>
      <c r="CD76" s="65">
        <f>CA76/CB76</f>
        <v>4.3062927999590085E-2</v>
      </c>
      <c r="CE76" s="66">
        <v>0</v>
      </c>
      <c r="CF76" s="15">
        <f>AZ76*$CE$155</f>
        <v>19.952907320617449</v>
      </c>
      <c r="CG76" s="37">
        <f>CF76-CE76</f>
        <v>19.952907320617449</v>
      </c>
      <c r="CH76" s="54">
        <f>CG76*(CG76&lt;&gt;0)</f>
        <v>19.952907320617449</v>
      </c>
      <c r="CI76" s="26">
        <f>CH76/$CH$152</f>
        <v>3.1045444718558338E-3</v>
      </c>
      <c r="CJ76" s="47">
        <f>CI76 * $CG$152</f>
        <v>19.952907320617449</v>
      </c>
      <c r="CK76" s="48">
        <f>IF(CA76&gt;0,V76,W76)</f>
        <v>14.336095806363623</v>
      </c>
      <c r="CL76" s="65">
        <f>CJ76/CK76</f>
        <v>1.3917950598349509</v>
      </c>
      <c r="CM76" s="70">
        <f>N76</f>
        <v>0</v>
      </c>
      <c r="CN76" s="1">
        <f>BT76+BV76</f>
        <v>812</v>
      </c>
    </row>
    <row r="77" spans="1:92" x14ac:dyDescent="0.2">
      <c r="A77" s="29" t="s">
        <v>157</v>
      </c>
      <c r="B77">
        <v>0</v>
      </c>
      <c r="C77">
        <v>0</v>
      </c>
      <c r="D77">
        <v>0.13304035157810601</v>
      </c>
      <c r="E77">
        <v>0.86695964842189299</v>
      </c>
      <c r="F77">
        <v>7.7075883988875604E-2</v>
      </c>
      <c r="G77">
        <v>7.7075883988875604E-2</v>
      </c>
      <c r="H77">
        <v>0.35311324697032997</v>
      </c>
      <c r="I77">
        <v>0.42248223986627598</v>
      </c>
      <c r="J77">
        <v>0.38624354429100599</v>
      </c>
      <c r="K77">
        <v>0.17254003190919401</v>
      </c>
      <c r="L77">
        <v>0.56563838182866899</v>
      </c>
      <c r="M77">
        <v>-0.47911081998475502</v>
      </c>
      <c r="N77" s="21">
        <v>0</v>
      </c>
      <c r="O77">
        <v>1.0077533796168301</v>
      </c>
      <c r="P77">
        <v>0.98568231079259205</v>
      </c>
      <c r="Q77">
        <v>1.0216858429026801</v>
      </c>
      <c r="R77">
        <v>1.0005364212604699</v>
      </c>
      <c r="S77">
        <v>321.239990234375</v>
      </c>
      <c r="T77" s="27">
        <f>IF(C77,P77,R77)</f>
        <v>1.0005364212604699</v>
      </c>
      <c r="U77" s="27">
        <f>IF(D77 = 0,O77,Q77)</f>
        <v>1.0216858429026801</v>
      </c>
      <c r="V77" s="39">
        <f>S77*T77^(1-N77)</f>
        <v>321.41231019484985</v>
      </c>
      <c r="W77" s="38">
        <f>S77*U77^(N77+1)</f>
        <v>328.2063501966561</v>
      </c>
      <c r="X77" s="44">
        <f>0.5 * (D77-MAX($D$3:$D$151))/(MIN($D$3:$D$151)-MAX($D$3:$D$151)) + 0.75</f>
        <v>1.1838746088599956</v>
      </c>
      <c r="Y77" s="44">
        <f>AVERAGE(D77, F77, G77, H77, I77, J77, K77)</f>
        <v>0.23165302608466615</v>
      </c>
      <c r="Z77" s="22">
        <f>AI77^N77</f>
        <v>1</v>
      </c>
      <c r="AA77" s="22">
        <f>(Z77+AB77)/2</f>
        <v>1</v>
      </c>
      <c r="AB77" s="22">
        <f>AM77^N77</f>
        <v>1</v>
      </c>
      <c r="AC77" s="22">
        <v>1</v>
      </c>
      <c r="AD77" s="22">
        <v>1</v>
      </c>
      <c r="AE77" s="22">
        <v>1</v>
      </c>
      <c r="AF77" s="22">
        <f>PERCENTILE($L$2:$L$151, 0.05)</f>
        <v>-2.4581207071075768E-2</v>
      </c>
      <c r="AG77" s="22">
        <f>PERCENTILE($L$2:$L$151, 0.95)</f>
        <v>0.95085622292800409</v>
      </c>
      <c r="AH77" s="22">
        <f>MIN(MAX(L77,AF77), AG77)</f>
        <v>0.56563838182866899</v>
      </c>
      <c r="AI77" s="22">
        <f>AH77-$AH$152+1</f>
        <v>1.5902195888997448</v>
      </c>
      <c r="AJ77" s="22">
        <f>PERCENTILE($M$2:$M$151, 0.02)</f>
        <v>-1.1132593852637855</v>
      </c>
      <c r="AK77" s="22">
        <f>PERCENTILE($M$2:$M$151, 0.98)</f>
        <v>1.0497352809010159</v>
      </c>
      <c r="AL77" s="22">
        <f>MIN(MAX(M77,AJ77), AK77)</f>
        <v>-0.47911081998475502</v>
      </c>
      <c r="AM77" s="22">
        <f>AL77-$AL$152 + 1</f>
        <v>1.6341485652790304</v>
      </c>
      <c r="AN77" s="46">
        <v>1</v>
      </c>
      <c r="AO77" s="51">
        <v>1</v>
      </c>
      <c r="AP77" s="51">
        <v>1</v>
      </c>
      <c r="AQ77" s="21">
        <v>1</v>
      </c>
      <c r="AR77" s="17">
        <f>(AI77^4)*AB77*AE77*AN77</f>
        <v>6.3948210490421387</v>
      </c>
      <c r="AS77" s="17">
        <f>(AM77^4) *Z77*AC77*AO77*(M77 &gt; 0)</f>
        <v>0</v>
      </c>
      <c r="AT77" s="17">
        <f>(AM77^4)*AA77*AP77*AQ77</f>
        <v>7.1312579833265088</v>
      </c>
      <c r="AU77" s="17">
        <f>MIN(AR77, 0.05*AR$152)</f>
        <v>6.3948210490421387</v>
      </c>
      <c r="AV77" s="17">
        <f>MIN(AS77, 0.05*AS$152)</f>
        <v>0</v>
      </c>
      <c r="AW77" s="17">
        <f>MIN(AT77, 0.05*AT$152)</f>
        <v>7.1312579833265088</v>
      </c>
      <c r="AX77" s="14">
        <f>AU77/$AU$152</f>
        <v>1.1480942430161784E-2</v>
      </c>
      <c r="AY77" s="14">
        <f>AV77/$AV$152</f>
        <v>0</v>
      </c>
      <c r="AZ77" s="67">
        <f>AW77/$AW$152</f>
        <v>2.0971557115775081E-3</v>
      </c>
      <c r="BA77" s="21">
        <f>N77</f>
        <v>0</v>
      </c>
      <c r="BB77" s="66">
        <v>1606</v>
      </c>
      <c r="BC77" s="15">
        <f>$D$158*AX77</f>
        <v>1466.564105086436</v>
      </c>
      <c r="BD77" s="19">
        <f>BC77-BB77</f>
        <v>-139.43589491356397</v>
      </c>
      <c r="BE77" s="63">
        <f>(IF(BD77 &gt; 0, V77, W77))</f>
        <v>328.2063501966561</v>
      </c>
      <c r="BF77" s="63">
        <f>IF(BD77&gt;0, S77*(T77^(2-N77)), S77*(U77^(N77 + 2)))</f>
        <v>335.32378154668282</v>
      </c>
      <c r="BG77" s="46">
        <f>BD77/BE77</f>
        <v>-0.42484216051888141</v>
      </c>
      <c r="BH77" s="64">
        <f>BB77/BC77</f>
        <v>1.0950765768983184</v>
      </c>
      <c r="BI77" s="66">
        <v>964</v>
      </c>
      <c r="BJ77" s="66">
        <v>0</v>
      </c>
      <c r="BK77" s="66">
        <v>0</v>
      </c>
      <c r="BL77" s="10">
        <f>SUM(BI77:BK77)</f>
        <v>964</v>
      </c>
      <c r="BM77" s="15">
        <f>AY77*$D$157</f>
        <v>0</v>
      </c>
      <c r="BN77" s="9">
        <f>BM77-BL77</f>
        <v>-964</v>
      </c>
      <c r="BO77" s="48">
        <f>IF(BN77&gt;0,V77,W77)</f>
        <v>328.2063501966561</v>
      </c>
      <c r="BP77" s="48">
        <f xml:space="preserve"> IF(BN77 &gt;0, S77*T77^(2-N77), S77*U77^(N77+2))</f>
        <v>335.32378154668282</v>
      </c>
      <c r="BQ77" s="48">
        <f>IF(BN77&gt;0, S77*T77^(3-N77), S77*U77^(N77+3))</f>
        <v>342.59556039483681</v>
      </c>
      <c r="BR77" s="46">
        <f>BN77/BP77</f>
        <v>-2.8748333791106155</v>
      </c>
      <c r="BS77" s="64" t="e">
        <f>BL77/BM77</f>
        <v>#DIV/0!</v>
      </c>
      <c r="BT77" s="16">
        <f>BB77+BL77+BV77</f>
        <v>2570</v>
      </c>
      <c r="BU77" s="69">
        <f>BC77+BM77+BW77</f>
        <v>1486.5709705748855</v>
      </c>
      <c r="BV77" s="66">
        <v>0</v>
      </c>
      <c r="BW77" s="15">
        <f>AZ77*$D$160</f>
        <v>20.006865488449428</v>
      </c>
      <c r="BX77" s="37">
        <f>BW77-BV77</f>
        <v>20.006865488449428</v>
      </c>
      <c r="BY77" s="54">
        <f>BX77*(BX77&lt;&gt;0)</f>
        <v>20.006865488449428</v>
      </c>
      <c r="BZ77" s="26">
        <f>BY77/$BY$152</f>
        <v>3.8848282501843592E-2</v>
      </c>
      <c r="CA77" s="47">
        <f>BZ77 * $BX$152</f>
        <v>20.006865488449428</v>
      </c>
      <c r="CB77" s="48">
        <f>IF(CA77&gt;0, V77, W77)</f>
        <v>321.41231019484985</v>
      </c>
      <c r="CC77" s="48">
        <f>IF(BX77&gt;0, S77*T77^(2-N77), S77*U77^(N77+2))</f>
        <v>321.58472259141519</v>
      </c>
      <c r="CD77" s="65">
        <f>CA77/CB77</f>
        <v>6.2246730613151259E-2</v>
      </c>
      <c r="CE77" s="66">
        <v>0</v>
      </c>
      <c r="CF77" s="15">
        <f>AZ77*$CE$155</f>
        <v>13.478419758308645</v>
      </c>
      <c r="CG77" s="37">
        <f>CF77-CE77</f>
        <v>13.478419758308645</v>
      </c>
      <c r="CH77" s="54">
        <f>CG77*(CG77&lt;&gt;0)</f>
        <v>13.478419758308645</v>
      </c>
      <c r="CI77" s="26">
        <f>CH77/$CH$152</f>
        <v>2.0971557115775077E-3</v>
      </c>
      <c r="CJ77" s="47">
        <f>CI77 * $CG$152</f>
        <v>13.478419758308647</v>
      </c>
      <c r="CK77" s="48">
        <f>IF(CA77&gt;0,V77,W77)</f>
        <v>321.41231019484985</v>
      </c>
      <c r="CL77" s="65">
        <f>CJ77/CK77</f>
        <v>4.1934982982256098E-2</v>
      </c>
      <c r="CM77" s="70">
        <f>N77</f>
        <v>0</v>
      </c>
      <c r="CN77" s="1">
        <f>BT77+BV77</f>
        <v>2570</v>
      </c>
    </row>
    <row r="78" spans="1:92" x14ac:dyDescent="0.2">
      <c r="A78" s="29" t="s">
        <v>278</v>
      </c>
      <c r="B78">
        <v>0</v>
      </c>
      <c r="C78">
        <v>0</v>
      </c>
      <c r="D78">
        <v>0.331602077506991</v>
      </c>
      <c r="E78">
        <v>0.668397922493008</v>
      </c>
      <c r="F78">
        <v>0.59793404847040099</v>
      </c>
      <c r="G78">
        <v>0.59793404847040099</v>
      </c>
      <c r="H78">
        <v>0.49352277475971501</v>
      </c>
      <c r="I78">
        <v>0.62390305056414497</v>
      </c>
      <c r="J78">
        <v>0.55489671534031304</v>
      </c>
      <c r="K78">
        <v>0.57601357578303702</v>
      </c>
      <c r="L78">
        <v>0.87323483140261005</v>
      </c>
      <c r="M78">
        <v>-0.72441421027408104</v>
      </c>
      <c r="N78" s="21">
        <v>0</v>
      </c>
      <c r="O78">
        <v>1.00477407851567</v>
      </c>
      <c r="P78">
        <v>0.99325652335584502</v>
      </c>
      <c r="Q78">
        <v>1.01210581591427</v>
      </c>
      <c r="R78">
        <v>0.99921542078171699</v>
      </c>
      <c r="S78">
        <v>345.83999633789</v>
      </c>
      <c r="T78" s="27">
        <f>IF(C78,P78,R78)</f>
        <v>0.99921542078171699</v>
      </c>
      <c r="U78" s="27">
        <f>IF(D78 = 0,O78,Q78)</f>
        <v>1.01210581591427</v>
      </c>
      <c r="V78" s="39">
        <f>S78*T78^(1-N78)</f>
        <v>345.56865746391225</v>
      </c>
      <c r="W78" s="38">
        <f>S78*U78^(N78+1)</f>
        <v>350.02667166934827</v>
      </c>
      <c r="X78" s="44">
        <f>0.5 * (D78-MAX($D$3:$D$151))/(MIN($D$3:$D$151)-MAX($D$3:$D$151)) + 0.75</f>
        <v>1.0783518877425904</v>
      </c>
      <c r="Y78" s="44">
        <f>AVERAGE(D78, F78, G78, H78, I78, J78, K78)</f>
        <v>0.53940089869928609</v>
      </c>
      <c r="Z78" s="22">
        <f>AI78^N78</f>
        <v>1</v>
      </c>
      <c r="AA78" s="22">
        <f>(Z78+AB78)/2</f>
        <v>1</v>
      </c>
      <c r="AB78" s="22">
        <f>AM78^N78</f>
        <v>1</v>
      </c>
      <c r="AC78" s="22">
        <v>1</v>
      </c>
      <c r="AD78" s="22">
        <v>1</v>
      </c>
      <c r="AE78" s="22">
        <v>1</v>
      </c>
      <c r="AF78" s="22">
        <f>PERCENTILE($L$2:$L$151, 0.05)</f>
        <v>-2.4581207071075768E-2</v>
      </c>
      <c r="AG78" s="22">
        <f>PERCENTILE($L$2:$L$151, 0.95)</f>
        <v>0.95085622292800409</v>
      </c>
      <c r="AH78" s="22">
        <f>MIN(MAX(L78,AF78), AG78)</f>
        <v>0.87323483140261005</v>
      </c>
      <c r="AI78" s="22">
        <f>AH78-$AH$152+1</f>
        <v>1.8978160384736857</v>
      </c>
      <c r="AJ78" s="22">
        <f>PERCENTILE($M$2:$M$151, 0.02)</f>
        <v>-1.1132593852637855</v>
      </c>
      <c r="AK78" s="22">
        <f>PERCENTILE($M$2:$M$151, 0.98)</f>
        <v>1.0497352809010159</v>
      </c>
      <c r="AL78" s="22">
        <f>MIN(MAX(M78,AJ78), AK78)</f>
        <v>-0.72441421027408104</v>
      </c>
      <c r="AM78" s="22">
        <f>AL78-$AL$152 + 1</f>
        <v>1.3888451749897044</v>
      </c>
      <c r="AN78" s="46">
        <v>0</v>
      </c>
      <c r="AO78" s="51">
        <v>1</v>
      </c>
      <c r="AP78" s="51">
        <v>1</v>
      </c>
      <c r="AQ78" s="21">
        <v>1</v>
      </c>
      <c r="AR78" s="17">
        <f>(AI78^4)*AB78*AE78*AN78</f>
        <v>0</v>
      </c>
      <c r="AS78" s="17">
        <f>(AM78^4) *Z78*AC78*AO78*(M78 &gt; 0)</f>
        <v>0</v>
      </c>
      <c r="AT78" s="17">
        <f>(AM78^4)*AA78*AP78*AQ78</f>
        <v>3.7206201816140672</v>
      </c>
      <c r="AU78" s="17">
        <f>MIN(AR78, 0.05*AR$152)</f>
        <v>0</v>
      </c>
      <c r="AV78" s="17">
        <f>MIN(AS78, 0.05*AS$152)</f>
        <v>0</v>
      </c>
      <c r="AW78" s="17">
        <f>MIN(AT78, 0.05*AT$152)</f>
        <v>3.7206201816140672</v>
      </c>
      <c r="AX78" s="14">
        <f>AU78/$AU$152</f>
        <v>0</v>
      </c>
      <c r="AY78" s="14">
        <f>AV78/$AV$152</f>
        <v>0</v>
      </c>
      <c r="AZ78" s="67">
        <f>AW78/$AW$152</f>
        <v>1.0941575641669273E-3</v>
      </c>
      <c r="BA78" s="21">
        <f>N78</f>
        <v>0</v>
      </c>
      <c r="BB78" s="66">
        <v>0</v>
      </c>
      <c r="BC78" s="15">
        <f>$D$158*AX78</f>
        <v>0</v>
      </c>
      <c r="BD78" s="19">
        <f>BC78-BB78</f>
        <v>0</v>
      </c>
      <c r="BE78" s="63">
        <f>(IF(BD78 &gt; 0, V78, W78))</f>
        <v>350.02667166934827</v>
      </c>
      <c r="BF78" s="63">
        <f>IF(BD78&gt;0, S78*(T78^(2-N78)), S78*(U78^(N78 + 2)))</f>
        <v>354.26403012166202</v>
      </c>
      <c r="BG78" s="46">
        <f>BD78/BE78</f>
        <v>0</v>
      </c>
      <c r="BH78" s="64" t="e">
        <f>BB78/BC78</f>
        <v>#DIV/0!</v>
      </c>
      <c r="BI78" s="66">
        <v>0</v>
      </c>
      <c r="BJ78" s="66">
        <v>0</v>
      </c>
      <c r="BK78" s="66">
        <v>0</v>
      </c>
      <c r="BL78" s="10">
        <f>SUM(BI78:BK78)</f>
        <v>0</v>
      </c>
      <c r="BM78" s="15">
        <f>AY78*$D$157</f>
        <v>0</v>
      </c>
      <c r="BN78" s="9">
        <f>BM78-BL78</f>
        <v>0</v>
      </c>
      <c r="BO78" s="48">
        <f>IF(BN78&gt;0,V78,W78)</f>
        <v>350.02667166934827</v>
      </c>
      <c r="BP78" s="48">
        <f xml:space="preserve"> IF(BN78 &gt;0, S78*T78^(2-N78), S78*U78^(N78+2))</f>
        <v>354.26403012166202</v>
      </c>
      <c r="BQ78" s="48">
        <f>IF(BN78&gt;0, S78*T78^(3-N78), S78*U78^(N78+3))</f>
        <v>358.55268525536223</v>
      </c>
      <c r="BR78" s="46">
        <f>BN78/BP78</f>
        <v>0</v>
      </c>
      <c r="BS78" s="64" t="e">
        <f>BL78/BM78</f>
        <v>#DIV/0!</v>
      </c>
      <c r="BT78" s="16">
        <f>BB78+BL78+BV78</f>
        <v>0</v>
      </c>
      <c r="BU78" s="69">
        <f>BC78+BM78+BW78</f>
        <v>10.438263162152486</v>
      </c>
      <c r="BV78" s="66">
        <v>0</v>
      </c>
      <c r="BW78" s="15">
        <f>AZ78*$D$160</f>
        <v>10.438263162152486</v>
      </c>
      <c r="BX78" s="37">
        <f>BW78-BV78</f>
        <v>10.438263162152486</v>
      </c>
      <c r="BY78" s="54">
        <f>BX78*(BX78&lt;&gt;0)</f>
        <v>10.438263162152486</v>
      </c>
      <c r="BZ78" s="26">
        <f>BY78/$BY$152</f>
        <v>2.0268472159519414E-2</v>
      </c>
      <c r="CA78" s="47">
        <f>BZ78 * $BX$152</f>
        <v>10.438263162152486</v>
      </c>
      <c r="CB78" s="48">
        <f>IF(CA78&gt;0, V78, W78)</f>
        <v>345.56865746391225</v>
      </c>
      <c r="CC78" s="48">
        <f>IF(BX78&gt;0, S78*T78^(2-N78), S78*U78^(N78+2))</f>
        <v>345.2975314767761</v>
      </c>
      <c r="CD78" s="65">
        <f>CA78/CB78</f>
        <v>3.0206047153574844E-2</v>
      </c>
      <c r="CE78" s="66">
        <v>0</v>
      </c>
      <c r="CF78" s="15">
        <f>AZ78*$CE$155</f>
        <v>7.0321506649008416</v>
      </c>
      <c r="CG78" s="37">
        <f>CF78-CE78</f>
        <v>7.0321506649008416</v>
      </c>
      <c r="CH78" s="54">
        <f>CG78*(CG78&lt;&gt;0)</f>
        <v>7.0321506649008416</v>
      </c>
      <c r="CI78" s="26">
        <f>CH78/$CH$152</f>
        <v>1.094157564166927E-3</v>
      </c>
      <c r="CJ78" s="47">
        <f>CI78 * $CG$152</f>
        <v>7.0321506649008425</v>
      </c>
      <c r="CK78" s="48">
        <f>IF(CA78&gt;0,V78,W78)</f>
        <v>345.56865746391225</v>
      </c>
      <c r="CL78" s="65">
        <f>CJ78/CK78</f>
        <v>2.03495036746358E-2</v>
      </c>
      <c r="CM78" s="70">
        <f>N78</f>
        <v>0</v>
      </c>
      <c r="CN78" s="1">
        <f>BT78+BV78</f>
        <v>0</v>
      </c>
    </row>
    <row r="79" spans="1:92" x14ac:dyDescent="0.2">
      <c r="A79" s="29" t="s">
        <v>291</v>
      </c>
      <c r="B79">
        <v>1</v>
      </c>
      <c r="C79">
        <v>1</v>
      </c>
      <c r="D79">
        <v>0.459049141030763</v>
      </c>
      <c r="E79">
        <v>0.540950858969236</v>
      </c>
      <c r="F79">
        <v>0.48827969805323801</v>
      </c>
      <c r="G79">
        <v>0.48827969805323801</v>
      </c>
      <c r="H79">
        <v>0.21938988717091501</v>
      </c>
      <c r="I79">
        <v>0.57041370664437896</v>
      </c>
      <c r="J79">
        <v>0.35375556354841098</v>
      </c>
      <c r="K79">
        <v>0.41560998514721798</v>
      </c>
      <c r="L79">
        <v>0.75692328187564595</v>
      </c>
      <c r="M79">
        <v>-0.85770260398757903</v>
      </c>
      <c r="N79" s="21">
        <v>0</v>
      </c>
      <c r="O79">
        <v>1.0071292807376</v>
      </c>
      <c r="P79">
        <v>0.99596969472172303</v>
      </c>
      <c r="Q79">
        <v>1.0212532839666999</v>
      </c>
      <c r="R79">
        <v>0.99331629056486903</v>
      </c>
      <c r="S79">
        <v>142.58999633789</v>
      </c>
      <c r="T79" s="27">
        <f>IF(C79,P79,R79)</f>
        <v>0.99596969472172303</v>
      </c>
      <c r="U79" s="27">
        <f>IF(D79 = 0,O79,Q79)</f>
        <v>1.0212532839666999</v>
      </c>
      <c r="V79" s="39">
        <f>S79*T79^(1-N79)</f>
        <v>142.01531512301992</v>
      </c>
      <c r="W79" s="38">
        <f>S79*U79^(N79+1)</f>
        <v>145.62050202086988</v>
      </c>
      <c r="X79" s="44">
        <f>0.5 * (D79-MAX($D$3:$D$151))/(MIN($D$3:$D$151)-MAX($D$3:$D$151)) + 0.75</f>
        <v>1.0106220124177365</v>
      </c>
      <c r="Y79" s="44">
        <f>AVERAGE(D79, F79, G79, H79, I79, J79, K79)</f>
        <v>0.42782538280688026</v>
      </c>
      <c r="Z79" s="22">
        <f>AI79^N79</f>
        <v>1</v>
      </c>
      <c r="AA79" s="22">
        <f>(Z79+AB79)/2</f>
        <v>1</v>
      </c>
      <c r="AB79" s="22">
        <f>AM79^N79</f>
        <v>1</v>
      </c>
      <c r="AC79" s="22">
        <v>1</v>
      </c>
      <c r="AD79" s="22">
        <v>1</v>
      </c>
      <c r="AE79" s="22">
        <v>1</v>
      </c>
      <c r="AF79" s="22">
        <f>PERCENTILE($L$2:$L$151, 0.05)</f>
        <v>-2.4581207071075768E-2</v>
      </c>
      <c r="AG79" s="22">
        <f>PERCENTILE($L$2:$L$151, 0.95)</f>
        <v>0.95085622292800409</v>
      </c>
      <c r="AH79" s="22">
        <f>MIN(MAX(L79,AF79), AG79)</f>
        <v>0.75692328187564595</v>
      </c>
      <c r="AI79" s="22">
        <f>AH79-$AH$152+1</f>
        <v>1.7815044889467218</v>
      </c>
      <c r="AJ79" s="22">
        <f>PERCENTILE($M$2:$M$151, 0.02)</f>
        <v>-1.1132593852637855</v>
      </c>
      <c r="AK79" s="22">
        <f>PERCENTILE($M$2:$M$151, 0.98)</f>
        <v>1.0497352809010159</v>
      </c>
      <c r="AL79" s="22">
        <f>MIN(MAX(M79,AJ79), AK79)</f>
        <v>-0.85770260398757903</v>
      </c>
      <c r="AM79" s="22">
        <f>AL79-$AL$152 + 1</f>
        <v>1.2555567812762065</v>
      </c>
      <c r="AN79" s="46">
        <v>0</v>
      </c>
      <c r="AO79" s="51">
        <v>1</v>
      </c>
      <c r="AP79" s="51">
        <v>1</v>
      </c>
      <c r="AQ79" s="21">
        <v>1</v>
      </c>
      <c r="AR79" s="17">
        <f>(AI79^4)*AB79*AE79*AN79</f>
        <v>0</v>
      </c>
      <c r="AS79" s="17">
        <f>(AM79^4) *Z79*AC79*AO79*(M79 &gt; 0)</f>
        <v>0</v>
      </c>
      <c r="AT79" s="17">
        <f>(AM79^4)*AA79*AP79*AQ79</f>
        <v>2.4851089421253829</v>
      </c>
      <c r="AU79" s="17">
        <f>MIN(AR79, 0.05*AR$152)</f>
        <v>0</v>
      </c>
      <c r="AV79" s="17">
        <f>MIN(AS79, 0.05*AS$152)</f>
        <v>0</v>
      </c>
      <c r="AW79" s="17">
        <f>MIN(AT79, 0.05*AT$152)</f>
        <v>2.4851089421253829</v>
      </c>
      <c r="AX79" s="14">
        <f>AU79/$AU$152</f>
        <v>0</v>
      </c>
      <c r="AY79" s="14">
        <f>AV79/$AV$152</f>
        <v>0</v>
      </c>
      <c r="AZ79" s="67">
        <f>AW79/$AW$152</f>
        <v>7.3081922208618653E-4</v>
      </c>
      <c r="BA79" s="21">
        <f>N79</f>
        <v>0</v>
      </c>
      <c r="BB79" s="66">
        <v>0</v>
      </c>
      <c r="BC79" s="15">
        <f>$D$158*AX79</f>
        <v>0</v>
      </c>
      <c r="BD79" s="19">
        <f>BC79-BB79</f>
        <v>0</v>
      </c>
      <c r="BE79" s="63">
        <f>(IF(BD79 &gt; 0, V79, W79))</f>
        <v>145.62050202086988</v>
      </c>
      <c r="BF79" s="63">
        <f>IF(BD79&gt;0, S79*(T79^(2-N79)), S79*(U79^(N79 + 2)))</f>
        <v>148.71541590169284</v>
      </c>
      <c r="BG79" s="46">
        <f>BD79/BE79</f>
        <v>0</v>
      </c>
      <c r="BH79" s="64" t="e">
        <f>BB79/BC79</f>
        <v>#DIV/0!</v>
      </c>
      <c r="BI79" s="66">
        <v>0</v>
      </c>
      <c r="BJ79" s="66">
        <v>0</v>
      </c>
      <c r="BK79" s="66">
        <v>0</v>
      </c>
      <c r="BL79" s="10">
        <f>SUM(BI79:BK79)</f>
        <v>0</v>
      </c>
      <c r="BM79" s="15">
        <f>AY79*$D$157</f>
        <v>0</v>
      </c>
      <c r="BN79" s="9">
        <f>BM79-BL79</f>
        <v>0</v>
      </c>
      <c r="BO79" s="48">
        <f>IF(BN79&gt;0,V79,W79)</f>
        <v>145.62050202086988</v>
      </c>
      <c r="BP79" s="48">
        <f xml:space="preserve"> IF(BN79 &gt;0, S79*T79^(2-N79), S79*U79^(N79+2))</f>
        <v>148.71541590169284</v>
      </c>
      <c r="BQ79" s="48">
        <f>IF(BN79&gt;0, S79*T79^(3-N79), S79*U79^(N79+3))</f>
        <v>151.87610686607738</v>
      </c>
      <c r="BR79" s="46">
        <f>BN79/BP79</f>
        <v>0</v>
      </c>
      <c r="BS79" s="64" t="e">
        <f>BL79/BM79</f>
        <v>#DIV/0!</v>
      </c>
      <c r="BT79" s="16">
        <f>BB79+BL79+BV79</f>
        <v>0</v>
      </c>
      <c r="BU79" s="69">
        <f>BC79+BM79+BW79</f>
        <v>6.9720153787022197</v>
      </c>
      <c r="BV79" s="66">
        <v>0</v>
      </c>
      <c r="BW79" s="15">
        <f>AZ79*$D$160</f>
        <v>6.9720153787022197</v>
      </c>
      <c r="BX79" s="37">
        <f>BW79-BV79</f>
        <v>6.9720153787022197</v>
      </c>
      <c r="BY79" s="54">
        <f>BX79*(BX79&lt;&gt;0)</f>
        <v>6.9720153787022197</v>
      </c>
      <c r="BZ79" s="26">
        <f>BY79/$BY$152</f>
        <v>1.3537893939227627E-2</v>
      </c>
      <c r="CA79" s="47">
        <f>BZ79 * $BX$152</f>
        <v>6.9720153787022197</v>
      </c>
      <c r="CB79" s="48">
        <f>IF(CA79&gt;0, V79, W79)</f>
        <v>142.01531512301992</v>
      </c>
      <c r="CC79" s="48">
        <f>IF(BX79&gt;0, S79*T79^(2-N79), S79*U79^(N79+2))</f>
        <v>141.44295004888343</v>
      </c>
      <c r="CD79" s="65">
        <f>CA79/CB79</f>
        <v>4.909340498003862E-2</v>
      </c>
      <c r="CE79" s="66">
        <v>0</v>
      </c>
      <c r="CF79" s="15">
        <f>AZ79*$CE$155</f>
        <v>4.696975140347921</v>
      </c>
      <c r="CG79" s="37">
        <f>CF79-CE79</f>
        <v>4.696975140347921</v>
      </c>
      <c r="CH79" s="54">
        <f>CG79*(CG79&lt;&gt;0)</f>
        <v>4.696975140347921</v>
      </c>
      <c r="CI79" s="26">
        <f>CH79/$CH$152</f>
        <v>7.3081922208618631E-4</v>
      </c>
      <c r="CJ79" s="47">
        <f>CI79 * $CG$152</f>
        <v>4.696975140347921</v>
      </c>
      <c r="CK79" s="48">
        <f>IF(CA79&gt;0,V79,W79)</f>
        <v>142.01531512301992</v>
      </c>
      <c r="CL79" s="65">
        <f>CJ79/CK79</f>
        <v>3.307372262124824E-2</v>
      </c>
      <c r="CM79" s="70">
        <f>N79</f>
        <v>0</v>
      </c>
      <c r="CN79" s="1">
        <f>BT79+BV79</f>
        <v>0</v>
      </c>
    </row>
    <row r="80" spans="1:92" x14ac:dyDescent="0.2">
      <c r="A80" s="29" t="s">
        <v>205</v>
      </c>
      <c r="B80">
        <v>1</v>
      </c>
      <c r="C80">
        <v>1</v>
      </c>
      <c r="D80">
        <v>0.55972832600878897</v>
      </c>
      <c r="E80">
        <v>0.44027167399120998</v>
      </c>
      <c r="F80">
        <v>0.35779816513761398</v>
      </c>
      <c r="G80">
        <v>0.35779816513761398</v>
      </c>
      <c r="H80">
        <v>0.108859172586711</v>
      </c>
      <c r="I80">
        <v>0.33242791475135802</v>
      </c>
      <c r="J80">
        <v>0.19023098523783799</v>
      </c>
      <c r="K80">
        <v>0.260891351850572</v>
      </c>
      <c r="L80">
        <v>0.68813506401577995</v>
      </c>
      <c r="M80">
        <v>0.76629690081193402</v>
      </c>
      <c r="N80" s="21">
        <v>0</v>
      </c>
      <c r="O80">
        <v>1.0028436106247001</v>
      </c>
      <c r="P80">
        <v>0.99318751676311301</v>
      </c>
      <c r="Q80">
        <v>1.0053994144831699</v>
      </c>
      <c r="R80">
        <v>0.97203198387349798</v>
      </c>
      <c r="S80">
        <v>2.13000011444091</v>
      </c>
      <c r="T80" s="27">
        <f>IF(C80,P80,R80)</f>
        <v>0.99318751676311301</v>
      </c>
      <c r="U80" s="27">
        <f>IF(D80 = 0,O80,Q80)</f>
        <v>1.0053994144831699</v>
      </c>
      <c r="V80" s="39">
        <f>S80*T80^(1-N80)</f>
        <v>2.1154895243667138</v>
      </c>
      <c r="W80" s="38">
        <f>S80*U80^(N80+1)</f>
        <v>2.1415008679079759</v>
      </c>
      <c r="X80" s="44">
        <f>0.5 * (D80-MAX($D$3:$D$151))/(MIN($D$3:$D$151)-MAX($D$3:$D$151)) + 0.75</f>
        <v>0.95711753410468603</v>
      </c>
      <c r="Y80" s="44">
        <f>AVERAGE(D80, F80, G80, H80, I80, J80, K80)</f>
        <v>0.30967629724435647</v>
      </c>
      <c r="Z80" s="22">
        <f>AI80^N80</f>
        <v>1</v>
      </c>
      <c r="AA80" s="22">
        <f>(Z80+AB80)/2</f>
        <v>1</v>
      </c>
      <c r="AB80" s="22">
        <f>AM80^N80</f>
        <v>1</v>
      </c>
      <c r="AC80" s="22">
        <v>1</v>
      </c>
      <c r="AD80" s="22">
        <v>1</v>
      </c>
      <c r="AE80" s="22">
        <v>1</v>
      </c>
      <c r="AF80" s="22">
        <f>PERCENTILE($L$2:$L$151, 0.05)</f>
        <v>-2.4581207071075768E-2</v>
      </c>
      <c r="AG80" s="22">
        <f>PERCENTILE($L$2:$L$151, 0.95)</f>
        <v>0.95085622292800409</v>
      </c>
      <c r="AH80" s="22">
        <f>MIN(MAX(L80,AF80), AG80)</f>
        <v>0.68813506401577995</v>
      </c>
      <c r="AI80" s="22">
        <f>AH80-$AH$152+1</f>
        <v>1.7127162710868558</v>
      </c>
      <c r="AJ80" s="22">
        <f>PERCENTILE($M$2:$M$151, 0.02)</f>
        <v>-1.1132593852637855</v>
      </c>
      <c r="AK80" s="22">
        <f>PERCENTILE($M$2:$M$151, 0.98)</f>
        <v>1.0497352809010159</v>
      </c>
      <c r="AL80" s="22">
        <f>MIN(MAX(M80,AJ80), AK80)</f>
        <v>0.76629690081193402</v>
      </c>
      <c r="AM80" s="22">
        <f>AL80-$AL$152 + 1</f>
        <v>2.8795562860757196</v>
      </c>
      <c r="AN80" s="46">
        <v>0</v>
      </c>
      <c r="AO80" s="74">
        <v>0.39</v>
      </c>
      <c r="AP80" s="51">
        <v>0.76</v>
      </c>
      <c r="AQ80" s="50">
        <v>1</v>
      </c>
      <c r="AR80" s="17">
        <f>(AI80^4)*AB80*AE80*AN80</f>
        <v>0</v>
      </c>
      <c r="AS80" s="17">
        <f>(AM80^4) *Z80*AC80*AO80*(M80 &gt; 0)</f>
        <v>26.814326616243278</v>
      </c>
      <c r="AT80" s="17">
        <f>(AM80^4)*AA80*AP80*AQ80</f>
        <v>52.253559559858694</v>
      </c>
      <c r="AU80" s="17">
        <f>MIN(AR80, 0.05*AR$152)</f>
        <v>0</v>
      </c>
      <c r="AV80" s="17">
        <f>MIN(AS80, 0.05*AS$152)</f>
        <v>26.814326616243278</v>
      </c>
      <c r="AW80" s="17">
        <f>MIN(AT80, 0.05*AT$152)</f>
        <v>52.253559559858694</v>
      </c>
      <c r="AX80" s="14">
        <f>AU80/$AU$152</f>
        <v>0</v>
      </c>
      <c r="AY80" s="14">
        <f>AV80/$AV$152</f>
        <v>1.746111717613873E-2</v>
      </c>
      <c r="AZ80" s="67">
        <f>AW80/$AW$152</f>
        <v>1.5366692824383802E-2</v>
      </c>
      <c r="BA80" s="21">
        <f>N80</f>
        <v>0</v>
      </c>
      <c r="BB80" s="66">
        <v>0</v>
      </c>
      <c r="BC80" s="15">
        <f>$D$158*AX80</f>
        <v>0</v>
      </c>
      <c r="BD80" s="19">
        <f>BC80-BB80</f>
        <v>0</v>
      </c>
      <c r="BE80" s="63">
        <f>(IF(BD80 &gt; 0, V80, W80))</f>
        <v>2.1415008679079759</v>
      </c>
      <c r="BF80" s="63">
        <f>IF(BD80&gt;0, S80*(T80^(2-N80)), S80*(U80^(N80 + 2)))</f>
        <v>2.1530637187098796</v>
      </c>
      <c r="BG80" s="46">
        <f>BD80/BE80</f>
        <v>0</v>
      </c>
      <c r="BH80" s="64" t="e">
        <f>BB80/BC80</f>
        <v>#DIV/0!</v>
      </c>
      <c r="BI80" s="66">
        <v>2</v>
      </c>
      <c r="BJ80" s="66">
        <v>532</v>
      </c>
      <c r="BK80" s="66">
        <v>0</v>
      </c>
      <c r="BL80" s="10">
        <f>SUM(BI80:BK80)</f>
        <v>534</v>
      </c>
      <c r="BM80" s="15">
        <f>AY80*$D$157</f>
        <v>3167.4117335172132</v>
      </c>
      <c r="BN80" s="9">
        <f>BM80-BL80</f>
        <v>2633.4117335172132</v>
      </c>
      <c r="BO80" s="48">
        <f>IF(BN80&gt;0,V80,W80)</f>
        <v>2.1154895243667138</v>
      </c>
      <c r="BP80" s="48">
        <f xml:space="preserve"> IF(BN80 &gt;0, S80*T80^(2-N80), S80*U80^(N80+2))</f>
        <v>2.1010777874441557</v>
      </c>
      <c r="BQ80" s="48">
        <f>IF(BN80&gt;0, S80*T80^(3-N80), S80*U80^(N80+3))</f>
        <v>2.0867642302377964</v>
      </c>
      <c r="BR80" s="46">
        <f>BN80/BP80</f>
        <v>1253.3623215923919</v>
      </c>
      <c r="BS80" s="64">
        <f>BL80/BM80</f>
        <v>0.16859191192268089</v>
      </c>
      <c r="BT80" s="16">
        <f>BB80+BL80+BV80</f>
        <v>668</v>
      </c>
      <c r="BU80" s="69">
        <f>BC80+BM80+BW80</f>
        <v>3314.0099830618346</v>
      </c>
      <c r="BV80" s="66">
        <v>134</v>
      </c>
      <c r="BW80" s="15">
        <f>AZ80*$D$160</f>
        <v>146.59824954462147</v>
      </c>
      <c r="BX80" s="37">
        <f>BW80-BV80</f>
        <v>12.598249544621467</v>
      </c>
      <c r="BY80" s="54">
        <f>BX80*(BX80&lt;&gt;0)</f>
        <v>12.598249544621467</v>
      </c>
      <c r="BZ80" s="26">
        <f>BY80/$BY$152</f>
        <v>2.4462620474993167E-2</v>
      </c>
      <c r="CA80" s="47">
        <f>BZ80 * $BX$152</f>
        <v>12.598249544621467</v>
      </c>
      <c r="CB80" s="48">
        <f>IF(CA80&gt;0, V80, W80)</f>
        <v>2.1154895243667138</v>
      </c>
      <c r="CC80" s="48">
        <f>IF(BX80&gt;0, S80*T80^(2-N80), S80*U80^(N80+2))</f>
        <v>2.1010777874441557</v>
      </c>
      <c r="CD80" s="65">
        <f>CA80/CB80</f>
        <v>5.9552408081022472</v>
      </c>
      <c r="CE80" s="66">
        <v>0</v>
      </c>
      <c r="CF80" s="15">
        <f>AZ80*$CE$155</f>
        <v>98.76173478231469</v>
      </c>
      <c r="CG80" s="37">
        <f>CF80-CE80</f>
        <v>98.76173478231469</v>
      </c>
      <c r="CH80" s="54">
        <f>CG80*(CG80&lt;&gt;0)</f>
        <v>98.76173478231469</v>
      </c>
      <c r="CI80" s="26">
        <f>CH80/$CH$152</f>
        <v>1.5366692824383797E-2</v>
      </c>
      <c r="CJ80" s="47">
        <f>CI80 * $CG$152</f>
        <v>98.76173478231469</v>
      </c>
      <c r="CK80" s="48">
        <f>IF(CA80&gt;0,V80,W80)</f>
        <v>2.1154895243667138</v>
      </c>
      <c r="CL80" s="65">
        <f>CJ80/CK80</f>
        <v>46.685050266027524</v>
      </c>
      <c r="CM80" s="70">
        <f>N80</f>
        <v>0</v>
      </c>
      <c r="CN80" s="1">
        <f>BT80+BV80</f>
        <v>802</v>
      </c>
    </row>
    <row r="81" spans="1:92" x14ac:dyDescent="0.2">
      <c r="A81" s="29" t="s">
        <v>159</v>
      </c>
      <c r="B81">
        <v>1</v>
      </c>
      <c r="C81">
        <v>1</v>
      </c>
      <c r="D81">
        <v>0.74572317262830401</v>
      </c>
      <c r="E81">
        <v>0.25427682737169499</v>
      </c>
      <c r="F81">
        <v>0.92230769230769205</v>
      </c>
      <c r="G81">
        <v>0.92230769230769205</v>
      </c>
      <c r="H81">
        <v>8.9285714285714204E-2</v>
      </c>
      <c r="I81">
        <v>0.42261904761904701</v>
      </c>
      <c r="J81">
        <v>0.194252010381913</v>
      </c>
      <c r="K81">
        <v>0.42327310736860202</v>
      </c>
      <c r="L81">
        <v>0.86513030508818001</v>
      </c>
      <c r="M81">
        <v>2.81724955642286E-2</v>
      </c>
      <c r="N81" s="21">
        <v>0</v>
      </c>
      <c r="O81">
        <v>1.0028469488328</v>
      </c>
      <c r="P81">
        <v>0.97797251212299496</v>
      </c>
      <c r="Q81">
        <v>1.04986722734424</v>
      </c>
      <c r="R81">
        <v>0.98887033947867797</v>
      </c>
      <c r="S81">
        <v>203.100006103515</v>
      </c>
      <c r="T81" s="27">
        <f>IF(C81,P81,R81)</f>
        <v>0.97797251212299496</v>
      </c>
      <c r="U81" s="27">
        <f>IF(D81 = 0,O81,Q81)</f>
        <v>1.04986722734424</v>
      </c>
      <c r="V81" s="39">
        <f>S81*T81^(1-N81)</f>
        <v>198.62622318125017</v>
      </c>
      <c r="W81" s="38">
        <f>S81*U81^(N81+1)</f>
        <v>213.22804028149551</v>
      </c>
      <c r="X81" s="44">
        <f>0.5 * (D81-MAX($D$3:$D$151))/(MIN($D$3:$D$151)-MAX($D$3:$D$151)) + 0.75</f>
        <v>0.85827329694220833</v>
      </c>
      <c r="Y81" s="44">
        <f>AVERAGE(D81, F81, G81, H81, I81, J81, K81)</f>
        <v>0.53139549098556638</v>
      </c>
      <c r="Z81" s="22">
        <f>AI81^N81</f>
        <v>1</v>
      </c>
      <c r="AA81" s="22">
        <f>(Z81+AB81)/2</f>
        <v>1</v>
      </c>
      <c r="AB81" s="22">
        <f>AM81^N81</f>
        <v>1</v>
      </c>
      <c r="AC81" s="22">
        <v>1</v>
      </c>
      <c r="AD81" s="22">
        <v>1</v>
      </c>
      <c r="AE81" s="22">
        <v>1</v>
      </c>
      <c r="AF81" s="22">
        <f>PERCENTILE($L$2:$L$151, 0.05)</f>
        <v>-2.4581207071075768E-2</v>
      </c>
      <c r="AG81" s="22">
        <f>PERCENTILE($L$2:$L$151, 0.95)</f>
        <v>0.95085622292800409</v>
      </c>
      <c r="AH81" s="22">
        <f>MIN(MAX(L81,AF81), AG81)</f>
        <v>0.86513030508818001</v>
      </c>
      <c r="AI81" s="22">
        <f>AH81-$AH$152+1</f>
        <v>1.8897115121592558</v>
      </c>
      <c r="AJ81" s="22">
        <f>PERCENTILE($M$2:$M$151, 0.02)</f>
        <v>-1.1132593852637855</v>
      </c>
      <c r="AK81" s="22">
        <f>PERCENTILE($M$2:$M$151, 0.98)</f>
        <v>1.0497352809010159</v>
      </c>
      <c r="AL81" s="22">
        <f>MIN(MAX(M81,AJ81), AK81)</f>
        <v>2.81724955642286E-2</v>
      </c>
      <c r="AM81" s="22">
        <f>AL81-$AL$152 + 1</f>
        <v>2.1414318808280139</v>
      </c>
      <c r="AN81" s="46">
        <v>1</v>
      </c>
      <c r="AO81" s="51">
        <v>1</v>
      </c>
      <c r="AP81" s="51">
        <v>1</v>
      </c>
      <c r="AQ81" s="21">
        <v>1</v>
      </c>
      <c r="AR81" s="17">
        <f>(AI81^4)*AB81*AE81*AN81</f>
        <v>12.752109557487278</v>
      </c>
      <c r="AS81" s="17">
        <f>(AM81^4) *Z81*AC81*AO81*(M81 &gt; 0)</f>
        <v>21.028924220708546</v>
      </c>
      <c r="AT81" s="17">
        <f>(AM81^4)*AA81*AP81*AQ81</f>
        <v>21.028924220708546</v>
      </c>
      <c r="AU81" s="17">
        <f>MIN(AR81, 0.05*AR$152)</f>
        <v>12.752109557487278</v>
      </c>
      <c r="AV81" s="17">
        <f>MIN(AS81, 0.05*AS$152)</f>
        <v>21.028924220708546</v>
      </c>
      <c r="AW81" s="17">
        <f>MIN(AT81, 0.05*AT$152)</f>
        <v>21.028924220708546</v>
      </c>
      <c r="AX81" s="14">
        <f>AU81/$AU$152</f>
        <v>2.2894500810864294E-2</v>
      </c>
      <c r="AY81" s="14">
        <f>AV81/$AV$152</f>
        <v>1.3693743466356618E-2</v>
      </c>
      <c r="AZ81" s="67">
        <f>AW81/$AW$152</f>
        <v>6.1841723635438902E-3</v>
      </c>
      <c r="BA81" s="21">
        <f>N81</f>
        <v>0</v>
      </c>
      <c r="BB81" s="66">
        <v>1828</v>
      </c>
      <c r="BC81" s="15">
        <f>$D$158*AX81</f>
        <v>2924.520639078994</v>
      </c>
      <c r="BD81" s="19">
        <f>BC81-BB81</f>
        <v>1096.520639078994</v>
      </c>
      <c r="BE81" s="63">
        <f>(IF(BD81 &gt; 0, V81, W81))</f>
        <v>198.62622318125017</v>
      </c>
      <c r="BF81" s="63">
        <f>IF(BD81&gt;0, S81*(T81^(2-N81)), S81*(U81^(N81 + 2)))</f>
        <v>194.25098645806989</v>
      </c>
      <c r="BG81" s="46">
        <f>BD81/BE81</f>
        <v>5.5205230282126356</v>
      </c>
      <c r="BH81" s="64">
        <f>BB81/BC81</f>
        <v>0.62505970228874286</v>
      </c>
      <c r="BI81" s="66">
        <v>203</v>
      </c>
      <c r="BJ81" s="66">
        <v>1016</v>
      </c>
      <c r="BK81" s="66">
        <v>0</v>
      </c>
      <c r="BL81" s="10">
        <f>SUM(BI81:BK81)</f>
        <v>1219</v>
      </c>
      <c r="BM81" s="15">
        <f>AY81*$D$157</f>
        <v>2484.017677310158</v>
      </c>
      <c r="BN81" s="9">
        <f>BM81-BL81</f>
        <v>1265.017677310158</v>
      </c>
      <c r="BO81" s="48">
        <f>IF(BN81&gt;0,V81,W81)</f>
        <v>198.62622318125017</v>
      </c>
      <c r="BP81" s="48">
        <f xml:space="preserve"> IF(BN81 &gt;0, S81*T81^(2-N81), S81*U81^(N81+2))</f>
        <v>194.25098645806989</v>
      </c>
      <c r="BQ81" s="48">
        <f>IF(BN81&gt;0, S81*T81^(3-N81), S81*U81^(N81+3))</f>
        <v>189.97212520876849</v>
      </c>
      <c r="BR81" s="46">
        <f>BN81/BP81</f>
        <v>6.5122844438332814</v>
      </c>
      <c r="BS81" s="64">
        <f>BL81/BM81</f>
        <v>0.49073724842409561</v>
      </c>
      <c r="BT81" s="16">
        <f>BB81+BL81+BV81</f>
        <v>3047</v>
      </c>
      <c r="BU81" s="69">
        <f>BC81+BM81+BW81</f>
        <v>5467.535320737361</v>
      </c>
      <c r="BV81" s="66">
        <v>0</v>
      </c>
      <c r="BW81" s="15">
        <f>AZ81*$D$160</f>
        <v>58.997004348208712</v>
      </c>
      <c r="BX81" s="37">
        <f>BW81-BV81</f>
        <v>58.997004348208712</v>
      </c>
      <c r="BY81" s="54">
        <f>BX81*(BX81&lt;&gt;0)</f>
        <v>58.997004348208712</v>
      </c>
      <c r="BZ81" s="26">
        <f>BY81/$BY$152</f>
        <v>0.1145572899965219</v>
      </c>
      <c r="CA81" s="47">
        <f>BZ81 * $BX$152</f>
        <v>58.997004348208712</v>
      </c>
      <c r="CB81" s="48">
        <f>IF(CA81&gt;0, V81, W81)</f>
        <v>198.62622318125017</v>
      </c>
      <c r="CC81" s="48">
        <f>IF(BX81&gt;0, S81*T81^(2-N81), S81*U81^(N81+2))</f>
        <v>194.25098645806989</v>
      </c>
      <c r="CD81" s="65">
        <f>CA81/CB81</f>
        <v>0.29702525378218986</v>
      </c>
      <c r="CE81" s="66">
        <v>0</v>
      </c>
      <c r="CF81" s="15">
        <f>AZ81*$CE$155</f>
        <v>39.745675780496583</v>
      </c>
      <c r="CG81" s="37">
        <f>CF81-CE81</f>
        <v>39.745675780496583</v>
      </c>
      <c r="CH81" s="54">
        <f>CG81*(CG81&lt;&gt;0)</f>
        <v>39.745675780496583</v>
      </c>
      <c r="CI81" s="26">
        <f>CH81/$CH$152</f>
        <v>6.1841723635438885E-3</v>
      </c>
      <c r="CJ81" s="47">
        <f>CI81 * $CG$152</f>
        <v>39.745675780496583</v>
      </c>
      <c r="CK81" s="48">
        <f>IF(CA81&gt;0,V81,W81)</f>
        <v>198.62622318125017</v>
      </c>
      <c r="CL81" s="65">
        <f>CJ81/CK81</f>
        <v>0.20010286227024468</v>
      </c>
      <c r="CM81" s="70">
        <f>N81</f>
        <v>0</v>
      </c>
      <c r="CN81" s="1">
        <f>BT81+BV81</f>
        <v>3047</v>
      </c>
    </row>
    <row r="82" spans="1:92" x14ac:dyDescent="0.2">
      <c r="A82" s="29" t="s">
        <v>143</v>
      </c>
      <c r="B82">
        <v>0</v>
      </c>
      <c r="C82">
        <v>0</v>
      </c>
      <c r="D82">
        <v>0.19057131442269201</v>
      </c>
      <c r="E82">
        <v>0.80942868557730696</v>
      </c>
      <c r="F82">
        <v>0.14660309892729401</v>
      </c>
      <c r="G82">
        <v>0.14660309892729401</v>
      </c>
      <c r="H82">
        <v>0.26410363560384398</v>
      </c>
      <c r="I82">
        <v>0.50564145424153695</v>
      </c>
      <c r="J82">
        <v>0.36543364155097302</v>
      </c>
      <c r="K82">
        <v>0.23145994103442299</v>
      </c>
      <c r="L82">
        <v>0.73526533098643299</v>
      </c>
      <c r="M82">
        <v>-0.64592095596038102</v>
      </c>
      <c r="N82" s="21">
        <v>0</v>
      </c>
      <c r="O82">
        <v>1.03406711892296</v>
      </c>
      <c r="P82">
        <v>0.97895887925649605</v>
      </c>
      <c r="Q82">
        <v>1.00484472251875</v>
      </c>
      <c r="R82">
        <v>0.99253144433339602</v>
      </c>
      <c r="S82">
        <v>843.97998046875</v>
      </c>
      <c r="T82" s="27">
        <f>IF(C82,P82,R82)</f>
        <v>0.99253144433339602</v>
      </c>
      <c r="U82" s="27">
        <f>IF(D82 = 0,O82,Q82)</f>
        <v>1.00484472251875</v>
      </c>
      <c r="V82" s="39">
        <f>S82*T82^(1-N82)</f>
        <v>837.67666900311986</v>
      </c>
      <c r="W82" s="38">
        <f>S82*U82^(N82+1)</f>
        <v>848.06882928550112</v>
      </c>
      <c r="X82" s="44">
        <f>0.5 * (D82-MAX($D$3:$D$151))/(MIN($D$3:$D$151)-MAX($D$3:$D$151)) + 0.75</f>
        <v>1.1533006212525383</v>
      </c>
      <c r="Y82" s="44">
        <f>AVERAGE(D82, F82, G82, H82, I82, J82, K82)</f>
        <v>0.26434516924400814</v>
      </c>
      <c r="Z82" s="22">
        <f>AI82^N82</f>
        <v>1</v>
      </c>
      <c r="AA82" s="22">
        <f>(Z82+AB82)/2</f>
        <v>1</v>
      </c>
      <c r="AB82" s="22">
        <f>AM82^N82</f>
        <v>1</v>
      </c>
      <c r="AC82" s="22">
        <v>1</v>
      </c>
      <c r="AD82" s="22">
        <v>1</v>
      </c>
      <c r="AE82" s="22">
        <v>1</v>
      </c>
      <c r="AF82" s="22">
        <f>PERCENTILE($L$2:$L$151, 0.05)</f>
        <v>-2.4581207071075768E-2</v>
      </c>
      <c r="AG82" s="22">
        <f>PERCENTILE($L$2:$L$151, 0.95)</f>
        <v>0.95085622292800409</v>
      </c>
      <c r="AH82" s="22">
        <f>MIN(MAX(L82,AF82), AG82)</f>
        <v>0.73526533098643299</v>
      </c>
      <c r="AI82" s="22">
        <f>AH82-$AH$152+1</f>
        <v>1.7598465380575088</v>
      </c>
      <c r="AJ82" s="22">
        <f>PERCENTILE($M$2:$M$151, 0.02)</f>
        <v>-1.1132593852637855</v>
      </c>
      <c r="AK82" s="22">
        <f>PERCENTILE($M$2:$M$151, 0.98)</f>
        <v>1.0497352809010159</v>
      </c>
      <c r="AL82" s="22">
        <f>MIN(MAX(M82,AJ82), AK82)</f>
        <v>-0.64592095596038102</v>
      </c>
      <c r="AM82" s="22">
        <f>AL82-$AL$152 + 1</f>
        <v>1.4673384293034046</v>
      </c>
      <c r="AN82" s="46">
        <v>1</v>
      </c>
      <c r="AO82" s="51">
        <v>1</v>
      </c>
      <c r="AP82" s="51">
        <v>1</v>
      </c>
      <c r="AQ82" s="21">
        <v>1</v>
      </c>
      <c r="AR82" s="17">
        <f>(AI82^4)*AB82*AE82*AN82</f>
        <v>9.5917796371360424</v>
      </c>
      <c r="AS82" s="17">
        <f>(AM82^4) *Z82*AC82*AO82*(M82 &gt; 0)</f>
        <v>0</v>
      </c>
      <c r="AT82" s="17">
        <f>(AM82^4)*AA82*AP82*AQ82</f>
        <v>4.6357623834070161</v>
      </c>
      <c r="AU82" s="17">
        <f>MIN(AR82, 0.05*AR$152)</f>
        <v>9.5917796371360424</v>
      </c>
      <c r="AV82" s="17">
        <f>MIN(AS82, 0.05*AS$152)</f>
        <v>0</v>
      </c>
      <c r="AW82" s="17">
        <f>MIN(AT82, 0.05*AT$152)</f>
        <v>4.6357623834070161</v>
      </c>
      <c r="AX82" s="14">
        <f>AU82/$AU$152</f>
        <v>1.7220602261145673E-2</v>
      </c>
      <c r="AY82" s="14">
        <f>AV82/$AV$152</f>
        <v>0</v>
      </c>
      <c r="AZ82" s="67">
        <f>AW82/$AW$152</f>
        <v>1.3632819879197831E-3</v>
      </c>
      <c r="BA82" s="21">
        <f>N82</f>
        <v>0</v>
      </c>
      <c r="BB82" s="66">
        <v>2532</v>
      </c>
      <c r="BC82" s="15">
        <f>$D$158*AX82</f>
        <v>2199.7425122364871</v>
      </c>
      <c r="BD82" s="19">
        <f>BC82-BB82</f>
        <v>-332.25748776351293</v>
      </c>
      <c r="BE82" s="63">
        <f>(IF(BD82 &gt; 0, V82, W82))</f>
        <v>848.06882928550112</v>
      </c>
      <c r="BF82" s="63">
        <f>IF(BD82&gt;0, S82*(T82^(2-N82)), S82*(U82^(N82 + 2)))</f>
        <v>852.17748744019059</v>
      </c>
      <c r="BG82" s="46">
        <f>BD82/BE82</f>
        <v>-0.39178127563471493</v>
      </c>
      <c r="BH82" s="64">
        <f>BB82/BC82</f>
        <v>1.1510438089527604</v>
      </c>
      <c r="BI82" s="66">
        <v>0</v>
      </c>
      <c r="BJ82" s="66">
        <v>844</v>
      </c>
      <c r="BK82" s="66">
        <v>0</v>
      </c>
      <c r="BL82" s="10">
        <f>SUM(BI82:BK82)</f>
        <v>844</v>
      </c>
      <c r="BM82" s="15">
        <f>AY82*$D$157</f>
        <v>0</v>
      </c>
      <c r="BN82" s="9">
        <f>BM82-BL82</f>
        <v>-844</v>
      </c>
      <c r="BO82" s="48">
        <f>IF(BN82&gt;0,V82,W82)</f>
        <v>848.06882928550112</v>
      </c>
      <c r="BP82" s="48">
        <f xml:space="preserve"> IF(BN82 &gt;0, S82*T82^(2-N82), S82*U82^(N82+2))</f>
        <v>852.17748744019059</v>
      </c>
      <c r="BQ82" s="48">
        <f>IF(BN82&gt;0, S82*T82^(3-N82), S82*U82^(N82+3))</f>
        <v>856.30605090356391</v>
      </c>
      <c r="BR82" s="46">
        <f>BN82/BP82</f>
        <v>-0.99040400907004189</v>
      </c>
      <c r="BS82" s="64" t="e">
        <f>BL82/BM82</f>
        <v>#DIV/0!</v>
      </c>
      <c r="BT82" s="16">
        <f>BB82+BL82+BV82</f>
        <v>3376</v>
      </c>
      <c r="BU82" s="69">
        <f>BC82+BM82+BW82</f>
        <v>2212.7482224012419</v>
      </c>
      <c r="BV82" s="66">
        <v>0</v>
      </c>
      <c r="BW82" s="15">
        <f>AZ82*$D$160</f>
        <v>13.005710164754731</v>
      </c>
      <c r="BX82" s="37">
        <f>BW82-BV82</f>
        <v>13.005710164754731</v>
      </c>
      <c r="BY82" s="54">
        <f>BX82*(BX82&lt;&gt;0)</f>
        <v>13.005710164754731</v>
      </c>
      <c r="BZ82" s="26">
        <f>BY82/$BY$152</f>
        <v>2.5253806145154847E-2</v>
      </c>
      <c r="CA82" s="47">
        <f>BZ82 * $BX$152</f>
        <v>13.005710164754731</v>
      </c>
      <c r="CB82" s="48">
        <f>IF(CA82&gt;0, V82, W82)</f>
        <v>837.67666900311986</v>
      </c>
      <c r="CC82" s="48">
        <f>IF(BX82&gt;0, S82*T82^(2-N82), S82*U82^(N82+2))</f>
        <v>831.42043417005459</v>
      </c>
      <c r="CD82" s="65">
        <f>CA82/CB82</f>
        <v>1.5525931001793596E-2</v>
      </c>
      <c r="CE82" s="66">
        <v>0</v>
      </c>
      <c r="CF82" s="15">
        <f>AZ82*$CE$155</f>
        <v>8.7618133363604453</v>
      </c>
      <c r="CG82" s="37">
        <f>CF82-CE82</f>
        <v>8.7618133363604453</v>
      </c>
      <c r="CH82" s="54">
        <f>CG82*(CG82&lt;&gt;0)</f>
        <v>8.7618133363604453</v>
      </c>
      <c r="CI82" s="26">
        <f>CH82/$CH$152</f>
        <v>1.3632819879197827E-3</v>
      </c>
      <c r="CJ82" s="47">
        <f>CI82 * $CG$152</f>
        <v>8.7618133363604453</v>
      </c>
      <c r="CK82" s="48">
        <f>IF(CA82&gt;0,V82,W82)</f>
        <v>837.67666900311986</v>
      </c>
      <c r="CL82" s="65">
        <f>CJ82/CK82</f>
        <v>1.045966022521252E-2</v>
      </c>
      <c r="CM82" s="70">
        <f>N82</f>
        <v>0</v>
      </c>
      <c r="CN82" s="1">
        <f>BT82+BV82</f>
        <v>3376</v>
      </c>
    </row>
    <row r="83" spans="1:92" x14ac:dyDescent="0.2">
      <c r="A83" s="29" t="s">
        <v>206</v>
      </c>
      <c r="B83">
        <v>1</v>
      </c>
      <c r="C83">
        <v>1</v>
      </c>
      <c r="D83">
        <v>0.36675988813423799</v>
      </c>
      <c r="E83">
        <v>0.63324011186576101</v>
      </c>
      <c r="F83">
        <v>4.5689312673817997E-2</v>
      </c>
      <c r="G83">
        <v>4.5689312673817997E-2</v>
      </c>
      <c r="H83">
        <v>9.1099038863351398E-2</v>
      </c>
      <c r="I83">
        <v>0.14542415378186299</v>
      </c>
      <c r="J83">
        <v>0.115099959326856</v>
      </c>
      <c r="K83">
        <v>7.2517846289230595E-2</v>
      </c>
      <c r="L83">
        <v>0.64547121146271702</v>
      </c>
      <c r="M83">
        <v>0.89469403897970601</v>
      </c>
      <c r="N83" s="21">
        <v>0</v>
      </c>
      <c r="O83">
        <v>1.0131447626021299</v>
      </c>
      <c r="P83">
        <v>0.95156958995547702</v>
      </c>
      <c r="Q83">
        <v>1.0185718637494401</v>
      </c>
      <c r="R83">
        <v>0.98622114938544403</v>
      </c>
      <c r="S83">
        <v>4.7699999809265101</v>
      </c>
      <c r="T83" s="27">
        <f>IF(C83,P83,R83)</f>
        <v>0.95156958995547702</v>
      </c>
      <c r="U83" s="27">
        <f>IF(D83 = 0,O83,Q83)</f>
        <v>1.0185718637494401</v>
      </c>
      <c r="V83" s="39">
        <f>S83*T83^(1-N83)</f>
        <v>4.5389869259378726</v>
      </c>
      <c r="W83" s="38">
        <f>S83*U83^(N83+1)</f>
        <v>4.8585877706571088</v>
      </c>
      <c r="X83" s="44">
        <f>0.5 * (D83-MAX($D$3:$D$151))/(MIN($D$3:$D$151)-MAX($D$3:$D$151)) + 0.75</f>
        <v>1.0596677842047</v>
      </c>
      <c r="Y83" s="44">
        <f>AVERAGE(D83, F83, G83, H83, I83, J83, K83)</f>
        <v>0.12603993024902499</v>
      </c>
      <c r="Z83" s="22">
        <f>AI83^N83</f>
        <v>1</v>
      </c>
      <c r="AA83" s="22">
        <f>(Z83+AB83)/2</f>
        <v>1</v>
      </c>
      <c r="AB83" s="22">
        <f>AM83^N83</f>
        <v>1</v>
      </c>
      <c r="AC83" s="22">
        <v>1</v>
      </c>
      <c r="AD83" s="22">
        <v>1</v>
      </c>
      <c r="AE83" s="22">
        <v>1</v>
      </c>
      <c r="AF83" s="22">
        <f>PERCENTILE($L$2:$L$151, 0.05)</f>
        <v>-2.4581207071075768E-2</v>
      </c>
      <c r="AG83" s="22">
        <f>PERCENTILE($L$2:$L$151, 0.95)</f>
        <v>0.95085622292800409</v>
      </c>
      <c r="AH83" s="22">
        <f>MIN(MAX(L83,AF83), AG83)</f>
        <v>0.64547121146271702</v>
      </c>
      <c r="AI83" s="22">
        <f>AH83-$AH$152+1</f>
        <v>1.6700524185337928</v>
      </c>
      <c r="AJ83" s="22">
        <f>PERCENTILE($M$2:$M$151, 0.02)</f>
        <v>-1.1132593852637855</v>
      </c>
      <c r="AK83" s="22">
        <f>PERCENTILE($M$2:$M$151, 0.98)</f>
        <v>1.0497352809010159</v>
      </c>
      <c r="AL83" s="22">
        <f>MIN(MAX(M83,AJ83), AK83)</f>
        <v>0.89469403897970601</v>
      </c>
      <c r="AM83" s="22">
        <f>AL83-$AL$152 + 1</f>
        <v>3.0079534242434915</v>
      </c>
      <c r="AN83" s="46">
        <v>0</v>
      </c>
      <c r="AO83" s="74">
        <v>0.39</v>
      </c>
      <c r="AP83" s="51">
        <v>0.76</v>
      </c>
      <c r="AQ83" s="50">
        <v>1</v>
      </c>
      <c r="AR83" s="17">
        <f>(AI83^4)*AB83*AE83*AN83</f>
        <v>0</v>
      </c>
      <c r="AS83" s="17">
        <f>(AM83^4) *Z83*AC83*AO83*(M83 &gt; 0)</f>
        <v>31.926332776767072</v>
      </c>
      <c r="AT83" s="17">
        <f>(AM83^4)*AA83*AP83*AQ83</f>
        <v>62.215417718828135</v>
      </c>
      <c r="AU83" s="17">
        <f>MIN(AR83, 0.05*AR$152)</f>
        <v>0</v>
      </c>
      <c r="AV83" s="17">
        <f>MIN(AS83, 0.05*AS$152)</f>
        <v>31.926332776767072</v>
      </c>
      <c r="AW83" s="17">
        <f>MIN(AT83, 0.05*AT$152)</f>
        <v>62.215417718828135</v>
      </c>
      <c r="AX83" s="14">
        <f>AU83/$AU$152</f>
        <v>0</v>
      </c>
      <c r="AY83" s="14">
        <f>AV83/$AV$152</f>
        <v>2.0789984607774224E-2</v>
      </c>
      <c r="AZ83" s="67">
        <f>AW83/$AW$152</f>
        <v>1.8296269595390269E-2</v>
      </c>
      <c r="BA83" s="21">
        <f>N83</f>
        <v>0</v>
      </c>
      <c r="BB83" s="66">
        <v>0</v>
      </c>
      <c r="BC83" s="15">
        <f>$D$158*AX83</f>
        <v>0</v>
      </c>
      <c r="BD83" s="19">
        <f>BC83-BB83</f>
        <v>0</v>
      </c>
      <c r="BE83" s="63">
        <f>(IF(BD83 &gt; 0, V83, W83))</f>
        <v>4.8585877706571088</v>
      </c>
      <c r="BF83" s="63">
        <f>IF(BD83&gt;0, S83*(T83^(2-N83)), S83*(U83^(N83 + 2)))</f>
        <v>4.9488208007484484</v>
      </c>
      <c r="BG83" s="46">
        <f>BD83/BE83</f>
        <v>0</v>
      </c>
      <c r="BH83" s="64" t="e">
        <f>BB83/BC83</f>
        <v>#DIV/0!</v>
      </c>
      <c r="BI83" s="66">
        <v>0</v>
      </c>
      <c r="BJ83" s="66">
        <v>935</v>
      </c>
      <c r="BK83" s="66">
        <v>105</v>
      </c>
      <c r="BL83" s="10">
        <f>SUM(BI83:BK83)</f>
        <v>1040</v>
      </c>
      <c r="BM83" s="15">
        <f>AY83*$D$157</f>
        <v>3771.2616278810287</v>
      </c>
      <c r="BN83" s="9">
        <f>BM83-BL83</f>
        <v>2731.2616278810287</v>
      </c>
      <c r="BO83" s="48">
        <f>IF(BN83&gt;0,V83,W83)</f>
        <v>4.5389869259378726</v>
      </c>
      <c r="BP83" s="48">
        <f xml:space="preserve"> IF(BN83 &gt;0, S83*T83^(2-N83), S83*U83^(N83+2))</f>
        <v>4.319161927927972</v>
      </c>
      <c r="BQ83" s="48">
        <f>IF(BN83&gt;0, S83*T83^(3-N83), S83*U83^(N83+3))</f>
        <v>4.1099831447097284</v>
      </c>
      <c r="BR83" s="46">
        <f>BN83/BP83</f>
        <v>632.3591644528351</v>
      </c>
      <c r="BS83" s="64">
        <f>BL83/BM83</f>
        <v>0.27576978279927722</v>
      </c>
      <c r="BT83" s="16">
        <f>BB83+BL83+BV83</f>
        <v>1221</v>
      </c>
      <c r="BU83" s="69">
        <f>BC83+BM83+BW83</f>
        <v>3945.8080398210518</v>
      </c>
      <c r="BV83" s="66">
        <v>181</v>
      </c>
      <c r="BW83" s="15">
        <f>AZ83*$D$160</f>
        <v>174.54641194002318</v>
      </c>
      <c r="BX83" s="37">
        <f>BW83-BV83</f>
        <v>-6.4535880599768234</v>
      </c>
      <c r="BY83" s="54">
        <f>BX83*(BX83&lt;&gt;0)</f>
        <v>-6.4535880599768234</v>
      </c>
      <c r="BZ83" s="26">
        <f>BY83/$BY$152</f>
        <v>-1.2531238951411321E-2</v>
      </c>
      <c r="CA83" s="47">
        <f>BZ83 * $BX$152</f>
        <v>-6.4535880599768234</v>
      </c>
      <c r="CB83" s="48">
        <f>IF(CA83&gt;0, V83, W83)</f>
        <v>4.8585877706571088</v>
      </c>
      <c r="CC83" s="48">
        <f>IF(BX83&gt;0, S83*T83^(2-N83), S83*U83^(N83+2))</f>
        <v>4.9488208007484484</v>
      </c>
      <c r="CD83" s="65">
        <f>CA83/CB83</f>
        <v>-1.3282847536381948</v>
      </c>
      <c r="CE83" s="66">
        <v>0</v>
      </c>
      <c r="CF83" s="15">
        <f>AZ83*$CE$155</f>
        <v>117.59012468957326</v>
      </c>
      <c r="CG83" s="37">
        <f>CF83-CE83</f>
        <v>117.59012468957326</v>
      </c>
      <c r="CH83" s="54">
        <f>CG83*(CG83&lt;&gt;0)</f>
        <v>117.59012468957326</v>
      </c>
      <c r="CI83" s="26">
        <f>CH83/$CH$152</f>
        <v>1.8296269595390265E-2</v>
      </c>
      <c r="CJ83" s="47">
        <f>CI83 * $CG$152</f>
        <v>117.59012468957327</v>
      </c>
      <c r="CK83" s="48">
        <f>IF(CA83&gt;0,V83,W83)</f>
        <v>4.8585877706571088</v>
      </c>
      <c r="CL83" s="65">
        <f>CJ83/CK83</f>
        <v>24.202531731493156</v>
      </c>
      <c r="CM83" s="70">
        <f>N83</f>
        <v>0</v>
      </c>
      <c r="CN83" s="1">
        <f>BT83+BV83</f>
        <v>1402</v>
      </c>
    </row>
    <row r="84" spans="1:92" x14ac:dyDescent="0.2">
      <c r="A84" s="29" t="s">
        <v>260</v>
      </c>
      <c r="B84">
        <v>1</v>
      </c>
      <c r="C84">
        <v>1</v>
      </c>
      <c r="D84">
        <v>0.121853775469436</v>
      </c>
      <c r="E84">
        <v>0.87814622453056301</v>
      </c>
      <c r="F84">
        <v>0.951926897099721</v>
      </c>
      <c r="G84">
        <v>0.951926897099721</v>
      </c>
      <c r="H84">
        <v>4.0534893439197597E-2</v>
      </c>
      <c r="I84">
        <v>0.41245298788132001</v>
      </c>
      <c r="J84">
        <v>0.129300958667938</v>
      </c>
      <c r="K84">
        <v>0.35083480496779401</v>
      </c>
      <c r="L84">
        <v>0.22244991518323401</v>
      </c>
      <c r="M84">
        <v>-0.14481974463032099</v>
      </c>
      <c r="N84" s="21">
        <v>0</v>
      </c>
      <c r="O84">
        <v>1.0017436932966399</v>
      </c>
      <c r="P84">
        <v>1.0006415764653001</v>
      </c>
      <c r="Q84">
        <v>1.00139492672135</v>
      </c>
      <c r="R84">
        <v>0.99322563277294695</v>
      </c>
      <c r="S84">
        <v>11.1099996566772</v>
      </c>
      <c r="T84" s="27">
        <f>IF(C84,P84,R84)</f>
        <v>1.0006415764653001</v>
      </c>
      <c r="U84" s="27">
        <f>IF(D84 = 0,O84,Q84)</f>
        <v>1.00139492672135</v>
      </c>
      <c r="V84" s="39">
        <f>S84*T84^(1-N84)</f>
        <v>11.117127570986415</v>
      </c>
      <c r="W84" s="38">
        <f>S84*U84^(N84+1)</f>
        <v>11.125497292072488</v>
      </c>
      <c r="X84" s="44">
        <f>0.5 * (D84-MAX($D$3:$D$151))/(MIN($D$3:$D$151)-MAX($D$3:$D$151)) + 0.75</f>
        <v>1.1898195508947791</v>
      </c>
      <c r="Y84" s="44">
        <f>AVERAGE(D84, F84, G84, H84, I84, J84, K84)</f>
        <v>0.42269017351787541</v>
      </c>
      <c r="Z84" s="22">
        <f>AI84^N84</f>
        <v>1</v>
      </c>
      <c r="AA84" s="22">
        <f>(Z84+AB84)/2</f>
        <v>1</v>
      </c>
      <c r="AB84" s="22">
        <f>AM84^N84</f>
        <v>1</v>
      </c>
      <c r="AC84" s="22">
        <v>1</v>
      </c>
      <c r="AD84" s="22">
        <v>1</v>
      </c>
      <c r="AE84" s="22">
        <v>1</v>
      </c>
      <c r="AF84" s="22">
        <f>PERCENTILE($L$2:$L$151, 0.05)</f>
        <v>-2.4581207071075768E-2</v>
      </c>
      <c r="AG84" s="22">
        <f>PERCENTILE($L$2:$L$151, 0.95)</f>
        <v>0.95085622292800409</v>
      </c>
      <c r="AH84" s="22">
        <f>MIN(MAX(L84,AF84), AG84)</f>
        <v>0.22244991518323401</v>
      </c>
      <c r="AI84" s="22">
        <f>AH84-$AH$152+1</f>
        <v>1.2470311222543098</v>
      </c>
      <c r="AJ84" s="22">
        <f>PERCENTILE($M$2:$M$151, 0.02)</f>
        <v>-1.1132593852637855</v>
      </c>
      <c r="AK84" s="22">
        <f>PERCENTILE($M$2:$M$151, 0.98)</f>
        <v>1.0497352809010159</v>
      </c>
      <c r="AL84" s="22">
        <f>MIN(MAX(M84,AJ84), AK84)</f>
        <v>-0.14481974463032099</v>
      </c>
      <c r="AM84" s="22">
        <f>AL84-$AL$152 + 1</f>
        <v>1.9684396406334645</v>
      </c>
      <c r="AN84" s="46">
        <v>0</v>
      </c>
      <c r="AO84" s="74">
        <v>0.39</v>
      </c>
      <c r="AP84" s="51">
        <v>0.76</v>
      </c>
      <c r="AQ84" s="50">
        <v>1</v>
      </c>
      <c r="AR84" s="17">
        <f>(AI84^4)*AB84*AE84*AN84</f>
        <v>0</v>
      </c>
      <c r="AS84" s="17">
        <f>(AM84^4) *Z84*AC84*AO84*(M84 &gt; 0)</f>
        <v>0</v>
      </c>
      <c r="AT84" s="17">
        <f>(AM84^4)*AA84*AP84*AQ84</f>
        <v>11.410429750594389</v>
      </c>
      <c r="AU84" s="17">
        <f>MIN(AR84, 0.05*AR$152)</f>
        <v>0</v>
      </c>
      <c r="AV84" s="17">
        <f>MIN(AS84, 0.05*AS$152)</f>
        <v>0</v>
      </c>
      <c r="AW84" s="17">
        <f>MIN(AT84, 0.05*AT$152)</f>
        <v>11.410429750594389</v>
      </c>
      <c r="AX84" s="14">
        <f>AU84/$AU$152</f>
        <v>0</v>
      </c>
      <c r="AY84" s="14">
        <f>AV84/$AV$152</f>
        <v>0</v>
      </c>
      <c r="AZ84" s="67">
        <f>AW84/$AW$152</f>
        <v>3.3555717629290709E-3</v>
      </c>
      <c r="BA84" s="21">
        <f>N84</f>
        <v>0</v>
      </c>
      <c r="BB84" s="66">
        <v>0</v>
      </c>
      <c r="BC84" s="15">
        <f>$D$158*AX84</f>
        <v>0</v>
      </c>
      <c r="BD84" s="19">
        <f>BC84-BB84</f>
        <v>0</v>
      </c>
      <c r="BE84" s="63">
        <f>(IF(BD84 &gt; 0, V84, W84))</f>
        <v>11.125497292072488</v>
      </c>
      <c r="BF84" s="63">
        <f>IF(BD84&gt;0, S84*(T84^(2-N84)), S84*(U84^(N84 + 2)))</f>
        <v>11.141016545533509</v>
      </c>
      <c r="BG84" s="46">
        <f>BD84/BE84</f>
        <v>0</v>
      </c>
      <c r="BH84" s="64" t="e">
        <f>BB84/BC84</f>
        <v>#DIV/0!</v>
      </c>
      <c r="BI84" s="66">
        <v>0</v>
      </c>
      <c r="BJ84" s="66">
        <v>0</v>
      </c>
      <c r="BK84" s="66">
        <v>0</v>
      </c>
      <c r="BL84" s="10">
        <f>SUM(BI84:BK84)</f>
        <v>0</v>
      </c>
      <c r="BM84" s="15">
        <f>AY84*$D$157</f>
        <v>0</v>
      </c>
      <c r="BN84" s="9">
        <f>BM84-BL84</f>
        <v>0</v>
      </c>
      <c r="BO84" s="48">
        <f>IF(BN84&gt;0,V84,W84)</f>
        <v>11.125497292072488</v>
      </c>
      <c r="BP84" s="48">
        <f xml:space="preserve"> IF(BN84 &gt;0, S84*T84^(2-N84), S84*U84^(N84+2))</f>
        <v>11.141016545533509</v>
      </c>
      <c r="BQ84" s="48">
        <f>IF(BN84&gt;0, S84*T84^(3-N84), S84*U84^(N84+3))</f>
        <v>11.156557447215876</v>
      </c>
      <c r="BR84" s="46">
        <f>BN84/BP84</f>
        <v>0</v>
      </c>
      <c r="BS84" s="64" t="e">
        <f>BL84/BM84</f>
        <v>#DIV/0!</v>
      </c>
      <c r="BT84" s="16">
        <f>BB84+BL84+BV84</f>
        <v>33</v>
      </c>
      <c r="BU84" s="69">
        <f>BC84+BM84+BW84</f>
        <v>32.012154618343338</v>
      </c>
      <c r="BV84" s="66">
        <v>33</v>
      </c>
      <c r="BW84" s="15">
        <f>AZ84*$D$160</f>
        <v>32.012154618343338</v>
      </c>
      <c r="BX84" s="37">
        <f>BW84-BV84</f>
        <v>-0.98784538165666191</v>
      </c>
      <c r="BY84" s="54">
        <f>BX84*(BX84&lt;&gt;0)</f>
        <v>-0.98784538165666191</v>
      </c>
      <c r="BZ84" s="26">
        <f>BY84/$BY$152</f>
        <v>-1.9181463721488603E-3</v>
      </c>
      <c r="CA84" s="47">
        <f>BZ84 * $BX$152</f>
        <v>-0.98784538165666191</v>
      </c>
      <c r="CB84" s="48">
        <f>IF(CA84&gt;0, V84, W84)</f>
        <v>11.125497292072488</v>
      </c>
      <c r="CC84" s="48">
        <f>IF(BX84&gt;0, S84*T84^(2-N84), S84*U84^(N84+2))</f>
        <v>11.141016545533509</v>
      </c>
      <c r="CD84" s="65">
        <f>CA84/CB84</f>
        <v>-8.8791121486367586E-2</v>
      </c>
      <c r="CE84" s="66">
        <v>0</v>
      </c>
      <c r="CF84" s="15">
        <f>AZ84*$CE$155</f>
        <v>21.56625972034514</v>
      </c>
      <c r="CG84" s="37">
        <f>CF84-CE84</f>
        <v>21.56625972034514</v>
      </c>
      <c r="CH84" s="54">
        <f>CG84*(CG84&lt;&gt;0)</f>
        <v>21.56625972034514</v>
      </c>
      <c r="CI84" s="26">
        <f>CH84/$CH$152</f>
        <v>3.3555717629290701E-3</v>
      </c>
      <c r="CJ84" s="47">
        <f>CI84 * $CG$152</f>
        <v>21.56625972034514</v>
      </c>
      <c r="CK84" s="48">
        <f>IF(CA84&gt;0,V84,W84)</f>
        <v>11.125497292072488</v>
      </c>
      <c r="CL84" s="65">
        <f>CJ84/CK84</f>
        <v>1.9384535499111806</v>
      </c>
      <c r="CM84" s="70">
        <f>N84</f>
        <v>0</v>
      </c>
      <c r="CN84" s="1">
        <f>BT84+BV84</f>
        <v>66</v>
      </c>
    </row>
    <row r="85" spans="1:92" x14ac:dyDescent="0.2">
      <c r="A85" s="29" t="s">
        <v>207</v>
      </c>
      <c r="B85">
        <v>1</v>
      </c>
      <c r="C85">
        <v>1</v>
      </c>
      <c r="D85">
        <v>0.45292955892034198</v>
      </c>
      <c r="E85">
        <v>0.54707044107965697</v>
      </c>
      <c r="F85">
        <v>0.64709719504240004</v>
      </c>
      <c r="G85">
        <v>0.64709719504240004</v>
      </c>
      <c r="H85">
        <v>4.1163946061036197E-2</v>
      </c>
      <c r="I85">
        <v>0.29630943931866499</v>
      </c>
      <c r="J85">
        <v>0.11044123223456601</v>
      </c>
      <c r="K85">
        <v>0.267331650943195</v>
      </c>
      <c r="L85">
        <v>0.51341523303222003</v>
      </c>
      <c r="M85">
        <v>0.90182713950693805</v>
      </c>
      <c r="N85" s="21">
        <v>0</v>
      </c>
      <c r="O85">
        <v>1.0034855546475501</v>
      </c>
      <c r="P85">
        <v>0.993419105562245</v>
      </c>
      <c r="Q85">
        <v>1.0042902096964801</v>
      </c>
      <c r="R85">
        <v>0.99758064739413799</v>
      </c>
      <c r="S85">
        <v>2.7200000286102202</v>
      </c>
      <c r="T85" s="27">
        <f>IF(C85,P85,R85)</f>
        <v>0.993419105562245</v>
      </c>
      <c r="U85" s="27">
        <f>IF(D85 = 0,O85,Q85)</f>
        <v>1.0042902096964801</v>
      </c>
      <c r="V85" s="39">
        <f>S85*T85^(1-N85)</f>
        <v>2.7020999955512459</v>
      </c>
      <c r="W85" s="38">
        <f>S85*U85^(N85+1)</f>
        <v>2.7316693991073899</v>
      </c>
      <c r="X85" s="44">
        <f>0.5 * (D85-MAX($D$3:$D$151))/(MIN($D$3:$D$151)-MAX($D$3:$D$151)) + 0.75</f>
        <v>1.0138741747031523</v>
      </c>
      <c r="Y85" s="44">
        <f>AVERAGE(D85, F85, G85, H85, I85, J85, K85)</f>
        <v>0.35176717393751489</v>
      </c>
      <c r="Z85" s="22">
        <f>AI85^N85</f>
        <v>1</v>
      </c>
      <c r="AA85" s="22">
        <f>(Z85+AB85)/2</f>
        <v>1</v>
      </c>
      <c r="AB85" s="22">
        <f>AM85^N85</f>
        <v>1</v>
      </c>
      <c r="AC85" s="22">
        <v>1</v>
      </c>
      <c r="AD85" s="22">
        <v>1</v>
      </c>
      <c r="AE85" s="22">
        <v>1</v>
      </c>
      <c r="AF85" s="22">
        <f>PERCENTILE($L$2:$L$151, 0.05)</f>
        <v>-2.4581207071075768E-2</v>
      </c>
      <c r="AG85" s="22">
        <f>PERCENTILE($L$2:$L$151, 0.95)</f>
        <v>0.95085622292800409</v>
      </c>
      <c r="AH85" s="22">
        <f>MIN(MAX(L85,AF85), AG85)</f>
        <v>0.51341523303222003</v>
      </c>
      <c r="AI85" s="22">
        <f>AH85-$AH$152+1</f>
        <v>1.5379964401032957</v>
      </c>
      <c r="AJ85" s="22">
        <f>PERCENTILE($M$2:$M$151, 0.02)</f>
        <v>-1.1132593852637855</v>
      </c>
      <c r="AK85" s="22">
        <f>PERCENTILE($M$2:$M$151, 0.98)</f>
        <v>1.0497352809010159</v>
      </c>
      <c r="AL85" s="22">
        <f>MIN(MAX(M85,AJ85), AK85)</f>
        <v>0.90182713950693805</v>
      </c>
      <c r="AM85" s="22">
        <f>AL85-$AL$152 + 1</f>
        <v>3.0150865247707235</v>
      </c>
      <c r="AN85" s="46">
        <v>0</v>
      </c>
      <c r="AO85" s="74">
        <v>0.39</v>
      </c>
      <c r="AP85" s="51">
        <v>0.76</v>
      </c>
      <c r="AQ85" s="50">
        <v>1</v>
      </c>
      <c r="AR85" s="17">
        <f>(AI85^4)*AB85*AE85*AN85</f>
        <v>0</v>
      </c>
      <c r="AS85" s="17">
        <f>(AM85^4) *Z85*AC85*AO85*(M85 &gt; 0)</f>
        <v>32.230253837474173</v>
      </c>
      <c r="AT85" s="17">
        <f>(AM85^4)*AA85*AP85*AQ85</f>
        <v>62.807674144821462</v>
      </c>
      <c r="AU85" s="17">
        <f>MIN(AR85, 0.05*AR$152)</f>
        <v>0</v>
      </c>
      <c r="AV85" s="17">
        <f>MIN(AS85, 0.05*AS$152)</f>
        <v>32.230253837474173</v>
      </c>
      <c r="AW85" s="17">
        <f>MIN(AT85, 0.05*AT$152)</f>
        <v>62.807674144821462</v>
      </c>
      <c r="AX85" s="14">
        <f>AU85/$AU$152</f>
        <v>0</v>
      </c>
      <c r="AY85" s="14">
        <f>AV85/$AV$152</f>
        <v>2.0987893782569177E-2</v>
      </c>
      <c r="AZ85" s="67">
        <f>AW85/$AW$152</f>
        <v>1.8470439980109825E-2</v>
      </c>
      <c r="BA85" s="21">
        <f>N85</f>
        <v>0</v>
      </c>
      <c r="BB85" s="66">
        <v>0</v>
      </c>
      <c r="BC85" s="15">
        <f>$D$158*AX85</f>
        <v>0</v>
      </c>
      <c r="BD85" s="19">
        <f>BC85-BB85</f>
        <v>0</v>
      </c>
      <c r="BE85" s="63">
        <f>(IF(BD85 &gt; 0, V85, W85))</f>
        <v>2.7316693991073899</v>
      </c>
      <c r="BF85" s="63">
        <f>IF(BD85&gt;0, S85*(T85^(2-N85)), S85*(U85^(N85 + 2)))</f>
        <v>2.7433888336510184</v>
      </c>
      <c r="BG85" s="46">
        <f>BD85/BE85</f>
        <v>0</v>
      </c>
      <c r="BH85" s="64" t="e">
        <f>BB85/BC85</f>
        <v>#DIV/0!</v>
      </c>
      <c r="BI85" s="66">
        <v>0</v>
      </c>
      <c r="BJ85" s="66">
        <v>2358</v>
      </c>
      <c r="BK85" s="66">
        <v>0</v>
      </c>
      <c r="BL85" s="10">
        <f>SUM(BI85:BK85)</f>
        <v>2358</v>
      </c>
      <c r="BM85" s="15">
        <f>AY85*$D$157</f>
        <v>3807.1619563704835</v>
      </c>
      <c r="BN85" s="9">
        <f>BM85-BL85</f>
        <v>1449.1619563704835</v>
      </c>
      <c r="BO85" s="48">
        <f>IF(BN85&gt;0,V85,W85)</f>
        <v>2.7020999955512459</v>
      </c>
      <c r="BP85" s="48">
        <f xml:space="preserve"> IF(BN85 &gt;0, S85*T85^(2-N85), S85*U85^(N85+2))</f>
        <v>2.6843177607202646</v>
      </c>
      <c r="BQ85" s="48">
        <f>IF(BN85&gt;0, S85*T85^(3-N85), S85*U85^(N85+3))</f>
        <v>2.6666525488995738</v>
      </c>
      <c r="BR85" s="46">
        <f>BN85/BP85</f>
        <v>539.86229856097202</v>
      </c>
      <c r="BS85" s="64">
        <f>BL85/BM85</f>
        <v>0.61935899418578289</v>
      </c>
      <c r="BT85" s="16">
        <f>BB85+BL85+BV85</f>
        <v>2518</v>
      </c>
      <c r="BU85" s="69">
        <f>BC85+BM85+BW85</f>
        <v>3983.3699537807311</v>
      </c>
      <c r="BV85" s="66">
        <v>160</v>
      </c>
      <c r="BW85" s="15">
        <f>AZ85*$D$160</f>
        <v>176.20799741024774</v>
      </c>
      <c r="BX85" s="37">
        <f>BW85-BV85</f>
        <v>16.207997410247742</v>
      </c>
      <c r="BY85" s="54">
        <f>BX85*(BX85&lt;&gt;0)</f>
        <v>16.207997410247742</v>
      </c>
      <c r="BZ85" s="26">
        <f>BY85/$BY$152</f>
        <v>3.1471839631549051E-2</v>
      </c>
      <c r="CA85" s="47">
        <f>BZ85 * $BX$152</f>
        <v>16.207997410247742</v>
      </c>
      <c r="CB85" s="48">
        <f>IF(CA85&gt;0, V85, W85)</f>
        <v>2.7020999955512459</v>
      </c>
      <c r="CC85" s="48">
        <f>IF(BX85&gt;0, S85*T85^(2-N85), S85*U85^(N85+2))</f>
        <v>2.6843177607202646</v>
      </c>
      <c r="CD85" s="65">
        <f>CA85/CB85</f>
        <v>5.9982966718229118</v>
      </c>
      <c r="CE85" s="66">
        <v>0</v>
      </c>
      <c r="CF85" s="15">
        <f>AZ85*$CE$155</f>
        <v>118.70951775216585</v>
      </c>
      <c r="CG85" s="37">
        <f>CF85-CE85</f>
        <v>118.70951775216585</v>
      </c>
      <c r="CH85" s="54">
        <f>CG85*(CG85&lt;&gt;0)</f>
        <v>118.70951775216585</v>
      </c>
      <c r="CI85" s="26">
        <f>CH85/$CH$152</f>
        <v>1.8470439980109821E-2</v>
      </c>
      <c r="CJ85" s="47">
        <f>CI85 * $CG$152</f>
        <v>118.70951775216585</v>
      </c>
      <c r="CK85" s="48">
        <f>IF(CA85&gt;0,V85,W85)</f>
        <v>2.7020999955512459</v>
      </c>
      <c r="CL85" s="65">
        <f>CJ85/CK85</f>
        <v>43.932318547651803</v>
      </c>
      <c r="CM85" s="70">
        <f>N85</f>
        <v>0</v>
      </c>
      <c r="CN85" s="1">
        <f>BT85+BV85</f>
        <v>2678</v>
      </c>
    </row>
    <row r="86" spans="1:92" x14ac:dyDescent="0.2">
      <c r="A86" s="29" t="s">
        <v>144</v>
      </c>
      <c r="B86">
        <v>0</v>
      </c>
      <c r="C86">
        <v>0</v>
      </c>
      <c r="D86">
        <v>0.469436675988813</v>
      </c>
      <c r="E86">
        <v>0.530563324011186</v>
      </c>
      <c r="F86">
        <v>0.44735796583234</v>
      </c>
      <c r="G86">
        <v>0.44735796583234</v>
      </c>
      <c r="H86">
        <v>0.687003760969494</v>
      </c>
      <c r="I86">
        <v>0.40994567488508099</v>
      </c>
      <c r="J86">
        <v>0.53069220876062295</v>
      </c>
      <c r="K86">
        <v>0.48724674138902502</v>
      </c>
      <c r="L86">
        <v>0.72496617233840199</v>
      </c>
      <c r="M86">
        <v>-0.604710277357009</v>
      </c>
      <c r="N86" s="21">
        <v>0</v>
      </c>
      <c r="O86">
        <v>1.0040593099392701</v>
      </c>
      <c r="P86">
        <v>0.99816616870847896</v>
      </c>
      <c r="Q86">
        <v>1.02089474745591</v>
      </c>
      <c r="R86">
        <v>0.99545808096111199</v>
      </c>
      <c r="S86">
        <v>100.77999877929599</v>
      </c>
      <c r="T86" s="27">
        <f>IF(C86,P86,R86)</f>
        <v>0.99545808096111199</v>
      </c>
      <c r="U86" s="27">
        <f>IF(D86 = 0,O86,Q86)</f>
        <v>1.02089474745591</v>
      </c>
      <c r="V86" s="39">
        <f>S86*T86^(1-N86)</f>
        <v>100.3222641841012</v>
      </c>
      <c r="W86" s="38">
        <f>S86*U86^(N86+1)</f>
        <v>102.8857714023963</v>
      </c>
      <c r="X86" s="44">
        <f>0.5 * (D86-MAX($D$3:$D$151))/(MIN($D$3:$D$151)-MAX($D$3:$D$151)) + 0.75</f>
        <v>1.0051017090997234</v>
      </c>
      <c r="Y86" s="44">
        <f>AVERAGE(D86, F86, G86, H86, I86, J86, K86)</f>
        <v>0.49700585623681659</v>
      </c>
      <c r="Z86" s="22">
        <f>AI86^N86</f>
        <v>1</v>
      </c>
      <c r="AA86" s="22">
        <f>(Z86+AB86)/2</f>
        <v>1</v>
      </c>
      <c r="AB86" s="22">
        <f>AM86^N86</f>
        <v>1</v>
      </c>
      <c r="AC86" s="22">
        <v>1</v>
      </c>
      <c r="AD86" s="22">
        <v>1</v>
      </c>
      <c r="AE86" s="22">
        <v>1</v>
      </c>
      <c r="AF86" s="22">
        <f>PERCENTILE($L$2:$L$151, 0.05)</f>
        <v>-2.4581207071075768E-2</v>
      </c>
      <c r="AG86" s="22">
        <f>PERCENTILE($L$2:$L$151, 0.95)</f>
        <v>0.95085622292800409</v>
      </c>
      <c r="AH86" s="22">
        <f>MIN(MAX(L86,AF86), AG86)</f>
        <v>0.72496617233840199</v>
      </c>
      <c r="AI86" s="22">
        <f>AH86-$AH$152+1</f>
        <v>1.7495473794094778</v>
      </c>
      <c r="AJ86" s="22">
        <f>PERCENTILE($M$2:$M$151, 0.02)</f>
        <v>-1.1132593852637855</v>
      </c>
      <c r="AK86" s="22">
        <f>PERCENTILE($M$2:$M$151, 0.98)</f>
        <v>1.0497352809010159</v>
      </c>
      <c r="AL86" s="22">
        <f>MIN(MAX(M86,AJ86), AK86)</f>
        <v>-0.604710277357009</v>
      </c>
      <c r="AM86" s="22">
        <f>AL86-$AL$152 + 1</f>
        <v>1.5085491079067765</v>
      </c>
      <c r="AN86" s="46">
        <v>1</v>
      </c>
      <c r="AO86" s="51">
        <v>1</v>
      </c>
      <c r="AP86" s="51">
        <v>1</v>
      </c>
      <c r="AQ86" s="21">
        <v>1</v>
      </c>
      <c r="AR86" s="17">
        <f>(AI86^4)*AB86*AE86*AN86</f>
        <v>9.3692069598433427</v>
      </c>
      <c r="AS86" s="17">
        <f>(AM86^4) *Z86*AC86*AO86*(M86 &gt; 0)</f>
        <v>0</v>
      </c>
      <c r="AT86" s="17">
        <f>(AM86^4)*AA86*AP86*AQ86</f>
        <v>5.1789033888887683</v>
      </c>
      <c r="AU86" s="17">
        <f>MIN(AR86, 0.05*AR$152)</f>
        <v>9.3692069598433427</v>
      </c>
      <c r="AV86" s="17">
        <f>MIN(AS86, 0.05*AS$152)</f>
        <v>0</v>
      </c>
      <c r="AW86" s="17">
        <f>MIN(AT86, 0.05*AT$152)</f>
        <v>5.1789033888887683</v>
      </c>
      <c r="AX86" s="14">
        <f>AU86/$AU$152</f>
        <v>1.6821006388966071E-2</v>
      </c>
      <c r="AY86" s="14">
        <f>AV86/$AV$152</f>
        <v>0</v>
      </c>
      <c r="AZ86" s="67">
        <f>AW86/$AW$152</f>
        <v>1.5230085417061146E-3</v>
      </c>
      <c r="BA86" s="21">
        <f>N86</f>
        <v>0</v>
      </c>
      <c r="BB86" s="66">
        <v>2116</v>
      </c>
      <c r="BC86" s="15">
        <f>$D$158*AX86</f>
        <v>2148.698535120137</v>
      </c>
      <c r="BD86" s="19">
        <f>BC86-BB86</f>
        <v>32.698535120136967</v>
      </c>
      <c r="BE86" s="63">
        <f>(IF(BD86 &gt; 0, V86, W86))</f>
        <v>100.3222641841012</v>
      </c>
      <c r="BF86" s="63">
        <f>IF(BD86&gt;0, S86*(T86^(2-N86)), S86*(U86^(N86 + 2)))</f>
        <v>99.866608582379072</v>
      </c>
      <c r="BG86" s="46">
        <f>BD86/BE86</f>
        <v>0.32593497949898687</v>
      </c>
      <c r="BH86" s="64">
        <f>BB86/BC86</f>
        <v>0.98478216716506084</v>
      </c>
      <c r="BI86" s="66">
        <v>0</v>
      </c>
      <c r="BJ86" s="66">
        <v>0</v>
      </c>
      <c r="BK86" s="66">
        <v>0</v>
      </c>
      <c r="BL86" s="10">
        <f>SUM(BI86:BK86)</f>
        <v>0</v>
      </c>
      <c r="BM86" s="15">
        <f>AY86*$D$157</f>
        <v>0</v>
      </c>
      <c r="BN86" s="9">
        <f>BM86-BL86</f>
        <v>0</v>
      </c>
      <c r="BO86" s="48">
        <f>IF(BN86&gt;0,V86,W86)</f>
        <v>102.8857714023963</v>
      </c>
      <c r="BP86" s="48">
        <f xml:space="preserve"> IF(BN86 &gt;0, S86*T86^(2-N86), S86*U86^(N86+2))</f>
        <v>105.03554361265586</v>
      </c>
      <c r="BQ86" s="48">
        <f>IF(BN86&gt;0, S86*T86^(3-N86), S86*U86^(N86+3))</f>
        <v>107.23023477033652</v>
      </c>
      <c r="BR86" s="46">
        <f>BN86/BP86</f>
        <v>0</v>
      </c>
      <c r="BS86" s="64" t="e">
        <f>BL86/BM86</f>
        <v>#DIV/0!</v>
      </c>
      <c r="BT86" s="16">
        <f>BB86+BL86+BV86</f>
        <v>2116</v>
      </c>
      <c r="BU86" s="69">
        <f>BC86+BM86+BW86</f>
        <v>2163.2280366080131</v>
      </c>
      <c r="BV86" s="66">
        <v>0</v>
      </c>
      <c r="BW86" s="15">
        <f>AZ86*$D$160</f>
        <v>14.529501487876333</v>
      </c>
      <c r="BX86" s="37">
        <f>BW86-BV86</f>
        <v>14.529501487876333</v>
      </c>
      <c r="BY86" s="54">
        <f>BX86*(BX86&lt;&gt;0)</f>
        <v>14.529501487876333</v>
      </c>
      <c r="BZ86" s="26">
        <f>BY86/$BY$152</f>
        <v>2.8212624248303592E-2</v>
      </c>
      <c r="CA86" s="47">
        <f>BZ86 * $BX$152</f>
        <v>14.529501487876333</v>
      </c>
      <c r="CB86" s="48">
        <f>IF(CA86&gt;0, V86, W86)</f>
        <v>100.3222641841012</v>
      </c>
      <c r="CC86" s="48">
        <f>IF(BX86&gt;0, S86*T86^(2-N86), S86*U86^(N86+2))</f>
        <v>99.866608582379072</v>
      </c>
      <c r="CD86" s="65">
        <f>CA86/CB86</f>
        <v>0.14482828518715718</v>
      </c>
      <c r="CE86" s="66">
        <v>0</v>
      </c>
      <c r="CF86" s="15">
        <f>AZ86*$CE$155</f>
        <v>9.7883758975451993</v>
      </c>
      <c r="CG86" s="37">
        <f>CF86-CE86</f>
        <v>9.7883758975451993</v>
      </c>
      <c r="CH86" s="54">
        <f>CG86*(CG86&lt;&gt;0)</f>
        <v>9.7883758975451993</v>
      </c>
      <c r="CI86" s="26">
        <f>CH86/$CH$152</f>
        <v>1.5230085417061144E-3</v>
      </c>
      <c r="CJ86" s="47">
        <f>CI86 * $CG$152</f>
        <v>9.7883758975451993</v>
      </c>
      <c r="CK86" s="48">
        <f>IF(CA86&gt;0,V86,W86)</f>
        <v>100.3222641841012</v>
      </c>
      <c r="CL86" s="65">
        <f>CJ86/CK86</f>
        <v>9.7569327976714804E-2</v>
      </c>
      <c r="CM86" s="70">
        <f>N86</f>
        <v>0</v>
      </c>
      <c r="CN86" s="1">
        <f>BT86+BV86</f>
        <v>2116</v>
      </c>
    </row>
    <row r="87" spans="1:92" x14ac:dyDescent="0.2">
      <c r="A87" s="29" t="s">
        <v>252</v>
      </c>
      <c r="B87">
        <v>0</v>
      </c>
      <c r="C87">
        <v>0</v>
      </c>
      <c r="D87">
        <v>2.2373152217339098E-2</v>
      </c>
      <c r="E87">
        <v>0.97762684778265996</v>
      </c>
      <c r="F87">
        <v>3.0989272943980899E-2</v>
      </c>
      <c r="G87">
        <v>3.0989272943980899E-2</v>
      </c>
      <c r="H87">
        <v>0.142916840785624</v>
      </c>
      <c r="I87">
        <v>0.13999164229001199</v>
      </c>
      <c r="J87">
        <v>0.14144667989203499</v>
      </c>
      <c r="K87">
        <v>6.6206719977613807E-2</v>
      </c>
      <c r="L87">
        <v>0.32658454082399002</v>
      </c>
      <c r="M87">
        <v>0.60167470577992899</v>
      </c>
      <c r="N87" s="21">
        <v>0</v>
      </c>
      <c r="O87">
        <v>0.978398361192094</v>
      </c>
      <c r="P87">
        <v>0.97199523026303603</v>
      </c>
      <c r="Q87">
        <v>1</v>
      </c>
      <c r="R87">
        <v>0.981299690657501</v>
      </c>
      <c r="S87">
        <v>0.59810000658035201</v>
      </c>
      <c r="T87" s="27">
        <f>IF(C87,P87,R87)</f>
        <v>0.981299690657501</v>
      </c>
      <c r="U87" s="27">
        <f>IF(D87 = 0,O87,Q87)</f>
        <v>1</v>
      </c>
      <c r="V87" s="39">
        <f>S87*T87^(1-N87)</f>
        <v>0.58691535143954876</v>
      </c>
      <c r="W87" s="38">
        <f>S87*U87^(N87+1)</f>
        <v>0.59810000658035201</v>
      </c>
      <c r="X87" s="44">
        <f>0.5 * (D87-MAX($D$3:$D$151))/(MIN($D$3:$D$151)-MAX($D$3:$D$151)) + 0.75</f>
        <v>1.2426870711326741</v>
      </c>
      <c r="Y87" s="44">
        <f>AVERAGE(D87, F87, G87, H87, I87, J87, K87)</f>
        <v>8.2130511578655113E-2</v>
      </c>
      <c r="Z87" s="22">
        <f>AI87^N87</f>
        <v>1</v>
      </c>
      <c r="AA87" s="22">
        <f>(Z87+AB87)/2</f>
        <v>1</v>
      </c>
      <c r="AB87" s="22">
        <f>AM87^N87</f>
        <v>1</v>
      </c>
      <c r="AC87" s="22">
        <v>1</v>
      </c>
      <c r="AD87" s="22">
        <v>1</v>
      </c>
      <c r="AE87" s="22">
        <v>1</v>
      </c>
      <c r="AF87" s="22">
        <f>PERCENTILE($L$2:$L$151, 0.05)</f>
        <v>-2.4581207071075768E-2</v>
      </c>
      <c r="AG87" s="22">
        <f>PERCENTILE($L$2:$L$151, 0.95)</f>
        <v>0.95085622292800409</v>
      </c>
      <c r="AH87" s="22">
        <f>MIN(MAX(L87,AF87), AG87)</f>
        <v>0.32658454082399002</v>
      </c>
      <c r="AI87" s="22">
        <f>AH87-$AH$152+1</f>
        <v>1.3511657478950658</v>
      </c>
      <c r="AJ87" s="22">
        <f>PERCENTILE($M$2:$M$151, 0.02)</f>
        <v>-1.1132593852637855</v>
      </c>
      <c r="AK87" s="22">
        <f>PERCENTILE($M$2:$M$151, 0.98)</f>
        <v>1.0497352809010159</v>
      </c>
      <c r="AL87" s="22">
        <f>MIN(MAX(M87,AJ87), AK87)</f>
        <v>0.60167470577992899</v>
      </c>
      <c r="AM87" s="22">
        <f>AL87-$AL$152 + 1</f>
        <v>2.7149340910437143</v>
      </c>
      <c r="AN87" s="46">
        <v>0</v>
      </c>
      <c r="AO87" s="74">
        <v>0.39</v>
      </c>
      <c r="AP87" s="51">
        <v>0.76</v>
      </c>
      <c r="AQ87" s="50">
        <v>1</v>
      </c>
      <c r="AR87" s="17">
        <f>(AI87^4)*AB87*AE87*AN87</f>
        <v>0</v>
      </c>
      <c r="AS87" s="17">
        <f>(AM87^4) *Z87*AC87*AO87*(M87 &gt; 0)</f>
        <v>21.188576011863116</v>
      </c>
      <c r="AT87" s="17">
        <f>(AM87^4)*AA87*AP87*AQ87</f>
        <v>41.290558382092229</v>
      </c>
      <c r="AU87" s="17">
        <f>MIN(AR87, 0.05*AR$152)</f>
        <v>0</v>
      </c>
      <c r="AV87" s="17">
        <f>MIN(AS87, 0.05*AS$152)</f>
        <v>21.188576011863116</v>
      </c>
      <c r="AW87" s="17">
        <f>MIN(AT87, 0.05*AT$152)</f>
        <v>41.290558382092229</v>
      </c>
      <c r="AX87" s="14">
        <f>AU87/$AU$152</f>
        <v>0</v>
      </c>
      <c r="AY87" s="14">
        <f>AV87/$AV$152</f>
        <v>1.3797706495994724E-2</v>
      </c>
      <c r="AZ87" s="67">
        <f>AW87/$AW$152</f>
        <v>1.21427005652706E-2</v>
      </c>
      <c r="BA87" s="21">
        <f>N87</f>
        <v>0</v>
      </c>
      <c r="BB87" s="66">
        <v>0</v>
      </c>
      <c r="BC87" s="15">
        <f>$D$158*AX87</f>
        <v>0</v>
      </c>
      <c r="BD87" s="19">
        <f>BC87-BB87</f>
        <v>0</v>
      </c>
      <c r="BE87" s="63">
        <f>(IF(BD87 &gt; 0, V87, W87))</f>
        <v>0.59810000658035201</v>
      </c>
      <c r="BF87" s="63">
        <f>IF(BD87&gt;0, S87*(T87^(2-N87)), S87*(U87^(N87 + 2)))</f>
        <v>0.59810000658035201</v>
      </c>
      <c r="BG87" s="46">
        <f>BD87/BE87</f>
        <v>0</v>
      </c>
      <c r="BH87" s="64" t="e">
        <f>BB87/BC87</f>
        <v>#DIV/0!</v>
      </c>
      <c r="BI87" s="66">
        <v>0</v>
      </c>
      <c r="BJ87" s="66">
        <v>342</v>
      </c>
      <c r="BK87" s="66">
        <v>0</v>
      </c>
      <c r="BL87" s="10">
        <f>SUM(BI87:BK87)</f>
        <v>342</v>
      </c>
      <c r="BM87" s="15">
        <f>AY87*$D$157</f>
        <v>2502.8763629604509</v>
      </c>
      <c r="BN87" s="9">
        <f>BM87-BL87</f>
        <v>2160.8763629604509</v>
      </c>
      <c r="BO87" s="48">
        <f>IF(BN87&gt;0,V87,W87)</f>
        <v>0.58691535143954876</v>
      </c>
      <c r="BP87" s="48">
        <f xml:space="preserve"> IF(BN87 &gt;0, S87*T87^(2-N87), S87*U87^(N87+2))</f>
        <v>0.57593985280976767</v>
      </c>
      <c r="BQ87" s="48">
        <f>IF(BN87&gt;0, S87*T87^(3-N87), S87*U87^(N87+3))</f>
        <v>0.56516959939955169</v>
      </c>
      <c r="BR87" s="46">
        <f>BN87/BP87</f>
        <v>3751.9132465281687</v>
      </c>
      <c r="BS87" s="64">
        <f>BL87/BM87</f>
        <v>0.13664278630026924</v>
      </c>
      <c r="BT87" s="16">
        <f>BB87+BL87+BV87</f>
        <v>467</v>
      </c>
      <c r="BU87" s="69">
        <f>BC87+BM87+BW87</f>
        <v>2618.7177263531325</v>
      </c>
      <c r="BV87" s="66">
        <v>125</v>
      </c>
      <c r="BW87" s="15">
        <f>AZ87*$D$160</f>
        <v>115.84136339268153</v>
      </c>
      <c r="BX87" s="37">
        <f>BW87-BV87</f>
        <v>-9.1586366073184706</v>
      </c>
      <c r="BY87" s="54">
        <f>BX87*(BX87&lt;&gt;0)</f>
        <v>-9.1586366073184706</v>
      </c>
      <c r="BZ87" s="26">
        <f>BY87/$BY$152</f>
        <v>-1.7783760402560158E-2</v>
      </c>
      <c r="CA87" s="47">
        <f>BZ87 * $BX$152</f>
        <v>-9.1586366073184706</v>
      </c>
      <c r="CB87" s="48">
        <f>IF(CA87&gt;0, V87, W87)</f>
        <v>0.59810000658035201</v>
      </c>
      <c r="CC87" s="48">
        <f>IF(BX87&gt;0, S87*T87^(2-N87), S87*U87^(N87+2))</f>
        <v>0.59810000658035201</v>
      </c>
      <c r="CD87" s="65">
        <f>CA87/CB87</f>
        <v>-15.312884980027249</v>
      </c>
      <c r="CE87" s="66">
        <v>0</v>
      </c>
      <c r="CF87" s="15">
        <f>AZ87*$CE$155</f>
        <v>78.041136532994145</v>
      </c>
      <c r="CG87" s="37">
        <f>CF87-CE87</f>
        <v>78.041136532994145</v>
      </c>
      <c r="CH87" s="54">
        <f>CG87*(CG87&lt;&gt;0)</f>
        <v>78.041136532994145</v>
      </c>
      <c r="CI87" s="26">
        <f>CH87/$CH$152</f>
        <v>1.2142700565270597E-2</v>
      </c>
      <c r="CJ87" s="47">
        <f>CI87 * $CG$152</f>
        <v>78.041136532994145</v>
      </c>
      <c r="CK87" s="48">
        <f>IF(CA87&gt;0,V87,W87)</f>
        <v>0.59810000658035201</v>
      </c>
      <c r="CL87" s="65">
        <f>CJ87/CK87</f>
        <v>130.48175167092174</v>
      </c>
      <c r="CM87" s="70">
        <f>N87</f>
        <v>0</v>
      </c>
      <c r="CN87" s="1">
        <f>BT87+BV87</f>
        <v>592</v>
      </c>
    </row>
    <row r="88" spans="1:92" x14ac:dyDescent="0.2">
      <c r="A88" s="29" t="s">
        <v>161</v>
      </c>
      <c r="B88">
        <v>1</v>
      </c>
      <c r="C88">
        <v>1</v>
      </c>
      <c r="D88">
        <v>0.24650419496604001</v>
      </c>
      <c r="E88">
        <v>0.75349580503395897</v>
      </c>
      <c r="F88">
        <v>0.71632896305125104</v>
      </c>
      <c r="G88">
        <v>0.71632896305125104</v>
      </c>
      <c r="H88">
        <v>6.5190137902214798E-2</v>
      </c>
      <c r="I88">
        <v>0.24446301713330501</v>
      </c>
      <c r="J88">
        <v>0.126240159216121</v>
      </c>
      <c r="K88">
        <v>0.30071495198394899</v>
      </c>
      <c r="L88">
        <v>1.01940399262834</v>
      </c>
      <c r="M88">
        <v>-0.79287821348994103</v>
      </c>
      <c r="N88" s="21">
        <v>0</v>
      </c>
      <c r="O88">
        <v>1.00344599688281</v>
      </c>
      <c r="P88">
        <v>0.98474660112539902</v>
      </c>
      <c r="Q88">
        <v>1.0266657463390001</v>
      </c>
      <c r="R88">
        <v>0.99897339115969996</v>
      </c>
      <c r="S88">
        <v>244.69000244140599</v>
      </c>
      <c r="T88" s="27">
        <f>IF(C88,P88,R88)</f>
        <v>0.98474660112539902</v>
      </c>
      <c r="U88" s="27">
        <f>IF(D88 = 0,O88,Q88)</f>
        <v>1.0266657463390001</v>
      </c>
      <c r="V88" s="39">
        <f>S88*T88^(1-N88)</f>
        <v>240.95764823354014</v>
      </c>
      <c r="W88" s="38">
        <f>S88*U88^(N88+1)</f>
        <v>251.21484397819785</v>
      </c>
      <c r="X88" s="44">
        <f>0.5 * (D88-MAX($D$3:$D$151))/(MIN($D$3:$D$151)-MAX($D$3:$D$151)) + 0.75</f>
        <v>1.1235759110786212</v>
      </c>
      <c r="Y88" s="44">
        <f>AVERAGE(D88, F88, G88, H88, I88, J88, K88)</f>
        <v>0.34511005532916172</v>
      </c>
      <c r="Z88" s="22">
        <f>AI88^N88</f>
        <v>1</v>
      </c>
      <c r="AA88" s="22">
        <f>(Z88+AB88)/2</f>
        <v>1</v>
      </c>
      <c r="AB88" s="22">
        <f>AM88^N88</f>
        <v>1</v>
      </c>
      <c r="AC88" s="22">
        <v>1</v>
      </c>
      <c r="AD88" s="22">
        <v>1</v>
      </c>
      <c r="AE88" s="22">
        <v>1</v>
      </c>
      <c r="AF88" s="22">
        <f>PERCENTILE($L$2:$L$151, 0.05)</f>
        <v>-2.4581207071075768E-2</v>
      </c>
      <c r="AG88" s="22">
        <f>PERCENTILE($L$2:$L$151, 0.95)</f>
        <v>0.95085622292800409</v>
      </c>
      <c r="AH88" s="22">
        <f>MIN(MAX(L88,AF88), AG88)</f>
        <v>0.95085622292800409</v>
      </c>
      <c r="AI88" s="22">
        <f>AH88-$AH$152+1</f>
        <v>1.9754374299990798</v>
      </c>
      <c r="AJ88" s="22">
        <f>PERCENTILE($M$2:$M$151, 0.02)</f>
        <v>-1.1132593852637855</v>
      </c>
      <c r="AK88" s="22">
        <f>PERCENTILE($M$2:$M$151, 0.98)</f>
        <v>1.0497352809010159</v>
      </c>
      <c r="AL88" s="22">
        <f>MIN(MAX(M88,AJ88), AK88)</f>
        <v>-0.79287821348994103</v>
      </c>
      <c r="AM88" s="22">
        <f>AL88-$AL$152 + 1</f>
        <v>1.3203811717738445</v>
      </c>
      <c r="AN88" s="46">
        <v>1</v>
      </c>
      <c r="AO88" s="51">
        <v>1</v>
      </c>
      <c r="AP88" s="51">
        <v>1</v>
      </c>
      <c r="AQ88" s="21">
        <v>1</v>
      </c>
      <c r="AR88" s="17">
        <f>(AI88^4)*AB88*AE88*AN88</f>
        <v>15.228359247559174</v>
      </c>
      <c r="AS88" s="17">
        <f>(AM88^4) *Z88*AC88*AO88*(M88 &gt; 0)</f>
        <v>0</v>
      </c>
      <c r="AT88" s="17">
        <f>(AM88^4)*AA88*AP88*AQ88</f>
        <v>3.0394660107616769</v>
      </c>
      <c r="AU88" s="17">
        <f>MIN(AR88, 0.05*AR$152)</f>
        <v>15.228359247559174</v>
      </c>
      <c r="AV88" s="17">
        <f>MIN(AS88, 0.05*AS$152)</f>
        <v>0</v>
      </c>
      <c r="AW88" s="17">
        <f>MIN(AT88, 0.05*AT$152)</f>
        <v>3.0394660107616769</v>
      </c>
      <c r="AX88" s="14">
        <f>AU88/$AU$152</f>
        <v>2.7340235869968067E-2</v>
      </c>
      <c r="AY88" s="14">
        <f>AV88/$AV$152</f>
        <v>0</v>
      </c>
      <c r="AZ88" s="67">
        <f>AW88/$AW$152</f>
        <v>8.938441884332411E-4</v>
      </c>
      <c r="BA88" s="21">
        <f>N88</f>
        <v>0</v>
      </c>
      <c r="BB88" s="66">
        <v>3670</v>
      </c>
      <c r="BC88" s="15">
        <f>$D$158*AX88</f>
        <v>3492.4143897938511</v>
      </c>
      <c r="BD88" s="19">
        <f>BC88-BB88</f>
        <v>-177.58561020614889</v>
      </c>
      <c r="BE88" s="63">
        <f>(IF(BD88 &gt; 0, V88, W88))</f>
        <v>251.21484397819785</v>
      </c>
      <c r="BF88" s="63">
        <f>IF(BD88&gt;0, S88*(T88^(2-N88)), S88*(U88^(N88 + 2)))</f>
        <v>257.91367528431198</v>
      </c>
      <c r="BG88" s="46">
        <f>BD88/BE88</f>
        <v>-0.70690731245786176</v>
      </c>
      <c r="BH88" s="64">
        <f>BB88/BC88</f>
        <v>1.0508489515806374</v>
      </c>
      <c r="BI88" s="66">
        <v>0</v>
      </c>
      <c r="BJ88" s="66">
        <v>489</v>
      </c>
      <c r="BK88" s="66">
        <v>0</v>
      </c>
      <c r="BL88" s="10">
        <f>SUM(BI88:BK88)</f>
        <v>489</v>
      </c>
      <c r="BM88" s="15">
        <f>AY88*$D$157</f>
        <v>0</v>
      </c>
      <c r="BN88" s="9">
        <f>BM88-BL88</f>
        <v>-489</v>
      </c>
      <c r="BO88" s="48">
        <f>IF(BN88&gt;0,V88,W88)</f>
        <v>251.21484397819785</v>
      </c>
      <c r="BP88" s="48">
        <f xml:space="preserve"> IF(BN88 &gt;0, S88*T88^(2-N88), S88*U88^(N88+2))</f>
        <v>257.91367528431198</v>
      </c>
      <c r="BQ88" s="48">
        <f>IF(BN88&gt;0, S88*T88^(3-N88), S88*U88^(N88+3))</f>
        <v>264.79113592680267</v>
      </c>
      <c r="BR88" s="46">
        <f>BN88/BP88</f>
        <v>-1.8959832178768701</v>
      </c>
      <c r="BS88" s="64" t="e">
        <f>BL88/BM88</f>
        <v>#DIV/0!</v>
      </c>
      <c r="BT88" s="16">
        <f>BB88+BL88+BV88</f>
        <v>4159</v>
      </c>
      <c r="BU88" s="69">
        <f>BC88+BM88+BW88</f>
        <v>3500.9416633515043</v>
      </c>
      <c r="BV88" s="66">
        <v>0</v>
      </c>
      <c r="BW88" s="15">
        <f>AZ88*$D$160</f>
        <v>8.5272735576531193</v>
      </c>
      <c r="BX88" s="37">
        <f>BW88-BV88</f>
        <v>8.5272735576531193</v>
      </c>
      <c r="BY88" s="54">
        <f>BX88*(BX88&lt;&gt;0)</f>
        <v>8.5272735576531193</v>
      </c>
      <c r="BZ88" s="26">
        <f>BY88/$BY$152</f>
        <v>1.6557812733307045E-2</v>
      </c>
      <c r="CA88" s="47">
        <f>BZ88 * $BX$152</f>
        <v>8.5272735576531193</v>
      </c>
      <c r="CB88" s="48">
        <f>IF(CA88&gt;0, V88, W88)</f>
        <v>240.95764823354014</v>
      </c>
      <c r="CC88" s="48">
        <f>IF(BX88&gt;0, S88*T88^(2-N88), S88*U88^(N88+2))</f>
        <v>237.28222511314817</v>
      </c>
      <c r="CD88" s="65">
        <f>CA88/CB88</f>
        <v>3.5389096881408573E-2</v>
      </c>
      <c r="CE88" s="66">
        <v>0</v>
      </c>
      <c r="CF88" s="15">
        <f>AZ88*$CE$155</f>
        <v>5.7447365990604409</v>
      </c>
      <c r="CG88" s="37">
        <f>CF88-CE88</f>
        <v>5.7447365990604409</v>
      </c>
      <c r="CH88" s="54">
        <f>CG88*(CG88&lt;&gt;0)</f>
        <v>5.7447365990604409</v>
      </c>
      <c r="CI88" s="26">
        <f>CH88/$CH$152</f>
        <v>8.9384418843324088E-4</v>
      </c>
      <c r="CJ88" s="47">
        <f>CI88 * $CG$152</f>
        <v>5.7447365990604409</v>
      </c>
      <c r="CK88" s="48">
        <f>IF(CA88&gt;0,V88,W88)</f>
        <v>240.95764823354014</v>
      </c>
      <c r="CL88" s="65">
        <f>CJ88/CK88</f>
        <v>2.3841271033208902E-2</v>
      </c>
      <c r="CM88" s="70">
        <f>N88</f>
        <v>0</v>
      </c>
      <c r="CN88" s="1">
        <f>BT88+BV88</f>
        <v>4159</v>
      </c>
    </row>
    <row r="89" spans="1:92" x14ac:dyDescent="0.2">
      <c r="A89" s="29" t="s">
        <v>277</v>
      </c>
      <c r="B89">
        <v>0</v>
      </c>
      <c r="C89">
        <v>0</v>
      </c>
      <c r="D89">
        <v>0.70355573312025499</v>
      </c>
      <c r="E89">
        <v>0.29644426687974401</v>
      </c>
      <c r="F89">
        <v>0.64864864864864802</v>
      </c>
      <c r="G89">
        <v>0.64864864864864802</v>
      </c>
      <c r="H89">
        <v>0.81153363978269899</v>
      </c>
      <c r="I89">
        <v>0.62682824905975698</v>
      </c>
      <c r="J89">
        <v>0.71322661929998199</v>
      </c>
      <c r="K89">
        <v>0.68017165685522096</v>
      </c>
      <c r="L89">
        <v>0.71453730905914603</v>
      </c>
      <c r="M89">
        <v>0.86866926684782997</v>
      </c>
      <c r="N89" s="21">
        <v>0</v>
      </c>
      <c r="O89">
        <v>1.0187167180688701</v>
      </c>
      <c r="P89">
        <v>0.99148505210958304</v>
      </c>
      <c r="Q89">
        <v>1.0225404928948201</v>
      </c>
      <c r="R89">
        <v>1.00810810064431</v>
      </c>
      <c r="S89">
        <v>5.3299999237060502</v>
      </c>
      <c r="T89" s="27">
        <f>IF(C89,P89,R89)</f>
        <v>1.00810810064431</v>
      </c>
      <c r="U89" s="27">
        <f>IF(D89 = 0,O89,Q89)</f>
        <v>1.0225404928948201</v>
      </c>
      <c r="V89" s="39">
        <f>S89*T89^(1-N89)</f>
        <v>5.3732160995216232</v>
      </c>
      <c r="W89" s="38">
        <f>S89*U89^(N89+1)</f>
        <v>5.4501407491157376</v>
      </c>
      <c r="X89" s="44">
        <f>0.5 * (D89-MAX($D$3:$D$151))/(MIN($D$3:$D$151)-MAX($D$3:$D$151)) + 0.75</f>
        <v>0.88068256508604259</v>
      </c>
      <c r="Y89" s="44">
        <f>AVERAGE(D89, F89, G89, H89, I89, J89, K89)</f>
        <v>0.69037331363074428</v>
      </c>
      <c r="Z89" s="22">
        <f>AI89^N89</f>
        <v>1</v>
      </c>
      <c r="AA89" s="22">
        <f>(Z89+AB89)/2</f>
        <v>1</v>
      </c>
      <c r="AB89" s="22">
        <f>AM89^N89</f>
        <v>1</v>
      </c>
      <c r="AC89" s="22">
        <v>1</v>
      </c>
      <c r="AD89" s="22">
        <v>1</v>
      </c>
      <c r="AE89" s="22">
        <v>1</v>
      </c>
      <c r="AF89" s="22">
        <f>PERCENTILE($L$2:$L$151, 0.05)</f>
        <v>-2.4581207071075768E-2</v>
      </c>
      <c r="AG89" s="22">
        <f>PERCENTILE($L$2:$L$151, 0.95)</f>
        <v>0.95085622292800409</v>
      </c>
      <c r="AH89" s="22">
        <f>MIN(MAX(L89,AF89), AG89)</f>
        <v>0.71453730905914603</v>
      </c>
      <c r="AI89" s="22">
        <f>AH89-$AH$152+1</f>
        <v>1.7391185161302218</v>
      </c>
      <c r="AJ89" s="22">
        <f>PERCENTILE($M$2:$M$151, 0.02)</f>
        <v>-1.1132593852637855</v>
      </c>
      <c r="AK89" s="22">
        <f>PERCENTILE($M$2:$M$151, 0.98)</f>
        <v>1.0497352809010159</v>
      </c>
      <c r="AL89" s="22">
        <f>MIN(MAX(M89,AJ89), AK89)</f>
        <v>0.86866926684782997</v>
      </c>
      <c r="AM89" s="22">
        <f>AL89-$AL$152 + 1</f>
        <v>2.9819286521116153</v>
      </c>
      <c r="AN89" s="46">
        <v>0</v>
      </c>
      <c r="AO89" s="74">
        <v>0.39</v>
      </c>
      <c r="AP89" s="51">
        <v>0.76</v>
      </c>
      <c r="AQ89" s="50">
        <v>1</v>
      </c>
      <c r="AR89" s="17">
        <f>(AI89^4)*AB89*AE89*AN89</f>
        <v>0</v>
      </c>
      <c r="AS89" s="17">
        <f>(AM89^4) *Z89*AC89*AO89*(M89 &gt; 0)</f>
        <v>30.835684889249432</v>
      </c>
      <c r="AT89" s="17">
        <f>(AM89^4)*AA89*AP89*AQ89</f>
        <v>60.090052604691195</v>
      </c>
      <c r="AU89" s="17">
        <f>MIN(AR89, 0.05*AR$152)</f>
        <v>0</v>
      </c>
      <c r="AV89" s="17">
        <f>MIN(AS89, 0.05*AS$152)</f>
        <v>30.835684889249432</v>
      </c>
      <c r="AW89" s="17">
        <f>MIN(AT89, 0.05*AT$152)</f>
        <v>60.090052604691195</v>
      </c>
      <c r="AX89" s="14">
        <f>AU89/$AU$152</f>
        <v>0</v>
      </c>
      <c r="AY89" s="14">
        <f>AV89/$AV$152</f>
        <v>2.0079769847045625E-2</v>
      </c>
      <c r="AZ89" s="67">
        <f>AW89/$AW$152</f>
        <v>1.7671243604362986E-2</v>
      </c>
      <c r="BA89" s="21">
        <f>N89</f>
        <v>0</v>
      </c>
      <c r="BB89" s="66">
        <v>0</v>
      </c>
      <c r="BC89" s="15">
        <f>$D$158*AX89</f>
        <v>0</v>
      </c>
      <c r="BD89" s="19">
        <f>BC89-BB89</f>
        <v>0</v>
      </c>
      <c r="BE89" s="63">
        <f>(IF(BD89 &gt; 0, V89, W89))</f>
        <v>5.4501407491157376</v>
      </c>
      <c r="BF89" s="63">
        <f>IF(BD89&gt;0, S89*(T89^(2-N89)), S89*(U89^(N89 + 2)))</f>
        <v>5.5729896079469503</v>
      </c>
      <c r="BG89" s="46">
        <f>BD89/BE89</f>
        <v>0</v>
      </c>
      <c r="BH89" s="64" t="e">
        <f>BB89/BC89</f>
        <v>#DIV/0!</v>
      </c>
      <c r="BI89" s="66">
        <v>0</v>
      </c>
      <c r="BJ89" s="66">
        <v>4013</v>
      </c>
      <c r="BK89" s="66">
        <v>0</v>
      </c>
      <c r="BL89" s="10">
        <f>SUM(BI89:BK89)</f>
        <v>4013</v>
      </c>
      <c r="BM89" s="15">
        <f>AY89*$D$157</f>
        <v>3642.4300907143825</v>
      </c>
      <c r="BN89" s="9">
        <f>BM89-BL89</f>
        <v>-370.56990928561754</v>
      </c>
      <c r="BO89" s="48">
        <f>IF(BN89&gt;0,V89,W89)</f>
        <v>5.4501407491157376</v>
      </c>
      <c r="BP89" s="48">
        <f xml:space="preserve"> IF(BN89 &gt;0, S89*T89^(2-N89), S89*U89^(N89+2))</f>
        <v>5.5729896079469503</v>
      </c>
      <c r="BQ89" s="48">
        <f>IF(BN89&gt;0, S89*T89^(3-N89), S89*U89^(N89+3))</f>
        <v>5.6986075406077852</v>
      </c>
      <c r="BR89" s="46">
        <f>BN89/BP89</f>
        <v>-66.493917153047207</v>
      </c>
      <c r="BS89" s="64">
        <f>BL89/BM89</f>
        <v>1.1017369997657083</v>
      </c>
      <c r="BT89" s="16">
        <f>BB89+BL89+BV89</f>
        <v>4163</v>
      </c>
      <c r="BU89" s="69">
        <f>BC89+BM89+BW89</f>
        <v>3811.0137547000054</v>
      </c>
      <c r="BV89" s="66">
        <v>150</v>
      </c>
      <c r="BW89" s="15">
        <f>AZ89*$D$160</f>
        <v>168.58366398562288</v>
      </c>
      <c r="BX89" s="37">
        <f>BW89-BV89</f>
        <v>18.583663985622877</v>
      </c>
      <c r="BY89" s="54">
        <f>BX89*(BX89&lt;&gt;0)</f>
        <v>18.583663985622877</v>
      </c>
      <c r="BZ89" s="26">
        <f>BY89/$BY$152</f>
        <v>3.6084784438102716E-2</v>
      </c>
      <c r="CA89" s="47">
        <f>BZ89 * $BX$152</f>
        <v>18.583663985622877</v>
      </c>
      <c r="CB89" s="48">
        <f>IF(CA89&gt;0, V89, W89)</f>
        <v>5.3732160995216232</v>
      </c>
      <c r="CC89" s="48">
        <f>IF(BX89&gt;0, S89*T89^(2-N89), S89*U89^(N89+2))</f>
        <v>5.4167826764401719</v>
      </c>
      <c r="CD89" s="65">
        <f>CA89/CB89</f>
        <v>3.4585737184993133</v>
      </c>
      <c r="CE89" s="66">
        <v>0</v>
      </c>
      <c r="CF89" s="15">
        <f>AZ89*$CE$155</f>
        <v>113.57308264524092</v>
      </c>
      <c r="CG89" s="37">
        <f>CF89-CE89</f>
        <v>113.57308264524092</v>
      </c>
      <c r="CH89" s="54">
        <f>CG89*(CG89&lt;&gt;0)</f>
        <v>113.57308264524092</v>
      </c>
      <c r="CI89" s="26">
        <f>CH89/$CH$152</f>
        <v>1.7671243604362983E-2</v>
      </c>
      <c r="CJ89" s="47">
        <f>CI89 * $CG$152</f>
        <v>113.57308264524093</v>
      </c>
      <c r="CK89" s="48">
        <f>IF(CA89&gt;0,V89,W89)</f>
        <v>5.3732160995216232</v>
      </c>
      <c r="CL89" s="65">
        <f>CJ89/CK89</f>
        <v>21.136890931178502</v>
      </c>
      <c r="CM89" s="70">
        <f>N89</f>
        <v>0</v>
      </c>
      <c r="CN89" s="1">
        <f>BT89+BV89</f>
        <v>4313</v>
      </c>
    </row>
    <row r="90" spans="1:92" x14ac:dyDescent="0.2">
      <c r="A90" s="29" t="s">
        <v>118</v>
      </c>
      <c r="B90">
        <v>0</v>
      </c>
      <c r="C90">
        <v>0</v>
      </c>
      <c r="D90">
        <v>0.19097083499800199</v>
      </c>
      <c r="E90">
        <v>0.80902916500199695</v>
      </c>
      <c r="F90">
        <v>0.25625744934445699</v>
      </c>
      <c r="G90">
        <v>0.25625744934445699</v>
      </c>
      <c r="H90">
        <v>5.3489343919765897E-2</v>
      </c>
      <c r="I90">
        <v>4.5549519431675699E-2</v>
      </c>
      <c r="J90">
        <v>4.9360043661457201E-2</v>
      </c>
      <c r="K90">
        <v>0.112467234731792</v>
      </c>
      <c r="L90">
        <v>0.50145335228874499</v>
      </c>
      <c r="M90">
        <v>-1.13647650241568</v>
      </c>
      <c r="N90" s="21">
        <v>0</v>
      </c>
      <c r="O90">
        <v>1.0030258438264901</v>
      </c>
      <c r="P90">
        <v>0.98547724326430697</v>
      </c>
      <c r="Q90">
        <v>1.0375822439701501</v>
      </c>
      <c r="R90">
        <v>0.98551138574476704</v>
      </c>
      <c r="S90">
        <v>41.939998626708899</v>
      </c>
      <c r="T90" s="27">
        <f>IF(C90,P90,R90)</f>
        <v>0.98551138574476704</v>
      </c>
      <c r="U90" s="27">
        <f>IF(D90 = 0,O90,Q90)</f>
        <v>1.0375822439701501</v>
      </c>
      <c r="V90" s="39">
        <f>S90*T90^(1-N90)</f>
        <v>41.332346164741516</v>
      </c>
      <c r="W90" s="38">
        <f>S90*U90^(N90+1)</f>
        <v>43.516197887205635</v>
      </c>
      <c r="X90" s="44">
        <f>0.5 * (D90-MAX($D$3:$D$151))/(MIN($D$3:$D$151)-MAX($D$3:$D$151)) + 0.75</f>
        <v>1.1530883018941531</v>
      </c>
      <c r="Y90" s="44">
        <f>AVERAGE(D90, F90, G90, H90, I90, J90, K90)</f>
        <v>0.13776455363308668</v>
      </c>
      <c r="Z90" s="22">
        <f>AI90^N90</f>
        <v>1</v>
      </c>
      <c r="AA90" s="22">
        <f>(Z90+AB90)/2</f>
        <v>1</v>
      </c>
      <c r="AB90" s="22">
        <f>AM90^N90</f>
        <v>1</v>
      </c>
      <c r="AC90" s="22">
        <v>1</v>
      </c>
      <c r="AD90" s="22">
        <v>1</v>
      </c>
      <c r="AE90" s="22">
        <v>1</v>
      </c>
      <c r="AF90" s="22">
        <f>PERCENTILE($L$2:$L$151, 0.05)</f>
        <v>-2.4581207071075768E-2</v>
      </c>
      <c r="AG90" s="22">
        <f>PERCENTILE($L$2:$L$151, 0.95)</f>
        <v>0.95085622292800409</v>
      </c>
      <c r="AH90" s="22">
        <f>MIN(MAX(L90,AF90), AG90)</f>
        <v>0.50145335228874499</v>
      </c>
      <c r="AI90" s="22">
        <f>AH90-$AH$152+1</f>
        <v>1.5260345593598208</v>
      </c>
      <c r="AJ90" s="22">
        <f>PERCENTILE($M$2:$M$151, 0.02)</f>
        <v>-1.1132593852637855</v>
      </c>
      <c r="AK90" s="22">
        <f>PERCENTILE($M$2:$M$151, 0.98)</f>
        <v>1.0497352809010159</v>
      </c>
      <c r="AL90" s="22">
        <f>MIN(MAX(M90,AJ90), AK90)</f>
        <v>-1.1132593852637855</v>
      </c>
      <c r="AM90" s="22">
        <f>AL90-$AL$152 + 1</f>
        <v>1</v>
      </c>
      <c r="AN90" s="46">
        <v>1</v>
      </c>
      <c r="AO90" s="51">
        <v>1</v>
      </c>
      <c r="AP90" s="51">
        <v>1</v>
      </c>
      <c r="AQ90" s="21">
        <v>1</v>
      </c>
      <c r="AR90" s="17">
        <f>(AI90^4)*AB90*AE90*AN90</f>
        <v>5.4232231646398938</v>
      </c>
      <c r="AS90" s="17">
        <f>(AM90^4) *Z90*AC90*AO90*(M90 &gt; 0)</f>
        <v>0</v>
      </c>
      <c r="AT90" s="17">
        <f>(AM90^4)*AA90*AP90*AQ90</f>
        <v>1</v>
      </c>
      <c r="AU90" s="17">
        <f>MIN(AR90, 0.05*AR$152)</f>
        <v>5.4232231646398938</v>
      </c>
      <c r="AV90" s="17">
        <f>MIN(AS90, 0.05*AS$152)</f>
        <v>0</v>
      </c>
      <c r="AW90" s="17">
        <f>MIN(AT90, 0.05*AT$152)</f>
        <v>1</v>
      </c>
      <c r="AX90" s="14">
        <f>AU90/$AU$152</f>
        <v>9.7365840985459192E-3</v>
      </c>
      <c r="AY90" s="14">
        <f>AV90/$AV$152</f>
        <v>0</v>
      </c>
      <c r="AZ90" s="67">
        <f>AW90/$AW$152</f>
        <v>2.9407934988200367E-4</v>
      </c>
      <c r="BA90" s="21">
        <f>N90</f>
        <v>0</v>
      </c>
      <c r="BB90" s="66">
        <v>1342</v>
      </c>
      <c r="BC90" s="15">
        <f>$D$158*AX90</f>
        <v>1243.7415161641572</v>
      </c>
      <c r="BD90" s="19">
        <f>BC90-BB90</f>
        <v>-98.258483835842753</v>
      </c>
      <c r="BE90" s="63">
        <f>(IF(BD90 &gt; 0, V90, W90))</f>
        <v>43.516197887205635</v>
      </c>
      <c r="BF90" s="63">
        <f>IF(BD90&gt;0, S90*(T90^(2-N90)), S90*(U90^(N90 + 2)))</f>
        <v>45.151634252855928</v>
      </c>
      <c r="BG90" s="46">
        <f>BD90/BE90</f>
        <v>-2.2579749290259596</v>
      </c>
      <c r="BH90" s="64">
        <f>BB90/BC90</f>
        <v>1.079002334937635</v>
      </c>
      <c r="BI90" s="66">
        <v>797</v>
      </c>
      <c r="BJ90" s="66">
        <v>84</v>
      </c>
      <c r="BK90" s="66">
        <v>0</v>
      </c>
      <c r="BL90" s="10">
        <f>SUM(BI90:BK90)</f>
        <v>881</v>
      </c>
      <c r="BM90" s="15">
        <f>AY90*$D$157</f>
        <v>0</v>
      </c>
      <c r="BN90" s="9">
        <f>BM90-BL90</f>
        <v>-881</v>
      </c>
      <c r="BO90" s="48">
        <f>IF(BN90&gt;0,V90,W90)</f>
        <v>43.516197887205635</v>
      </c>
      <c r="BP90" s="48">
        <f xml:space="preserve"> IF(BN90 &gt;0, S90*T90^(2-N90), S90*U90^(N90+2))</f>
        <v>45.151634252855928</v>
      </c>
      <c r="BQ90" s="48">
        <f>IF(BN90&gt;0, S90*T90^(3-N90), S90*U90^(N90+3))</f>
        <v>46.848533986997737</v>
      </c>
      <c r="BR90" s="46">
        <f>BN90/BP90</f>
        <v>-19.512029067791165</v>
      </c>
      <c r="BS90" s="64" t="e">
        <f>BL90/BM90</f>
        <v>#DIV/0!</v>
      </c>
      <c r="BT90" s="16">
        <f>BB90+BL90+BV90</f>
        <v>2223</v>
      </c>
      <c r="BU90" s="69">
        <f>BC90+BM90+BW90</f>
        <v>1246.5470331620315</v>
      </c>
      <c r="BV90" s="66">
        <v>0</v>
      </c>
      <c r="BW90" s="15">
        <f>AZ90*$D$160</f>
        <v>2.8055169978743151</v>
      </c>
      <c r="BX90" s="37">
        <f>BW90-BV90</f>
        <v>2.8055169978743151</v>
      </c>
      <c r="BY90" s="54">
        <f>BX90*(BX90&lt;&gt;0)</f>
        <v>2.8055169978743151</v>
      </c>
      <c r="BZ90" s="26">
        <f>BY90/$BY$152</f>
        <v>5.4476058211151805E-3</v>
      </c>
      <c r="CA90" s="47">
        <f>BZ90 * $BX$152</f>
        <v>2.8055169978743151</v>
      </c>
      <c r="CB90" s="48">
        <f>IF(CA90&gt;0, V90, W90)</f>
        <v>41.332346164741516</v>
      </c>
      <c r="CC90" s="48">
        <f>IF(BX90&gt;0, S90*T90^(2-N90), S90*U90^(N90+2))</f>
        <v>40.733497744896816</v>
      </c>
      <c r="CD90" s="65">
        <f>CA90/CB90</f>
        <v>6.7877032353599043E-2</v>
      </c>
      <c r="CE90" s="66">
        <v>0</v>
      </c>
      <c r="CF90" s="15">
        <f>AZ90*$CE$155</f>
        <v>1.8900479816916376</v>
      </c>
      <c r="CG90" s="37">
        <f>CF90-CE90</f>
        <v>1.8900479816916376</v>
      </c>
      <c r="CH90" s="54">
        <f>CG90*(CG90&lt;&gt;0)</f>
        <v>1.8900479816916376</v>
      </c>
      <c r="CI90" s="26">
        <f>CH90/$CH$152</f>
        <v>2.9407934988200357E-4</v>
      </c>
      <c r="CJ90" s="47">
        <f>CI90 * $CG$152</f>
        <v>1.8900479816916373</v>
      </c>
      <c r="CK90" s="48">
        <f>IF(CA90&gt;0,V90,W90)</f>
        <v>41.332346164741516</v>
      </c>
      <c r="CL90" s="65">
        <f>CJ90/CK90</f>
        <v>4.5728059427314567E-2</v>
      </c>
      <c r="CM90" s="70">
        <f>N90</f>
        <v>0</v>
      </c>
      <c r="CN90" s="1">
        <f>BT90+BV90</f>
        <v>2223</v>
      </c>
    </row>
    <row r="91" spans="1:92" x14ac:dyDescent="0.2">
      <c r="A91" s="29" t="s">
        <v>254</v>
      </c>
      <c r="B91">
        <v>1</v>
      </c>
      <c r="C91">
        <v>1</v>
      </c>
      <c r="D91">
        <v>0.45065920894925998</v>
      </c>
      <c r="E91">
        <v>0.54934079105073896</v>
      </c>
      <c r="F91">
        <v>0.97536750099324498</v>
      </c>
      <c r="G91">
        <v>0.97536750099324498</v>
      </c>
      <c r="H91">
        <v>0.19013790221479299</v>
      </c>
      <c r="I91">
        <v>0.77099874634350096</v>
      </c>
      <c r="J91">
        <v>0.38287868083766202</v>
      </c>
      <c r="K91">
        <v>0.61110344632657798</v>
      </c>
      <c r="L91">
        <v>0.17788559626271899</v>
      </c>
      <c r="M91">
        <v>-0.188700144858859</v>
      </c>
      <c r="N91" s="21">
        <v>0</v>
      </c>
      <c r="O91">
        <v>1.0069166046493301</v>
      </c>
      <c r="P91">
        <v>0.99845575951826004</v>
      </c>
      <c r="Q91">
        <v>1.0021103067879999</v>
      </c>
      <c r="R91">
        <v>0.99848704632180996</v>
      </c>
      <c r="S91">
        <v>10.670000076293899</v>
      </c>
      <c r="T91" s="27">
        <f>IF(C91,P91,R91)</f>
        <v>0.99845575951826004</v>
      </c>
      <c r="U91" s="27">
        <f>IF(D91 = 0,O91,Q91)</f>
        <v>1.0021103067879999</v>
      </c>
      <c r="V91" s="39">
        <f>S91*T91^(1-N91)</f>
        <v>10.653523030235919</v>
      </c>
      <c r="W91" s="38">
        <f>S91*U91^(N91+1)</f>
        <v>10.692517049882863</v>
      </c>
      <c r="X91" s="44">
        <f>0.5 * (D91-MAX($D$3:$D$151))/(MIN($D$3:$D$151)-MAX($D$3:$D$151)) + 0.75</f>
        <v>1.0150807189438245</v>
      </c>
      <c r="Y91" s="44">
        <f>AVERAGE(D91, F91, G91, H91, I91, J91, K91)</f>
        <v>0.62235899809404061</v>
      </c>
      <c r="Z91" s="22">
        <f>AI91^N91</f>
        <v>1</v>
      </c>
      <c r="AA91" s="22">
        <f>(Z91+AB91)/2</f>
        <v>1</v>
      </c>
      <c r="AB91" s="22">
        <f>AM91^N91</f>
        <v>1</v>
      </c>
      <c r="AC91" s="22">
        <v>1</v>
      </c>
      <c r="AD91" s="22">
        <v>1</v>
      </c>
      <c r="AE91" s="22">
        <v>1</v>
      </c>
      <c r="AF91" s="22">
        <f>PERCENTILE($L$2:$L$151, 0.05)</f>
        <v>-2.4581207071075768E-2</v>
      </c>
      <c r="AG91" s="22">
        <f>PERCENTILE($L$2:$L$151, 0.95)</f>
        <v>0.95085622292800409</v>
      </c>
      <c r="AH91" s="22">
        <f>MIN(MAX(L91,AF91), AG91)</f>
        <v>0.17788559626271899</v>
      </c>
      <c r="AI91" s="22">
        <f>AH91-$AH$152+1</f>
        <v>1.2024668033337949</v>
      </c>
      <c r="AJ91" s="22">
        <f>PERCENTILE($M$2:$M$151, 0.02)</f>
        <v>-1.1132593852637855</v>
      </c>
      <c r="AK91" s="22">
        <f>PERCENTILE($M$2:$M$151, 0.98)</f>
        <v>1.0497352809010159</v>
      </c>
      <c r="AL91" s="22">
        <f>MIN(MAX(M91,AJ91), AK91)</f>
        <v>-0.188700144858859</v>
      </c>
      <c r="AM91" s="22">
        <f>AL91-$AL$152 + 1</f>
        <v>1.9245592404049265</v>
      </c>
      <c r="AN91" s="46">
        <v>0</v>
      </c>
      <c r="AO91" s="74">
        <v>0.39</v>
      </c>
      <c r="AP91" s="51">
        <v>0.76</v>
      </c>
      <c r="AQ91" s="50">
        <v>1</v>
      </c>
      <c r="AR91" s="17">
        <f>(AI91^4)*AB91*AE91*AN91</f>
        <v>0</v>
      </c>
      <c r="AS91" s="17">
        <f>(AM91^4) *Z91*AC91*AO91*(M91 &gt; 0)</f>
        <v>0</v>
      </c>
      <c r="AT91" s="17">
        <f>(AM91^4)*AA91*AP91*AQ91</f>
        <v>10.426504317303523</v>
      </c>
      <c r="AU91" s="17">
        <f>MIN(AR91, 0.05*AR$152)</f>
        <v>0</v>
      </c>
      <c r="AV91" s="17">
        <f>MIN(AS91, 0.05*AS$152)</f>
        <v>0</v>
      </c>
      <c r="AW91" s="17">
        <f>MIN(AT91, 0.05*AT$152)</f>
        <v>10.426504317303523</v>
      </c>
      <c r="AX91" s="14">
        <f>AU91/$AU$152</f>
        <v>0</v>
      </c>
      <c r="AY91" s="14">
        <f>AV91/$AV$152</f>
        <v>0</v>
      </c>
      <c r="AZ91" s="67">
        <f>AW91/$AW$152</f>
        <v>3.0662196111745249E-3</v>
      </c>
      <c r="BA91" s="21">
        <f>N91</f>
        <v>0</v>
      </c>
      <c r="BB91" s="66">
        <v>0</v>
      </c>
      <c r="BC91" s="15">
        <f>$D$158*AX91</f>
        <v>0</v>
      </c>
      <c r="BD91" s="19">
        <f>BC91-BB91</f>
        <v>0</v>
      </c>
      <c r="BE91" s="63">
        <f>(IF(BD91 &gt; 0, V91, W91))</f>
        <v>10.692517049882863</v>
      </c>
      <c r="BF91" s="63">
        <f>IF(BD91&gt;0, S91*(T91^(2-N91)), S91*(U91^(N91 + 2)))</f>
        <v>10.715081541194035</v>
      </c>
      <c r="BG91" s="46">
        <f>BD91/BE91</f>
        <v>0</v>
      </c>
      <c r="BH91" s="64" t="e">
        <f>BB91/BC91</f>
        <v>#DIV/0!</v>
      </c>
      <c r="BI91" s="66">
        <v>0</v>
      </c>
      <c r="BJ91" s="66">
        <v>0</v>
      </c>
      <c r="BK91" s="66">
        <v>0</v>
      </c>
      <c r="BL91" s="10">
        <f>SUM(BI91:BK91)</f>
        <v>0</v>
      </c>
      <c r="BM91" s="15">
        <f>AY91*$D$157</f>
        <v>0</v>
      </c>
      <c r="BN91" s="9">
        <f>BM91-BL91</f>
        <v>0</v>
      </c>
      <c r="BO91" s="48">
        <f>IF(BN91&gt;0,V91,W91)</f>
        <v>10.692517049882863</v>
      </c>
      <c r="BP91" s="48">
        <f xml:space="preserve"> IF(BN91 &gt;0, S91*T91^(2-N91), S91*U91^(N91+2))</f>
        <v>10.715081541194035</v>
      </c>
      <c r="BQ91" s="48">
        <f>IF(BN91&gt;0, S91*T91^(3-N91), S91*U91^(N91+3))</f>
        <v>10.737693650504388</v>
      </c>
      <c r="BR91" s="46">
        <f>BN91/BP91</f>
        <v>0</v>
      </c>
      <c r="BS91" s="64" t="e">
        <f>BL91/BM91</f>
        <v>#DIV/0!</v>
      </c>
      <c r="BT91" s="16">
        <f>BB91+BL91+BV91</f>
        <v>43</v>
      </c>
      <c r="BU91" s="69">
        <f>BC91+BM91+BW91</f>
        <v>29.251735090604967</v>
      </c>
      <c r="BV91" s="66">
        <v>43</v>
      </c>
      <c r="BW91" s="15">
        <f>AZ91*$D$160</f>
        <v>29.251735090604967</v>
      </c>
      <c r="BX91" s="37">
        <f>BW91-BV91</f>
        <v>-13.748264909395033</v>
      </c>
      <c r="BY91" s="54">
        <f>BX91*(BX91&lt;&gt;0)</f>
        <v>-13.748264909395033</v>
      </c>
      <c r="BZ91" s="26">
        <f>BY91/$BY$152</f>
        <v>-2.6695660018242813E-2</v>
      </c>
      <c r="CA91" s="47">
        <f>BZ91 * $BX$152</f>
        <v>-13.748264909395033</v>
      </c>
      <c r="CB91" s="48">
        <f>IF(CA91&gt;0, V91, W91)</f>
        <v>10.692517049882863</v>
      </c>
      <c r="CC91" s="48">
        <f>IF(BX91&gt;0, S91*T91^(2-N91), S91*U91^(N91+2))</f>
        <v>10.715081541194035</v>
      </c>
      <c r="CD91" s="65">
        <f>CA91/CB91</f>
        <v>-1.2857837724510008</v>
      </c>
      <c r="CE91" s="66">
        <v>0</v>
      </c>
      <c r="CF91" s="15">
        <f>AZ91*$CE$155</f>
        <v>19.706593441018672</v>
      </c>
      <c r="CG91" s="37">
        <f>CF91-CE91</f>
        <v>19.706593441018672</v>
      </c>
      <c r="CH91" s="54">
        <f>CG91*(CG91&lt;&gt;0)</f>
        <v>19.706593441018672</v>
      </c>
      <c r="CI91" s="26">
        <f>CH91/$CH$152</f>
        <v>3.066219611174524E-3</v>
      </c>
      <c r="CJ91" s="47">
        <f>CI91 * $CG$152</f>
        <v>19.706593441018672</v>
      </c>
      <c r="CK91" s="48">
        <f>IF(CA91&gt;0,V91,W91)</f>
        <v>10.692517049882863</v>
      </c>
      <c r="CL91" s="65">
        <f>CJ91/CK91</f>
        <v>1.8430266090840191</v>
      </c>
      <c r="CM91" s="70">
        <f>N91</f>
        <v>0</v>
      </c>
      <c r="CN91" s="1">
        <f>BT91+BV91</f>
        <v>86</v>
      </c>
    </row>
    <row r="92" spans="1:92" x14ac:dyDescent="0.2">
      <c r="A92" s="29" t="s">
        <v>307</v>
      </c>
      <c r="B92">
        <v>0</v>
      </c>
      <c r="C92">
        <v>0</v>
      </c>
      <c r="D92">
        <v>4.8142229324810201E-2</v>
      </c>
      <c r="E92">
        <v>0.95185777067518895</v>
      </c>
      <c r="F92">
        <v>0.90584028605482703</v>
      </c>
      <c r="G92">
        <v>0.90584028605482703</v>
      </c>
      <c r="H92">
        <v>0.108023401587964</v>
      </c>
      <c r="I92">
        <v>6.1638111157542801E-2</v>
      </c>
      <c r="J92">
        <v>8.1598764909126306E-2</v>
      </c>
      <c r="K92">
        <v>0.27187395709593698</v>
      </c>
      <c r="L92">
        <v>0.61008478020840495</v>
      </c>
      <c r="M92">
        <v>2.0182799810489802E-2</v>
      </c>
      <c r="N92" s="21">
        <v>0</v>
      </c>
      <c r="O92">
        <v>1.00220872959639</v>
      </c>
      <c r="P92">
        <v>0.98641271069375402</v>
      </c>
      <c r="Q92">
        <v>1.01248889253879</v>
      </c>
      <c r="R92">
        <v>0.99415683284869605</v>
      </c>
      <c r="S92">
        <v>71</v>
      </c>
      <c r="T92" s="27">
        <f>IF(C92,P92,R92)</f>
        <v>0.99415683284869605</v>
      </c>
      <c r="U92" s="27">
        <f>IF(D92 = 0,O92,Q92)</f>
        <v>1.01248889253879</v>
      </c>
      <c r="V92" s="39">
        <f>S92*T92^(1-N92)</f>
        <v>70.58513513225742</v>
      </c>
      <c r="W92" s="38">
        <f>S92*U92^(N92+1)</f>
        <v>71.886711370254091</v>
      </c>
      <c r="X92" s="44">
        <f>0.5 * (D92-MAX($D$3:$D$151))/(MIN($D$3:$D$151)-MAX($D$3:$D$151)) + 0.75</f>
        <v>1.2289924725168337</v>
      </c>
      <c r="Y92" s="44">
        <f>AVERAGE(D92, F92, G92, H92, I92, J92, K92)</f>
        <v>0.34042243374071918</v>
      </c>
      <c r="Z92" s="22">
        <f>AI92^N92</f>
        <v>1</v>
      </c>
      <c r="AA92" s="22">
        <f>(Z92+AB92)/2</f>
        <v>1</v>
      </c>
      <c r="AB92" s="22">
        <f>AM92^N92</f>
        <v>1</v>
      </c>
      <c r="AC92" s="22">
        <v>1</v>
      </c>
      <c r="AD92" s="22">
        <v>1</v>
      </c>
      <c r="AE92" s="22">
        <v>1</v>
      </c>
      <c r="AF92" s="22">
        <f>PERCENTILE($L$2:$L$151, 0.05)</f>
        <v>-2.4581207071075768E-2</v>
      </c>
      <c r="AG92" s="22">
        <f>PERCENTILE($L$2:$L$151, 0.95)</f>
        <v>0.95085622292800409</v>
      </c>
      <c r="AH92" s="22">
        <f>MIN(MAX(L92,AF92), AG92)</f>
        <v>0.61008478020840495</v>
      </c>
      <c r="AI92" s="22">
        <f>AH92-$AH$152+1</f>
        <v>1.6346659872794809</v>
      </c>
      <c r="AJ92" s="22">
        <f>PERCENTILE($M$2:$M$151, 0.02)</f>
        <v>-1.1132593852637855</v>
      </c>
      <c r="AK92" s="22">
        <f>PERCENTILE($M$2:$M$151, 0.98)</f>
        <v>1.0497352809010159</v>
      </c>
      <c r="AL92" s="22">
        <f>MIN(MAX(M92,AJ92), AK92)</f>
        <v>2.0182799810489802E-2</v>
      </c>
      <c r="AM92" s="22">
        <f>AL92-$AL$152 + 1</f>
        <v>2.1334421850742755</v>
      </c>
      <c r="AN92" s="46">
        <v>0</v>
      </c>
      <c r="AO92" s="74">
        <v>0.39</v>
      </c>
      <c r="AP92" s="51">
        <v>0.76</v>
      </c>
      <c r="AQ92" s="50">
        <v>1</v>
      </c>
      <c r="AR92" s="17">
        <f>(AI92^4)*AB92*AE92*AN92</f>
        <v>0</v>
      </c>
      <c r="AS92" s="17">
        <f>(AM92^4) *Z92*AC92*AO92*(M92 &gt; 0)</f>
        <v>8.0795676201146307</v>
      </c>
      <c r="AT92" s="17">
        <f>(AM92^4)*AA92*AP92*AQ92</f>
        <v>15.744798439197741</v>
      </c>
      <c r="AU92" s="17">
        <f>MIN(AR92, 0.05*AR$152)</f>
        <v>0</v>
      </c>
      <c r="AV92" s="17">
        <f>MIN(AS92, 0.05*AS$152)</f>
        <v>8.0795676201146307</v>
      </c>
      <c r="AW92" s="17">
        <f>MIN(AT92, 0.05*AT$152)</f>
        <v>15.744798439197741</v>
      </c>
      <c r="AX92" s="14">
        <f>AU92/$AU$152</f>
        <v>0</v>
      </c>
      <c r="AY92" s="14">
        <f>AV92/$AV$152</f>
        <v>5.2613022495928393E-3</v>
      </c>
      <c r="AZ92" s="67">
        <f>AW92/$AW$152</f>
        <v>4.6302200890224578E-3</v>
      </c>
      <c r="BA92" s="21">
        <f>N92</f>
        <v>0</v>
      </c>
      <c r="BB92" s="66">
        <v>0</v>
      </c>
      <c r="BC92" s="15">
        <f>$D$158*AX92</f>
        <v>0</v>
      </c>
      <c r="BD92" s="19">
        <f>BC92-BB92</f>
        <v>0</v>
      </c>
      <c r="BE92" s="63">
        <f>(IF(BD92 &gt; 0, V92, W92))</f>
        <v>71.886711370254091</v>
      </c>
      <c r="BF92" s="63">
        <f>IF(BD92&gt;0, S92*(T92^(2-N92)), S92*(U92^(N92 + 2)))</f>
        <v>72.784496783524204</v>
      </c>
      <c r="BG92" s="46">
        <f>BD92/BE92</f>
        <v>0</v>
      </c>
      <c r="BH92" s="64" t="e">
        <f>BB92/BC92</f>
        <v>#DIV/0!</v>
      </c>
      <c r="BI92" s="66">
        <v>0</v>
      </c>
      <c r="BJ92" s="66">
        <v>0</v>
      </c>
      <c r="BK92" s="66">
        <v>0</v>
      </c>
      <c r="BL92" s="10">
        <f>SUM(BI92:BK92)</f>
        <v>0</v>
      </c>
      <c r="BM92" s="15">
        <f>AY92*$D$157</f>
        <v>954.38970547164183</v>
      </c>
      <c r="BN92" s="9">
        <f>BM92-BL92</f>
        <v>954.38970547164183</v>
      </c>
      <c r="BO92" s="48">
        <f>IF(BN92&gt;0,V92,W92)</f>
        <v>70.58513513225742</v>
      </c>
      <c r="BP92" s="48">
        <f xml:space="preserve"> IF(BN92 &gt;0, S92*T92^(2-N92), S92*U92^(N92+2))</f>
        <v>70.17269438928227</v>
      </c>
      <c r="BQ92" s="48">
        <f>IF(BN92&gt;0, S92*T92^(3-N92), S92*U92^(N92+3))</f>
        <v>69.762663606508326</v>
      </c>
      <c r="BR92" s="46">
        <f>BN92/BP92</f>
        <v>13.60058515321038</v>
      </c>
      <c r="BS92" s="64">
        <f>BL92/BM92</f>
        <v>0</v>
      </c>
      <c r="BT92" s="16">
        <f>BB92+BL92+BV92</f>
        <v>0</v>
      </c>
      <c r="BU92" s="69">
        <f>BC92+BM92+BW92</f>
        <v>998.56200512091607</v>
      </c>
      <c r="BV92" s="66">
        <v>0</v>
      </c>
      <c r="BW92" s="15">
        <f>AZ92*$D$160</f>
        <v>44.172299649274244</v>
      </c>
      <c r="BX92" s="37">
        <f>BW92-BV92</f>
        <v>44.172299649274244</v>
      </c>
      <c r="BY92" s="54">
        <f>BX92*(BX92&lt;&gt;0)</f>
        <v>44.172299649274244</v>
      </c>
      <c r="BZ92" s="26">
        <f>BY92/$BY$152</f>
        <v>8.5771455629658822E-2</v>
      </c>
      <c r="CA92" s="47">
        <f>BZ92 * $BX$152</f>
        <v>44.172299649274244</v>
      </c>
      <c r="CB92" s="48">
        <f>IF(CA92&gt;0, V92, W92)</f>
        <v>70.58513513225742</v>
      </c>
      <c r="CC92" s="48">
        <f>IF(BX92&gt;0, S92*T92^(2-N92), S92*U92^(N92+2))</f>
        <v>70.17269438928227</v>
      </c>
      <c r="CD92" s="65">
        <f>CA92/CB92</f>
        <v>0.62580172959231883</v>
      </c>
      <c r="CE92" s="66">
        <v>0</v>
      </c>
      <c r="CF92" s="15">
        <f>AZ92*$CE$155</f>
        <v>29.758424512147336</v>
      </c>
      <c r="CG92" s="37">
        <f>CF92-CE92</f>
        <v>29.758424512147336</v>
      </c>
      <c r="CH92" s="54">
        <f>CG92*(CG92&lt;&gt;0)</f>
        <v>29.758424512147336</v>
      </c>
      <c r="CI92" s="26">
        <f>CH92/$CH$152</f>
        <v>4.6302200890224561E-3</v>
      </c>
      <c r="CJ92" s="47">
        <f>CI92 * $CG$152</f>
        <v>29.758424512147332</v>
      </c>
      <c r="CK92" s="48">
        <f>IF(CA92&gt;0,V92,W92)</f>
        <v>70.58513513225742</v>
      </c>
      <c r="CL92" s="65">
        <f>CJ92/CK92</f>
        <v>0.42159619665511877</v>
      </c>
      <c r="CM92" s="70">
        <f>N92</f>
        <v>0</v>
      </c>
      <c r="CN92" s="1">
        <f>BT92+BV92</f>
        <v>0</v>
      </c>
    </row>
    <row r="93" spans="1:92" x14ac:dyDescent="0.2">
      <c r="A93" s="29" t="s">
        <v>279</v>
      </c>
      <c r="B93">
        <v>1</v>
      </c>
      <c r="C93">
        <v>0</v>
      </c>
      <c r="D93">
        <v>0.337453646477132</v>
      </c>
      <c r="E93">
        <v>0.66254635352286695</v>
      </c>
      <c r="F93">
        <v>0.34872417982989001</v>
      </c>
      <c r="G93">
        <v>0.34872417982989001</v>
      </c>
      <c r="H93">
        <v>0.31616595135908399</v>
      </c>
      <c r="I93">
        <v>0.17453505007153</v>
      </c>
      <c r="J93">
        <v>0.23490857828391601</v>
      </c>
      <c r="K93">
        <v>0.28621373359268498</v>
      </c>
      <c r="L93">
        <v>0.76776067210465304</v>
      </c>
      <c r="M93">
        <v>0.249606089433725</v>
      </c>
      <c r="N93" s="21">
        <v>0</v>
      </c>
      <c r="O93">
        <v>1.0313230650969201</v>
      </c>
      <c r="P93">
        <v>0.97103217191845903</v>
      </c>
      <c r="Q93">
        <v>1.0446532543120901</v>
      </c>
      <c r="R93">
        <v>0.99366192258661901</v>
      </c>
      <c r="S93">
        <v>47.540000915527301</v>
      </c>
      <c r="T93" s="27">
        <f>IF(C93,P93,R93)</f>
        <v>0.99366192258661901</v>
      </c>
      <c r="U93" s="27">
        <f>IF(D93 = 0,O93,Q93)</f>
        <v>1.0446532543120901</v>
      </c>
      <c r="V93" s="39">
        <f>S93*T93^(1-N93)</f>
        <v>47.238688709492486</v>
      </c>
      <c r="W93" s="38">
        <f>S93*U93^(N93+1)</f>
        <v>49.662816666405341</v>
      </c>
      <c r="X93" s="44">
        <f>0.5 * (D93-MAX($D$3:$D$151))/(MIN($D$3:$D$151)-MAX($D$3:$D$151)) + 0.75</f>
        <v>1.0752421571152659</v>
      </c>
      <c r="Y93" s="44">
        <f>AVERAGE(D93, F93, G93, H93, I93, J93, K93)</f>
        <v>0.29238933134916101</v>
      </c>
      <c r="Z93" s="22">
        <f>AI93^N93</f>
        <v>1</v>
      </c>
      <c r="AA93" s="22">
        <f>(Z93+AB93)/2</f>
        <v>1</v>
      </c>
      <c r="AB93" s="22">
        <f>AM93^N93</f>
        <v>1</v>
      </c>
      <c r="AC93" s="22">
        <v>1</v>
      </c>
      <c r="AD93" s="22">
        <v>1</v>
      </c>
      <c r="AE93" s="22">
        <v>1</v>
      </c>
      <c r="AF93" s="22">
        <f>PERCENTILE($L$2:$L$151, 0.05)</f>
        <v>-2.4581207071075768E-2</v>
      </c>
      <c r="AG93" s="22">
        <f>PERCENTILE($L$2:$L$151, 0.95)</f>
        <v>0.95085622292800409</v>
      </c>
      <c r="AH93" s="22">
        <f>MIN(MAX(L93,AF93), AG93)</f>
        <v>0.76776067210465304</v>
      </c>
      <c r="AI93" s="22">
        <f>AH93-$AH$152+1</f>
        <v>1.7923418791757288</v>
      </c>
      <c r="AJ93" s="22">
        <f>PERCENTILE($M$2:$M$151, 0.02)</f>
        <v>-1.1132593852637855</v>
      </c>
      <c r="AK93" s="22">
        <f>PERCENTILE($M$2:$M$151, 0.98)</f>
        <v>1.0497352809010159</v>
      </c>
      <c r="AL93" s="22">
        <f>MIN(MAX(M93,AJ93), AK93)</f>
        <v>0.249606089433725</v>
      </c>
      <c r="AM93" s="22">
        <f>AL93-$AL$152 + 1</f>
        <v>2.3628654746975108</v>
      </c>
      <c r="AN93" s="46">
        <v>0</v>
      </c>
      <c r="AO93" s="51">
        <v>1</v>
      </c>
      <c r="AP93" s="51">
        <v>1</v>
      </c>
      <c r="AQ93" s="21">
        <v>1</v>
      </c>
      <c r="AR93" s="17">
        <f>(AI93^4)*AB93*AE93*AN93</f>
        <v>0</v>
      </c>
      <c r="AS93" s="17">
        <f>(AM93^4) *Z93*AC93*AO93*(M93 &gt; 0)</f>
        <v>31.171376904200297</v>
      </c>
      <c r="AT93" s="17">
        <f>(AM93^4)*AA93*AP93*AQ93</f>
        <v>31.171376904200297</v>
      </c>
      <c r="AU93" s="17">
        <f>MIN(AR93, 0.05*AR$152)</f>
        <v>0</v>
      </c>
      <c r="AV93" s="17">
        <f>MIN(AS93, 0.05*AS$152)</f>
        <v>31.171376904200297</v>
      </c>
      <c r="AW93" s="17">
        <f>MIN(AT93, 0.05*AT$152)</f>
        <v>31.171376904200297</v>
      </c>
      <c r="AX93" s="14">
        <f>AU93/$AU$152</f>
        <v>0</v>
      </c>
      <c r="AY93" s="14">
        <f>AV93/$AV$152</f>
        <v>2.0298367826105092E-2</v>
      </c>
      <c r="AZ93" s="67">
        <f>AW93/$AW$152</f>
        <v>9.166858254914128E-3</v>
      </c>
      <c r="BA93" s="21">
        <f>N93</f>
        <v>0</v>
      </c>
      <c r="BB93" s="66">
        <v>143</v>
      </c>
      <c r="BC93" s="15">
        <f>$D$158*AX93</f>
        <v>0</v>
      </c>
      <c r="BD93" s="19">
        <f>BC93-BB93</f>
        <v>-143</v>
      </c>
      <c r="BE93" s="63">
        <f>(IF(BD93 &gt; 0, V93, W93))</f>
        <v>49.662816666405341</v>
      </c>
      <c r="BF93" s="63">
        <f>IF(BD93&gt;0, S93*(T93^(2-N93)), S93*(U93^(N93 + 2)))</f>
        <v>51.88042304886504</v>
      </c>
      <c r="BG93" s="46">
        <f>BD93/BE93</f>
        <v>-2.8794178340821546</v>
      </c>
      <c r="BH93" s="64" t="e">
        <f>BB93/BC93</f>
        <v>#DIV/0!</v>
      </c>
      <c r="BI93" s="66">
        <v>4849</v>
      </c>
      <c r="BJ93" s="66">
        <v>903</v>
      </c>
      <c r="BK93" s="66">
        <v>95</v>
      </c>
      <c r="BL93" s="10">
        <f>SUM(BI93:BK93)</f>
        <v>5847</v>
      </c>
      <c r="BM93" s="15">
        <f>AY93*$D$157</f>
        <v>3682.0833269198115</v>
      </c>
      <c r="BN93" s="9">
        <f>BM93-BL93</f>
        <v>-2164.9166730801885</v>
      </c>
      <c r="BO93" s="48">
        <f>IF(BN93&gt;0,V93,W93)</f>
        <v>49.662816666405341</v>
      </c>
      <c r="BP93" s="48">
        <f xml:space="preserve"> IF(BN93 &gt;0, S93*T93^(2-N93), S93*U93^(N93+2))</f>
        <v>51.88042304886504</v>
      </c>
      <c r="BQ93" s="48">
        <f>IF(BN93&gt;0, S93*T93^(3-N93), S93*U93^(N93+3))</f>
        <v>54.197052773084827</v>
      </c>
      <c r="BR93" s="46">
        <f>BN93/BP93</f>
        <v>-41.728971081078129</v>
      </c>
      <c r="BS93" s="64">
        <f>BL93/BM93</f>
        <v>1.5879597176012894</v>
      </c>
      <c r="BT93" s="16">
        <f>BB93+BL93+BV93</f>
        <v>6228</v>
      </c>
      <c r="BU93" s="69">
        <f>BC93+BM93+BW93</f>
        <v>3769.5351546716925</v>
      </c>
      <c r="BV93" s="66">
        <v>238</v>
      </c>
      <c r="BW93" s="15">
        <f>AZ93*$D$160</f>
        <v>87.451827751880785</v>
      </c>
      <c r="BX93" s="37">
        <f>BW93-BV93</f>
        <v>-150.54817224811922</v>
      </c>
      <c r="BY93" s="54">
        <f>BX93*(BX93&lt;&gt;0)</f>
        <v>-150.54817224811922</v>
      </c>
      <c r="BZ93" s="26">
        <f>BY93/$BY$152</f>
        <v>-0.29232654805460073</v>
      </c>
      <c r="CA93" s="47">
        <f>BZ93 * $BX$152</f>
        <v>-150.54817224811922</v>
      </c>
      <c r="CB93" s="48">
        <f>IF(CA93&gt;0, V93, W93)</f>
        <v>49.662816666405341</v>
      </c>
      <c r="CC93" s="48">
        <f>IF(BX93&gt;0, S93*T93^(2-N93), S93*U93^(N93+2))</f>
        <v>51.88042304886504</v>
      </c>
      <c r="CD93" s="65">
        <f>CA93/CB93</f>
        <v>-3.0314062381797662</v>
      </c>
      <c r="CE93" s="66">
        <v>0</v>
      </c>
      <c r="CF93" s="15">
        <f>AZ93*$CE$155</f>
        <v>58.915398004333099</v>
      </c>
      <c r="CG93" s="37">
        <f>CF93-CE93</f>
        <v>58.915398004333099</v>
      </c>
      <c r="CH93" s="54">
        <f>CG93*(CG93&lt;&gt;0)</f>
        <v>58.915398004333099</v>
      </c>
      <c r="CI93" s="26">
        <f>CH93/$CH$152</f>
        <v>9.1668582549141245E-3</v>
      </c>
      <c r="CJ93" s="47">
        <f>CI93 * $CG$152</f>
        <v>58.915398004333092</v>
      </c>
      <c r="CK93" s="48">
        <f>IF(CA93&gt;0,V93,W93)</f>
        <v>49.662816666405341</v>
      </c>
      <c r="CL93" s="65">
        <f>CJ93/CK93</f>
        <v>1.1863080259840901</v>
      </c>
      <c r="CM93" s="70">
        <f>N93</f>
        <v>0</v>
      </c>
      <c r="CN93" s="1">
        <f>BT93+BV93</f>
        <v>6466</v>
      </c>
    </row>
    <row r="94" spans="1:92" x14ac:dyDescent="0.2">
      <c r="A94" s="29" t="s">
        <v>303</v>
      </c>
      <c r="B94">
        <v>1</v>
      </c>
      <c r="C94">
        <v>1</v>
      </c>
      <c r="D94">
        <v>0.27487015581302399</v>
      </c>
      <c r="E94">
        <v>0.72512984418697501</v>
      </c>
      <c r="F94">
        <v>0.207787048073102</v>
      </c>
      <c r="G94">
        <v>0.207787048073102</v>
      </c>
      <c r="H94">
        <v>0.109068115336397</v>
      </c>
      <c r="I94">
        <v>0.20810697868783901</v>
      </c>
      <c r="J94">
        <v>0.15065800992258699</v>
      </c>
      <c r="K94">
        <v>0.17693157759535899</v>
      </c>
      <c r="L94">
        <v>0.81221947278318896</v>
      </c>
      <c r="M94">
        <v>-0.87396978129966696</v>
      </c>
      <c r="N94" s="21">
        <v>0</v>
      </c>
      <c r="O94">
        <v>1.0135404286007801</v>
      </c>
      <c r="P94">
        <v>0.98982882667195704</v>
      </c>
      <c r="Q94">
        <v>1.0572034132019099</v>
      </c>
      <c r="R94">
        <v>0.99620265405280894</v>
      </c>
      <c r="S94">
        <v>394.36999511718699</v>
      </c>
      <c r="T94" s="27">
        <f>IF(C94,P94,R94)</f>
        <v>0.98982882667195704</v>
      </c>
      <c r="U94" s="27">
        <f>IF(D94 = 0,O94,Q94)</f>
        <v>1.0572034132019099</v>
      </c>
      <c r="V94" s="39">
        <f>S94*T94^(1-N94)</f>
        <v>390.35878954147063</v>
      </c>
      <c r="W94" s="38">
        <f>S94*U94^(N94+1)</f>
        <v>416.92930490231061</v>
      </c>
      <c r="X94" s="44">
        <f>0.5 * (D94-MAX($D$3:$D$151))/(MIN($D$3:$D$151)-MAX($D$3:$D$151)) + 0.75</f>
        <v>1.1085012366332776</v>
      </c>
      <c r="Y94" s="44">
        <f>AVERAGE(D94, F94, G94, H94, I94, J94, K94)</f>
        <v>0.1907441333573443</v>
      </c>
      <c r="Z94" s="22">
        <f>AI94^N94</f>
        <v>1</v>
      </c>
      <c r="AA94" s="22">
        <f>(Z94+AB94)/2</f>
        <v>1</v>
      </c>
      <c r="AB94" s="22">
        <f>AM94^N94</f>
        <v>1</v>
      </c>
      <c r="AC94" s="22">
        <v>1</v>
      </c>
      <c r="AD94" s="22">
        <v>1</v>
      </c>
      <c r="AE94" s="22">
        <v>1</v>
      </c>
      <c r="AF94" s="22">
        <f>PERCENTILE($L$2:$L$151, 0.05)</f>
        <v>-2.4581207071075768E-2</v>
      </c>
      <c r="AG94" s="22">
        <f>PERCENTILE($L$2:$L$151, 0.95)</f>
        <v>0.95085622292800409</v>
      </c>
      <c r="AH94" s="22">
        <f>MIN(MAX(L94,AF94), AG94)</f>
        <v>0.81221947278318896</v>
      </c>
      <c r="AI94" s="22">
        <f>AH94-$AH$152+1</f>
        <v>1.8368006798542647</v>
      </c>
      <c r="AJ94" s="22">
        <f>PERCENTILE($M$2:$M$151, 0.02)</f>
        <v>-1.1132593852637855</v>
      </c>
      <c r="AK94" s="22">
        <f>PERCENTILE($M$2:$M$151, 0.98)</f>
        <v>1.0497352809010159</v>
      </c>
      <c r="AL94" s="22">
        <f>MIN(MAX(M94,AJ94), AK94)</f>
        <v>-0.87396978129966696</v>
      </c>
      <c r="AM94" s="22">
        <f>AL94-$AL$152 + 1</f>
        <v>1.2392896039641186</v>
      </c>
      <c r="AN94" s="46">
        <v>0</v>
      </c>
      <c r="AO94" s="51">
        <v>1</v>
      </c>
      <c r="AP94" s="51">
        <v>1</v>
      </c>
      <c r="AQ94" s="21">
        <v>1</v>
      </c>
      <c r="AR94" s="17">
        <f>(AI94^4)*AB94*AE94*AN94</f>
        <v>0</v>
      </c>
      <c r="AS94" s="17">
        <f>(AM94^4) *Z94*AC94*AO94*(M94 &gt; 0)</f>
        <v>0</v>
      </c>
      <c r="AT94" s="17">
        <f>(AM94^4)*AA94*AP94*AQ94</f>
        <v>2.3588005815105948</v>
      </c>
      <c r="AU94" s="17">
        <f>MIN(AR94, 0.05*AR$152)</f>
        <v>0</v>
      </c>
      <c r="AV94" s="17">
        <f>MIN(AS94, 0.05*AS$152)</f>
        <v>0</v>
      </c>
      <c r="AW94" s="17">
        <f>MIN(AT94, 0.05*AT$152)</f>
        <v>2.3588005815105948</v>
      </c>
      <c r="AX94" s="14">
        <f>AU94/$AU$152</f>
        <v>0</v>
      </c>
      <c r="AY94" s="14">
        <f>AV94/$AV$152</f>
        <v>0</v>
      </c>
      <c r="AZ94" s="67">
        <f>AW94/$AW$152</f>
        <v>6.9367454151192788E-4</v>
      </c>
      <c r="BA94" s="21">
        <f>N94</f>
        <v>0</v>
      </c>
      <c r="BB94" s="66">
        <v>0</v>
      </c>
      <c r="BC94" s="15">
        <f>$D$158*AX94</f>
        <v>0</v>
      </c>
      <c r="BD94" s="19">
        <f>BC94-BB94</f>
        <v>0</v>
      </c>
      <c r="BE94" s="63">
        <f>(IF(BD94 &gt; 0, V94, W94))</f>
        <v>416.92930490231061</v>
      </c>
      <c r="BF94" s="63">
        <f>IF(BD94&gt;0, S94*(T94^(2-N94)), S94*(U94^(N94 + 2)))</f>
        <v>440.77908420662254</v>
      </c>
      <c r="BG94" s="46">
        <f>BD94/BE94</f>
        <v>0</v>
      </c>
      <c r="BH94" s="64" t="e">
        <f>BB94/BC94</f>
        <v>#DIV/0!</v>
      </c>
      <c r="BI94" s="66">
        <v>0</v>
      </c>
      <c r="BJ94" s="66">
        <v>0</v>
      </c>
      <c r="BK94" s="66">
        <v>0</v>
      </c>
      <c r="BL94" s="10">
        <f>SUM(BI94:BK94)</f>
        <v>0</v>
      </c>
      <c r="BM94" s="15">
        <f>AY94*$D$157</f>
        <v>0</v>
      </c>
      <c r="BN94" s="9">
        <f>BM94-BL94</f>
        <v>0</v>
      </c>
      <c r="BO94" s="48">
        <f>IF(BN94&gt;0,V94,W94)</f>
        <v>416.92930490231061</v>
      </c>
      <c r="BP94" s="48">
        <f xml:space="preserve"> IF(BN94 &gt;0, S94*T94^(2-N94), S94*U94^(N94+2))</f>
        <v>440.77908420662254</v>
      </c>
      <c r="BQ94" s="48">
        <f>IF(BN94&gt;0, S94*T94^(3-N94), S94*U94^(N94+3))</f>
        <v>465.99315229125347</v>
      </c>
      <c r="BR94" s="46">
        <f>BN94/BP94</f>
        <v>0</v>
      </c>
      <c r="BS94" s="64" t="e">
        <f>BL94/BM94</f>
        <v>#DIV/0!</v>
      </c>
      <c r="BT94" s="16">
        <f>BB94+BL94+BV94</f>
        <v>0</v>
      </c>
      <c r="BU94" s="69">
        <f>BC94+BM94+BW94</f>
        <v>6.6176551260237924</v>
      </c>
      <c r="BV94" s="66">
        <v>0</v>
      </c>
      <c r="BW94" s="15">
        <f>AZ94*$D$160</f>
        <v>6.6176551260237924</v>
      </c>
      <c r="BX94" s="37">
        <f>BW94-BV94</f>
        <v>6.6176551260237924</v>
      </c>
      <c r="BY94" s="54">
        <f>BX94*(BX94&lt;&gt;0)</f>
        <v>6.6176551260237924</v>
      </c>
      <c r="BZ94" s="26">
        <f>BY94/$BY$152</f>
        <v>1.284981577868699E-2</v>
      </c>
      <c r="CA94" s="47">
        <f>BZ94 * $BX$152</f>
        <v>6.6176551260237924</v>
      </c>
      <c r="CB94" s="48">
        <f>IF(CA94&gt;0, V94, W94)</f>
        <v>390.35878954147063</v>
      </c>
      <c r="CC94" s="48">
        <f>IF(BX94&gt;0, S94*T94^(2-N94), S94*U94^(N94+2))</f>
        <v>386.38838263291927</v>
      </c>
      <c r="CD94" s="65">
        <f>CA94/CB94</f>
        <v>1.6952750401232484E-2</v>
      </c>
      <c r="CE94" s="66">
        <v>0</v>
      </c>
      <c r="CF94" s="15">
        <f>AZ94*$CE$155</f>
        <v>4.4582462782971604</v>
      </c>
      <c r="CG94" s="37">
        <f>CF94-CE94</f>
        <v>4.4582462782971604</v>
      </c>
      <c r="CH94" s="54">
        <f>CG94*(CG94&lt;&gt;0)</f>
        <v>4.4582462782971604</v>
      </c>
      <c r="CI94" s="26">
        <f>CH94/$CH$152</f>
        <v>6.9367454151192766E-4</v>
      </c>
      <c r="CJ94" s="47">
        <f>CI94 * $CG$152</f>
        <v>4.4582462782971604</v>
      </c>
      <c r="CK94" s="48">
        <f>IF(CA94&gt;0,V94,W94)</f>
        <v>390.35878954147063</v>
      </c>
      <c r="CL94" s="65">
        <f>CJ94/CK94</f>
        <v>1.142089379755987E-2</v>
      </c>
      <c r="CM94" s="70">
        <f>N94</f>
        <v>0</v>
      </c>
      <c r="CN94" s="1">
        <f>BT94+BV94</f>
        <v>0</v>
      </c>
    </row>
    <row r="95" spans="1:92" x14ac:dyDescent="0.2">
      <c r="A95" s="29" t="s">
        <v>119</v>
      </c>
      <c r="B95">
        <v>0</v>
      </c>
      <c r="C95">
        <v>0</v>
      </c>
      <c r="D95">
        <v>0.39489739323349898</v>
      </c>
      <c r="E95">
        <v>0.60510260676649996</v>
      </c>
      <c r="F95">
        <v>0.38711453744493302</v>
      </c>
      <c r="G95">
        <v>0.38711453744493302</v>
      </c>
      <c r="H95">
        <v>0.50502067336089695</v>
      </c>
      <c r="I95">
        <v>0.240992321323095</v>
      </c>
      <c r="J95">
        <v>0.34886401991233601</v>
      </c>
      <c r="K95">
        <v>0.367491950523469</v>
      </c>
      <c r="L95">
        <v>0.58096526717027897</v>
      </c>
      <c r="M95">
        <v>-0.80606201267492095</v>
      </c>
      <c r="N95" s="21">
        <v>0</v>
      </c>
      <c r="O95">
        <v>1.01232415776324</v>
      </c>
      <c r="P95">
        <v>0.98985794557058404</v>
      </c>
      <c r="Q95">
        <v>1.0329749829543999</v>
      </c>
      <c r="R95">
        <v>0.99033067739007097</v>
      </c>
      <c r="S95">
        <v>74.779998779296804</v>
      </c>
      <c r="T95" s="27">
        <f>IF(C95,P95,R95)</f>
        <v>0.99033067739007097</v>
      </c>
      <c r="U95" s="27">
        <f>IF(D95 = 0,O95,Q95)</f>
        <v>1.0329749829543999</v>
      </c>
      <c r="V95" s="39">
        <f>S95*T95^(1-N95)</f>
        <v>74.056926846329688</v>
      </c>
      <c r="W95" s="38">
        <f>S95*U95^(N95+1)</f>
        <v>77.24586796437417</v>
      </c>
      <c r="X95" s="44">
        <f>0.5 * (D95-MAX($D$3:$D$151))/(MIN($D$3:$D$151)-MAX($D$3:$D$151)) + 0.75</f>
        <v>1.0447145192205294</v>
      </c>
      <c r="Y95" s="44">
        <f>AVERAGE(D95, F95, G95, H95, I95, J95, K95)</f>
        <v>0.37592791903473749</v>
      </c>
      <c r="Z95" s="22">
        <f>AI95^N95</f>
        <v>1</v>
      </c>
      <c r="AA95" s="22">
        <f>(Z95+AB95)/2</f>
        <v>1</v>
      </c>
      <c r="AB95" s="22">
        <f>AM95^N95</f>
        <v>1</v>
      </c>
      <c r="AC95" s="22">
        <v>1</v>
      </c>
      <c r="AD95" s="22">
        <v>1</v>
      </c>
      <c r="AE95" s="22">
        <v>1</v>
      </c>
      <c r="AF95" s="22">
        <f>PERCENTILE($L$2:$L$151, 0.05)</f>
        <v>-2.4581207071075768E-2</v>
      </c>
      <c r="AG95" s="22">
        <f>PERCENTILE($L$2:$L$151, 0.95)</f>
        <v>0.95085622292800409</v>
      </c>
      <c r="AH95" s="22">
        <f>MIN(MAX(L95,AF95), AG95)</f>
        <v>0.58096526717027897</v>
      </c>
      <c r="AI95" s="22">
        <f>AH95-$AH$152+1</f>
        <v>1.6055464742413548</v>
      </c>
      <c r="AJ95" s="22">
        <f>PERCENTILE($M$2:$M$151, 0.02)</f>
        <v>-1.1132593852637855</v>
      </c>
      <c r="AK95" s="22">
        <f>PERCENTILE($M$2:$M$151, 0.98)</f>
        <v>1.0497352809010159</v>
      </c>
      <c r="AL95" s="22">
        <f>MIN(MAX(M95,AJ95), AK95)</f>
        <v>-0.80606201267492095</v>
      </c>
      <c r="AM95" s="22">
        <f>AL95-$AL$152 + 1</f>
        <v>1.3071973725888646</v>
      </c>
      <c r="AN95" s="46">
        <v>1</v>
      </c>
      <c r="AO95" s="51">
        <v>1</v>
      </c>
      <c r="AP95" s="51">
        <v>1</v>
      </c>
      <c r="AQ95" s="21">
        <v>1</v>
      </c>
      <c r="AR95" s="17">
        <f>(AI95^4)*AB95*AE95*AN95</f>
        <v>6.644947052400898</v>
      </c>
      <c r="AS95" s="17">
        <f>(AM95^4) *Z95*AC95*AO95*(M95 &gt; 0)</f>
        <v>0</v>
      </c>
      <c r="AT95" s="17">
        <f>(AM95^4)*AA95*AP95*AQ95</f>
        <v>2.9198777257859194</v>
      </c>
      <c r="AU95" s="17">
        <f>MIN(AR95, 0.05*AR$152)</f>
        <v>6.644947052400898</v>
      </c>
      <c r="AV95" s="17">
        <f>MIN(AS95, 0.05*AS$152)</f>
        <v>0</v>
      </c>
      <c r="AW95" s="17">
        <f>MIN(AT95, 0.05*AT$152)</f>
        <v>2.9198777257859194</v>
      </c>
      <c r="AX95" s="14">
        <f>AU95/$AU$152</f>
        <v>1.1930006168275067E-2</v>
      </c>
      <c r="AY95" s="14">
        <f>AV95/$AV$152</f>
        <v>0</v>
      </c>
      <c r="AZ95" s="67">
        <f>AW95/$AW$152</f>
        <v>8.5867574333406654E-4</v>
      </c>
      <c r="BA95" s="21">
        <f>N95</f>
        <v>0</v>
      </c>
      <c r="BB95" s="66">
        <v>1645</v>
      </c>
      <c r="BC95" s="15">
        <f>$D$158*AX95</f>
        <v>1523.9270579292888</v>
      </c>
      <c r="BD95" s="19">
        <f>BC95-BB95</f>
        <v>-121.07294207071118</v>
      </c>
      <c r="BE95" s="63">
        <f>(IF(BD95 &gt; 0, V95, W95))</f>
        <v>77.24586796437417</v>
      </c>
      <c r="BF95" s="63">
        <f>IF(BD95&gt;0, S95*(T95^(2-N95)), S95*(U95^(N95 + 2)))</f>
        <v>79.793049143797234</v>
      </c>
      <c r="BG95" s="46">
        <f>BD95/BE95</f>
        <v>-1.567371113320263</v>
      </c>
      <c r="BH95" s="64">
        <f>BB95/BC95</f>
        <v>1.079447990270102</v>
      </c>
      <c r="BI95" s="66">
        <v>598</v>
      </c>
      <c r="BJ95" s="66">
        <v>748</v>
      </c>
      <c r="BK95" s="66">
        <v>0</v>
      </c>
      <c r="BL95" s="10">
        <f>SUM(BI95:BK95)</f>
        <v>1346</v>
      </c>
      <c r="BM95" s="15">
        <f>AY95*$D$157</f>
        <v>0</v>
      </c>
      <c r="BN95" s="9">
        <f>BM95-BL95</f>
        <v>-1346</v>
      </c>
      <c r="BO95" s="48">
        <f>IF(BN95&gt;0,V95,W95)</f>
        <v>77.24586796437417</v>
      </c>
      <c r="BP95" s="48">
        <f xml:space="preserve"> IF(BN95 &gt;0, S95*T95^(2-N95), S95*U95^(N95+2))</f>
        <v>79.793049143797234</v>
      </c>
      <c r="BQ95" s="48">
        <f>IF(BN95&gt;0, S95*T95^(3-N95), S95*U95^(N95+3))</f>
        <v>82.424223579193537</v>
      </c>
      <c r="BR95" s="46">
        <f>BN95/BP95</f>
        <v>-16.868637236488315</v>
      </c>
      <c r="BS95" s="64" t="e">
        <f>BL95/BM95</f>
        <v>#DIV/0!</v>
      </c>
      <c r="BT95" s="16">
        <f>BB95+BL95+BV95</f>
        <v>2991</v>
      </c>
      <c r="BU95" s="69">
        <f>BC95+BM95+BW95</f>
        <v>1532.1188245206959</v>
      </c>
      <c r="BV95" s="66">
        <v>0</v>
      </c>
      <c r="BW95" s="15">
        <f>AZ95*$D$160</f>
        <v>8.1917665914069939</v>
      </c>
      <c r="BX95" s="37">
        <f>BW95-BV95</f>
        <v>8.1917665914069939</v>
      </c>
      <c r="BY95" s="54">
        <f>BX95*(BX95&lt;&gt;0)</f>
        <v>8.1917665914069939</v>
      </c>
      <c r="BZ95" s="26">
        <f>BY95/$BY$152</f>
        <v>1.5906342895935927E-2</v>
      </c>
      <c r="CA95" s="47">
        <f>BZ95 * $BX$152</f>
        <v>8.1917665914069939</v>
      </c>
      <c r="CB95" s="48">
        <f>IF(CA95&gt;0, V95, W95)</f>
        <v>74.056926846329688</v>
      </c>
      <c r="CC95" s="48">
        <f>IF(BX95&gt;0, S95*T95^(2-N95), S95*U95^(N95+2))</f>
        <v>73.3408465291526</v>
      </c>
      <c r="CD95" s="65">
        <f>CA95/CB95</f>
        <v>0.11061445485585908</v>
      </c>
      <c r="CE95" s="66">
        <v>0</v>
      </c>
      <c r="CF95" s="15">
        <f>AZ95*$CE$155</f>
        <v>5.5187090024080456</v>
      </c>
      <c r="CG95" s="37">
        <f>CF95-CE95</f>
        <v>5.5187090024080456</v>
      </c>
      <c r="CH95" s="54">
        <f>CG95*(CG95&lt;&gt;0)</f>
        <v>5.5187090024080456</v>
      </c>
      <c r="CI95" s="26">
        <f>CH95/$CH$152</f>
        <v>8.5867574333406632E-4</v>
      </c>
      <c r="CJ95" s="47">
        <f>CI95 * $CG$152</f>
        <v>5.5187090024080456</v>
      </c>
      <c r="CK95" s="48">
        <f>IF(CA95&gt;0,V95,W95)</f>
        <v>74.056926846329688</v>
      </c>
      <c r="CL95" s="65">
        <f>CJ95/CK95</f>
        <v>7.4519821945346579E-2</v>
      </c>
      <c r="CM95" s="70">
        <f>N95</f>
        <v>0</v>
      </c>
      <c r="CN95" s="1">
        <f>BT95+BV95</f>
        <v>2991</v>
      </c>
    </row>
    <row r="96" spans="1:92" x14ac:dyDescent="0.2">
      <c r="A96" s="29" t="s">
        <v>162</v>
      </c>
      <c r="B96">
        <v>1</v>
      </c>
      <c r="C96">
        <v>0</v>
      </c>
      <c r="D96">
        <v>0.41190571314422603</v>
      </c>
      <c r="E96">
        <v>0.58809428685577303</v>
      </c>
      <c r="F96">
        <v>0.48192292411601101</v>
      </c>
      <c r="G96">
        <v>0.48192292411601101</v>
      </c>
      <c r="H96">
        <v>0.23903050564145401</v>
      </c>
      <c r="I96">
        <v>0.61847053907229399</v>
      </c>
      <c r="J96">
        <v>0.38449099557569999</v>
      </c>
      <c r="K96">
        <v>0.43045908619068202</v>
      </c>
      <c r="L96">
        <v>1.13591286452424</v>
      </c>
      <c r="M96">
        <v>-0.84011093521931501</v>
      </c>
      <c r="N96" s="21">
        <v>0</v>
      </c>
      <c r="O96">
        <v>1.0204127458610699</v>
      </c>
      <c r="P96">
        <v>0.98004549622650095</v>
      </c>
      <c r="Q96">
        <v>1.0087508910322101</v>
      </c>
      <c r="R96">
        <v>1.0048534790772901</v>
      </c>
      <c r="S96">
        <v>165.71000671386699</v>
      </c>
      <c r="T96" s="27">
        <f>IF(C96,P96,R96)</f>
        <v>1.0048534790772901</v>
      </c>
      <c r="U96" s="27">
        <f>IF(D96 = 0,O96,Q96)</f>
        <v>1.0087508910322101</v>
      </c>
      <c r="V96" s="39">
        <f>S96*T96^(1-N96)</f>
        <v>166.51427676435034</v>
      </c>
      <c r="W96" s="38">
        <f>S96*U96^(N96+1)</f>
        <v>167.16011692556683</v>
      </c>
      <c r="X96" s="44">
        <f>0.5 * (D96-MAX($D$3:$D$151))/(MIN($D$3:$D$151)-MAX($D$3:$D$151)) + 0.75</f>
        <v>1.0356756967071812</v>
      </c>
      <c r="Y96" s="44">
        <f>AVERAGE(D96, F96, G96, H96, I96, J96, K96)</f>
        <v>0.43545752683662547</v>
      </c>
      <c r="Z96" s="22">
        <f>AI96^N96</f>
        <v>1</v>
      </c>
      <c r="AA96" s="22">
        <f>(Z96+AB96)/2</f>
        <v>1</v>
      </c>
      <c r="AB96" s="22">
        <f>AM96^N96</f>
        <v>1</v>
      </c>
      <c r="AC96" s="22">
        <v>1</v>
      </c>
      <c r="AD96" s="22">
        <v>1</v>
      </c>
      <c r="AE96" s="22">
        <v>1</v>
      </c>
      <c r="AF96" s="22">
        <f>PERCENTILE($L$2:$L$151, 0.05)</f>
        <v>-2.4581207071075768E-2</v>
      </c>
      <c r="AG96" s="22">
        <f>PERCENTILE($L$2:$L$151, 0.95)</f>
        <v>0.95085622292800409</v>
      </c>
      <c r="AH96" s="22">
        <f>MIN(MAX(L96,AF96), AG96)</f>
        <v>0.95085622292800409</v>
      </c>
      <c r="AI96" s="22">
        <f>AH96-$AH$152+1</f>
        <v>1.9754374299990798</v>
      </c>
      <c r="AJ96" s="22">
        <f>PERCENTILE($M$2:$M$151, 0.02)</f>
        <v>-1.1132593852637855</v>
      </c>
      <c r="AK96" s="22">
        <f>PERCENTILE($M$2:$M$151, 0.98)</f>
        <v>1.0497352809010159</v>
      </c>
      <c r="AL96" s="22">
        <f>MIN(MAX(M96,AJ96), AK96)</f>
        <v>-0.84011093521931501</v>
      </c>
      <c r="AM96" s="22">
        <f>AL96-$AL$152 + 1</f>
        <v>1.2731484500444705</v>
      </c>
      <c r="AN96" s="46">
        <v>1</v>
      </c>
      <c r="AO96" s="51">
        <v>1</v>
      </c>
      <c r="AP96" s="51">
        <v>1</v>
      </c>
      <c r="AQ96" s="21">
        <v>1</v>
      </c>
      <c r="AR96" s="17">
        <f>(AI96^4)*AB96*AE96*AN96</f>
        <v>15.228359247559174</v>
      </c>
      <c r="AS96" s="17">
        <f>(AM96^4) *Z96*AC96*AO96*(M96 &gt; 0)</f>
        <v>0</v>
      </c>
      <c r="AT96" s="17">
        <f>(AM96^4)*AA96*AP96*AQ96</f>
        <v>2.6273394243612596</v>
      </c>
      <c r="AU96" s="17">
        <f>MIN(AR96, 0.05*AR$152)</f>
        <v>15.228359247559174</v>
      </c>
      <c r="AV96" s="17">
        <f>MIN(AS96, 0.05*AS$152)</f>
        <v>0</v>
      </c>
      <c r="AW96" s="17">
        <f>MIN(AT96, 0.05*AT$152)</f>
        <v>2.6273394243612596</v>
      </c>
      <c r="AX96" s="14">
        <f>AU96/$AU$152</f>
        <v>2.7340235869968067E-2</v>
      </c>
      <c r="AY96" s="14">
        <f>AV96/$AV$152</f>
        <v>0</v>
      </c>
      <c r="AZ96" s="67">
        <f>AW96/$AW$152</f>
        <v>7.7264626983551698E-4</v>
      </c>
      <c r="BA96" s="21">
        <f>N96</f>
        <v>0</v>
      </c>
      <c r="BB96" s="66">
        <v>3646</v>
      </c>
      <c r="BC96" s="15">
        <f>$D$158*AX96</f>
        <v>3492.4143897938511</v>
      </c>
      <c r="BD96" s="19">
        <f>BC96-BB96</f>
        <v>-153.58561020614889</v>
      </c>
      <c r="BE96" s="63">
        <f>(IF(BD96 &gt; 0, V96, W96))</f>
        <v>167.16011692556683</v>
      </c>
      <c r="BF96" s="63">
        <f>IF(BD96&gt;0, S96*(T96^(2-N96)), S96*(U96^(N96 + 2)))</f>
        <v>168.62291689371398</v>
      </c>
      <c r="BG96" s="46">
        <f>BD96/BE96</f>
        <v>-0.91879338822512069</v>
      </c>
      <c r="BH96" s="64">
        <f>BB96/BC96</f>
        <v>1.0439769148400555</v>
      </c>
      <c r="BI96" s="66">
        <v>0</v>
      </c>
      <c r="BJ96" s="66">
        <v>0</v>
      </c>
      <c r="BK96" s="66">
        <v>0</v>
      </c>
      <c r="BL96" s="10">
        <f>SUM(BI96:BK96)</f>
        <v>0</v>
      </c>
      <c r="BM96" s="15">
        <f>AY96*$D$157</f>
        <v>0</v>
      </c>
      <c r="BN96" s="9">
        <f>BM96-BL96</f>
        <v>0</v>
      </c>
      <c r="BO96" s="48">
        <f>IF(BN96&gt;0,V96,W96)</f>
        <v>167.16011692556683</v>
      </c>
      <c r="BP96" s="48">
        <f xml:space="preserve"> IF(BN96 &gt;0, S96*T96^(2-N96), S96*U96^(N96+2))</f>
        <v>168.62291689371398</v>
      </c>
      <c r="BQ96" s="48">
        <f>IF(BN96&gt;0, S96*T96^(3-N96), S96*U96^(N96+3))</f>
        <v>170.09851766498426</v>
      </c>
      <c r="BR96" s="46">
        <f>BN96/BP96</f>
        <v>0</v>
      </c>
      <c r="BS96" s="64" t="e">
        <f>BL96/BM96</f>
        <v>#DIV/0!</v>
      </c>
      <c r="BT96" s="16">
        <f>BB96+BL96+BV96</f>
        <v>3646</v>
      </c>
      <c r="BU96" s="69">
        <f>BC96+BM96+BW96</f>
        <v>3499.7854352080822</v>
      </c>
      <c r="BV96" s="66">
        <v>0</v>
      </c>
      <c r="BW96" s="15">
        <f>AZ96*$D$160</f>
        <v>7.3710454142308324</v>
      </c>
      <c r="BX96" s="37">
        <f>BW96-BV96</f>
        <v>7.3710454142308324</v>
      </c>
      <c r="BY96" s="54">
        <f>BX96*(BX96&lt;&gt;0)</f>
        <v>7.3710454142308324</v>
      </c>
      <c r="BZ96" s="26">
        <f>BY96/$BY$152</f>
        <v>1.4312709542195807E-2</v>
      </c>
      <c r="CA96" s="47">
        <f>BZ96 * $BX$152</f>
        <v>7.3710454142308324</v>
      </c>
      <c r="CB96" s="48">
        <f>IF(CA96&gt;0, V96, W96)</f>
        <v>166.51427676435034</v>
      </c>
      <c r="CC96" s="48">
        <f>IF(BX96&gt;0, S96*T96^(2-N96), S96*U96^(N96+2))</f>
        <v>167.3224503226962</v>
      </c>
      <c r="CD96" s="65">
        <f>CA96/CB96</f>
        <v>4.4266747317182158E-2</v>
      </c>
      <c r="CE96" s="66">
        <v>0</v>
      </c>
      <c r="CF96" s="15">
        <f>AZ96*$CE$155</f>
        <v>4.9657975762328679</v>
      </c>
      <c r="CG96" s="37">
        <f>CF96-CE96</f>
        <v>4.9657975762328679</v>
      </c>
      <c r="CH96" s="54">
        <f>CG96*(CG96&lt;&gt;0)</f>
        <v>4.9657975762328679</v>
      </c>
      <c r="CI96" s="26">
        <f>CH96/$CH$152</f>
        <v>7.7264626983551677E-4</v>
      </c>
      <c r="CJ96" s="47">
        <f>CI96 * $CG$152</f>
        <v>4.9657975762328679</v>
      </c>
      <c r="CK96" s="48">
        <f>IF(CA96&gt;0,V96,W96)</f>
        <v>166.51427676435034</v>
      </c>
      <c r="CL96" s="65">
        <f>CJ96/CK96</f>
        <v>2.9822052935799759E-2</v>
      </c>
      <c r="CM96" s="70">
        <f>N96</f>
        <v>0</v>
      </c>
      <c r="CN96" s="1">
        <f>BT96+BV96</f>
        <v>3646</v>
      </c>
    </row>
    <row r="97" spans="1:92" x14ac:dyDescent="0.2">
      <c r="A97" s="29" t="s">
        <v>225</v>
      </c>
      <c r="B97">
        <v>0</v>
      </c>
      <c r="C97">
        <v>0</v>
      </c>
      <c r="D97">
        <v>0.36596084698361903</v>
      </c>
      <c r="E97">
        <v>0.63403915301638003</v>
      </c>
      <c r="F97">
        <v>0.39451728247914097</v>
      </c>
      <c r="G97">
        <v>0.39451728247914097</v>
      </c>
      <c r="H97">
        <v>0.36941078144588302</v>
      </c>
      <c r="I97">
        <v>0.52152110321771805</v>
      </c>
      <c r="J97">
        <v>0.438925413117282</v>
      </c>
      <c r="K97">
        <v>0.41612938035431302</v>
      </c>
      <c r="L97">
        <v>1.0492908919166</v>
      </c>
      <c r="M97">
        <v>-0.50481528993920899</v>
      </c>
      <c r="N97" s="21">
        <v>0</v>
      </c>
      <c r="O97">
        <v>1.0081493140225899</v>
      </c>
      <c r="P97">
        <v>0.98804982678033704</v>
      </c>
      <c r="Q97">
        <v>1.0109201670127701</v>
      </c>
      <c r="R97">
        <v>1.0069133230944001</v>
      </c>
      <c r="S97">
        <v>294.88000488281199</v>
      </c>
      <c r="T97" s="27">
        <f>IF(C97,P97,R97)</f>
        <v>1.0069133230944001</v>
      </c>
      <c r="U97" s="27">
        <f>IF(D97 = 0,O97,Q97)</f>
        <v>1.0109201670127701</v>
      </c>
      <c r="V97" s="39">
        <f>S97*T97^(1-N97)</f>
        <v>296.91860563064512</v>
      </c>
      <c r="W97" s="38">
        <f>S97*U97^(N97+1)</f>
        <v>298.10014378485874</v>
      </c>
      <c r="X97" s="44">
        <f>0.5 * (D97-MAX($D$3:$D$151))/(MIN($D$3:$D$151)-MAX($D$3:$D$151)) + 0.75</f>
        <v>1.0600924229214699</v>
      </c>
      <c r="Y97" s="44">
        <f>AVERAGE(D97, F97, G97, H97, I97, J97, K97)</f>
        <v>0.41442601286815667</v>
      </c>
      <c r="Z97" s="22">
        <f>AI97^N97</f>
        <v>1</v>
      </c>
      <c r="AA97" s="22">
        <f>(Z97+AB97)/2</f>
        <v>1</v>
      </c>
      <c r="AB97" s="22">
        <f>AM97^N97</f>
        <v>1</v>
      </c>
      <c r="AC97" s="22">
        <v>1</v>
      </c>
      <c r="AD97" s="22">
        <v>1</v>
      </c>
      <c r="AE97" s="22">
        <v>1</v>
      </c>
      <c r="AF97" s="22">
        <f>PERCENTILE($L$2:$L$151, 0.05)</f>
        <v>-2.4581207071075768E-2</v>
      </c>
      <c r="AG97" s="22">
        <f>PERCENTILE($L$2:$L$151, 0.95)</f>
        <v>0.95085622292800409</v>
      </c>
      <c r="AH97" s="22">
        <f>MIN(MAX(L97,AF97), AG97)</f>
        <v>0.95085622292800409</v>
      </c>
      <c r="AI97" s="22">
        <f>AH97-$AH$152+1</f>
        <v>1.9754374299990798</v>
      </c>
      <c r="AJ97" s="22">
        <f>PERCENTILE($M$2:$M$151, 0.02)</f>
        <v>-1.1132593852637855</v>
      </c>
      <c r="AK97" s="22">
        <f>PERCENTILE($M$2:$M$151, 0.98)</f>
        <v>1.0497352809010159</v>
      </c>
      <c r="AL97" s="22">
        <f>MIN(MAX(M97,AJ97), AK97)</f>
        <v>-0.50481528993920899</v>
      </c>
      <c r="AM97" s="22">
        <f>AL97-$AL$152 + 1</f>
        <v>1.6084440953245767</v>
      </c>
      <c r="AN97" s="46">
        <v>1</v>
      </c>
      <c r="AO97" s="51">
        <v>1</v>
      </c>
      <c r="AP97" s="51">
        <v>1</v>
      </c>
      <c r="AQ97" s="21">
        <v>1</v>
      </c>
      <c r="AR97" s="17">
        <f>(AI97^4)*AB97*AE97*AN97</f>
        <v>15.228359247559174</v>
      </c>
      <c r="AS97" s="17">
        <f>(AM97^4) *Z97*AC97*AO97*(M97 &gt; 0)</f>
        <v>0</v>
      </c>
      <c r="AT97" s="17">
        <f>(AM97^4)*AA97*AP97*AQ97</f>
        <v>6.6930471264161788</v>
      </c>
      <c r="AU97" s="17">
        <f>MIN(AR97, 0.05*AR$152)</f>
        <v>15.228359247559174</v>
      </c>
      <c r="AV97" s="17">
        <f>MIN(AS97, 0.05*AS$152)</f>
        <v>0</v>
      </c>
      <c r="AW97" s="17">
        <f>MIN(AT97, 0.05*AT$152)</f>
        <v>6.6930471264161788</v>
      </c>
      <c r="AX97" s="14">
        <f>AU97/$AU$152</f>
        <v>2.7340235869968067E-2</v>
      </c>
      <c r="AY97" s="14">
        <f>AV97/$AV$152</f>
        <v>0</v>
      </c>
      <c r="AZ97" s="67">
        <f>AW97/$AW$152</f>
        <v>1.9682869476660828E-3</v>
      </c>
      <c r="BA97" s="21">
        <f>N97</f>
        <v>0</v>
      </c>
      <c r="BB97" s="66">
        <v>3539</v>
      </c>
      <c r="BC97" s="15">
        <f>$D$158*AX97</f>
        <v>3492.4143897938511</v>
      </c>
      <c r="BD97" s="19">
        <f>BC97-BB97</f>
        <v>-46.585610206148885</v>
      </c>
      <c r="BE97" s="63">
        <f>(IF(BD97 &gt; 0, V97, W97))</f>
        <v>298.10014378485874</v>
      </c>
      <c r="BF97" s="63">
        <f>IF(BD97&gt;0, S97*(T97^(2-N97)), S97*(U97^(N97 + 2)))</f>
        <v>301.35544714152019</v>
      </c>
      <c r="BG97" s="46">
        <f>BD97/BE97</f>
        <v>-0.15627503433802464</v>
      </c>
      <c r="BH97" s="64">
        <f>BB97/BC97</f>
        <v>1.0133390843716283</v>
      </c>
      <c r="BI97" s="66">
        <v>0</v>
      </c>
      <c r="BJ97" s="66">
        <v>0</v>
      </c>
      <c r="BK97" s="66">
        <v>0</v>
      </c>
      <c r="BL97" s="10">
        <f>SUM(BI97:BK97)</f>
        <v>0</v>
      </c>
      <c r="BM97" s="15">
        <f>AY97*$D$157</f>
        <v>0</v>
      </c>
      <c r="BN97" s="9">
        <f>BM97-BL97</f>
        <v>0</v>
      </c>
      <c r="BO97" s="48">
        <f>IF(BN97&gt;0,V97,W97)</f>
        <v>298.10014378485874</v>
      </c>
      <c r="BP97" s="48">
        <f xml:space="preserve"> IF(BN97 &gt;0, S97*T97^(2-N97), S97*U97^(N97+2))</f>
        <v>301.35544714152019</v>
      </c>
      <c r="BQ97" s="48">
        <f>IF(BN97&gt;0, S97*T97^(3-N97), S97*U97^(N97+3))</f>
        <v>304.64629895451367</v>
      </c>
      <c r="BR97" s="46">
        <f>BN97/BP97</f>
        <v>0</v>
      </c>
      <c r="BS97" s="64" t="e">
        <f>BL97/BM97</f>
        <v>#DIV/0!</v>
      </c>
      <c r="BT97" s="16">
        <f>BB97+BL97+BV97</f>
        <v>3539</v>
      </c>
      <c r="BU97" s="69">
        <f>BC97+BM97+BW97</f>
        <v>3511.1918472745856</v>
      </c>
      <c r="BV97" s="66">
        <v>0</v>
      </c>
      <c r="BW97" s="15">
        <f>AZ97*$D$160</f>
        <v>18.77745748073443</v>
      </c>
      <c r="BX97" s="37">
        <f>BW97-BV97</f>
        <v>18.77745748073443</v>
      </c>
      <c r="BY97" s="54">
        <f>BX97*(BX97&lt;&gt;0)</f>
        <v>18.77745748073443</v>
      </c>
      <c r="BZ97" s="26">
        <f>BY97/$BY$152</f>
        <v>3.6461082486863014E-2</v>
      </c>
      <c r="CA97" s="47">
        <f>BZ97 * $BX$152</f>
        <v>18.77745748073443</v>
      </c>
      <c r="CB97" s="48">
        <f>IF(CA97&gt;0, V97, W97)</f>
        <v>296.91860563064512</v>
      </c>
      <c r="CC97" s="48">
        <f>IF(BX97&gt;0, S97*T97^(2-N97), S97*U97^(N97+2))</f>
        <v>298.97129988410853</v>
      </c>
      <c r="CD97" s="65">
        <f>CA97/CB97</f>
        <v>6.3241094106756102E-2</v>
      </c>
      <c r="CE97" s="66">
        <v>0</v>
      </c>
      <c r="CF97" s="15">
        <f>AZ97*$CE$155</f>
        <v>12.650180212649914</v>
      </c>
      <c r="CG97" s="37">
        <f>CF97-CE97</f>
        <v>12.650180212649914</v>
      </c>
      <c r="CH97" s="54">
        <f>CG97*(CG97&lt;&gt;0)</f>
        <v>12.650180212649914</v>
      </c>
      <c r="CI97" s="26">
        <f>CH97/$CH$152</f>
        <v>1.9682869476660824E-3</v>
      </c>
      <c r="CJ97" s="47">
        <f>CI97 * $CG$152</f>
        <v>12.650180212649914</v>
      </c>
      <c r="CK97" s="48">
        <f>IF(CA97&gt;0,V97,W97)</f>
        <v>296.91860563064512</v>
      </c>
      <c r="CL97" s="65">
        <f>CJ97/CK97</f>
        <v>4.2604875453262206E-2</v>
      </c>
      <c r="CM97" s="70">
        <f>N97</f>
        <v>0</v>
      </c>
      <c r="CN97" s="1">
        <f>BT97+BV97</f>
        <v>3539</v>
      </c>
    </row>
    <row r="98" spans="1:92" x14ac:dyDescent="0.2">
      <c r="A98" s="29" t="s">
        <v>165</v>
      </c>
      <c r="B98">
        <v>1</v>
      </c>
      <c r="C98">
        <v>1</v>
      </c>
      <c r="D98">
        <v>0.80999296270232202</v>
      </c>
      <c r="E98">
        <v>0.19000703729767701</v>
      </c>
      <c r="F98">
        <v>0.90243902439024304</v>
      </c>
      <c r="G98">
        <v>0.90243902439024304</v>
      </c>
      <c r="H98">
        <v>0.15102974828375201</v>
      </c>
      <c r="I98">
        <v>0.65446224256292895</v>
      </c>
      <c r="J98">
        <v>0.31439349191021598</v>
      </c>
      <c r="K98">
        <v>0.532654631176805</v>
      </c>
      <c r="L98">
        <v>0.61681759825218097</v>
      </c>
      <c r="M98">
        <v>-0.27297546390370397</v>
      </c>
      <c r="N98" s="21">
        <v>0</v>
      </c>
      <c r="O98">
        <v>1.0179589719639399</v>
      </c>
      <c r="P98">
        <v>0.98665287620716902</v>
      </c>
      <c r="Q98">
        <v>1.02702980768352</v>
      </c>
      <c r="R98">
        <v>0.996448071224315</v>
      </c>
      <c r="S98">
        <v>67.919998168945298</v>
      </c>
      <c r="T98" s="27">
        <f>IF(C98,P98,R98)</f>
        <v>0.98665287620716902</v>
      </c>
      <c r="U98" s="27">
        <f>IF(D98 = 0,O98,Q98)</f>
        <v>1.02702980768352</v>
      </c>
      <c r="V98" s="39">
        <f>S98*T98^(1-N98)</f>
        <v>67.013461545375534</v>
      </c>
      <c r="W98" s="38">
        <f>S98*U98^(N98+1)</f>
        <v>69.755862657316925</v>
      </c>
      <c r="X98" s="44">
        <f>0.5 * (D98-MAX($D$3:$D$151))/(MIN($D$3:$D$151)-MAX($D$3:$D$151)) + 0.75</f>
        <v>0.82411805830027729</v>
      </c>
      <c r="Y98" s="44">
        <f>AVERAGE(D98, F98, G98, H98, I98, J98, K98)</f>
        <v>0.60963016077378718</v>
      </c>
      <c r="Z98" s="22">
        <f>AI98^N98</f>
        <v>1</v>
      </c>
      <c r="AA98" s="22">
        <f>(Z98+AB98)/2</f>
        <v>1</v>
      </c>
      <c r="AB98" s="22">
        <f>AM98^N98</f>
        <v>1</v>
      </c>
      <c r="AC98" s="22">
        <v>1</v>
      </c>
      <c r="AD98" s="22">
        <v>1</v>
      </c>
      <c r="AE98" s="22">
        <v>1</v>
      </c>
      <c r="AF98" s="22">
        <f>PERCENTILE($L$2:$L$151, 0.05)</f>
        <v>-2.4581207071075768E-2</v>
      </c>
      <c r="AG98" s="22">
        <f>PERCENTILE($L$2:$L$151, 0.95)</f>
        <v>0.95085622292800409</v>
      </c>
      <c r="AH98" s="22">
        <f>MIN(MAX(L98,AF98), AG98)</f>
        <v>0.61681759825218097</v>
      </c>
      <c r="AI98" s="22">
        <f>AH98-$AH$152+1</f>
        <v>1.6413988053232567</v>
      </c>
      <c r="AJ98" s="22">
        <f>PERCENTILE($M$2:$M$151, 0.02)</f>
        <v>-1.1132593852637855</v>
      </c>
      <c r="AK98" s="22">
        <f>PERCENTILE($M$2:$M$151, 0.98)</f>
        <v>1.0497352809010159</v>
      </c>
      <c r="AL98" s="22">
        <f>MIN(MAX(M98,AJ98), AK98)</f>
        <v>-0.27297546390370397</v>
      </c>
      <c r="AM98" s="22">
        <f>AL98-$AL$152 + 1</f>
        <v>1.8402839213600815</v>
      </c>
      <c r="AN98" s="46">
        <v>1</v>
      </c>
      <c r="AO98" s="51">
        <v>1</v>
      </c>
      <c r="AP98" s="51">
        <v>1</v>
      </c>
      <c r="AQ98" s="21">
        <v>1</v>
      </c>
      <c r="AR98" s="17">
        <f>(AI98^4)*AB98*AE98*AN98</f>
        <v>7.2586599614868028</v>
      </c>
      <c r="AS98" s="17">
        <f>(AM98^4) *Z98*AC98*AO98*(M98 &gt; 0)</f>
        <v>0</v>
      </c>
      <c r="AT98" s="17">
        <f>(AM98^4)*AA98*AP98*AQ98</f>
        <v>11.469363754668198</v>
      </c>
      <c r="AU98" s="17">
        <f>MIN(AR98, 0.05*AR$152)</f>
        <v>7.2586599614868028</v>
      </c>
      <c r="AV98" s="17">
        <f>MIN(AS98, 0.05*AS$152)</f>
        <v>0</v>
      </c>
      <c r="AW98" s="17">
        <f>MIN(AT98, 0.05*AT$152)</f>
        <v>11.469363754668198</v>
      </c>
      <c r="AX98" s="14">
        <f>AU98/$AU$152</f>
        <v>1.3031835683726133E-2</v>
      </c>
      <c r="AY98" s="14">
        <f>AV98/$AV$152</f>
        <v>0</v>
      </c>
      <c r="AZ98" s="67">
        <f>AW98/$AW$152</f>
        <v>3.3729030365330401E-3</v>
      </c>
      <c r="BA98" s="21">
        <f>N98</f>
        <v>0</v>
      </c>
      <c r="BB98" s="66">
        <v>1087</v>
      </c>
      <c r="BC98" s="15">
        <f>$D$158*AX98</f>
        <v>1664.6736584034925</v>
      </c>
      <c r="BD98" s="19">
        <f>BC98-BB98</f>
        <v>577.67365840349248</v>
      </c>
      <c r="BE98" s="63">
        <f>(IF(BD98 &gt; 0, V98, W98))</f>
        <v>67.013461545375534</v>
      </c>
      <c r="BF98" s="63">
        <f>IF(BD98&gt;0, S98*(T98^(2-N98)), S98*(U98^(N98 + 2)))</f>
        <v>66.119024578343286</v>
      </c>
      <c r="BG98" s="46">
        <f>BD98/BE98</f>
        <v>8.6202629304911138</v>
      </c>
      <c r="BH98" s="64">
        <f>BB98/BC98</f>
        <v>0.65298083772316595</v>
      </c>
      <c r="BI98" s="66">
        <v>815</v>
      </c>
      <c r="BJ98" s="66">
        <v>0</v>
      </c>
      <c r="BK98" s="66">
        <v>0</v>
      </c>
      <c r="BL98" s="10">
        <f>SUM(BI98:BK98)</f>
        <v>815</v>
      </c>
      <c r="BM98" s="15">
        <f>AY98*$D$157</f>
        <v>0</v>
      </c>
      <c r="BN98" s="9">
        <f>BM98-BL98</f>
        <v>-815</v>
      </c>
      <c r="BO98" s="48">
        <f>IF(BN98&gt;0,V98,W98)</f>
        <v>69.755862657316925</v>
      </c>
      <c r="BP98" s="48">
        <f xml:space="preserve"> IF(BN98 &gt;0, S98*T98^(2-N98), S98*U98^(N98+2))</f>
        <v>71.641350209742242</v>
      </c>
      <c r="BQ98" s="48">
        <f>IF(BN98&gt;0, S98*T98^(3-N98), S98*U98^(N98+3))</f>
        <v>73.577802128099293</v>
      </c>
      <c r="BR98" s="46">
        <f>BN98/BP98</f>
        <v>-11.376111667548823</v>
      </c>
      <c r="BS98" s="64" t="e">
        <f>BL98/BM98</f>
        <v>#DIV/0!</v>
      </c>
      <c r="BT98" s="16">
        <f>BB98+BL98+BV98</f>
        <v>1902</v>
      </c>
      <c r="BU98" s="69">
        <f>BC98+BM98+BW98</f>
        <v>1696.8511533720177</v>
      </c>
      <c r="BV98" s="66">
        <v>0</v>
      </c>
      <c r="BW98" s="15">
        <f>AZ98*$D$160</f>
        <v>32.177494968525203</v>
      </c>
      <c r="BX98" s="37">
        <f>BW98-BV98</f>
        <v>32.177494968525203</v>
      </c>
      <c r="BY98" s="54">
        <f>BX98*(BX98&lt;&gt;0)</f>
        <v>32.177494968525203</v>
      </c>
      <c r="BZ98" s="26">
        <f>BY98/$BY$152</f>
        <v>6.2480572754417936E-2</v>
      </c>
      <c r="CA98" s="47">
        <f>BZ98 * $BX$152</f>
        <v>32.177494968525203</v>
      </c>
      <c r="CB98" s="48">
        <f>IF(CA98&gt;0, V98, W98)</f>
        <v>67.013461545375534</v>
      </c>
      <c r="CC98" s="48">
        <f>IF(BX98&gt;0, S98*T98^(2-N98), S98*U98^(N98+2))</f>
        <v>66.119024578343286</v>
      </c>
      <c r="CD98" s="65">
        <f>CA98/CB98</f>
        <v>0.48016464493089162</v>
      </c>
      <c r="CE98" s="66">
        <v>0</v>
      </c>
      <c r="CF98" s="15">
        <f>AZ98*$CE$155</f>
        <v>21.677647815797847</v>
      </c>
      <c r="CG98" s="37">
        <f>CF98-CE98</f>
        <v>21.677647815797847</v>
      </c>
      <c r="CH98" s="54">
        <f>CG98*(CG98&lt;&gt;0)</f>
        <v>21.677647815797847</v>
      </c>
      <c r="CI98" s="26">
        <f>CH98/$CH$152</f>
        <v>3.3729030365330388E-3</v>
      </c>
      <c r="CJ98" s="47">
        <f>CI98 * $CG$152</f>
        <v>21.677647815797847</v>
      </c>
      <c r="CK98" s="48">
        <f>IF(CA98&gt;0,V98,W98)</f>
        <v>67.013461545375534</v>
      </c>
      <c r="CL98" s="65">
        <f>CJ98/CK98</f>
        <v>0.32348198878101048</v>
      </c>
      <c r="CM98" s="70">
        <f>N98</f>
        <v>0</v>
      </c>
      <c r="CN98" s="1">
        <f>BT98+BV98</f>
        <v>1902</v>
      </c>
    </row>
    <row r="99" spans="1:92" x14ac:dyDescent="0.2">
      <c r="A99" s="29" t="s">
        <v>208</v>
      </c>
      <c r="B99">
        <v>0</v>
      </c>
      <c r="C99">
        <v>0</v>
      </c>
      <c r="D99">
        <v>3.9919354838709599E-2</v>
      </c>
      <c r="E99">
        <v>0.96008064516128999</v>
      </c>
      <c r="F99">
        <v>0.11512234255916499</v>
      </c>
      <c r="G99">
        <v>0.11512234255916499</v>
      </c>
      <c r="H99">
        <v>0.23443376514834899</v>
      </c>
      <c r="I99">
        <v>1.9431675720852401E-2</v>
      </c>
      <c r="J99">
        <v>6.7494006418208796E-2</v>
      </c>
      <c r="K99">
        <v>8.814798992358E-2</v>
      </c>
      <c r="L99">
        <v>0.56839246906435004</v>
      </c>
      <c r="M99">
        <v>0.874502374606688</v>
      </c>
      <c r="N99" s="21">
        <v>0</v>
      </c>
      <c r="O99">
        <v>1.0043422557485999</v>
      </c>
      <c r="P99">
        <v>0.996151996394536</v>
      </c>
      <c r="Q99">
        <v>1.0093992217257399</v>
      </c>
      <c r="R99">
        <v>0.98518690232108597</v>
      </c>
      <c r="S99">
        <v>4.5949997901916504</v>
      </c>
      <c r="T99" s="27">
        <f>IF(C99,P99,R99)</f>
        <v>0.98518690232108597</v>
      </c>
      <c r="U99" s="27">
        <f>IF(D99 = 0,O99,Q99)</f>
        <v>1.0093992217257399</v>
      </c>
      <c r="V99" s="39">
        <f>S99*T99^(1-N99)</f>
        <v>4.5269336094649519</v>
      </c>
      <c r="W99" s="38">
        <f>S99*U99^(N99+1)</f>
        <v>4.6381892120493902</v>
      </c>
      <c r="X99" s="44">
        <f>0.5 * (D99-MAX($D$3:$D$151))/(MIN($D$3:$D$151)-MAX($D$3:$D$151)) + 0.75</f>
        <v>1.2333623987305642</v>
      </c>
      <c r="Y99" s="44">
        <f>AVERAGE(D99, F99, G99, H99, I99, J99, K99)</f>
        <v>9.7095925309718528E-2</v>
      </c>
      <c r="Z99" s="22">
        <f>AI99^N99</f>
        <v>1</v>
      </c>
      <c r="AA99" s="22">
        <f>(Z99+AB99)/2</f>
        <v>1</v>
      </c>
      <c r="AB99" s="22">
        <f>AM99^N99</f>
        <v>1</v>
      </c>
      <c r="AC99" s="22">
        <v>1</v>
      </c>
      <c r="AD99" s="22">
        <v>1</v>
      </c>
      <c r="AE99" s="22">
        <v>1</v>
      </c>
      <c r="AF99" s="22">
        <f>PERCENTILE($L$2:$L$151, 0.05)</f>
        <v>-2.4581207071075768E-2</v>
      </c>
      <c r="AG99" s="22">
        <f>PERCENTILE($L$2:$L$151, 0.95)</f>
        <v>0.95085622292800409</v>
      </c>
      <c r="AH99" s="22">
        <f>MIN(MAX(L99,AF99), AG99)</f>
        <v>0.56839246906435004</v>
      </c>
      <c r="AI99" s="22">
        <f>AH99-$AH$152+1</f>
        <v>1.5929736761354258</v>
      </c>
      <c r="AJ99" s="22">
        <f>PERCENTILE($M$2:$M$151, 0.02)</f>
        <v>-1.1132593852637855</v>
      </c>
      <c r="AK99" s="22">
        <f>PERCENTILE($M$2:$M$151, 0.98)</f>
        <v>1.0497352809010159</v>
      </c>
      <c r="AL99" s="22">
        <f>MIN(MAX(M99,AJ99), AK99)</f>
        <v>0.874502374606688</v>
      </c>
      <c r="AM99" s="22">
        <f>AL99-$AL$152 + 1</f>
        <v>2.9877617598704735</v>
      </c>
      <c r="AN99" s="46">
        <v>0</v>
      </c>
      <c r="AO99" s="74">
        <v>0.39</v>
      </c>
      <c r="AP99" s="51">
        <v>0.76</v>
      </c>
      <c r="AQ99" s="50">
        <v>1</v>
      </c>
      <c r="AR99" s="17">
        <f>(AI99^4)*AB99*AE99*AN99</f>
        <v>0</v>
      </c>
      <c r="AS99" s="17">
        <f>(AM99^4) *Z99*AC99*AO99*(M99 &gt; 0)</f>
        <v>31.077671007584808</v>
      </c>
      <c r="AT99" s="17">
        <f>(AM99^4)*AA99*AP99*AQ99</f>
        <v>60.561615296831931</v>
      </c>
      <c r="AU99" s="17">
        <f>MIN(AR99, 0.05*AR$152)</f>
        <v>0</v>
      </c>
      <c r="AV99" s="17">
        <f>MIN(AS99, 0.05*AS$152)</f>
        <v>31.077671007584808</v>
      </c>
      <c r="AW99" s="17">
        <f>MIN(AT99, 0.05*AT$152)</f>
        <v>60.561615296831931</v>
      </c>
      <c r="AX99" s="14">
        <f>AU99/$AU$152</f>
        <v>0</v>
      </c>
      <c r="AY99" s="14">
        <f>AV99/$AV$152</f>
        <v>2.023734784733348E-2</v>
      </c>
      <c r="AZ99" s="67">
        <f>AW99/$AW$152</f>
        <v>1.7809920454296344E-2</v>
      </c>
      <c r="BA99" s="21">
        <f>N99</f>
        <v>0</v>
      </c>
      <c r="BB99" s="66">
        <v>0</v>
      </c>
      <c r="BC99" s="15">
        <f>$D$158*AX99</f>
        <v>0</v>
      </c>
      <c r="BD99" s="19">
        <f>BC99-BB99</f>
        <v>0</v>
      </c>
      <c r="BE99" s="63">
        <f>(IF(BD99 &gt; 0, V99, W99))</f>
        <v>4.6381892120493902</v>
      </c>
      <c r="BF99" s="63">
        <f>IF(BD99&gt;0, S99*(T99^(2-N99)), S99*(U99^(N99 + 2)))</f>
        <v>4.6817845808593779</v>
      </c>
      <c r="BG99" s="46">
        <f>BD99/BE99</f>
        <v>0</v>
      </c>
      <c r="BH99" s="64" t="e">
        <f>BB99/BC99</f>
        <v>#DIV/0!</v>
      </c>
      <c r="BI99" s="66">
        <v>712</v>
      </c>
      <c r="BJ99" s="66">
        <v>698</v>
      </c>
      <c r="BK99" s="66">
        <v>0</v>
      </c>
      <c r="BL99" s="10">
        <f>SUM(BI99:BK99)</f>
        <v>1410</v>
      </c>
      <c r="BM99" s="15">
        <f>AY99*$D$157</f>
        <v>3671.0144248105985</v>
      </c>
      <c r="BN99" s="9">
        <f>BM99-BL99</f>
        <v>2261.0144248105985</v>
      </c>
      <c r="BO99" s="48">
        <f>IF(BN99&gt;0,V99,W99)</f>
        <v>4.5269336094649519</v>
      </c>
      <c r="BP99" s="48">
        <f xml:space="preserve"> IF(BN99 &gt;0, S99*T99^(2-N99), S99*U99^(N99+2))</f>
        <v>4.4598756997219891</v>
      </c>
      <c r="BQ99" s="48">
        <f>IF(BN99&gt;0, S99*T99^(3-N99), S99*U99^(N99+3))</f>
        <v>4.3938111253461916</v>
      </c>
      <c r="BR99" s="46">
        <f>BN99/BP99</f>
        <v>506.96803611624</v>
      </c>
      <c r="BS99" s="64">
        <f>BL99/BM99</f>
        <v>0.38409001895239003</v>
      </c>
      <c r="BT99" s="16">
        <f>BB99+BL99+BV99</f>
        <v>1608</v>
      </c>
      <c r="BU99" s="69">
        <f>BC99+BM99+BW99</f>
        <v>3840.9210659445857</v>
      </c>
      <c r="BV99" s="66">
        <v>198</v>
      </c>
      <c r="BW99" s="15">
        <f>AZ99*$D$160</f>
        <v>169.90664113398711</v>
      </c>
      <c r="BX99" s="37">
        <f>BW99-BV99</f>
        <v>-28.093358866012892</v>
      </c>
      <c r="BY99" s="54">
        <f>BX99*(BX99&lt;&gt;0)</f>
        <v>-28.093358866012892</v>
      </c>
      <c r="BZ99" s="26">
        <f>BY99/$BY$152</f>
        <v>-5.4550211390316357E-2</v>
      </c>
      <c r="CA99" s="47">
        <f>BZ99 * $BX$152</f>
        <v>-28.093358866012892</v>
      </c>
      <c r="CB99" s="48">
        <f>IF(CA99&gt;0, V99, W99)</f>
        <v>4.6381892120493902</v>
      </c>
      <c r="CC99" s="48">
        <f>IF(BX99&gt;0, S99*T99^(2-N99), S99*U99^(N99+2))</f>
        <v>4.6817845808593779</v>
      </c>
      <c r="CD99" s="65">
        <f>CA99/CB99</f>
        <v>-6.056966971728996</v>
      </c>
      <c r="CE99" s="66">
        <v>0</v>
      </c>
      <c r="CF99" s="15">
        <f>AZ99*$CE$155</f>
        <v>114.4643587597626</v>
      </c>
      <c r="CG99" s="37">
        <f>CF99-CE99</f>
        <v>114.4643587597626</v>
      </c>
      <c r="CH99" s="54">
        <f>CG99*(CG99&lt;&gt;0)</f>
        <v>114.4643587597626</v>
      </c>
      <c r="CI99" s="26">
        <f>CH99/$CH$152</f>
        <v>1.780992045429634E-2</v>
      </c>
      <c r="CJ99" s="47">
        <f>CI99 * $CG$152</f>
        <v>114.4643587597626</v>
      </c>
      <c r="CK99" s="48">
        <f>IF(CA99&gt;0,V99,W99)</f>
        <v>4.6381892120493902</v>
      </c>
      <c r="CL99" s="65">
        <f>CJ99/CK99</f>
        <v>24.678673837281075</v>
      </c>
      <c r="CM99" s="70">
        <f>N99</f>
        <v>0</v>
      </c>
      <c r="CN99" s="1">
        <f>BT99+BV99</f>
        <v>1806</v>
      </c>
    </row>
    <row r="100" spans="1:92" x14ac:dyDescent="0.2">
      <c r="A100" s="30" t="s">
        <v>166</v>
      </c>
      <c r="B100">
        <v>1</v>
      </c>
      <c r="C100">
        <v>1</v>
      </c>
      <c r="D100">
        <v>0.126418152350081</v>
      </c>
      <c r="E100">
        <v>0.87358184764991897</v>
      </c>
      <c r="F100">
        <v>5.2297939778129902E-2</v>
      </c>
      <c r="G100">
        <v>5.2297939778129902E-2</v>
      </c>
      <c r="H100">
        <v>3.9447731755423996E-3</v>
      </c>
      <c r="I100">
        <v>4.9309664694279998E-2</v>
      </c>
      <c r="J100">
        <v>1.3946879313344099E-2</v>
      </c>
      <c r="K100">
        <v>2.7007277804734699E-2</v>
      </c>
      <c r="L100">
        <v>-0.40176597596932101</v>
      </c>
      <c r="M100">
        <v>-0.77216890710479202</v>
      </c>
      <c r="N100" s="21">
        <v>2</v>
      </c>
      <c r="O100">
        <v>0.96446576234294201</v>
      </c>
      <c r="P100">
        <v>0.97640092749690999</v>
      </c>
      <c r="Q100">
        <v>1.02076646870195</v>
      </c>
      <c r="R100">
        <v>0.98634561316517599</v>
      </c>
      <c r="S100">
        <v>1.25999999046325</v>
      </c>
      <c r="T100" s="27">
        <f>IF(C100,P100,R100)</f>
        <v>0.97640092749690999</v>
      </c>
      <c r="U100" s="27">
        <f>IF(D100 = 0,O100,Q100)</f>
        <v>1.02076646870195</v>
      </c>
      <c r="V100" s="39">
        <f>S100*T100^(1-N100)</f>
        <v>1.2904534960790861</v>
      </c>
      <c r="W100" s="38">
        <f>S100*U100^(N100+1)</f>
        <v>1.3401386361516288</v>
      </c>
      <c r="X100" s="44">
        <f>0.5 * (D100-MAX($D$3:$D$151))/(MIN($D$3:$D$151)-MAX($D$3:$D$151)) + 0.75</f>
        <v>1.1873938796512509</v>
      </c>
      <c r="Y100" s="44">
        <f>AVERAGE(D100, F100, G100, H100, I100, J100, K100)</f>
        <v>4.6460375270606001E-2</v>
      </c>
      <c r="Z100" s="22">
        <f>AI100^N100</f>
        <v>1</v>
      </c>
      <c r="AA100" s="22">
        <f>(Z100+AB100)/2</f>
        <v>1.3992618353043591</v>
      </c>
      <c r="AB100" s="22">
        <f>AM100^N100</f>
        <v>1.7985236706087182</v>
      </c>
      <c r="AC100" s="22">
        <v>1</v>
      </c>
      <c r="AD100" s="22">
        <v>1</v>
      </c>
      <c r="AE100" s="22">
        <v>1</v>
      </c>
      <c r="AF100" s="22">
        <f>PERCENTILE($L$2:$L$151, 0.05)</f>
        <v>-2.4581207071075768E-2</v>
      </c>
      <c r="AG100" s="22">
        <f>PERCENTILE($L$2:$L$151, 0.95)</f>
        <v>0.95085622292800409</v>
      </c>
      <c r="AH100" s="22">
        <f>MIN(MAX(L100,AF100), AG100)</f>
        <v>-2.4581207071075768E-2</v>
      </c>
      <c r="AI100" s="22">
        <f>AH100-$AH$152+1</f>
        <v>1</v>
      </c>
      <c r="AJ100" s="22">
        <f>PERCENTILE($M$2:$M$151, 0.02)</f>
        <v>-1.1132593852637855</v>
      </c>
      <c r="AK100" s="22">
        <f>PERCENTILE($M$2:$M$151, 0.98)</f>
        <v>1.0497352809010159</v>
      </c>
      <c r="AL100" s="22">
        <f>MIN(MAX(M100,AJ100), AK100)</f>
        <v>-0.77216890710479202</v>
      </c>
      <c r="AM100" s="22">
        <f>AL100-$AL$152 + 1</f>
        <v>1.3410904781589936</v>
      </c>
      <c r="AN100" s="46">
        <v>1</v>
      </c>
      <c r="AO100" s="51">
        <v>1</v>
      </c>
      <c r="AP100" s="51">
        <v>1</v>
      </c>
      <c r="AQ100" s="21">
        <v>1</v>
      </c>
      <c r="AR100" s="17">
        <f>(AI100^4)*AB100*AE100*AN100</f>
        <v>1.7985236706087182</v>
      </c>
      <c r="AS100" s="17">
        <f>(AM100^4) *Z100*AC100*AO100*(M100 &gt; 0)</f>
        <v>0</v>
      </c>
      <c r="AT100" s="17">
        <f>(AM100^4)*AA100*AP100*AQ100</f>
        <v>4.5261746192003063</v>
      </c>
      <c r="AU100" s="17">
        <f>MIN(AR100, 0.05*AR$152)</f>
        <v>1.7985236706087182</v>
      </c>
      <c r="AV100" s="17">
        <f>MIN(AS100, 0.05*AS$152)</f>
        <v>0</v>
      </c>
      <c r="AW100" s="17">
        <f>MIN(AT100, 0.05*AT$152)</f>
        <v>4.5261746192003063</v>
      </c>
      <c r="AX100" s="14">
        <f>AU100/$AU$152</f>
        <v>3.2289796013345614E-3</v>
      </c>
      <c r="AY100" s="14">
        <f>AV100/$AV$152</f>
        <v>0</v>
      </c>
      <c r="AZ100" s="67">
        <f>AW100/$AW$152</f>
        <v>1.3310544894668515E-3</v>
      </c>
      <c r="BA100" s="21">
        <f>N100</f>
        <v>2</v>
      </c>
      <c r="BB100" s="66">
        <v>150</v>
      </c>
      <c r="BC100" s="15">
        <f>$D$158*AX100</f>
        <v>412.46662529487554</v>
      </c>
      <c r="BD100" s="19">
        <f>BC100-BB100</f>
        <v>262.46662529487554</v>
      </c>
      <c r="BE100" s="63">
        <f>(IF(BD100 &gt; 0, V100, W100))</f>
        <v>1.2904534960790861</v>
      </c>
      <c r="BF100" s="63">
        <f>IF(BD100&gt;0, S100*(T100^(2-N100)), S100*(U100^(N100 + 2)))</f>
        <v>1.25999999046325</v>
      </c>
      <c r="BG100" s="46">
        <f>BD100/BE100</f>
        <v>203.39099866237268</v>
      </c>
      <c r="BH100" s="64">
        <f>BB100/BC100</f>
        <v>0.36366578724463794</v>
      </c>
      <c r="BI100" s="66">
        <v>79</v>
      </c>
      <c r="BJ100" s="66">
        <v>94</v>
      </c>
      <c r="BK100" s="66">
        <v>1</v>
      </c>
      <c r="BL100" s="10">
        <f>SUM(BI100:BK100)</f>
        <v>174</v>
      </c>
      <c r="BM100" s="15">
        <f>AY100*$D$157</f>
        <v>0</v>
      </c>
      <c r="BN100" s="9">
        <f>BM100-BL100</f>
        <v>-174</v>
      </c>
      <c r="BO100" s="48">
        <f>IF(BN100&gt;0,V100,W100)</f>
        <v>1.3401386361516288</v>
      </c>
      <c r="BP100" s="48">
        <f xml:space="preserve"> IF(BN100 &gt;0, S100*T100^(2-N100), S100*U100^(N100+2))</f>
        <v>1.3679685831955455</v>
      </c>
      <c r="BQ100" s="48">
        <f>IF(BN100&gt;0, S100*T100^(3-N100), S100*U100^(N100+3))</f>
        <v>1.3963764599637269</v>
      </c>
      <c r="BR100" s="46">
        <f>BN100/BP100</f>
        <v>-127.19590357370613</v>
      </c>
      <c r="BS100" s="64" t="e">
        <f>BL100/BM100</f>
        <v>#DIV/0!</v>
      </c>
      <c r="BT100" s="16">
        <f>BB100+BL100+BV100</f>
        <v>334</v>
      </c>
      <c r="BU100" s="69">
        <f>BC100+BM100+BW100</f>
        <v>425.16488512438929</v>
      </c>
      <c r="BV100" s="66">
        <v>10</v>
      </c>
      <c r="BW100" s="15">
        <f>AZ100*$D$160</f>
        <v>12.698259829513763</v>
      </c>
      <c r="BX100" s="37">
        <f>BW100-BV100</f>
        <v>2.6982598295137628</v>
      </c>
      <c r="BY100" s="54">
        <f>BX100*(BX100&lt;&gt;0)</f>
        <v>2.6982598295137628</v>
      </c>
      <c r="BZ100" s="26">
        <f>BY100/$BY$152</f>
        <v>5.2393394747840116E-3</v>
      </c>
      <c r="CA100" s="47">
        <f>BZ100 * $BX$152</f>
        <v>2.6982598295137632</v>
      </c>
      <c r="CB100" s="48">
        <f>IF(CA100&gt;0, V100, W100)</f>
        <v>1.2904534960790861</v>
      </c>
      <c r="CC100" s="48">
        <f>IF(BX100&gt;0, S100*T100^(2-N100), S100*U100^(N100+2))</f>
        <v>1.25999999046325</v>
      </c>
      <c r="CD100" s="65">
        <f>CA100/CB100</f>
        <v>2.0909392223060776</v>
      </c>
      <c r="CE100" s="66">
        <v>0</v>
      </c>
      <c r="CF100" s="15">
        <f>AZ100*$CE$155</f>
        <v>8.5546872038034554</v>
      </c>
      <c r="CG100" s="37">
        <f>CF100-CE100</f>
        <v>8.5546872038034554</v>
      </c>
      <c r="CH100" s="54">
        <f>CG100*(CG100&lt;&gt;0)</f>
        <v>8.5546872038034554</v>
      </c>
      <c r="CI100" s="26">
        <f>CH100/$CH$152</f>
        <v>1.3310544894668513E-3</v>
      </c>
      <c r="CJ100" s="47">
        <f>CI100 * $CG$152</f>
        <v>8.5546872038034554</v>
      </c>
      <c r="CK100" s="48">
        <f>IF(CA100&gt;0,V100,W100)</f>
        <v>1.2904534960790861</v>
      </c>
      <c r="CL100" s="65">
        <f>CJ100/CK100</f>
        <v>6.6292099868736196</v>
      </c>
      <c r="CM100" s="70">
        <f>N100</f>
        <v>2</v>
      </c>
      <c r="CN100" s="1">
        <f>BT100+BV100</f>
        <v>344</v>
      </c>
    </row>
    <row r="101" spans="1:92" x14ac:dyDescent="0.2">
      <c r="A101" s="30" t="s">
        <v>190</v>
      </c>
      <c r="B101">
        <v>0</v>
      </c>
      <c r="C101">
        <v>0</v>
      </c>
      <c r="D101">
        <v>0.119456652017578</v>
      </c>
      <c r="E101">
        <v>0.88054334798242095</v>
      </c>
      <c r="F101">
        <v>0.77910210568136595</v>
      </c>
      <c r="G101">
        <v>0.77910210568136595</v>
      </c>
      <c r="H101">
        <v>0.29586293355620502</v>
      </c>
      <c r="I101">
        <v>0.405766819891349</v>
      </c>
      <c r="J101">
        <v>0.34648428777193802</v>
      </c>
      <c r="K101">
        <v>0.51956389230644695</v>
      </c>
      <c r="L101">
        <v>0.57720270232014403</v>
      </c>
      <c r="M101">
        <v>-0.27262314545010402</v>
      </c>
      <c r="N101" s="21">
        <v>0</v>
      </c>
      <c r="O101">
        <v>1.0036559317992899</v>
      </c>
      <c r="P101">
        <v>0.99261643736181304</v>
      </c>
      <c r="Q101">
        <v>1.00279789706665</v>
      </c>
      <c r="R101">
        <v>0.99618545233092504</v>
      </c>
      <c r="S101">
        <v>148.350006103515</v>
      </c>
      <c r="T101" s="27">
        <f>IF(C101,P101,R101)</f>
        <v>0.99618545233092504</v>
      </c>
      <c r="U101" s="27">
        <f>IF(D101 = 0,O101,Q101)</f>
        <v>1.00279789706665</v>
      </c>
      <c r="V101" s="39">
        <f>S101*T101^(1-N101)</f>
        <v>147.78411793352558</v>
      </c>
      <c r="W101" s="38">
        <f>S101*U101^(N101+1)</f>
        <v>148.76507415042954</v>
      </c>
      <c r="X101" s="44">
        <f>0.5 * (D101-MAX($D$3:$D$151))/(MIN($D$3:$D$151)-MAX($D$3:$D$151)) + 0.75</f>
        <v>1.1910934670450899</v>
      </c>
      <c r="Y101" s="44">
        <f>AVERAGE(D101, F101, G101, H101, I101, J101, K101)</f>
        <v>0.46361982812946412</v>
      </c>
      <c r="Z101" s="22">
        <f>AI101^N101</f>
        <v>1</v>
      </c>
      <c r="AA101" s="22">
        <f>(Z101+AB101)/2</f>
        <v>1</v>
      </c>
      <c r="AB101" s="22">
        <f>AM101^N101</f>
        <v>1</v>
      </c>
      <c r="AC101" s="22">
        <v>1</v>
      </c>
      <c r="AD101" s="22">
        <v>1</v>
      </c>
      <c r="AE101" s="22">
        <v>1</v>
      </c>
      <c r="AF101" s="22">
        <f>PERCENTILE($L$2:$L$151, 0.05)</f>
        <v>-2.4581207071075768E-2</v>
      </c>
      <c r="AG101" s="22">
        <f>PERCENTILE($L$2:$L$151, 0.95)</f>
        <v>0.95085622292800409</v>
      </c>
      <c r="AH101" s="22">
        <f>MIN(MAX(L101,AF101), AG101)</f>
        <v>0.57720270232014403</v>
      </c>
      <c r="AI101" s="22">
        <f>AH101-$AH$152+1</f>
        <v>1.6017839093912198</v>
      </c>
      <c r="AJ101" s="22">
        <f>PERCENTILE($M$2:$M$151, 0.02)</f>
        <v>-1.1132593852637855</v>
      </c>
      <c r="AK101" s="22">
        <f>PERCENTILE($M$2:$M$151, 0.98)</f>
        <v>1.0497352809010159</v>
      </c>
      <c r="AL101" s="22">
        <f>MIN(MAX(M101,AJ101), AK101)</f>
        <v>-0.27262314545010402</v>
      </c>
      <c r="AM101" s="22">
        <f>AL101-$AL$152 + 1</f>
        <v>1.8406362398136815</v>
      </c>
      <c r="AN101" s="46">
        <v>1</v>
      </c>
      <c r="AO101" s="51">
        <v>1</v>
      </c>
      <c r="AP101" s="51">
        <v>1</v>
      </c>
      <c r="AQ101" s="21">
        <v>1</v>
      </c>
      <c r="AR101" s="17">
        <f>(AI101^4)*AB101*AE101*AN101</f>
        <v>6.5828764884391493</v>
      </c>
      <c r="AS101" s="17">
        <f>(AM101^4) *Z101*AC101*AO101*(M101 &gt; 0)</f>
        <v>0</v>
      </c>
      <c r="AT101" s="17">
        <f>(AM101^4)*AA101*AP101*AQ101</f>
        <v>11.478149418720525</v>
      </c>
      <c r="AU101" s="17">
        <f>MIN(AR101, 0.05*AR$152)</f>
        <v>6.5828764884391493</v>
      </c>
      <c r="AV101" s="17">
        <f>MIN(AS101, 0.05*AS$152)</f>
        <v>0</v>
      </c>
      <c r="AW101" s="17">
        <f>MIN(AT101, 0.05*AT$152)</f>
        <v>11.478149418720525</v>
      </c>
      <c r="AX101" s="14">
        <f>AU101/$AU$152</f>
        <v>1.1818567776803696E-2</v>
      </c>
      <c r="AY101" s="14">
        <f>AV101/$AV$152</f>
        <v>0</v>
      </c>
      <c r="AZ101" s="67">
        <f>AW101/$AW$152</f>
        <v>3.3754867189058303E-3</v>
      </c>
      <c r="BA101" s="21">
        <f>N101</f>
        <v>0</v>
      </c>
      <c r="BB101" s="66">
        <v>1632</v>
      </c>
      <c r="BC101" s="15">
        <f>$D$158*AX101</f>
        <v>1509.6920292411273</v>
      </c>
      <c r="BD101" s="19">
        <f>BC101-BB101</f>
        <v>-122.30797075887267</v>
      </c>
      <c r="BE101" s="63">
        <f>(IF(BD101 &gt; 0, V101, W101))</f>
        <v>148.76507415042954</v>
      </c>
      <c r="BF101" s="63">
        <f>IF(BD101&gt;0, S101*(T101^(2-N101)), S101*(U101^(N101 + 2)))</f>
        <v>149.181303515015</v>
      </c>
      <c r="BG101" s="46">
        <f>BD101/BE101</f>
        <v>-0.82215514264588907</v>
      </c>
      <c r="BH101" s="64">
        <f>BB101/BC101</f>
        <v>1.0810151795133693</v>
      </c>
      <c r="BI101" s="66">
        <v>0</v>
      </c>
      <c r="BJ101" s="66">
        <v>0</v>
      </c>
      <c r="BK101" s="66">
        <v>0</v>
      </c>
      <c r="BL101" s="10">
        <f>SUM(BI101:BK101)</f>
        <v>0</v>
      </c>
      <c r="BM101" s="15">
        <f>AY101*$D$157</f>
        <v>0</v>
      </c>
      <c r="BN101" s="9">
        <f>BM101-BL101</f>
        <v>0</v>
      </c>
      <c r="BO101" s="48">
        <f>IF(BN101&gt;0,V101,W101)</f>
        <v>148.76507415042954</v>
      </c>
      <c r="BP101" s="48">
        <f xml:space="preserve"> IF(BN101 &gt;0, S101*T101^(2-N101), S101*U101^(N101+2))</f>
        <v>149.181303515015</v>
      </c>
      <c r="BQ101" s="48">
        <f>IF(BN101&gt;0, S101*T101^(3-N101), S101*U101^(N101+3))</f>
        <v>149.59869744651868</v>
      </c>
      <c r="BR101" s="46">
        <f>BN101/BP101</f>
        <v>0</v>
      </c>
      <c r="BS101" s="64" t="e">
        <f>BL101/BM101</f>
        <v>#DIV/0!</v>
      </c>
      <c r="BT101" s="16">
        <f>BB101+BL101+BV101</f>
        <v>1632</v>
      </c>
      <c r="BU101" s="69">
        <f>BC101+BM101+BW101</f>
        <v>1541.8941725394889</v>
      </c>
      <c r="BV101" s="66">
        <v>0</v>
      </c>
      <c r="BW101" s="15">
        <f>AZ101*$D$160</f>
        <v>32.202143298361619</v>
      </c>
      <c r="BX101" s="37">
        <f>BW101-BV101</f>
        <v>32.202143298361619</v>
      </c>
      <c r="BY101" s="54">
        <f>BX101*(BX101&lt;&gt;0)</f>
        <v>32.202143298361619</v>
      </c>
      <c r="BZ101" s="26">
        <f>BY101/$BY$152</f>
        <v>6.252843358905176E-2</v>
      </c>
      <c r="CA101" s="47">
        <f>BZ101 * $BX$152</f>
        <v>32.202143298361619</v>
      </c>
      <c r="CB101" s="48">
        <f>IF(CA101&gt;0, V101, W101)</f>
        <v>147.78411793352558</v>
      </c>
      <c r="CC101" s="48">
        <f>IF(BX101&gt;0, S101*T101^(2-N101), S101*U101^(N101+2))</f>
        <v>147.22038837093595</v>
      </c>
      <c r="CD101" s="65">
        <f>CA101/CB101</f>
        <v>0.21789989173834221</v>
      </c>
      <c r="CE101" s="66">
        <v>0</v>
      </c>
      <c r="CF101" s="15">
        <f>AZ101*$CE$155</f>
        <v>21.694253142407771</v>
      </c>
      <c r="CG101" s="37">
        <f>CF101-CE101</f>
        <v>21.694253142407771</v>
      </c>
      <c r="CH101" s="54">
        <f>CG101*(CG101&lt;&gt;0)</f>
        <v>21.694253142407771</v>
      </c>
      <c r="CI101" s="26">
        <f>CH101/$CH$152</f>
        <v>3.3754867189058294E-3</v>
      </c>
      <c r="CJ101" s="47">
        <f>CI101 * $CG$152</f>
        <v>21.694253142407771</v>
      </c>
      <c r="CK101" s="48">
        <f>IF(CA101&gt;0,V101,W101)</f>
        <v>147.78411793352558</v>
      </c>
      <c r="CL101" s="65">
        <f>CJ101/CK101</f>
        <v>0.14679691867948902</v>
      </c>
      <c r="CM101" s="70">
        <f>N101</f>
        <v>0</v>
      </c>
      <c r="CN101" s="1">
        <f>BT101+BV101</f>
        <v>1632</v>
      </c>
    </row>
    <row r="102" spans="1:92" x14ac:dyDescent="0.2">
      <c r="A102" s="30" t="s">
        <v>285</v>
      </c>
      <c r="B102">
        <v>0</v>
      </c>
      <c r="C102">
        <v>0</v>
      </c>
      <c r="D102">
        <v>0.53296044746304405</v>
      </c>
      <c r="E102">
        <v>0.467039552536955</v>
      </c>
      <c r="F102">
        <v>0.54231227651966596</v>
      </c>
      <c r="G102">
        <v>0.54231227651966596</v>
      </c>
      <c r="H102">
        <v>0.70956957793564501</v>
      </c>
      <c r="I102">
        <v>0.87505223568742097</v>
      </c>
      <c r="J102">
        <v>0.78797870881665699</v>
      </c>
      <c r="K102">
        <v>0.653705229769036</v>
      </c>
      <c r="L102">
        <v>0.60390770308479103</v>
      </c>
      <c r="M102">
        <v>0.11758828037633701</v>
      </c>
      <c r="N102" s="21">
        <v>0</v>
      </c>
      <c r="O102">
        <v>1.03110664397456</v>
      </c>
      <c r="P102">
        <v>0.983554036003771</v>
      </c>
      <c r="Q102">
        <v>1.00188361376284</v>
      </c>
      <c r="R102">
        <v>0.99591339906829401</v>
      </c>
      <c r="S102">
        <v>9.5799999237060494</v>
      </c>
      <c r="T102" s="27">
        <f>IF(C102,P102,R102)</f>
        <v>0.99591339906829401</v>
      </c>
      <c r="U102" s="27">
        <f>IF(D102 = 0,O102,Q102)</f>
        <v>1.00188361376284</v>
      </c>
      <c r="V102" s="39">
        <f>S102*T102^(1-N102)</f>
        <v>9.5408502870920895</v>
      </c>
      <c r="W102" s="38">
        <f>S102*U102^(N102+1)</f>
        <v>9.5980449434103488</v>
      </c>
      <c r="X102" s="44">
        <f>0.5 * (D102-MAX($D$3:$D$151))/(MIN($D$3:$D$151)-MAX($D$3:$D$151)) + 0.75</f>
        <v>0.97134293111648917</v>
      </c>
      <c r="Y102" s="44">
        <f>AVERAGE(D102, F102, G102, H102, I102, J102, K102)</f>
        <v>0.66341296467301925</v>
      </c>
      <c r="Z102" s="22">
        <f>AI102^N102</f>
        <v>1</v>
      </c>
      <c r="AA102" s="22">
        <f>(Z102+AB102)/2</f>
        <v>1</v>
      </c>
      <c r="AB102" s="22">
        <f>AM102^N102</f>
        <v>1</v>
      </c>
      <c r="AC102" s="22">
        <v>1</v>
      </c>
      <c r="AD102" s="22">
        <v>1</v>
      </c>
      <c r="AE102" s="22">
        <v>1</v>
      </c>
      <c r="AF102" s="22">
        <f>PERCENTILE($L$2:$L$151, 0.05)</f>
        <v>-2.4581207071075768E-2</v>
      </c>
      <c r="AG102" s="22">
        <f>PERCENTILE($L$2:$L$151, 0.95)</f>
        <v>0.95085622292800409</v>
      </c>
      <c r="AH102" s="22">
        <f>MIN(MAX(L102,AF102), AG102)</f>
        <v>0.60390770308479103</v>
      </c>
      <c r="AI102" s="22">
        <f>AH102-$AH$152+1</f>
        <v>1.6284889101558668</v>
      </c>
      <c r="AJ102" s="22">
        <f>PERCENTILE($M$2:$M$151, 0.02)</f>
        <v>-1.1132593852637855</v>
      </c>
      <c r="AK102" s="22">
        <f>PERCENTILE($M$2:$M$151, 0.98)</f>
        <v>1.0497352809010159</v>
      </c>
      <c r="AL102" s="22">
        <f>MIN(MAX(M102,AJ102), AK102)</f>
        <v>0.11758828037633701</v>
      </c>
      <c r="AM102" s="22">
        <f>AL102-$AL$152 + 1</f>
        <v>2.2308476656401224</v>
      </c>
      <c r="AN102" s="46">
        <v>0</v>
      </c>
      <c r="AO102" s="74">
        <v>0.39</v>
      </c>
      <c r="AP102" s="51">
        <v>0.76</v>
      </c>
      <c r="AQ102" s="50">
        <v>1</v>
      </c>
      <c r="AR102" s="17">
        <f>(AI102^4)*AB102*AE102*AN102</f>
        <v>0</v>
      </c>
      <c r="AS102" s="17">
        <f>(AM102^4) *Z102*AC102*AO102*(M102 &gt; 0)</f>
        <v>9.6592691653962834</v>
      </c>
      <c r="AT102" s="17">
        <f>(AM102^4)*AA102*AP102*AQ102</f>
        <v>18.823191194105576</v>
      </c>
      <c r="AU102" s="17">
        <f>MIN(AR102, 0.05*AR$152)</f>
        <v>0</v>
      </c>
      <c r="AV102" s="17">
        <f>MIN(AS102, 0.05*AS$152)</f>
        <v>9.6592691653962834</v>
      </c>
      <c r="AW102" s="17">
        <f>MIN(AT102, 0.05*AT$152)</f>
        <v>18.823191194105576</v>
      </c>
      <c r="AX102" s="14">
        <f>AU102/$AU$152</f>
        <v>0</v>
      </c>
      <c r="AY102" s="14">
        <f>AV102/$AV$152</f>
        <v>6.2899819617576501E-3</v>
      </c>
      <c r="AZ102" s="67">
        <f>AW102/$AW$152</f>
        <v>5.5355118290672236E-3</v>
      </c>
      <c r="BA102" s="21">
        <f>N102</f>
        <v>0</v>
      </c>
      <c r="BB102" s="66">
        <v>0</v>
      </c>
      <c r="BC102" s="15">
        <f>$D$158*AX102</f>
        <v>0</v>
      </c>
      <c r="BD102" s="19">
        <f>BC102-BB102</f>
        <v>0</v>
      </c>
      <c r="BE102" s="63">
        <f>(IF(BD102 &gt; 0, V102, W102))</f>
        <v>9.5980449434103488</v>
      </c>
      <c r="BF102" s="63">
        <f>IF(BD102&gt;0, S102*(T102^(2-N102)), S102*(U102^(N102 + 2)))</f>
        <v>9.6161239529621128</v>
      </c>
      <c r="BG102" s="46">
        <f>BD102/BE102</f>
        <v>0</v>
      </c>
      <c r="BH102" s="64" t="e">
        <f>BB102/BC102</f>
        <v>#DIV/0!</v>
      </c>
      <c r="BI102" s="66">
        <v>0</v>
      </c>
      <c r="BJ102" s="66">
        <v>10</v>
      </c>
      <c r="BK102" s="66">
        <v>0</v>
      </c>
      <c r="BL102" s="10">
        <f>SUM(BI102:BK102)</f>
        <v>10</v>
      </c>
      <c r="BM102" s="15">
        <f>AY102*$D$157</f>
        <v>1140.9901478989143</v>
      </c>
      <c r="BN102" s="9">
        <f>BM102-BL102</f>
        <v>1130.9901478989143</v>
      </c>
      <c r="BO102" s="48">
        <f>IF(BN102&gt;0,V102,W102)</f>
        <v>9.5408502870920895</v>
      </c>
      <c r="BP102" s="48">
        <f xml:space="preserve"> IF(BN102 &gt;0, S102*T102^(2-N102), S102*U102^(N102+2))</f>
        <v>9.5018606394195917</v>
      </c>
      <c r="BQ102" s="48">
        <f>IF(BN102&gt;0, S102*T102^(3-N102), S102*U102^(N102+3))</f>
        <v>9.4630303268775986</v>
      </c>
      <c r="BR102" s="46">
        <f>BN102/BP102</f>
        <v>119.02828201950975</v>
      </c>
      <c r="BS102" s="64">
        <f>BL102/BM102</f>
        <v>8.7643175696254533E-3</v>
      </c>
      <c r="BT102" s="16">
        <f>BB102+BL102+BV102</f>
        <v>87</v>
      </c>
      <c r="BU102" s="69">
        <f>BC102+BM102+BW102</f>
        <v>1193.7989307482155</v>
      </c>
      <c r="BV102" s="66">
        <v>77</v>
      </c>
      <c r="BW102" s="15">
        <f>AZ102*$D$160</f>
        <v>52.808782849301316</v>
      </c>
      <c r="BX102" s="37">
        <f>BW102-BV102</f>
        <v>-24.191217150698684</v>
      </c>
      <c r="BY102" s="54">
        <f>BX102*(BX102&lt;&gt;0)</f>
        <v>-24.191217150698684</v>
      </c>
      <c r="BZ102" s="26">
        <f>BY102/$BY$152</f>
        <v>-4.697323718582274E-2</v>
      </c>
      <c r="CA102" s="47">
        <f>BZ102 * $BX$152</f>
        <v>-24.191217150698684</v>
      </c>
      <c r="CB102" s="48">
        <f>IF(CA102&gt;0, V102, W102)</f>
        <v>9.5980449434103488</v>
      </c>
      <c r="CC102" s="48">
        <f>IF(BX102&gt;0, S102*T102^(2-N102), S102*U102^(N102+2))</f>
        <v>9.6161239529621128</v>
      </c>
      <c r="CD102" s="65">
        <f>CA102/CB102</f>
        <v>-2.5204317434778685</v>
      </c>
      <c r="CE102" s="66">
        <v>0</v>
      </c>
      <c r="CF102" s="15">
        <f>AZ102*$CE$155</f>
        <v>35.576734525415048</v>
      </c>
      <c r="CG102" s="37">
        <f>CF102-CE102</f>
        <v>35.576734525415048</v>
      </c>
      <c r="CH102" s="54">
        <f>CG102*(CG102&lt;&gt;0)</f>
        <v>35.576734525415048</v>
      </c>
      <c r="CI102" s="26">
        <f>CH102/$CH$152</f>
        <v>5.5355118290672228E-3</v>
      </c>
      <c r="CJ102" s="47">
        <f>CI102 * $CG$152</f>
        <v>35.576734525415048</v>
      </c>
      <c r="CK102" s="48">
        <f>IF(CA102&gt;0,V102,W102)</f>
        <v>9.5980449434103488</v>
      </c>
      <c r="CL102" s="65">
        <f>CJ102/CK102</f>
        <v>3.7066647150720704</v>
      </c>
      <c r="CM102" s="70">
        <f>N102</f>
        <v>0</v>
      </c>
      <c r="CN102" s="1">
        <f>BT102+BV102</f>
        <v>164</v>
      </c>
    </row>
    <row r="103" spans="1:92" x14ac:dyDescent="0.2">
      <c r="A103" s="30" t="s">
        <v>170</v>
      </c>
      <c r="B103">
        <v>0</v>
      </c>
      <c r="C103">
        <v>0</v>
      </c>
      <c r="D103">
        <v>9.0291650019975994E-2</v>
      </c>
      <c r="E103">
        <v>0.90970834998002403</v>
      </c>
      <c r="F103">
        <v>5.1648788239968199E-2</v>
      </c>
      <c r="G103">
        <v>5.1648788239968199E-2</v>
      </c>
      <c r="H103">
        <v>0.165900543251149</v>
      </c>
      <c r="I103">
        <v>7.6890931884663602E-2</v>
      </c>
      <c r="J103">
        <v>0.112943558341114</v>
      </c>
      <c r="K103">
        <v>7.6376684451661903E-2</v>
      </c>
      <c r="L103">
        <v>0.75587440294181896</v>
      </c>
      <c r="M103">
        <v>-1.0021092445130499</v>
      </c>
      <c r="N103" s="21">
        <v>0</v>
      </c>
      <c r="O103">
        <v>1.0056815509092401</v>
      </c>
      <c r="P103">
        <v>0.99229188288898595</v>
      </c>
      <c r="Q103">
        <v>1.03618375057195</v>
      </c>
      <c r="R103">
        <v>0.99026207273141797</v>
      </c>
      <c r="S103">
        <v>151</v>
      </c>
      <c r="T103" s="27">
        <f>IF(C103,P103,R103)</f>
        <v>0.99026207273141797</v>
      </c>
      <c r="U103" s="27">
        <f>IF(D103 = 0,O103,Q103)</f>
        <v>1.03618375057195</v>
      </c>
      <c r="V103" s="39">
        <f>S103*T103^(1-N103)</f>
        <v>149.52957298244411</v>
      </c>
      <c r="W103" s="38">
        <f>S103*U103^(N103+1)</f>
        <v>156.46374633636444</v>
      </c>
      <c r="X103" s="44">
        <f>0.5 * (D103-MAX($D$3:$D$151))/(MIN($D$3:$D$151)-MAX($D$3:$D$151)) + 0.75</f>
        <v>1.2065927802072034</v>
      </c>
      <c r="Y103" s="44">
        <f>AVERAGE(D103, F103, G103, H103, I103, J103, K103)</f>
        <v>8.9385849204071555E-2</v>
      </c>
      <c r="Z103" s="22">
        <f>AI103^N103</f>
        <v>1</v>
      </c>
      <c r="AA103" s="22">
        <f>(Z103+AB103)/2</f>
        <v>1</v>
      </c>
      <c r="AB103" s="22">
        <f>AM103^N103</f>
        <v>1</v>
      </c>
      <c r="AC103" s="22">
        <v>1</v>
      </c>
      <c r="AD103" s="22">
        <v>1</v>
      </c>
      <c r="AE103" s="22">
        <v>1</v>
      </c>
      <c r="AF103" s="22">
        <f>PERCENTILE($L$2:$L$151, 0.05)</f>
        <v>-2.4581207071075768E-2</v>
      </c>
      <c r="AG103" s="22">
        <f>PERCENTILE($L$2:$L$151, 0.95)</f>
        <v>0.95085622292800409</v>
      </c>
      <c r="AH103" s="22">
        <f>MIN(MAX(L103,AF103), AG103)</f>
        <v>0.75587440294181896</v>
      </c>
      <c r="AI103" s="22">
        <f>AH103-$AH$152+1</f>
        <v>1.7804556100128948</v>
      </c>
      <c r="AJ103" s="22">
        <f>PERCENTILE($M$2:$M$151, 0.02)</f>
        <v>-1.1132593852637855</v>
      </c>
      <c r="AK103" s="22">
        <f>PERCENTILE($M$2:$M$151, 0.98)</f>
        <v>1.0497352809010159</v>
      </c>
      <c r="AL103" s="22">
        <f>MIN(MAX(M103,AJ103), AK103)</f>
        <v>-1.0021092445130499</v>
      </c>
      <c r="AM103" s="22">
        <f>AL103-$AL$152 + 1</f>
        <v>1.1111501407507356</v>
      </c>
      <c r="AN103" s="46">
        <v>1</v>
      </c>
      <c r="AO103" s="51">
        <v>1</v>
      </c>
      <c r="AP103" s="51">
        <v>1</v>
      </c>
      <c r="AQ103" s="21">
        <v>1</v>
      </c>
      <c r="AR103" s="17">
        <f>(AI103^4)*AB103*AE103*AN103</f>
        <v>10.049040616787225</v>
      </c>
      <c r="AS103" s="17">
        <f>(AM103^4) *Z103*AC103*AO103*(M103 &gt; 0)</f>
        <v>0</v>
      </c>
      <c r="AT103" s="17">
        <f>(AM103^4)*AA103*AP103*AQ103</f>
        <v>1.5243720684440201</v>
      </c>
      <c r="AU103" s="17">
        <f>MIN(AR103, 0.05*AR$152)</f>
        <v>10.049040616787225</v>
      </c>
      <c r="AV103" s="17">
        <f>MIN(AS103, 0.05*AS$152)</f>
        <v>0</v>
      </c>
      <c r="AW103" s="17">
        <f>MIN(AT103, 0.05*AT$152)</f>
        <v>1.5243720684440201</v>
      </c>
      <c r="AX103" s="14">
        <f>AU103/$AU$152</f>
        <v>1.8041545793837797E-2</v>
      </c>
      <c r="AY103" s="14">
        <f>AV103/$AV$152</f>
        <v>0</v>
      </c>
      <c r="AZ103" s="67">
        <f>AW103/$AW$152</f>
        <v>4.482863468663026E-4</v>
      </c>
      <c r="BA103" s="21">
        <f>N103</f>
        <v>0</v>
      </c>
      <c r="BB103" s="66">
        <v>2416</v>
      </c>
      <c r="BC103" s="15">
        <f>$D$158*AX103</f>
        <v>2304.6090181590462</v>
      </c>
      <c r="BD103" s="19">
        <f>BC103-BB103</f>
        <v>-111.39098184095383</v>
      </c>
      <c r="BE103" s="63">
        <f>(IF(BD103 &gt; 0, V103, W103))</f>
        <v>156.46374633636444</v>
      </c>
      <c r="BF103" s="63">
        <f>IF(BD103&gt;0, S103*(T103^(2-N103)), S103*(U103^(N103 + 2)))</f>
        <v>162.1251915073523</v>
      </c>
      <c r="BG103" s="46">
        <f>BD103/BE103</f>
        <v>-0.7119283824476913</v>
      </c>
      <c r="BH103" s="64">
        <f>BB103/BC103</f>
        <v>1.0483340041470177</v>
      </c>
      <c r="BI103" s="66">
        <v>0</v>
      </c>
      <c r="BJ103" s="66">
        <v>2114</v>
      </c>
      <c r="BK103" s="66">
        <v>0</v>
      </c>
      <c r="BL103" s="10">
        <f>SUM(BI103:BK103)</f>
        <v>2114</v>
      </c>
      <c r="BM103" s="15">
        <f>AY103*$D$157</f>
        <v>0</v>
      </c>
      <c r="BN103" s="9">
        <f>BM103-BL103</f>
        <v>-2114</v>
      </c>
      <c r="BO103" s="48">
        <f>IF(BN103&gt;0,V103,W103)</f>
        <v>156.46374633636444</v>
      </c>
      <c r="BP103" s="48">
        <f xml:space="preserve"> IF(BN103 &gt;0, S103*T103^(2-N103), S103*U103^(N103+2))</f>
        <v>162.1251915073523</v>
      </c>
      <c r="BQ103" s="48">
        <f>IF(BN103&gt;0, S103*T103^(3-N103), S103*U103^(N103+3))</f>
        <v>167.99148899828398</v>
      </c>
      <c r="BR103" s="46">
        <f>BN103/BP103</f>
        <v>-13.039306108724819</v>
      </c>
      <c r="BS103" s="64" t="e">
        <f>BL103/BM103</f>
        <v>#DIV/0!</v>
      </c>
      <c r="BT103" s="16">
        <f>BB103+BL103+BV103</f>
        <v>4681</v>
      </c>
      <c r="BU103" s="69">
        <f>BC103+BM103+BW103</f>
        <v>2308.8856699081507</v>
      </c>
      <c r="BV103" s="66">
        <v>151</v>
      </c>
      <c r="BW103" s="15">
        <f>AZ103*$D$160</f>
        <v>4.2766517491045271</v>
      </c>
      <c r="BX103" s="37">
        <f>BW103-BV103</f>
        <v>-146.72334825089547</v>
      </c>
      <c r="BY103" s="54">
        <f>BX103*(BX103&lt;&gt;0)</f>
        <v>-146.72334825089547</v>
      </c>
      <c r="BZ103" s="26">
        <f>BY103/$BY$152</f>
        <v>-0.28489970534154491</v>
      </c>
      <c r="CA103" s="47">
        <f>BZ103 * $BX$152</f>
        <v>-146.72334825089547</v>
      </c>
      <c r="CB103" s="48">
        <f>IF(CA103&gt;0, V103, W103)</f>
        <v>156.46374633636444</v>
      </c>
      <c r="CC103" s="48">
        <f>IF(BX103&gt;0, S103*T103^(2-N103), S103*U103^(N103+2))</f>
        <v>162.1251915073523</v>
      </c>
      <c r="CD103" s="65">
        <f>CA103/CB103</f>
        <v>-0.93774661342615984</v>
      </c>
      <c r="CE103" s="66">
        <v>0</v>
      </c>
      <c r="CF103" s="15">
        <f>AZ103*$CE$155</f>
        <v>2.8811363513097268</v>
      </c>
      <c r="CG103" s="37">
        <f>CF103-CE103</f>
        <v>2.8811363513097268</v>
      </c>
      <c r="CH103" s="54">
        <f>CG103*(CG103&lt;&gt;0)</f>
        <v>2.8811363513097268</v>
      </c>
      <c r="CI103" s="26">
        <f>CH103/$CH$152</f>
        <v>4.4828634686630244E-4</v>
      </c>
      <c r="CJ103" s="47">
        <f>CI103 * $CG$152</f>
        <v>2.8811363513097268</v>
      </c>
      <c r="CK103" s="48">
        <f>IF(CA103&gt;0,V103,W103)</f>
        <v>156.46374633636444</v>
      </c>
      <c r="CL103" s="65">
        <f>CJ103/CK103</f>
        <v>1.8414082615124682E-2</v>
      </c>
      <c r="CM103" s="70">
        <f>N103</f>
        <v>0</v>
      </c>
      <c r="CN103" s="1">
        <f>BT103+BV103</f>
        <v>4832</v>
      </c>
    </row>
    <row r="104" spans="1:92" x14ac:dyDescent="0.2">
      <c r="A104" s="30" t="s">
        <v>168</v>
      </c>
      <c r="B104">
        <v>0</v>
      </c>
      <c r="C104">
        <v>0</v>
      </c>
      <c r="D104">
        <v>0.22237569060773399</v>
      </c>
      <c r="E104">
        <v>0.77762430939226501</v>
      </c>
      <c r="F104">
        <v>0.18618481244281701</v>
      </c>
      <c r="G104">
        <v>0.18618481244281701</v>
      </c>
      <c r="H104">
        <v>0.16973811833171601</v>
      </c>
      <c r="I104">
        <v>0.121241513094083</v>
      </c>
      <c r="J104">
        <v>0.143454892897662</v>
      </c>
      <c r="K104">
        <v>0.16342925787066301</v>
      </c>
      <c r="L104">
        <v>0.976797192094637</v>
      </c>
      <c r="M104">
        <v>-0.66145290617841801</v>
      </c>
      <c r="N104" s="21">
        <v>0</v>
      </c>
      <c r="O104">
        <v>1.0158645845423</v>
      </c>
      <c r="P104">
        <v>0.98486894749428999</v>
      </c>
      <c r="Q104">
        <v>1.02852930384704</v>
      </c>
      <c r="R104">
        <v>1.0009201431168799</v>
      </c>
      <c r="S104">
        <v>311.39999389648398</v>
      </c>
      <c r="T104" s="27">
        <f>IF(C104,P104,R104)</f>
        <v>1.0009201431168799</v>
      </c>
      <c r="U104" s="27">
        <f>IF(D104 = 0,O104,Q104)</f>
        <v>1.02852930384704</v>
      </c>
      <c r="V104" s="39">
        <f>S104*T104^(1-N104)</f>
        <v>311.68652645746425</v>
      </c>
      <c r="W104" s="38">
        <f>S104*U104^(N104+1)</f>
        <v>320.28401894032316</v>
      </c>
      <c r="X104" s="44">
        <f>0.5 * (D104-MAX($D$3:$D$151))/(MIN($D$3:$D$151)-MAX($D$3:$D$151)) + 0.75</f>
        <v>1.1363986513346842</v>
      </c>
      <c r="Y104" s="44">
        <f>AVERAGE(D104, F104, G104, H104, I104, J104, K104)</f>
        <v>0.1703727282410703</v>
      </c>
      <c r="Z104" s="22">
        <f>AI104^N104</f>
        <v>1</v>
      </c>
      <c r="AA104" s="22">
        <f>(Z104+AB104)/2</f>
        <v>1</v>
      </c>
      <c r="AB104" s="22">
        <f>AM104^N104</f>
        <v>1</v>
      </c>
      <c r="AC104" s="22">
        <v>1</v>
      </c>
      <c r="AD104" s="22">
        <v>1</v>
      </c>
      <c r="AE104" s="22">
        <v>1</v>
      </c>
      <c r="AF104" s="22">
        <f>PERCENTILE($L$2:$L$151, 0.05)</f>
        <v>-2.4581207071075768E-2</v>
      </c>
      <c r="AG104" s="22">
        <f>PERCENTILE($L$2:$L$151, 0.95)</f>
        <v>0.95085622292800409</v>
      </c>
      <c r="AH104" s="22">
        <f>MIN(MAX(L104,AF104), AG104)</f>
        <v>0.95085622292800409</v>
      </c>
      <c r="AI104" s="22">
        <f>AH104-$AH$152+1</f>
        <v>1.9754374299990798</v>
      </c>
      <c r="AJ104" s="22">
        <f>PERCENTILE($M$2:$M$151, 0.02)</f>
        <v>-1.1132593852637855</v>
      </c>
      <c r="AK104" s="22">
        <f>PERCENTILE($M$2:$M$151, 0.98)</f>
        <v>1.0497352809010159</v>
      </c>
      <c r="AL104" s="22">
        <f>MIN(MAX(M104,AJ104), AK104)</f>
        <v>-0.66145290617841801</v>
      </c>
      <c r="AM104" s="22">
        <f>AL104-$AL$152 + 1</f>
        <v>1.4518064790853675</v>
      </c>
      <c r="AN104" s="46">
        <v>1</v>
      </c>
      <c r="AO104" s="51">
        <v>1</v>
      </c>
      <c r="AP104" s="51">
        <v>1</v>
      </c>
      <c r="AQ104" s="21">
        <v>1</v>
      </c>
      <c r="AR104" s="17">
        <f>(AI104^4)*AB104*AE104*AN104</f>
        <v>15.228359247559174</v>
      </c>
      <c r="AS104" s="17">
        <f>(AM104^4) *Z104*AC104*AO104*(M104 &gt; 0)</f>
        <v>0</v>
      </c>
      <c r="AT104" s="17">
        <f>(AM104^4)*AA104*AP104*AQ104</f>
        <v>4.4425765607800871</v>
      </c>
      <c r="AU104" s="17">
        <f>MIN(AR104, 0.05*AR$152)</f>
        <v>15.228359247559174</v>
      </c>
      <c r="AV104" s="17">
        <f>MIN(AS104, 0.05*AS$152)</f>
        <v>0</v>
      </c>
      <c r="AW104" s="17">
        <f>MIN(AT104, 0.05*AT$152)</f>
        <v>4.4425765607800871</v>
      </c>
      <c r="AX104" s="14">
        <f>AU104/$AU$152</f>
        <v>2.7340235869968067E-2</v>
      </c>
      <c r="AY104" s="14">
        <f>AV104/$AV$152</f>
        <v>0</v>
      </c>
      <c r="AZ104" s="67">
        <f>AW104/$AW$152</f>
        <v>1.3064700267952358E-3</v>
      </c>
      <c r="BA104" s="21">
        <f>N104</f>
        <v>0</v>
      </c>
      <c r="BB104" s="66">
        <v>3737</v>
      </c>
      <c r="BC104" s="15">
        <f>$D$158*AX104</f>
        <v>3492.4143897938511</v>
      </c>
      <c r="BD104" s="19">
        <f>BC104-BB104</f>
        <v>-244.58561020614889</v>
      </c>
      <c r="BE104" s="63">
        <f>(IF(BD104 &gt; 0, V104, W104))</f>
        <v>320.28401894032316</v>
      </c>
      <c r="BF104" s="63">
        <f>IF(BD104&gt;0, S104*(T104^(2-N104)), S104*(U104^(N104 + 2)))</f>
        <v>329.42149903402276</v>
      </c>
      <c r="BG104" s="46">
        <f>BD104/BE104</f>
        <v>-0.76365224532704901</v>
      </c>
      <c r="BH104" s="64">
        <f>BB104/BC104</f>
        <v>1.0700333874814283</v>
      </c>
      <c r="BI104" s="66">
        <v>0</v>
      </c>
      <c r="BJ104" s="66">
        <v>623</v>
      </c>
      <c r="BK104" s="66">
        <v>0</v>
      </c>
      <c r="BL104" s="10">
        <f>SUM(BI104:BK104)</f>
        <v>623</v>
      </c>
      <c r="BM104" s="15">
        <f>AY104*$D$157</f>
        <v>0</v>
      </c>
      <c r="BN104" s="9">
        <f>BM104-BL104</f>
        <v>-623</v>
      </c>
      <c r="BO104" s="48">
        <f>IF(BN104&gt;0,V104,W104)</f>
        <v>320.28401894032316</v>
      </c>
      <c r="BP104" s="48">
        <f xml:space="preserve"> IF(BN104 &gt;0, S104*T104^(2-N104), S104*U104^(N104+2))</f>
        <v>329.42149903402276</v>
      </c>
      <c r="BQ104" s="48">
        <f>IF(BN104&gt;0, S104*T104^(3-N104), S104*U104^(N104+3))</f>
        <v>338.8196650737118</v>
      </c>
      <c r="BR104" s="46">
        <f>BN104/BP104</f>
        <v>-1.8911941140054624</v>
      </c>
      <c r="BS104" s="64" t="e">
        <f>BL104/BM104</f>
        <v>#DIV/0!</v>
      </c>
      <c r="BT104" s="16">
        <f>BB104+BL104+BV104</f>
        <v>4360</v>
      </c>
      <c r="BU104" s="69">
        <f>BC104+BM104+BW104</f>
        <v>3504.8781138494778</v>
      </c>
      <c r="BV104" s="66">
        <v>0</v>
      </c>
      <c r="BW104" s="15">
        <f>AZ104*$D$160</f>
        <v>12.46372405562655</v>
      </c>
      <c r="BX104" s="37">
        <f>BW104-BV104</f>
        <v>12.46372405562655</v>
      </c>
      <c r="BY104" s="54">
        <f>BX104*(BX104&lt;&gt;0)</f>
        <v>12.46372405562655</v>
      </c>
      <c r="BZ104" s="26">
        <f>BY104/$BY$152</f>
        <v>2.4201405933255461E-2</v>
      </c>
      <c r="CA104" s="47">
        <f>BZ104 * $BX$152</f>
        <v>12.46372405562655</v>
      </c>
      <c r="CB104" s="48">
        <f>IF(CA104&gt;0, V104, W104)</f>
        <v>311.68652645746425</v>
      </c>
      <c r="CC104" s="48">
        <f>IF(BX104&gt;0, S104*T104^(2-N104), S104*U104^(N104+2))</f>
        <v>311.97332266940839</v>
      </c>
      <c r="CD104" s="65">
        <f>CA104/CB104</f>
        <v>3.9988010381088672E-2</v>
      </c>
      <c r="CE104" s="66">
        <v>0</v>
      </c>
      <c r="CF104" s="15">
        <f>AZ104*$CE$155</f>
        <v>8.3966828622129803</v>
      </c>
      <c r="CG104" s="37">
        <f>CF104-CE104</f>
        <v>8.3966828622129803</v>
      </c>
      <c r="CH104" s="54">
        <f>CG104*(CG104&lt;&gt;0)</f>
        <v>8.3966828622129803</v>
      </c>
      <c r="CI104" s="26">
        <f>CH104/$CH$152</f>
        <v>1.3064700267952354E-3</v>
      </c>
      <c r="CJ104" s="47">
        <f>CI104 * $CG$152</f>
        <v>8.3966828622129803</v>
      </c>
      <c r="CK104" s="48">
        <f>IF(CA104&gt;0,V104,W104)</f>
        <v>311.68652645746425</v>
      </c>
      <c r="CL104" s="65">
        <f>CJ104/CK104</f>
        <v>2.6939511815435732E-2</v>
      </c>
      <c r="CM104" s="70">
        <f>N104</f>
        <v>0</v>
      </c>
      <c r="CN104" s="1">
        <f>BT104+BV104</f>
        <v>4360</v>
      </c>
    </row>
    <row r="105" spans="1:92" x14ac:dyDescent="0.2">
      <c r="A105" s="30" t="s">
        <v>220</v>
      </c>
      <c r="B105">
        <v>0</v>
      </c>
      <c r="C105">
        <v>0</v>
      </c>
      <c r="D105">
        <v>0.31370656370656302</v>
      </c>
      <c r="E105">
        <v>0.68629343629343598</v>
      </c>
      <c r="F105">
        <v>0.40220517737296202</v>
      </c>
      <c r="G105">
        <v>0.40220517737296202</v>
      </c>
      <c r="H105">
        <v>0.77268093781855196</v>
      </c>
      <c r="I105">
        <v>0.32568807339449501</v>
      </c>
      <c r="J105">
        <v>0.50165024268585401</v>
      </c>
      <c r="K105">
        <v>0.44918406565533198</v>
      </c>
      <c r="L105">
        <v>0.73553694111088497</v>
      </c>
      <c r="M105">
        <v>0.77555455716533706</v>
      </c>
      <c r="N105" s="21">
        <v>0</v>
      </c>
      <c r="O105">
        <v>0.99482265545748905</v>
      </c>
      <c r="P105">
        <v>0.99742489507535603</v>
      </c>
      <c r="Q105">
        <v>1.0162123832412799</v>
      </c>
      <c r="R105">
        <v>0.97727407425247104</v>
      </c>
      <c r="S105">
        <v>2.20000004768371</v>
      </c>
      <c r="T105" s="27">
        <f>IF(C105,P105,R105)</f>
        <v>0.97727407425247104</v>
      </c>
      <c r="U105" s="27">
        <f>IF(D105 = 0,O105,Q105)</f>
        <v>1.0162123832412799</v>
      </c>
      <c r="V105" s="39">
        <f>S105*T105^(1-N105)</f>
        <v>2.1500030099554897</v>
      </c>
      <c r="W105" s="38">
        <f>S105*U105^(N105+1)</f>
        <v>2.2356672915875926</v>
      </c>
      <c r="X105" s="44">
        <f>0.5 * (D105-MAX($D$3:$D$151))/(MIN($D$3:$D$151)-MAX($D$3:$D$151)) + 0.75</f>
        <v>1.0878621964548121</v>
      </c>
      <c r="Y105" s="44">
        <f>AVERAGE(D105, F105, G105, H105, I105, J105, K105)</f>
        <v>0.45247431971524571</v>
      </c>
      <c r="Z105" s="22">
        <f>AI105^N105</f>
        <v>1</v>
      </c>
      <c r="AA105" s="22">
        <f>(Z105+AB105)/2</f>
        <v>1</v>
      </c>
      <c r="AB105" s="22">
        <f>AM105^N105</f>
        <v>1</v>
      </c>
      <c r="AC105" s="22">
        <v>1</v>
      </c>
      <c r="AD105" s="22">
        <v>1</v>
      </c>
      <c r="AE105" s="22">
        <v>1</v>
      </c>
      <c r="AF105" s="22">
        <f>PERCENTILE($L$2:$L$151, 0.05)</f>
        <v>-2.4581207071075768E-2</v>
      </c>
      <c r="AG105" s="22">
        <f>PERCENTILE($L$2:$L$151, 0.95)</f>
        <v>0.95085622292800409</v>
      </c>
      <c r="AH105" s="22">
        <f>MIN(MAX(L105,AF105), AG105)</f>
        <v>0.73553694111088497</v>
      </c>
      <c r="AI105" s="22">
        <f>AH105-$AH$152+1</f>
        <v>1.7601181481819608</v>
      </c>
      <c r="AJ105" s="22">
        <f>PERCENTILE($M$2:$M$151, 0.02)</f>
        <v>-1.1132593852637855</v>
      </c>
      <c r="AK105" s="22">
        <f>PERCENTILE($M$2:$M$151, 0.98)</f>
        <v>1.0497352809010159</v>
      </c>
      <c r="AL105" s="22">
        <f>MIN(MAX(M105,AJ105), AK105)</f>
        <v>0.77555455716533706</v>
      </c>
      <c r="AM105" s="22">
        <f>AL105-$AL$152 + 1</f>
        <v>2.8888139424291226</v>
      </c>
      <c r="AN105" s="46">
        <v>0</v>
      </c>
      <c r="AO105" s="74">
        <v>0.39</v>
      </c>
      <c r="AP105" s="51">
        <v>0.76</v>
      </c>
      <c r="AQ105" s="50">
        <v>1</v>
      </c>
      <c r="AR105" s="17">
        <f>(AI105^4)*AB105*AE105*AN105</f>
        <v>0</v>
      </c>
      <c r="AS105" s="17">
        <f>(AM105^4) *Z105*AC105*AO105*(M105 &gt; 0)</f>
        <v>27.160820972969027</v>
      </c>
      <c r="AT105" s="17">
        <f>(AM105^4)*AA105*AP105*AQ105</f>
        <v>52.928779331939637</v>
      </c>
      <c r="AU105" s="17">
        <f>MIN(AR105, 0.05*AR$152)</f>
        <v>0</v>
      </c>
      <c r="AV105" s="17">
        <f>MIN(AS105, 0.05*AS$152)</f>
        <v>27.160820972969027</v>
      </c>
      <c r="AW105" s="17">
        <f>MIN(AT105, 0.05*AT$152)</f>
        <v>52.928779331939637</v>
      </c>
      <c r="AX105" s="14">
        <f>AU105/$AU$152</f>
        <v>0</v>
      </c>
      <c r="AY105" s="14">
        <f>AV105/$AV$152</f>
        <v>1.768674949017171E-2</v>
      </c>
      <c r="AZ105" s="67">
        <f>AW105/$AW$152</f>
        <v>1.5565261015984841E-2</v>
      </c>
      <c r="BA105" s="21">
        <f>N105</f>
        <v>0</v>
      </c>
      <c r="BB105" s="66">
        <v>0</v>
      </c>
      <c r="BC105" s="15">
        <f>$D$158*AX105</f>
        <v>0</v>
      </c>
      <c r="BD105" s="19">
        <f>BC105-BB105</f>
        <v>0</v>
      </c>
      <c r="BE105" s="63">
        <f>(IF(BD105 &gt; 0, V105, W105))</f>
        <v>2.2356672915875926</v>
      </c>
      <c r="BF105" s="63">
        <f>IF(BD105&gt;0, S105*(T105^(2-N105)), S105*(U105^(N105 + 2)))</f>
        <v>2.2719127865188047</v>
      </c>
      <c r="BG105" s="46">
        <f>BD105/BE105</f>
        <v>0</v>
      </c>
      <c r="BH105" s="64" t="e">
        <f>BB105/BC105</f>
        <v>#DIV/0!</v>
      </c>
      <c r="BI105" s="66">
        <v>0</v>
      </c>
      <c r="BJ105" s="66">
        <v>2240</v>
      </c>
      <c r="BK105" s="66">
        <v>0</v>
      </c>
      <c r="BL105" s="10">
        <f>SUM(BI105:BK105)</f>
        <v>2240</v>
      </c>
      <c r="BM105" s="15">
        <f>AY105*$D$157</f>
        <v>3208.340984018168</v>
      </c>
      <c r="BN105" s="9">
        <f>BM105-BL105</f>
        <v>968.340984018168</v>
      </c>
      <c r="BO105" s="48">
        <f>IF(BN105&gt;0,V105,W105)</f>
        <v>2.1500030099554897</v>
      </c>
      <c r="BP105" s="48">
        <f xml:space="preserve"> IF(BN105 &gt;0, S105*T105^(2-N105), S105*U105^(N105+2))</f>
        <v>2.1011422011942775</v>
      </c>
      <c r="BQ105" s="48">
        <f>IF(BN105&gt;0, S105*T105^(3-N105), S105*U105^(N105+3))</f>
        <v>2.0533917995449369</v>
      </c>
      <c r="BR105" s="46">
        <f>BN105/BP105</f>
        <v>460.86408786029256</v>
      </c>
      <c r="BS105" s="64">
        <f>BL105/BM105</f>
        <v>0.69818015328114991</v>
      </c>
      <c r="BT105" s="16">
        <f>BB105+BL105+BV105</f>
        <v>2401</v>
      </c>
      <c r="BU105" s="69">
        <f>BC105+BM105+BW105</f>
        <v>3356.8335741106634</v>
      </c>
      <c r="BV105" s="66">
        <v>161</v>
      </c>
      <c r="BW105" s="15">
        <f>AZ105*$D$160</f>
        <v>148.49259009249539</v>
      </c>
      <c r="BX105" s="37">
        <f>BW105-BV105</f>
        <v>-12.507409907504609</v>
      </c>
      <c r="BY105" s="54">
        <f>BX105*(BX105&lt;&gt;0)</f>
        <v>-12.507409907504609</v>
      </c>
      <c r="BZ105" s="26">
        <f>BY105/$BY$152</f>
        <v>-2.4286232830106065E-2</v>
      </c>
      <c r="CA105" s="47">
        <f>BZ105 * $BX$152</f>
        <v>-12.507409907504609</v>
      </c>
      <c r="CB105" s="48">
        <f>IF(CA105&gt;0, V105, W105)</f>
        <v>2.2356672915875926</v>
      </c>
      <c r="CC105" s="48">
        <f>IF(BX105&gt;0, S105*T105^(2-N105), S105*U105^(N105+2))</f>
        <v>2.2719127865188047</v>
      </c>
      <c r="CD105" s="65">
        <f>CA105/CB105</f>
        <v>-5.5944862433545932</v>
      </c>
      <c r="CE105" s="66">
        <v>0</v>
      </c>
      <c r="CF105" s="15">
        <f>AZ105*$CE$155</f>
        <v>100.03793254973456</v>
      </c>
      <c r="CG105" s="37">
        <f>CF105-CE105</f>
        <v>100.03793254973456</v>
      </c>
      <c r="CH105" s="54">
        <f>CG105*(CG105&lt;&gt;0)</f>
        <v>100.03793254973456</v>
      </c>
      <c r="CI105" s="26">
        <f>CH105/$CH$152</f>
        <v>1.5565261015984835E-2</v>
      </c>
      <c r="CJ105" s="47">
        <f>CI105 * $CG$152</f>
        <v>100.03793254973456</v>
      </c>
      <c r="CK105" s="48">
        <f>IF(CA105&gt;0,V105,W105)</f>
        <v>2.2356672915875926</v>
      </c>
      <c r="CL105" s="65">
        <f>CJ105/CK105</f>
        <v>44.746341696798545</v>
      </c>
      <c r="CM105" s="70">
        <f>N105</f>
        <v>0</v>
      </c>
      <c r="CN105" s="1">
        <f>BT105+BV105</f>
        <v>2562</v>
      </c>
    </row>
    <row r="106" spans="1:92" x14ac:dyDescent="0.2">
      <c r="A106" s="30" t="s">
        <v>169</v>
      </c>
      <c r="B106">
        <v>0</v>
      </c>
      <c r="C106">
        <v>0</v>
      </c>
      <c r="D106">
        <v>0.58726673984632205</v>
      </c>
      <c r="E106">
        <v>0.41273326015367701</v>
      </c>
      <c r="F106">
        <v>0.54810810810810795</v>
      </c>
      <c r="G106">
        <v>0.54810810810810795</v>
      </c>
      <c r="H106">
        <v>0.81398252184769004</v>
      </c>
      <c r="I106">
        <v>0.63920099875156</v>
      </c>
      <c r="J106">
        <v>0.72131715696450505</v>
      </c>
      <c r="K106">
        <v>0.62877641674106499</v>
      </c>
      <c r="L106">
        <v>0.36027185680619001</v>
      </c>
      <c r="M106">
        <v>0.40671861020080502</v>
      </c>
      <c r="N106" s="21">
        <v>0</v>
      </c>
      <c r="O106">
        <v>1.0229225153461301</v>
      </c>
      <c r="P106">
        <v>0.98201612669715699</v>
      </c>
      <c r="Q106">
        <v>1.05705893691596</v>
      </c>
      <c r="R106">
        <v>0.98515327612305903</v>
      </c>
      <c r="S106">
        <v>24.799999237060501</v>
      </c>
      <c r="T106" s="27">
        <f>IF(C106,P106,R106)</f>
        <v>0.98515327612305903</v>
      </c>
      <c r="U106" s="27">
        <f>IF(D106 = 0,O106,Q106)</f>
        <v>1.05705893691596</v>
      </c>
      <c r="V106" s="39">
        <f>S106*T106^(1-N106)</f>
        <v>24.431800496239518</v>
      </c>
      <c r="W106" s="38">
        <f>S106*U106^(N106+1)</f>
        <v>26.215060829043793</v>
      </c>
      <c r="X106" s="44">
        <f>0.5 * (D106-MAX($D$3:$D$151))/(MIN($D$3:$D$151)-MAX($D$3:$D$151)) + 0.75</f>
        <v>0.94248264739729293</v>
      </c>
      <c r="Y106" s="44">
        <f>AVERAGE(D106, F106, G106, H106, I106, J106, K106)</f>
        <v>0.64096572148105113</v>
      </c>
      <c r="Z106" s="22">
        <f>AI106^N106</f>
        <v>1</v>
      </c>
      <c r="AA106" s="22">
        <f>(Z106+AB106)/2</f>
        <v>1</v>
      </c>
      <c r="AB106" s="22">
        <f>AM106^N106</f>
        <v>1</v>
      </c>
      <c r="AC106" s="22">
        <v>1</v>
      </c>
      <c r="AD106" s="22">
        <v>1</v>
      </c>
      <c r="AE106" s="22">
        <v>1</v>
      </c>
      <c r="AF106" s="22">
        <f>PERCENTILE($L$2:$L$151, 0.05)</f>
        <v>-2.4581207071075768E-2</v>
      </c>
      <c r="AG106" s="22">
        <f>PERCENTILE($L$2:$L$151, 0.95)</f>
        <v>0.95085622292800409</v>
      </c>
      <c r="AH106" s="22">
        <f>MIN(MAX(L106,AF106), AG106)</f>
        <v>0.36027185680619001</v>
      </c>
      <c r="AI106" s="22">
        <f>AH106-$AH$152+1</f>
        <v>1.3848530638772658</v>
      </c>
      <c r="AJ106" s="22">
        <f>PERCENTILE($M$2:$M$151, 0.02)</f>
        <v>-1.1132593852637855</v>
      </c>
      <c r="AK106" s="22">
        <f>PERCENTILE($M$2:$M$151, 0.98)</f>
        <v>1.0497352809010159</v>
      </c>
      <c r="AL106" s="22">
        <f>MIN(MAX(M106,AJ106), AK106)</f>
        <v>0.40671861020080502</v>
      </c>
      <c r="AM106" s="22">
        <f>AL106-$AL$152 + 1</f>
        <v>2.5199779954645907</v>
      </c>
      <c r="AN106" s="46">
        <v>1</v>
      </c>
      <c r="AO106" s="51">
        <v>1</v>
      </c>
      <c r="AP106" s="51">
        <v>1</v>
      </c>
      <c r="AQ106" s="21">
        <v>1</v>
      </c>
      <c r="AR106" s="17">
        <f>(AI106^4)*AB106*AE106*AN106</f>
        <v>3.6780259138429359</v>
      </c>
      <c r="AS106" s="17">
        <f>(AM106^4) *Z106*AC106*AO106*(M106 &gt; 0)</f>
        <v>40.326171623424294</v>
      </c>
      <c r="AT106" s="17">
        <f>(AM106^4)*AA106*AP106*AQ106</f>
        <v>40.326171623424294</v>
      </c>
      <c r="AU106" s="17">
        <f>MIN(AR106, 0.05*AR$152)</f>
        <v>3.6780259138429359</v>
      </c>
      <c r="AV106" s="17">
        <f>MIN(AS106, 0.05*AS$152)</f>
        <v>40.326171623424294</v>
      </c>
      <c r="AW106" s="17">
        <f>MIN(AT106, 0.05*AT$152)</f>
        <v>40.326171623424294</v>
      </c>
      <c r="AX106" s="14">
        <f>AU106/$AU$152</f>
        <v>6.6033440888543732E-3</v>
      </c>
      <c r="AY106" s="14">
        <f>AV106/$AV$152</f>
        <v>2.625984303313238E-2</v>
      </c>
      <c r="AZ106" s="67">
        <f>AW106/$AW$152</f>
        <v>1.1859094334246721E-2</v>
      </c>
      <c r="BA106" s="21">
        <f>N106</f>
        <v>0</v>
      </c>
      <c r="BB106" s="66">
        <v>868</v>
      </c>
      <c r="BC106" s="15">
        <f>$D$158*AX106</f>
        <v>843.50457056616881</v>
      </c>
      <c r="BD106" s="19">
        <f>BC106-BB106</f>
        <v>-24.495429433831191</v>
      </c>
      <c r="BE106" s="63">
        <f>(IF(BD106 &gt; 0, V106, W106))</f>
        <v>26.215060829043793</v>
      </c>
      <c r="BF106" s="63">
        <f>IF(BD106&gt;0, S106*(T106^(2-N106)), S106*(U106^(N106 + 2)))</f>
        <v>27.710864331136257</v>
      </c>
      <c r="BG106" s="46">
        <f>BD106/BE106</f>
        <v>-0.93440292180030293</v>
      </c>
      <c r="BH106" s="64">
        <f>BB106/BC106</f>
        <v>1.029040067224994</v>
      </c>
      <c r="BI106" s="66">
        <v>719</v>
      </c>
      <c r="BJ106" s="66">
        <v>3522</v>
      </c>
      <c r="BK106" s="66">
        <v>0</v>
      </c>
      <c r="BL106" s="10">
        <f>SUM(BI106:BK106)</f>
        <v>4241</v>
      </c>
      <c r="BM106" s="15">
        <f>AY106*$D$157</f>
        <v>4763.4830065241476</v>
      </c>
      <c r="BN106" s="9">
        <f>BM106-BL106</f>
        <v>522.48300652414764</v>
      </c>
      <c r="BO106" s="48">
        <f>IF(BN106&gt;0,V106,W106)</f>
        <v>24.431800496239518</v>
      </c>
      <c r="BP106" s="48">
        <f xml:space="preserve"> IF(BN106 &gt;0, S106*T106^(2-N106), S106*U106^(N106+2))</f>
        <v>24.069068300455339</v>
      </c>
      <c r="BQ106" s="48">
        <f>IF(BN106&gt;0, S106*T106^(3-N106), S106*U106^(N106+3))</f>
        <v>23.711721489423248</v>
      </c>
      <c r="BR106" s="46">
        <f>BN106/BP106</f>
        <v>21.707653989841532</v>
      </c>
      <c r="BS106" s="64">
        <f>BL106/BM106</f>
        <v>0.89031492170570437</v>
      </c>
      <c r="BT106" s="16">
        <f>BB106+BL106+BV106</f>
        <v>5233</v>
      </c>
      <c r="BU106" s="69">
        <f>BC106+BM106+BW106</f>
        <v>5720.12333703903</v>
      </c>
      <c r="BV106" s="66">
        <v>124</v>
      </c>
      <c r="BW106" s="15">
        <f>AZ106*$D$160</f>
        <v>113.13575994871373</v>
      </c>
      <c r="BX106" s="37">
        <f>BW106-BV106</f>
        <v>-10.864240051286274</v>
      </c>
      <c r="BY106" s="54">
        <f>BX106*(BX106&lt;&gt;0)</f>
        <v>-10.864240051286274</v>
      </c>
      <c r="BZ106" s="26">
        <f>BY106/$BY$152</f>
        <v>-2.1095611750070457E-2</v>
      </c>
      <c r="CA106" s="47">
        <f>BZ106 * $BX$152</f>
        <v>-10.864240051286274</v>
      </c>
      <c r="CB106" s="48">
        <f>IF(CA106&gt;0, V106, W106)</f>
        <v>26.215060829043793</v>
      </c>
      <c r="CC106" s="48">
        <f>IF(BX106&gt;0, S106*T106^(2-N106), S106*U106^(N106+2))</f>
        <v>27.710864331136257</v>
      </c>
      <c r="CD106" s="65">
        <f>CA106/CB106</f>
        <v>-0.4144274210208862</v>
      </c>
      <c r="CE106" s="66">
        <v>0</v>
      </c>
      <c r="CF106" s="15">
        <f>AZ106*$CE$155</f>
        <v>76.218399286203677</v>
      </c>
      <c r="CG106" s="37">
        <f>CF106-CE106</f>
        <v>76.218399286203677</v>
      </c>
      <c r="CH106" s="54">
        <f>CG106*(CG106&lt;&gt;0)</f>
        <v>76.218399286203677</v>
      </c>
      <c r="CI106" s="26">
        <f>CH106/$CH$152</f>
        <v>1.1859094334246718E-2</v>
      </c>
      <c r="CJ106" s="47">
        <f>CI106 * $CG$152</f>
        <v>76.218399286203677</v>
      </c>
      <c r="CK106" s="48">
        <f>IF(CA106&gt;0,V106,W106)</f>
        <v>26.215060829043793</v>
      </c>
      <c r="CL106" s="65">
        <f>CJ106/CK106</f>
        <v>2.9074279012071162</v>
      </c>
      <c r="CM106" s="70">
        <f>N106</f>
        <v>0</v>
      </c>
      <c r="CN106" s="1">
        <f>BT106+BV106</f>
        <v>5357</v>
      </c>
    </row>
    <row r="107" spans="1:92" x14ac:dyDescent="0.2">
      <c r="A107" s="30" t="s">
        <v>209</v>
      </c>
      <c r="B107">
        <v>0</v>
      </c>
      <c r="C107">
        <v>1</v>
      </c>
      <c r="D107">
        <v>1.0252904989747E-2</v>
      </c>
      <c r="E107">
        <v>0.98974709501025204</v>
      </c>
      <c r="F107">
        <v>8.2599864590385902E-2</v>
      </c>
      <c r="G107">
        <v>8.2599864590385902E-2</v>
      </c>
      <c r="H107">
        <v>2.2172949002217199E-3</v>
      </c>
      <c r="I107">
        <v>9.2387287509238705E-2</v>
      </c>
      <c r="J107">
        <v>1.4312577036982301E-2</v>
      </c>
      <c r="K107">
        <v>3.43833815264614E-2</v>
      </c>
      <c r="L107">
        <v>0.417410010059452</v>
      </c>
      <c r="M107">
        <v>0.60262897430895701</v>
      </c>
      <c r="N107" s="21">
        <v>2</v>
      </c>
      <c r="O107">
        <v>0.99810134255613303</v>
      </c>
      <c r="P107">
        <v>0.94977797816232601</v>
      </c>
      <c r="Q107">
        <v>1</v>
      </c>
      <c r="R107">
        <v>0.99128441224845798</v>
      </c>
      <c r="S107">
        <v>1.8099999427795399</v>
      </c>
      <c r="T107" s="27">
        <f>IF(C107,P107,R107)</f>
        <v>0.94977797816232601</v>
      </c>
      <c r="U107" s="27">
        <f>IF(D107 = 0,O107,Q107)</f>
        <v>1</v>
      </c>
      <c r="V107" s="39">
        <f>S107*T107^(1-N107)</f>
        <v>1.9057084754498212</v>
      </c>
      <c r="W107" s="38">
        <f>S107*U107^(N107+1)</f>
        <v>1.8099999427795399</v>
      </c>
      <c r="X107" s="44">
        <f>0.5 * (D107-MAX($D$3:$D$151))/(MIN($D$3:$D$151)-MAX($D$3:$D$151)) + 0.75</f>
        <v>1.249128199009097</v>
      </c>
      <c r="Y107" s="44">
        <f>AVERAGE(D107, F107, G107, H107, I107, J107, K107)</f>
        <v>4.5536167877631852E-2</v>
      </c>
      <c r="Z107" s="22">
        <f>AI107^N107</f>
        <v>2.0793386702815808</v>
      </c>
      <c r="AA107" s="22">
        <f>(Z107+AB107)/2</f>
        <v>4.7276941259721523</v>
      </c>
      <c r="AB107" s="22">
        <f>AM107^N107</f>
        <v>7.3760495816627234</v>
      </c>
      <c r="AC107" s="22">
        <v>1</v>
      </c>
      <c r="AD107" s="22">
        <v>1</v>
      </c>
      <c r="AE107" s="22">
        <v>1</v>
      </c>
      <c r="AF107" s="22">
        <f>PERCENTILE($L$2:$L$151, 0.05)</f>
        <v>-2.4581207071075768E-2</v>
      </c>
      <c r="AG107" s="22">
        <f>PERCENTILE($L$2:$L$151, 0.95)</f>
        <v>0.95085622292800409</v>
      </c>
      <c r="AH107" s="22">
        <f>MIN(MAX(L107,AF107), AG107)</f>
        <v>0.417410010059452</v>
      </c>
      <c r="AI107" s="22">
        <f>AH107-$AH$152+1</f>
        <v>1.4419912171305278</v>
      </c>
      <c r="AJ107" s="22">
        <f>PERCENTILE($M$2:$M$151, 0.02)</f>
        <v>-1.1132593852637855</v>
      </c>
      <c r="AK107" s="22">
        <f>PERCENTILE($M$2:$M$151, 0.98)</f>
        <v>1.0497352809010159</v>
      </c>
      <c r="AL107" s="22">
        <f>MIN(MAX(M107,AJ107), AK107)</f>
        <v>0.60262897430895701</v>
      </c>
      <c r="AM107" s="22">
        <f>AL107-$AL$152 + 1</f>
        <v>2.7158883595727428</v>
      </c>
      <c r="AN107" s="46">
        <v>0</v>
      </c>
      <c r="AO107" s="74">
        <v>0.39</v>
      </c>
      <c r="AP107" s="51">
        <v>0.76</v>
      </c>
      <c r="AQ107" s="50">
        <v>1</v>
      </c>
      <c r="AR107" s="17">
        <f>(AI107^4)*AB107*AE107*AN107</f>
        <v>0</v>
      </c>
      <c r="AS107" s="17">
        <f>(AM107^4) *Z107*AC107*AO107*(M107 &gt; 0)</f>
        <v>44.120202001620299</v>
      </c>
      <c r="AT107" s="17">
        <f>(AM107^4)*AA107*AP107*AQ107</f>
        <v>195.48373023462449</v>
      </c>
      <c r="AU107" s="17">
        <f>MIN(AR107, 0.05*AR$152)</f>
        <v>0</v>
      </c>
      <c r="AV107" s="17">
        <f>MIN(AS107, 0.05*AS$152)</f>
        <v>44.120202001620299</v>
      </c>
      <c r="AW107" s="17">
        <f>MIN(AT107, 0.05*AT$152)</f>
        <v>171.23459539296735</v>
      </c>
      <c r="AX107" s="14">
        <f>AU107/$AU$152</f>
        <v>0</v>
      </c>
      <c r="AY107" s="14">
        <f>AV107/$AV$152</f>
        <v>2.8730462935381926E-2</v>
      </c>
      <c r="AZ107" s="67">
        <f>AW107/$AW$152</f>
        <v>5.0356558490471777E-2</v>
      </c>
      <c r="BA107" s="21">
        <f>N107</f>
        <v>2</v>
      </c>
      <c r="BB107" s="66">
        <v>0</v>
      </c>
      <c r="BC107" s="15">
        <f>$D$158*AX107</f>
        <v>0</v>
      </c>
      <c r="BD107" s="19">
        <f>BC107-BB107</f>
        <v>0</v>
      </c>
      <c r="BE107" s="63">
        <f>(IF(BD107 &gt; 0, V107, W107))</f>
        <v>1.8099999427795399</v>
      </c>
      <c r="BF107" s="63">
        <f>IF(BD107&gt;0, S107*(T107^(2-N107)), S107*(U107^(N107 + 2)))</f>
        <v>1.8099999427795399</v>
      </c>
      <c r="BG107" s="46">
        <f>BD107/BE107</f>
        <v>0</v>
      </c>
      <c r="BH107" s="64" t="e">
        <f>BB107/BC107</f>
        <v>#DIV/0!</v>
      </c>
      <c r="BI107" s="66">
        <v>103</v>
      </c>
      <c r="BJ107" s="66">
        <v>5671</v>
      </c>
      <c r="BK107" s="66">
        <v>0</v>
      </c>
      <c r="BL107" s="10">
        <f>SUM(BI107:BK107)</f>
        <v>5774</v>
      </c>
      <c r="BM107" s="15">
        <f>AY107*$D$157</f>
        <v>5211.6485155524106</v>
      </c>
      <c r="BN107" s="9">
        <f>BM107-BL107</f>
        <v>-562.35148444758943</v>
      </c>
      <c r="BO107" s="48">
        <f>IF(BN107&gt;0,V107,W107)</f>
        <v>1.8099999427795399</v>
      </c>
      <c r="BP107" s="48">
        <f xml:space="preserve"> IF(BN107 &gt;0, S107*T107^(2-N107), S107*U107^(N107+2))</f>
        <v>1.8099999427795399</v>
      </c>
      <c r="BQ107" s="48">
        <f>IF(BN107&gt;0, S107*T107^(3-N107), S107*U107^(N107+3))</f>
        <v>1.8099999427795399</v>
      </c>
      <c r="BR107" s="46">
        <f>BN107/BP107</f>
        <v>-310.69143769364445</v>
      </c>
      <c r="BS107" s="64">
        <f>BL107/BM107</f>
        <v>1.1079028032626224</v>
      </c>
      <c r="BT107" s="16">
        <f>BB107+BL107+BV107</f>
        <v>6277</v>
      </c>
      <c r="BU107" s="69">
        <f>BC107+BM107+BW107</f>
        <v>5692.0500835515113</v>
      </c>
      <c r="BV107" s="66">
        <v>503</v>
      </c>
      <c r="BW107" s="15">
        <f>AZ107*$D$160</f>
        <v>480.40156799910073</v>
      </c>
      <c r="BX107" s="37">
        <f>BW107-BV107</f>
        <v>-22.598432000899265</v>
      </c>
      <c r="BY107" s="54">
        <f>BX107*(BX107&lt;&gt;0)</f>
        <v>-22.598432000899265</v>
      </c>
      <c r="BZ107" s="26">
        <f>BY107/$BY$152</f>
        <v>-4.3880450487183087E-2</v>
      </c>
      <c r="CA107" s="47">
        <f>BZ107 * $BX$152</f>
        <v>-22.598432000899265</v>
      </c>
      <c r="CB107" s="48">
        <f>IF(CA107&gt;0, V107, W107)</f>
        <v>1.8099999427795399</v>
      </c>
      <c r="CC107" s="48">
        <f>IF(BX107&gt;0, S107*T107^(2-N107), S107*U107^(N107+2))</f>
        <v>1.8099999427795399</v>
      </c>
      <c r="CD107" s="65">
        <f>CA107/CB107</f>
        <v>-12.485321942163056</v>
      </c>
      <c r="CE107" s="66">
        <v>0</v>
      </c>
      <c r="CF107" s="15">
        <f>AZ107*$CE$155</f>
        <v>323.6416014182621</v>
      </c>
      <c r="CG107" s="37">
        <f>CF107-CE107</f>
        <v>323.6416014182621</v>
      </c>
      <c r="CH107" s="54">
        <f>CG107*(CG107&lt;&gt;0)</f>
        <v>323.6416014182621</v>
      </c>
      <c r="CI107" s="26">
        <f>CH107/$CH$152</f>
        <v>5.0356558490471763E-2</v>
      </c>
      <c r="CJ107" s="47">
        <f>CI107 * $CG$152</f>
        <v>323.6416014182621</v>
      </c>
      <c r="CK107" s="48">
        <f>IF(CA107&gt;0,V107,W107)</f>
        <v>1.8099999427795399</v>
      </c>
      <c r="CL107" s="65">
        <f>CJ107/CK107</f>
        <v>178.80752024845893</v>
      </c>
      <c r="CM107" s="70">
        <f>N107</f>
        <v>2</v>
      </c>
      <c r="CN107" s="1">
        <f>BT107+BV107</f>
        <v>6780</v>
      </c>
    </row>
    <row r="108" spans="1:92" x14ac:dyDescent="0.2">
      <c r="A108" s="30" t="s">
        <v>214</v>
      </c>
      <c r="B108">
        <v>0</v>
      </c>
      <c r="C108">
        <v>0</v>
      </c>
      <c r="D108">
        <v>0.15661206552137399</v>
      </c>
      <c r="E108">
        <v>0.84338793447862503</v>
      </c>
      <c r="F108">
        <v>0.87922129519268899</v>
      </c>
      <c r="G108">
        <v>0.87922129519268899</v>
      </c>
      <c r="H108">
        <v>0.13455913079816101</v>
      </c>
      <c r="I108">
        <v>0.28834099456748802</v>
      </c>
      <c r="J108">
        <v>0.19697439834272501</v>
      </c>
      <c r="K108">
        <v>0.41615392059992801</v>
      </c>
      <c r="L108">
        <v>0.71177470824441502</v>
      </c>
      <c r="M108">
        <v>1.01464911994447</v>
      </c>
      <c r="N108" s="21">
        <v>0</v>
      </c>
      <c r="O108">
        <v>1.00242733940926</v>
      </c>
      <c r="P108">
        <v>0.99106943039515905</v>
      </c>
      <c r="Q108">
        <v>1.0088569740894699</v>
      </c>
      <c r="R108">
        <v>0.99493716989956904</v>
      </c>
      <c r="S108">
        <v>10.039999961853001</v>
      </c>
      <c r="T108" s="27">
        <f>IF(C108,P108,R108)</f>
        <v>0.99493716989956904</v>
      </c>
      <c r="U108" s="27">
        <f>IF(D108 = 0,O108,Q108)</f>
        <v>1.0088569740894699</v>
      </c>
      <c r="V108" s="39">
        <f>S108*T108^(1-N108)</f>
        <v>9.9891691478378064</v>
      </c>
      <c r="W108" s="38">
        <f>S108*U108^(N108+1)</f>
        <v>10.128923981373411</v>
      </c>
      <c r="X108" s="44">
        <f>0.5 * (D108-MAX($D$3:$D$151))/(MIN($D$3:$D$151)-MAX($D$3:$D$151)) + 0.75</f>
        <v>1.1713477667152734</v>
      </c>
      <c r="Y108" s="44">
        <f>AVERAGE(D108, F108, G108, H108, I108, J108, K108)</f>
        <v>0.42158330003072203</v>
      </c>
      <c r="Z108" s="22">
        <f>AI108^N108</f>
        <v>1</v>
      </c>
      <c r="AA108" s="22">
        <f>(Z108+AB108)/2</f>
        <v>1</v>
      </c>
      <c r="AB108" s="22">
        <f>AM108^N108</f>
        <v>1</v>
      </c>
      <c r="AC108" s="22">
        <v>1</v>
      </c>
      <c r="AD108" s="22">
        <v>1</v>
      </c>
      <c r="AE108" s="22">
        <v>1</v>
      </c>
      <c r="AF108" s="22">
        <f>PERCENTILE($L$2:$L$151, 0.05)</f>
        <v>-2.4581207071075768E-2</v>
      </c>
      <c r="AG108" s="22">
        <f>PERCENTILE($L$2:$L$151, 0.95)</f>
        <v>0.95085622292800409</v>
      </c>
      <c r="AH108" s="22">
        <f>MIN(MAX(L108,AF108), AG108)</f>
        <v>0.71177470824441502</v>
      </c>
      <c r="AI108" s="22">
        <f>AH108-$AH$152+1</f>
        <v>1.7363559153154908</v>
      </c>
      <c r="AJ108" s="22">
        <f>PERCENTILE($M$2:$M$151, 0.02)</f>
        <v>-1.1132593852637855</v>
      </c>
      <c r="AK108" s="22">
        <f>PERCENTILE($M$2:$M$151, 0.98)</f>
        <v>1.0497352809010159</v>
      </c>
      <c r="AL108" s="22">
        <f>MIN(MAX(M108,AJ108), AK108)</f>
        <v>1.01464911994447</v>
      </c>
      <c r="AM108" s="22">
        <f>AL108-$AL$152 + 1</f>
        <v>3.1279085052082554</v>
      </c>
      <c r="AN108" s="46">
        <v>0</v>
      </c>
      <c r="AO108" s="74">
        <v>0.39</v>
      </c>
      <c r="AP108" s="51">
        <v>0.76</v>
      </c>
      <c r="AQ108" s="50">
        <v>1</v>
      </c>
      <c r="AR108" s="17">
        <f>(AI108^4)*AB108*AE108*AN108</f>
        <v>0</v>
      </c>
      <c r="AS108" s="17">
        <f>(AM108^4) *Z108*AC108*AO108*(M108 &gt; 0)</f>
        <v>37.331958204858267</v>
      </c>
      <c r="AT108" s="17">
        <f>(AM108^4)*AA108*AP108*AQ108</f>
        <v>72.749457014595592</v>
      </c>
      <c r="AU108" s="17">
        <f>MIN(AR108, 0.05*AR$152)</f>
        <v>0</v>
      </c>
      <c r="AV108" s="17">
        <f>MIN(AS108, 0.05*AS$152)</f>
        <v>37.331958204858267</v>
      </c>
      <c r="AW108" s="17">
        <f>MIN(AT108, 0.05*AT$152)</f>
        <v>72.749457014595592</v>
      </c>
      <c r="AX108" s="14">
        <f>AU108/$AU$152</f>
        <v>0</v>
      </c>
      <c r="AY108" s="14">
        <f>AV108/$AV$152</f>
        <v>2.431005282955228E-2</v>
      </c>
      <c r="AZ108" s="67">
        <f>AW108/$AW$152</f>
        <v>2.1394113023121043E-2</v>
      </c>
      <c r="BA108" s="21">
        <f>N108</f>
        <v>0</v>
      </c>
      <c r="BB108" s="66">
        <v>0</v>
      </c>
      <c r="BC108" s="15">
        <f>$D$158*AX108</f>
        <v>0</v>
      </c>
      <c r="BD108" s="19">
        <f>BC108-BB108</f>
        <v>0</v>
      </c>
      <c r="BE108" s="63">
        <f>(IF(BD108 &gt; 0, V108, W108))</f>
        <v>10.128923981373411</v>
      </c>
      <c r="BF108" s="63">
        <f>IF(BD108&gt;0, S108*(T108^(2-N108)), S108*(U108^(N108 + 2)))</f>
        <v>10.218635598630648</v>
      </c>
      <c r="BG108" s="46">
        <f>BD108/BE108</f>
        <v>0</v>
      </c>
      <c r="BH108" s="64" t="e">
        <f>BB108/BC108</f>
        <v>#DIV/0!</v>
      </c>
      <c r="BI108" s="66">
        <v>0</v>
      </c>
      <c r="BJ108" s="66">
        <v>2259</v>
      </c>
      <c r="BK108" s="66">
        <v>0</v>
      </c>
      <c r="BL108" s="10">
        <f>SUM(BI108:BK108)</f>
        <v>2259</v>
      </c>
      <c r="BM108" s="15">
        <f>AY108*$D$157</f>
        <v>4409.7949631751244</v>
      </c>
      <c r="BN108" s="9">
        <f>BM108-BL108</f>
        <v>2150.7949631751244</v>
      </c>
      <c r="BO108" s="48">
        <f>IF(BN108&gt;0,V108,W108)</f>
        <v>9.9891691478378064</v>
      </c>
      <c r="BP108" s="48">
        <f xml:space="preserve"> IF(BN108 &gt;0, S108*T108^(2-N108), S108*U108^(N108+2))</f>
        <v>9.9385956815978354</v>
      </c>
      <c r="BQ108" s="48">
        <f>IF(BN108&gt;0, S108*T108^(3-N108), S108*U108^(N108+3))</f>
        <v>9.8882782602250288</v>
      </c>
      <c r="BR108" s="46">
        <f>BN108/BP108</f>
        <v>216.40833696027158</v>
      </c>
      <c r="BS108" s="64">
        <f>BL108/BM108</f>
        <v>0.51226871518159722</v>
      </c>
      <c r="BT108" s="16">
        <f>BB108+BL108+BV108</f>
        <v>2460</v>
      </c>
      <c r="BU108" s="69">
        <f>BC108+BM108+BW108</f>
        <v>4613.8948014156995</v>
      </c>
      <c r="BV108" s="66">
        <v>201</v>
      </c>
      <c r="BW108" s="15">
        <f>AZ108*$D$160</f>
        <v>204.09983824057474</v>
      </c>
      <c r="BX108" s="37">
        <f>BW108-BV108</f>
        <v>3.0998382405747407</v>
      </c>
      <c r="BY108" s="54">
        <f>BX108*(BX108&lt;&gt;0)</f>
        <v>3.0998382405747407</v>
      </c>
      <c r="BZ108" s="26">
        <f>BY108/$BY$152</f>
        <v>6.0191033797567847E-3</v>
      </c>
      <c r="CA108" s="47">
        <f>BZ108 * $BX$152</f>
        <v>3.0998382405747407</v>
      </c>
      <c r="CB108" s="48">
        <f>IF(CA108&gt;0, V108, W108)</f>
        <v>9.9891691478378064</v>
      </c>
      <c r="CC108" s="48">
        <f>IF(BX108&gt;0, S108*T108^(2-N108), S108*U108^(N108+2))</f>
        <v>9.9385956815978354</v>
      </c>
      <c r="CD108" s="65">
        <f>CA108/CB108</f>
        <v>0.31031992698268729</v>
      </c>
      <c r="CE108" s="66">
        <v>0</v>
      </c>
      <c r="CF108" s="15">
        <f>AZ108*$CE$155</f>
        <v>137.49996439959895</v>
      </c>
      <c r="CG108" s="37">
        <f>CF108-CE108</f>
        <v>137.49996439959895</v>
      </c>
      <c r="CH108" s="54">
        <f>CG108*(CG108&lt;&gt;0)</f>
        <v>137.49996439959895</v>
      </c>
      <c r="CI108" s="26">
        <f>CH108/$CH$152</f>
        <v>2.1394113023121039E-2</v>
      </c>
      <c r="CJ108" s="47">
        <f>CI108 * $CG$152</f>
        <v>137.49996439959895</v>
      </c>
      <c r="CK108" s="48">
        <f>IF(CA108&gt;0,V108,W108)</f>
        <v>9.9891691478378064</v>
      </c>
      <c r="CL108" s="65">
        <f>CJ108/CK108</f>
        <v>13.764905005073555</v>
      </c>
      <c r="CM108" s="70">
        <f>N108</f>
        <v>0</v>
      </c>
      <c r="CN108" s="1">
        <f>BT108+BV108</f>
        <v>2661</v>
      </c>
    </row>
    <row r="109" spans="1:92" x14ac:dyDescent="0.2">
      <c r="A109" s="30" t="s">
        <v>245</v>
      </c>
      <c r="B109">
        <v>0</v>
      </c>
      <c r="C109">
        <v>0</v>
      </c>
      <c r="D109">
        <v>0.46625</v>
      </c>
      <c r="E109">
        <v>0.53374999999999995</v>
      </c>
      <c r="F109">
        <v>0.32309582309582302</v>
      </c>
      <c r="G109">
        <v>0.32309582309582302</v>
      </c>
      <c r="H109">
        <v>0.64202898550724596</v>
      </c>
      <c r="I109">
        <v>0.64492753623188404</v>
      </c>
      <c r="J109">
        <v>0.64347662880064604</v>
      </c>
      <c r="K109">
        <v>0.45596558096556999</v>
      </c>
      <c r="L109">
        <v>0.121374889228561</v>
      </c>
      <c r="M109">
        <v>0.242426427941139</v>
      </c>
      <c r="N109" s="21">
        <v>0</v>
      </c>
      <c r="O109">
        <v>1.0191956166546401</v>
      </c>
      <c r="P109">
        <v>0.990300642347263</v>
      </c>
      <c r="Q109">
        <v>1.0175174808679199</v>
      </c>
      <c r="R109">
        <v>0.98538931243081995</v>
      </c>
      <c r="S109">
        <v>10.7100000381469</v>
      </c>
      <c r="T109" s="27">
        <f>IF(C109,P109,R109)</f>
        <v>0.98538931243081995</v>
      </c>
      <c r="U109" s="27">
        <f>IF(D109 = 0,O109,Q109)</f>
        <v>1.0175174808679199</v>
      </c>
      <c r="V109" s="39">
        <f>S109*T109^(1-N109)</f>
        <v>10.553519573723628</v>
      </c>
      <c r="W109" s="38">
        <f>S109*U109^(N109+1)</f>
        <v>10.897612258910559</v>
      </c>
      <c r="X109" s="44">
        <f>0.5 * (D109-MAX($D$3:$D$151))/(MIN($D$3:$D$151)-MAX($D$3:$D$151)) + 0.75</f>
        <v>1.0067952213820426</v>
      </c>
      <c r="Y109" s="44">
        <f>AVERAGE(D109, F109, G109, H109, I109, J109, K109)</f>
        <v>0.49983433967099877</v>
      </c>
      <c r="Z109" s="22">
        <f>AI109^N109</f>
        <v>1</v>
      </c>
      <c r="AA109" s="22">
        <f>(Z109+AB109)/2</f>
        <v>1</v>
      </c>
      <c r="AB109" s="22">
        <f>AM109^N109</f>
        <v>1</v>
      </c>
      <c r="AC109" s="22">
        <v>1</v>
      </c>
      <c r="AD109" s="22">
        <v>1</v>
      </c>
      <c r="AE109" s="22">
        <v>1</v>
      </c>
      <c r="AF109" s="22">
        <f>PERCENTILE($L$2:$L$151, 0.05)</f>
        <v>-2.4581207071075768E-2</v>
      </c>
      <c r="AG109" s="22">
        <f>PERCENTILE($L$2:$L$151, 0.95)</f>
        <v>0.95085622292800409</v>
      </c>
      <c r="AH109" s="22">
        <f>MIN(MAX(L109,AF109), AG109)</f>
        <v>0.121374889228561</v>
      </c>
      <c r="AI109" s="22">
        <f>AH109-$AH$152+1</f>
        <v>1.1459560962996367</v>
      </c>
      <c r="AJ109" s="22">
        <f>PERCENTILE($M$2:$M$151, 0.02)</f>
        <v>-1.1132593852637855</v>
      </c>
      <c r="AK109" s="22">
        <f>PERCENTILE($M$2:$M$151, 0.98)</f>
        <v>1.0497352809010159</v>
      </c>
      <c r="AL109" s="22">
        <f>MIN(MAX(M109,AJ109), AK109)</f>
        <v>0.242426427941139</v>
      </c>
      <c r="AM109" s="22">
        <f>AL109-$AL$152 + 1</f>
        <v>2.3556858132049245</v>
      </c>
      <c r="AN109" s="46">
        <v>0</v>
      </c>
      <c r="AO109" s="74">
        <v>0.39</v>
      </c>
      <c r="AP109" s="51">
        <v>0.76</v>
      </c>
      <c r="AQ109" s="50">
        <v>1</v>
      </c>
      <c r="AR109" s="17">
        <f>(AI109^4)*AB109*AE109*AN109</f>
        <v>0</v>
      </c>
      <c r="AS109" s="17">
        <f>(AM109^4) *Z109*AC109*AO109*(M109 &gt; 0)</f>
        <v>12.009752927247673</v>
      </c>
      <c r="AT109" s="17">
        <f>(AM109^4)*AA109*AP109*AQ109</f>
        <v>23.403621088995465</v>
      </c>
      <c r="AU109" s="17">
        <f>MIN(AR109, 0.05*AR$152)</f>
        <v>0</v>
      </c>
      <c r="AV109" s="17">
        <f>MIN(AS109, 0.05*AS$152)</f>
        <v>12.009752927247673</v>
      </c>
      <c r="AW109" s="17">
        <f>MIN(AT109, 0.05*AT$152)</f>
        <v>23.403621088995465</v>
      </c>
      <c r="AX109" s="14">
        <f>AU109/$AU$152</f>
        <v>0</v>
      </c>
      <c r="AY109" s="14">
        <f>AV109/$AV$152</f>
        <v>7.8205843510578705E-3</v>
      </c>
      <c r="AZ109" s="67">
        <f>AW109/$AW$152</f>
        <v>6.8825216747365366E-3</v>
      </c>
      <c r="BA109" s="21">
        <f>N109</f>
        <v>0</v>
      </c>
      <c r="BB109" s="66">
        <v>0</v>
      </c>
      <c r="BC109" s="15">
        <f>$D$158*AX109</f>
        <v>0</v>
      </c>
      <c r="BD109" s="19">
        <f>BC109-BB109</f>
        <v>0</v>
      </c>
      <c r="BE109" s="63">
        <f>(IF(BD109 &gt; 0, V109, W109))</f>
        <v>10.897612258910559</v>
      </c>
      <c r="BF109" s="63">
        <f>IF(BD109&gt;0, S109*(T109^(2-N109)), S109*(U109^(N109 + 2)))</f>
        <v>11.088510973162034</v>
      </c>
      <c r="BG109" s="46">
        <f>BD109/BE109</f>
        <v>0</v>
      </c>
      <c r="BH109" s="64" t="e">
        <f>BB109/BC109</f>
        <v>#DIV/0!</v>
      </c>
      <c r="BI109" s="66">
        <v>0</v>
      </c>
      <c r="BJ109" s="66">
        <v>54</v>
      </c>
      <c r="BK109" s="66">
        <v>0</v>
      </c>
      <c r="BL109" s="10">
        <f>SUM(BI109:BK109)</f>
        <v>54</v>
      </c>
      <c r="BM109" s="15">
        <f>AY109*$D$157</f>
        <v>1418.6383601131956</v>
      </c>
      <c r="BN109" s="9">
        <f>BM109-BL109</f>
        <v>1364.6383601131956</v>
      </c>
      <c r="BO109" s="48">
        <f>IF(BN109&gt;0,V109,W109)</f>
        <v>10.553519573723628</v>
      </c>
      <c r="BP109" s="48">
        <f xml:space="preserve"> IF(BN109 &gt;0, S109*T109^(2-N109), S109*U109^(N109+2))</f>
        <v>10.399325396476728</v>
      </c>
      <c r="BQ109" s="48">
        <f>IF(BN109&gt;0, S109*T109^(3-N109), S109*U109^(N109+3))</f>
        <v>10.247384102178566</v>
      </c>
      <c r="BR109" s="46">
        <f>BN109/BP109</f>
        <v>131.2237388567082</v>
      </c>
      <c r="BS109" s="64">
        <f>BL109/BM109</f>
        <v>3.8064669276031173E-2</v>
      </c>
      <c r="BT109" s="16">
        <f>BB109+BL109+BV109</f>
        <v>118</v>
      </c>
      <c r="BU109" s="69">
        <f>BC109+BM109+BW109</f>
        <v>1484.2976168901821</v>
      </c>
      <c r="BV109" s="66">
        <v>64</v>
      </c>
      <c r="BW109" s="15">
        <f>AZ109*$D$160</f>
        <v>65.659256776986552</v>
      </c>
      <c r="BX109" s="37">
        <f>BW109-BV109</f>
        <v>1.6592567769865525</v>
      </c>
      <c r="BY109" s="54">
        <f>BX109*(BX109&lt;&gt;0)</f>
        <v>1.6592567769865525</v>
      </c>
      <c r="BZ109" s="26">
        <f>BY109/$BY$152</f>
        <v>3.2218578193913675E-3</v>
      </c>
      <c r="CA109" s="47">
        <f>BZ109 * $BX$152</f>
        <v>1.6592567769865525</v>
      </c>
      <c r="CB109" s="48">
        <f>IF(CA109&gt;0, V109, W109)</f>
        <v>10.553519573723628</v>
      </c>
      <c r="CC109" s="48">
        <f>IF(BX109&gt;0, S109*T109^(2-N109), S109*U109^(N109+2))</f>
        <v>10.399325396476728</v>
      </c>
      <c r="CD109" s="65">
        <f>CA109/CB109</f>
        <v>0.15722307287114001</v>
      </c>
      <c r="CE109" s="66">
        <v>0</v>
      </c>
      <c r="CF109" s="15">
        <f>AZ109*$CE$155</f>
        <v>44.233966803531722</v>
      </c>
      <c r="CG109" s="37">
        <f>CF109-CE109</f>
        <v>44.233966803531722</v>
      </c>
      <c r="CH109" s="54">
        <f>CG109*(CG109&lt;&gt;0)</f>
        <v>44.233966803531722</v>
      </c>
      <c r="CI109" s="26">
        <f>CH109/$CH$152</f>
        <v>6.8825216747365348E-3</v>
      </c>
      <c r="CJ109" s="47">
        <f>CI109 * $CG$152</f>
        <v>44.233966803531722</v>
      </c>
      <c r="CK109" s="48">
        <f>IF(CA109&gt;0,V109,W109)</f>
        <v>10.553519573723628</v>
      </c>
      <c r="CL109" s="65">
        <f>CJ109/CK109</f>
        <v>4.1913947754137268</v>
      </c>
      <c r="CM109" s="70">
        <f>N109</f>
        <v>0</v>
      </c>
      <c r="CN109" s="1">
        <f>BT109+BV109</f>
        <v>182</v>
      </c>
    </row>
    <row r="110" spans="1:92" x14ac:dyDescent="0.2">
      <c r="A110" s="30" t="s">
        <v>120</v>
      </c>
      <c r="B110">
        <v>0</v>
      </c>
      <c r="C110">
        <v>0</v>
      </c>
      <c r="D110">
        <v>2.8418230563002599E-2</v>
      </c>
      <c r="E110">
        <v>0.97158176943699703</v>
      </c>
      <c r="F110">
        <v>5.0026609898882302E-2</v>
      </c>
      <c r="G110">
        <v>5.0026609898882302E-2</v>
      </c>
      <c r="H110">
        <v>0.10370370370370301</v>
      </c>
      <c r="I110">
        <v>1.8233618233618201E-2</v>
      </c>
      <c r="J110">
        <v>4.3484408041797998E-2</v>
      </c>
      <c r="K110">
        <v>4.6640942505387403E-2</v>
      </c>
      <c r="L110">
        <v>0.41491391265737898</v>
      </c>
      <c r="M110">
        <v>-0.51052061667825399</v>
      </c>
      <c r="N110" s="21">
        <v>0</v>
      </c>
      <c r="O110">
        <v>1.0032666547192</v>
      </c>
      <c r="P110">
        <v>0.98129772768947199</v>
      </c>
      <c r="Q110">
        <v>1.0261253070704801</v>
      </c>
      <c r="R110">
        <v>0.98677015090715003</v>
      </c>
      <c r="S110">
        <v>69.260002136230398</v>
      </c>
      <c r="T110" s="27">
        <f>IF(C110,P110,R110)</f>
        <v>0.98677015090715003</v>
      </c>
      <c r="U110" s="27">
        <f>IF(D110 = 0,O110,Q110)</f>
        <v>1.0261253070704801</v>
      </c>
      <c r="V110" s="39">
        <f>S110*T110^(1-N110)</f>
        <v>68.343702759797608</v>
      </c>
      <c r="W110" s="38">
        <f>S110*U110^(N110+1)</f>
        <v>71.069440959741527</v>
      </c>
      <c r="X110" s="44">
        <f>0.5 * (D110-MAX($D$3:$D$151))/(MIN($D$3:$D$151)-MAX($D$3:$D$151)) + 0.75</f>
        <v>1.2394745027818592</v>
      </c>
      <c r="Y110" s="44">
        <f>AVERAGE(D110, F110, G110, H110, I110, J110, K110)</f>
        <v>4.8647731835039114E-2</v>
      </c>
      <c r="Z110" s="22">
        <f>AI110^N110</f>
        <v>1</v>
      </c>
      <c r="AA110" s="22">
        <f>(Z110+AB110)/2</f>
        <v>1</v>
      </c>
      <c r="AB110" s="22">
        <f>AM110^N110</f>
        <v>1</v>
      </c>
      <c r="AC110" s="22">
        <v>1</v>
      </c>
      <c r="AD110" s="22">
        <v>1</v>
      </c>
      <c r="AE110" s="22">
        <v>1</v>
      </c>
      <c r="AF110" s="22">
        <f>PERCENTILE($L$2:$L$151, 0.05)</f>
        <v>-2.4581207071075768E-2</v>
      </c>
      <c r="AG110" s="22">
        <f>PERCENTILE($L$2:$L$151, 0.95)</f>
        <v>0.95085622292800409</v>
      </c>
      <c r="AH110" s="22">
        <f>MIN(MAX(L110,AF110), AG110)</f>
        <v>0.41491391265737898</v>
      </c>
      <c r="AI110" s="22">
        <f>AH110-$AH$152+1</f>
        <v>1.4394951197284547</v>
      </c>
      <c r="AJ110" s="22">
        <f>PERCENTILE($M$2:$M$151, 0.02)</f>
        <v>-1.1132593852637855</v>
      </c>
      <c r="AK110" s="22">
        <f>PERCENTILE($M$2:$M$151, 0.98)</f>
        <v>1.0497352809010159</v>
      </c>
      <c r="AL110" s="22">
        <f>MIN(MAX(M110,AJ110), AK110)</f>
        <v>-0.51052061667825399</v>
      </c>
      <c r="AM110" s="22">
        <f>AL110-$AL$152 + 1</f>
        <v>1.6027387685855317</v>
      </c>
      <c r="AN110" s="46">
        <v>1</v>
      </c>
      <c r="AO110" s="51">
        <v>1</v>
      </c>
      <c r="AP110" s="51">
        <v>1</v>
      </c>
      <c r="AQ110" s="21">
        <v>1</v>
      </c>
      <c r="AR110" s="17">
        <f>(AI110^4)*AB110*AE110*AN110</f>
        <v>4.2937898730224848</v>
      </c>
      <c r="AS110" s="17">
        <f>(AM110^4) *Z110*AC110*AO110*(M110 &gt; 0)</f>
        <v>0</v>
      </c>
      <c r="AT110" s="17">
        <f>(AM110^4)*AA110*AP110*AQ110</f>
        <v>6.5985873291451513</v>
      </c>
      <c r="AU110" s="17">
        <f>MIN(AR110, 0.05*AR$152)</f>
        <v>4.2937898730224848</v>
      </c>
      <c r="AV110" s="17">
        <f>MIN(AS110, 0.05*AS$152)</f>
        <v>0</v>
      </c>
      <c r="AW110" s="17">
        <f>MIN(AT110, 0.05*AT$152)</f>
        <v>6.5985873291451513</v>
      </c>
      <c r="AX110" s="14">
        <f>AU110/$AU$152</f>
        <v>7.7088559572385277E-3</v>
      </c>
      <c r="AY110" s="14">
        <f>AV110/$AV$152</f>
        <v>0</v>
      </c>
      <c r="AZ110" s="67">
        <f>AW110/$AW$152</f>
        <v>1.940508271894633E-3</v>
      </c>
      <c r="BA110" s="21">
        <f>N110</f>
        <v>0</v>
      </c>
      <c r="BB110" s="66">
        <v>762</v>
      </c>
      <c r="BC110" s="15">
        <f>$D$158*AX110</f>
        <v>984.7215511216923</v>
      </c>
      <c r="BD110" s="19">
        <f>BC110-BB110</f>
        <v>222.7215511216923</v>
      </c>
      <c r="BE110" s="63">
        <f>(IF(BD110 &gt; 0, V110, W110))</f>
        <v>68.343702759797608</v>
      </c>
      <c r="BF110" s="63">
        <f>IF(BD110&gt;0, S110*(T110^(2-N110)), S110*(U110^(N110 + 2)))</f>
        <v>67.43952588583889</v>
      </c>
      <c r="BG110" s="46">
        <f>BD110/BE110</f>
        <v>3.2588452502269991</v>
      </c>
      <c r="BH110" s="64">
        <f>BB110/BC110</f>
        <v>0.77382281227826166</v>
      </c>
      <c r="BI110" s="66">
        <v>1247</v>
      </c>
      <c r="BJ110" s="66">
        <v>0</v>
      </c>
      <c r="BK110" s="66">
        <v>0</v>
      </c>
      <c r="BL110" s="10">
        <f>SUM(BI110:BK110)</f>
        <v>1247</v>
      </c>
      <c r="BM110" s="15">
        <f>AY110*$D$157</f>
        <v>0</v>
      </c>
      <c r="BN110" s="9">
        <f>BM110-BL110</f>
        <v>-1247</v>
      </c>
      <c r="BO110" s="48">
        <f>IF(BN110&gt;0,V110,W110)</f>
        <v>71.069440959741527</v>
      </c>
      <c r="BP110" s="48">
        <f xml:space="preserve"> IF(BN110 &gt;0, S110*T110^(2-N110), S110*U110^(N110+2))</f>
        <v>72.926151928142133</v>
      </c>
      <c r="BQ110" s="48">
        <f>IF(BN110&gt;0, S110*T110^(3-N110), S110*U110^(N110+3))</f>
        <v>74.831370040733333</v>
      </c>
      <c r="BR110" s="46">
        <f>BN110/BP110</f>
        <v>-17.099489922747232</v>
      </c>
      <c r="BS110" s="64" t="e">
        <f>BL110/BM110</f>
        <v>#DIV/0!</v>
      </c>
      <c r="BT110" s="16">
        <f>BB110+BL110+BV110</f>
        <v>2009</v>
      </c>
      <c r="BU110" s="69">
        <f>BC110+BM110+BW110</f>
        <v>1003.2340000355671</v>
      </c>
      <c r="BV110" s="66">
        <v>0</v>
      </c>
      <c r="BW110" s="15">
        <f>AZ110*$D$160</f>
        <v>18.512448913874799</v>
      </c>
      <c r="BX110" s="37">
        <f>BW110-BV110</f>
        <v>18.512448913874799</v>
      </c>
      <c r="BY110" s="54">
        <f>BX110*(BX110&lt;&gt;0)</f>
        <v>18.512448913874799</v>
      </c>
      <c r="BZ110" s="26">
        <f>BY110/$BY$152</f>
        <v>3.5946502745388E-2</v>
      </c>
      <c r="CA110" s="47">
        <f>BZ110 * $BX$152</f>
        <v>18.512448913874799</v>
      </c>
      <c r="CB110" s="48">
        <f>IF(CA110&gt;0, V110, W110)</f>
        <v>68.343702759797608</v>
      </c>
      <c r="CC110" s="48">
        <f>IF(BX110&gt;0, S110*T110^(2-N110), S110*U110^(N110+2))</f>
        <v>67.43952588583889</v>
      </c>
      <c r="CD110" s="65">
        <f>CA110/CB110</f>
        <v>0.2708727822216348</v>
      </c>
      <c r="CE110" s="66">
        <v>0</v>
      </c>
      <c r="CF110" s="15">
        <f>AZ110*$CE$155</f>
        <v>12.471646663466807</v>
      </c>
      <c r="CG110" s="37">
        <f>CF110-CE110</f>
        <v>12.471646663466807</v>
      </c>
      <c r="CH110" s="54">
        <f>CG110*(CG110&lt;&gt;0)</f>
        <v>12.471646663466807</v>
      </c>
      <c r="CI110" s="26">
        <f>CH110/$CH$152</f>
        <v>1.9405082718946325E-3</v>
      </c>
      <c r="CJ110" s="47">
        <f>CI110 * $CG$152</f>
        <v>12.471646663466807</v>
      </c>
      <c r="CK110" s="48">
        <f>IF(CA110&gt;0,V110,W110)</f>
        <v>68.343702759797608</v>
      </c>
      <c r="CL110" s="65">
        <f>CJ110/CK110</f>
        <v>0.18248421083212232</v>
      </c>
      <c r="CM110" s="70">
        <f>N110</f>
        <v>0</v>
      </c>
      <c r="CN110" s="1">
        <f>BT110+BV110</f>
        <v>2009</v>
      </c>
    </row>
    <row r="111" spans="1:92" x14ac:dyDescent="0.2">
      <c r="A111" s="30" t="s">
        <v>171</v>
      </c>
      <c r="B111">
        <v>0</v>
      </c>
      <c r="C111">
        <v>0</v>
      </c>
      <c r="D111">
        <v>0.26448262085497398</v>
      </c>
      <c r="E111">
        <v>0.73551737914502602</v>
      </c>
      <c r="F111">
        <v>0.110846245530393</v>
      </c>
      <c r="G111">
        <v>0.110846245530393</v>
      </c>
      <c r="H111">
        <v>0.26828249059757597</v>
      </c>
      <c r="I111">
        <v>0.45089845382365201</v>
      </c>
      <c r="J111">
        <v>0.347804773110441</v>
      </c>
      <c r="K111">
        <v>0.19634880513219999</v>
      </c>
      <c r="L111">
        <v>0.54755031965783596</v>
      </c>
      <c r="M111">
        <v>-8.3306330559346595E-2</v>
      </c>
      <c r="N111" s="21">
        <v>0</v>
      </c>
      <c r="O111">
        <v>1.0100378063989199</v>
      </c>
      <c r="P111">
        <v>0.99275687634177101</v>
      </c>
      <c r="Q111">
        <v>1.01789307907335</v>
      </c>
      <c r="R111">
        <v>1.0016181279960601</v>
      </c>
      <c r="S111">
        <v>82.589996337890597</v>
      </c>
      <c r="T111" s="27">
        <f>IF(C111,P111,R111)</f>
        <v>1.0016181279960601</v>
      </c>
      <c r="U111" s="27">
        <f>IF(D111 = 0,O111,Q111)</f>
        <v>1.01789307907335</v>
      </c>
      <c r="V111" s="39">
        <f>S111*T111^(1-N111)</f>
        <v>82.723637523159439</v>
      </c>
      <c r="W111" s="38">
        <f>S111*U111^(N111+1)</f>
        <v>84.067785673032162</v>
      </c>
      <c r="X111" s="44">
        <f>0.5 * (D111-MAX($D$3:$D$151))/(MIN($D$3:$D$151)-MAX($D$3:$D$151)) + 0.75</f>
        <v>1.1140215399512905</v>
      </c>
      <c r="Y111" s="44">
        <f>AVERAGE(D111, F111, G111, H111, I111, J111, K111)</f>
        <v>0.24992994779708985</v>
      </c>
      <c r="Z111" s="22">
        <f>AI111^N111</f>
        <v>1</v>
      </c>
      <c r="AA111" s="22">
        <f>(Z111+AB111)/2</f>
        <v>1</v>
      </c>
      <c r="AB111" s="22">
        <f>AM111^N111</f>
        <v>1</v>
      </c>
      <c r="AC111" s="22">
        <v>1</v>
      </c>
      <c r="AD111" s="22">
        <v>1</v>
      </c>
      <c r="AE111" s="22">
        <v>1</v>
      </c>
      <c r="AF111" s="22">
        <f>PERCENTILE($L$2:$L$151, 0.05)</f>
        <v>-2.4581207071075768E-2</v>
      </c>
      <c r="AG111" s="22">
        <f>PERCENTILE($L$2:$L$151, 0.95)</f>
        <v>0.95085622292800409</v>
      </c>
      <c r="AH111" s="22">
        <f>MIN(MAX(L111,AF111), AG111)</f>
        <v>0.54755031965783596</v>
      </c>
      <c r="AI111" s="22">
        <f>AH111-$AH$152+1</f>
        <v>1.5721315267289118</v>
      </c>
      <c r="AJ111" s="22">
        <f>PERCENTILE($M$2:$M$151, 0.02)</f>
        <v>-1.1132593852637855</v>
      </c>
      <c r="AK111" s="22">
        <f>PERCENTILE($M$2:$M$151, 0.98)</f>
        <v>1.0497352809010159</v>
      </c>
      <c r="AL111" s="22">
        <f>MIN(MAX(M111,AJ111), AK111)</f>
        <v>-8.3306330559346595E-2</v>
      </c>
      <c r="AM111" s="22">
        <f>AL111-$AL$152 + 1</f>
        <v>2.0299530547044391</v>
      </c>
      <c r="AN111" s="46">
        <v>1</v>
      </c>
      <c r="AO111" s="51">
        <v>1</v>
      </c>
      <c r="AP111" s="51">
        <v>1</v>
      </c>
      <c r="AQ111" s="21">
        <v>1</v>
      </c>
      <c r="AR111" s="17">
        <f>(AI111^4)*AB111*AE111*AN111</f>
        <v>6.1087943865603336</v>
      </c>
      <c r="AS111" s="17">
        <f>(AM111^4) *Z111*AC111*AO111*(M111 &gt; 0)</f>
        <v>0</v>
      </c>
      <c r="AT111" s="17">
        <f>(AM111^4)*AA111*AP111*AQ111</f>
        <v>16.980245994718466</v>
      </c>
      <c r="AU111" s="17">
        <f>MIN(AR111, 0.05*AR$152)</f>
        <v>6.1087943865603336</v>
      </c>
      <c r="AV111" s="17">
        <f>MIN(AS111, 0.05*AS$152)</f>
        <v>0</v>
      </c>
      <c r="AW111" s="17">
        <f>MIN(AT111, 0.05*AT$152)</f>
        <v>16.980245994718466</v>
      </c>
      <c r="AX111" s="14">
        <f>AU111/$AU$152</f>
        <v>1.0967424441110816E-2</v>
      </c>
      <c r="AY111" s="14">
        <f>AV111/$AV$152</f>
        <v>0</v>
      </c>
      <c r="AZ111" s="67">
        <f>AW111/$AW$152</f>
        <v>4.993539702963303E-3</v>
      </c>
      <c r="BA111" s="21">
        <f>N111</f>
        <v>0</v>
      </c>
      <c r="BB111" s="66">
        <v>1487</v>
      </c>
      <c r="BC111" s="15">
        <f>$D$158*AX111</f>
        <v>1400.9678306830544</v>
      </c>
      <c r="BD111" s="19">
        <f>BC111-BB111</f>
        <v>-86.032169316945556</v>
      </c>
      <c r="BE111" s="63">
        <f>(IF(BD111 &gt; 0, V111, W111))</f>
        <v>84.067785673032162</v>
      </c>
      <c r="BF111" s="63">
        <f>IF(BD111&gt;0, S111*(T111^(2-N111)), S111*(U111^(N111 + 2)))</f>
        <v>85.572017209601171</v>
      </c>
      <c r="BG111" s="46">
        <f>BD111/BE111</f>
        <v>-1.0233666633204013</v>
      </c>
      <c r="BH111" s="64">
        <f>BB111/BC111</f>
        <v>1.0614090969347953</v>
      </c>
      <c r="BI111" s="66">
        <v>0</v>
      </c>
      <c r="BJ111" s="66">
        <v>0</v>
      </c>
      <c r="BK111" s="66">
        <v>0</v>
      </c>
      <c r="BL111" s="10">
        <f>SUM(BI111:BK111)</f>
        <v>0</v>
      </c>
      <c r="BM111" s="15">
        <f>AY111*$D$157</f>
        <v>0</v>
      </c>
      <c r="BN111" s="9">
        <f>BM111-BL111</f>
        <v>0</v>
      </c>
      <c r="BO111" s="48">
        <f>IF(BN111&gt;0,V111,W111)</f>
        <v>84.067785673032162</v>
      </c>
      <c r="BP111" s="48">
        <f xml:space="preserve"> IF(BN111 &gt;0, S111*T111^(2-N111), S111*U111^(N111+2))</f>
        <v>85.572017209601171</v>
      </c>
      <c r="BQ111" s="48">
        <f>IF(BN111&gt;0, S111*T111^(3-N111), S111*U111^(N111+3))</f>
        <v>87.103164079998635</v>
      </c>
      <c r="BR111" s="46">
        <f>BN111/BP111</f>
        <v>0</v>
      </c>
      <c r="BS111" s="64" t="e">
        <f>BL111/BM111</f>
        <v>#DIV/0!</v>
      </c>
      <c r="BT111" s="16">
        <f>BB111+BL111+BV111</f>
        <v>1487</v>
      </c>
      <c r="BU111" s="69">
        <f>BC111+BM111+BW111</f>
        <v>1448.6061994493243</v>
      </c>
      <c r="BV111" s="66">
        <v>0</v>
      </c>
      <c r="BW111" s="15">
        <f>AZ111*$D$160</f>
        <v>47.638368766269913</v>
      </c>
      <c r="BX111" s="37">
        <f>BW111-BV111</f>
        <v>47.638368766269913</v>
      </c>
      <c r="BY111" s="54">
        <f>BX111*(BX111&lt;&gt;0)</f>
        <v>47.638368766269913</v>
      </c>
      <c r="BZ111" s="26">
        <f>BY111/$BY$152</f>
        <v>9.2501686924796045E-2</v>
      </c>
      <c r="CA111" s="47">
        <f>BZ111 * $BX$152</f>
        <v>47.638368766269913</v>
      </c>
      <c r="CB111" s="48">
        <f>IF(CA111&gt;0, V111, W111)</f>
        <v>82.723637523159439</v>
      </c>
      <c r="CC111" s="48">
        <f>IF(BX111&gt;0, S111*T111^(2-N111), S111*U111^(N111+2))</f>
        <v>82.857494956971578</v>
      </c>
      <c r="CD111" s="65">
        <f>CA111/CB111</f>
        <v>0.57587371871713211</v>
      </c>
      <c r="CE111" s="66">
        <v>0</v>
      </c>
      <c r="CF111" s="15">
        <f>AZ111*$CE$155</f>
        <v>32.09347967094515</v>
      </c>
      <c r="CG111" s="37">
        <f>CF111-CE111</f>
        <v>32.09347967094515</v>
      </c>
      <c r="CH111" s="54">
        <f>CG111*(CG111&lt;&gt;0)</f>
        <v>32.09347967094515</v>
      </c>
      <c r="CI111" s="26">
        <f>CH111/$CH$152</f>
        <v>4.9935397029633021E-3</v>
      </c>
      <c r="CJ111" s="47">
        <f>CI111 * $CG$152</f>
        <v>32.09347967094515</v>
      </c>
      <c r="CK111" s="48">
        <f>IF(CA111&gt;0,V111,W111)</f>
        <v>82.723637523159439</v>
      </c>
      <c r="CL111" s="65">
        <f>CJ111/CK111</f>
        <v>0.38796020861582892</v>
      </c>
      <c r="CM111" s="70">
        <f>N111</f>
        <v>0</v>
      </c>
      <c r="CN111" s="1">
        <f>BT111+BV111</f>
        <v>1487</v>
      </c>
    </row>
    <row r="112" spans="1:92" x14ac:dyDescent="0.2">
      <c r="A112" s="30" t="s">
        <v>172</v>
      </c>
      <c r="B112">
        <v>0</v>
      </c>
      <c r="C112">
        <v>0</v>
      </c>
      <c r="D112">
        <v>0.13563218390804599</v>
      </c>
      <c r="E112">
        <v>0.86436781609195401</v>
      </c>
      <c r="F112">
        <v>0.14922048997772799</v>
      </c>
      <c r="G112">
        <v>0.14922048997772799</v>
      </c>
      <c r="H112">
        <v>0.38461538461538403</v>
      </c>
      <c r="I112">
        <v>3.5384615384615299E-2</v>
      </c>
      <c r="J112">
        <v>0.116659622216177</v>
      </c>
      <c r="K112">
        <v>0.131939402710921</v>
      </c>
      <c r="L112">
        <v>-0.11718379412358999</v>
      </c>
      <c r="M112">
        <v>-0.71777570054256301</v>
      </c>
      <c r="N112" s="21">
        <v>0</v>
      </c>
      <c r="O112">
        <v>1.0242966351999401</v>
      </c>
      <c r="P112">
        <v>0.98413571631568597</v>
      </c>
      <c r="Q112">
        <v>1.0146388466613501</v>
      </c>
      <c r="R112">
        <v>0.96205022456668898</v>
      </c>
      <c r="S112">
        <v>27.620000839233398</v>
      </c>
      <c r="T112" s="27">
        <f>IF(C112,P112,R112)</f>
        <v>0.96205022456668898</v>
      </c>
      <c r="U112" s="27">
        <f>IF(D112 = 0,O112,Q112)</f>
        <v>1.0146388466613501</v>
      </c>
      <c r="V112" s="39">
        <f>S112*T112^(1-N112)</f>
        <v>26.571828009916629</v>
      </c>
      <c r="W112" s="38">
        <f>S112*U112^(N112+1)</f>
        <v>28.024325796305295</v>
      </c>
      <c r="X112" s="44">
        <f>0.5 * (D112-MAX($D$3:$D$151))/(MIN($D$3:$D$151)-MAX($D$3:$D$151)) + 0.75</f>
        <v>1.1824972175281268</v>
      </c>
      <c r="Y112" s="44">
        <f>AVERAGE(D112, F112, G112, H112, I112, J112, K112)</f>
        <v>0.15752459839865704</v>
      </c>
      <c r="Z112" s="22">
        <f>AI112^N112</f>
        <v>1</v>
      </c>
      <c r="AA112" s="22">
        <f>(Z112+AB112)/2</f>
        <v>1</v>
      </c>
      <c r="AB112" s="22">
        <f>AM112^N112</f>
        <v>1</v>
      </c>
      <c r="AC112" s="22">
        <v>1</v>
      </c>
      <c r="AD112" s="22">
        <v>1</v>
      </c>
      <c r="AE112" s="22">
        <v>1</v>
      </c>
      <c r="AF112" s="22">
        <f>PERCENTILE($L$2:$L$151, 0.05)</f>
        <v>-2.4581207071075768E-2</v>
      </c>
      <c r="AG112" s="22">
        <f>PERCENTILE($L$2:$L$151, 0.95)</f>
        <v>0.95085622292800409</v>
      </c>
      <c r="AH112" s="22">
        <f>MIN(MAX(L112,AF112), AG112)</f>
        <v>-2.4581207071075768E-2</v>
      </c>
      <c r="AI112" s="22">
        <f>AH112-$AH$152+1</f>
        <v>1</v>
      </c>
      <c r="AJ112" s="22">
        <f>PERCENTILE($M$2:$M$151, 0.02)</f>
        <v>-1.1132593852637855</v>
      </c>
      <c r="AK112" s="22">
        <f>PERCENTILE($M$2:$M$151, 0.98)</f>
        <v>1.0497352809010159</v>
      </c>
      <c r="AL112" s="22">
        <f>MIN(MAX(M112,AJ112), AK112)</f>
        <v>-0.71777570054256301</v>
      </c>
      <c r="AM112" s="22">
        <f>AL112-$AL$152 + 1</f>
        <v>1.3954836847212224</v>
      </c>
      <c r="AN112" s="46">
        <v>1</v>
      </c>
      <c r="AO112" s="51">
        <v>1</v>
      </c>
      <c r="AP112" s="51">
        <v>1</v>
      </c>
      <c r="AQ112" s="21">
        <v>1</v>
      </c>
      <c r="AR112" s="17">
        <f>(AI112^4)*AB112*AE112*AN112</f>
        <v>1</v>
      </c>
      <c r="AS112" s="17">
        <f>(AM112^4) *Z112*AC112*AO112*(M112 &gt; 0)</f>
        <v>0</v>
      </c>
      <c r="AT112" s="17">
        <f>(AM112^4)*AA112*AP112*AQ112</f>
        <v>3.7922682779850536</v>
      </c>
      <c r="AU112" s="17">
        <f>MIN(AR112, 0.05*AR$152)</f>
        <v>1</v>
      </c>
      <c r="AV112" s="17">
        <f>MIN(AS112, 0.05*AS$152)</f>
        <v>0</v>
      </c>
      <c r="AW112" s="17">
        <f>MIN(AT112, 0.05*AT$152)</f>
        <v>3.7922682779850536</v>
      </c>
      <c r="AX112" s="14">
        <f>AU112/$AU$152</f>
        <v>1.7953500718963012E-3</v>
      </c>
      <c r="AY112" s="14">
        <f>AV112/$AV$152</f>
        <v>0</v>
      </c>
      <c r="AZ112" s="67">
        <f>AW112/$AW$152</f>
        <v>1.11522778976799E-3</v>
      </c>
      <c r="BA112" s="21">
        <f>N112</f>
        <v>0</v>
      </c>
      <c r="BB112" s="66">
        <v>249</v>
      </c>
      <c r="BC112" s="15">
        <f>$D$158*AX112</f>
        <v>229.33622283396161</v>
      </c>
      <c r="BD112" s="19">
        <f>BC112-BB112</f>
        <v>-19.663777166038386</v>
      </c>
      <c r="BE112" s="63">
        <f>(IF(BD112 &gt; 0, V112, W112))</f>
        <v>28.024325796305295</v>
      </c>
      <c r="BF112" s="63">
        <f>IF(BD112&gt;0, S112*(T112^(2-N112)), S112*(U112^(N112 + 2)))</f>
        <v>28.434569604425125</v>
      </c>
      <c r="BG112" s="46">
        <f>BD112/BE112</f>
        <v>-0.70166816175933988</v>
      </c>
      <c r="BH112" s="64">
        <f>BB112/BC112</f>
        <v>1.0857421340730586</v>
      </c>
      <c r="BI112" s="66">
        <v>55</v>
      </c>
      <c r="BJ112" s="66">
        <v>276</v>
      </c>
      <c r="BK112" s="66">
        <v>55</v>
      </c>
      <c r="BL112" s="10">
        <f>SUM(BI112:BK112)</f>
        <v>386</v>
      </c>
      <c r="BM112" s="15">
        <f>AY112*$D$157</f>
        <v>0</v>
      </c>
      <c r="BN112" s="9">
        <f>BM112-BL112</f>
        <v>-386</v>
      </c>
      <c r="BO112" s="48">
        <f>IF(BN112&gt;0,V112,W112)</f>
        <v>28.024325796305295</v>
      </c>
      <c r="BP112" s="48">
        <f xml:space="preserve"> IF(BN112 &gt;0, S112*T112^(2-N112), S112*U112^(N112+2))</f>
        <v>28.434569604425125</v>
      </c>
      <c r="BQ112" s="48">
        <f>IF(BN112&gt;0, S112*T112^(3-N112), S112*U112^(N112+3))</f>
        <v>28.850818908745794</v>
      </c>
      <c r="BR112" s="46">
        <f>BN112/BP112</f>
        <v>-13.575025237587166</v>
      </c>
      <c r="BS112" s="64" t="e">
        <f>BL112/BM112</f>
        <v>#DIV/0!</v>
      </c>
      <c r="BT112" s="16">
        <f>BB112+BL112+BV112</f>
        <v>690</v>
      </c>
      <c r="BU112" s="69">
        <f>BC112+BM112+BW112</f>
        <v>239.97549594834823</v>
      </c>
      <c r="BV112" s="66">
        <v>55</v>
      </c>
      <c r="BW112" s="15">
        <f>AZ112*$D$160</f>
        <v>10.639273114386626</v>
      </c>
      <c r="BX112" s="37">
        <f>BW112-BV112</f>
        <v>-44.360726885613374</v>
      </c>
      <c r="BY112" s="54">
        <f>BX112*(BX112&lt;&gt;0)</f>
        <v>-44.360726885613374</v>
      </c>
      <c r="BZ112" s="26">
        <f>BY112/$BY$152</f>
        <v>-8.613733375847267E-2</v>
      </c>
      <c r="CA112" s="47">
        <f>BZ112 * $BX$152</f>
        <v>-44.360726885613374</v>
      </c>
      <c r="CB112" s="48">
        <f>IF(CA112&gt;0, V112, W112)</f>
        <v>28.024325796305295</v>
      </c>
      <c r="CC112" s="48">
        <f>IF(BX112&gt;0, S112*T112^(2-N112), S112*U112^(N112+2))</f>
        <v>28.434569604425125</v>
      </c>
      <c r="CD112" s="65">
        <f>CA112/CB112</f>
        <v>-1.5829364534243981</v>
      </c>
      <c r="CE112" s="66">
        <v>0</v>
      </c>
      <c r="CF112" s="15">
        <f>AZ112*$CE$155</f>
        <v>7.1675690048388718</v>
      </c>
      <c r="CG112" s="37">
        <f>CF112-CE112</f>
        <v>7.1675690048388718</v>
      </c>
      <c r="CH112" s="54">
        <f>CG112*(CG112&lt;&gt;0)</f>
        <v>7.1675690048388718</v>
      </c>
      <c r="CI112" s="26">
        <f>CH112/$CH$152</f>
        <v>1.1152277897679896E-3</v>
      </c>
      <c r="CJ112" s="47">
        <f>CI112 * $CG$152</f>
        <v>7.1675690048388709</v>
      </c>
      <c r="CK112" s="48">
        <f>IF(CA112&gt;0,V112,W112)</f>
        <v>28.024325796305295</v>
      </c>
      <c r="CL112" s="65">
        <f>CJ112/CK112</f>
        <v>0.25576240645132087</v>
      </c>
      <c r="CM112" s="70">
        <f>N112</f>
        <v>0</v>
      </c>
      <c r="CN112" s="1">
        <f>BT112+BV112</f>
        <v>745</v>
      </c>
    </row>
    <row r="113" spans="1:92" x14ac:dyDescent="0.2">
      <c r="A113" s="30" t="s">
        <v>121</v>
      </c>
      <c r="B113">
        <v>1</v>
      </c>
      <c r="C113">
        <v>1</v>
      </c>
      <c r="D113">
        <v>0.50223214285714202</v>
      </c>
      <c r="E113">
        <v>0.49776785714285698</v>
      </c>
      <c r="F113">
        <v>0.50810014727540498</v>
      </c>
      <c r="G113">
        <v>0.50810014727540498</v>
      </c>
      <c r="H113">
        <v>0.13857374392220401</v>
      </c>
      <c r="I113">
        <v>0.713128038897893</v>
      </c>
      <c r="J113">
        <v>0.31435779335969999</v>
      </c>
      <c r="K113">
        <v>0.399656403806113</v>
      </c>
      <c r="L113">
        <v>-1.6300518468279498E-2</v>
      </c>
      <c r="M113">
        <v>-0.57733444400656098</v>
      </c>
      <c r="N113" s="21">
        <v>0</v>
      </c>
      <c r="O113">
        <v>0.98470119938348299</v>
      </c>
      <c r="P113">
        <v>0.97690194925439899</v>
      </c>
      <c r="Q113">
        <v>1.0223274412485399</v>
      </c>
      <c r="R113">
        <v>0.97547838020651501</v>
      </c>
      <c r="S113">
        <v>4.9299998283386204</v>
      </c>
      <c r="T113" s="27">
        <f>IF(C113,P113,R113)</f>
        <v>0.97690194925439899</v>
      </c>
      <c r="U113" s="27">
        <f>IF(D113 = 0,O113,Q113)</f>
        <v>1.0223274412485399</v>
      </c>
      <c r="V113" s="39">
        <f>S113*T113^(1-N113)</f>
        <v>4.8161264421278505</v>
      </c>
      <c r="W113" s="38">
        <f>S113*U113^(N113+1)</f>
        <v>5.0400741098611626</v>
      </c>
      <c r="X113" s="44">
        <f>0.5 * (D113-MAX($D$3:$D$151))/(MIN($D$3:$D$151)-MAX($D$3:$D$151)) + 0.75</f>
        <v>0.98767303855371291</v>
      </c>
      <c r="Y113" s="44">
        <f>AVERAGE(D113, F113, G113, H113, I113, J113, K113)</f>
        <v>0.44059263105626595</v>
      </c>
      <c r="Z113" s="22">
        <f>AI113^N113</f>
        <v>1</v>
      </c>
      <c r="AA113" s="22">
        <f>(Z113+AB113)/2</f>
        <v>1</v>
      </c>
      <c r="AB113" s="22">
        <f>AM113^N113</f>
        <v>1</v>
      </c>
      <c r="AC113" s="22">
        <v>1</v>
      </c>
      <c r="AD113" s="22">
        <v>1</v>
      </c>
      <c r="AE113" s="22">
        <v>1</v>
      </c>
      <c r="AF113" s="22">
        <f>PERCENTILE($L$2:$L$151, 0.05)</f>
        <v>-2.4581207071075768E-2</v>
      </c>
      <c r="AG113" s="22">
        <f>PERCENTILE($L$2:$L$151, 0.95)</f>
        <v>0.95085622292800409</v>
      </c>
      <c r="AH113" s="22">
        <f>MIN(MAX(L113,AF113), AG113)</f>
        <v>-1.6300518468279498E-2</v>
      </c>
      <c r="AI113" s="22">
        <f>AH113-$AH$152+1</f>
        <v>1.0082806886027962</v>
      </c>
      <c r="AJ113" s="22">
        <f>PERCENTILE($M$2:$M$151, 0.02)</f>
        <v>-1.1132593852637855</v>
      </c>
      <c r="AK113" s="22">
        <f>PERCENTILE($M$2:$M$151, 0.98)</f>
        <v>1.0497352809010159</v>
      </c>
      <c r="AL113" s="22">
        <f>MIN(MAX(M113,AJ113), AK113)</f>
        <v>-0.57733444400656098</v>
      </c>
      <c r="AM113" s="22">
        <f>AL113-$AL$152 + 1</f>
        <v>1.5359249412572247</v>
      </c>
      <c r="AN113" s="46">
        <v>1</v>
      </c>
      <c r="AO113" s="51">
        <v>1</v>
      </c>
      <c r="AP113" s="51">
        <v>1</v>
      </c>
      <c r="AQ113" s="21">
        <v>1</v>
      </c>
      <c r="AR113" s="17">
        <f>(AI113^4)*AB113*AE113*AN113</f>
        <v>1.0335364491561905</v>
      </c>
      <c r="AS113" s="17">
        <f>(AM113^4) *Z113*AC113*AO113*(M113 &gt; 0)</f>
        <v>0</v>
      </c>
      <c r="AT113" s="17">
        <f>(AM113^4)*AA113*AP113*AQ113</f>
        <v>5.5651896802608656</v>
      </c>
      <c r="AU113" s="17">
        <f>MIN(AR113, 0.05*AR$152)</f>
        <v>1.0335364491561905</v>
      </c>
      <c r="AV113" s="17">
        <f>MIN(AS113, 0.05*AS$152)</f>
        <v>0</v>
      </c>
      <c r="AW113" s="17">
        <f>MIN(AT113, 0.05*AT$152)</f>
        <v>5.5651896802608656</v>
      </c>
      <c r="AX113" s="14">
        <f>AU113/$AU$152</f>
        <v>1.8555597383000143E-3</v>
      </c>
      <c r="AY113" s="14">
        <f>AV113/$AV$152</f>
        <v>0</v>
      </c>
      <c r="AZ113" s="67">
        <f>AW113/$AW$152</f>
        <v>1.6366073631411513E-3</v>
      </c>
      <c r="BA113" s="21">
        <f>N113</f>
        <v>0</v>
      </c>
      <c r="BB113" s="66">
        <v>271</v>
      </c>
      <c r="BC113" s="15">
        <f>$D$158*AX113</f>
        <v>237.02734541070552</v>
      </c>
      <c r="BD113" s="19">
        <f>BC113-BB113</f>
        <v>-33.972654589294478</v>
      </c>
      <c r="BE113" s="63">
        <f>(IF(BD113 &gt; 0, V113, W113))</f>
        <v>5.0400741098611626</v>
      </c>
      <c r="BF113" s="63">
        <f>IF(BD113&gt;0, S113*(T113^(2-N113)), S113*(U113^(N113 + 2)))</f>
        <v>5.1526060684373753</v>
      </c>
      <c r="BG113" s="46">
        <f>BD113/BE113</f>
        <v>-6.7405069546150607</v>
      </c>
      <c r="BH113" s="64">
        <f>BB113/BC113</f>
        <v>1.1433279967356884</v>
      </c>
      <c r="BI113" s="66">
        <v>64</v>
      </c>
      <c r="BJ113" s="66">
        <v>335</v>
      </c>
      <c r="BK113" s="66">
        <v>0</v>
      </c>
      <c r="BL113" s="10">
        <f>SUM(BI113:BK113)</f>
        <v>399</v>
      </c>
      <c r="BM113" s="15">
        <f>AY113*$D$157</f>
        <v>0</v>
      </c>
      <c r="BN113" s="9">
        <f>BM113-BL113</f>
        <v>-399</v>
      </c>
      <c r="BO113" s="48">
        <f>IF(BN113&gt;0,V113,W113)</f>
        <v>5.0400741098611626</v>
      </c>
      <c r="BP113" s="48">
        <f xml:space="preserve"> IF(BN113 &gt;0, S113*T113^(2-N113), S113*U113^(N113+2))</f>
        <v>5.1526060684373753</v>
      </c>
      <c r="BQ113" s="48">
        <f>IF(BN113&gt;0, S113*T113^(3-N113), S113*U113^(N113+3))</f>
        <v>5.26765057770728</v>
      </c>
      <c r="BR113" s="46">
        <f>BN113/BP113</f>
        <v>-77.436542732055642</v>
      </c>
      <c r="BS113" s="64" t="e">
        <f>BL113/BM113</f>
        <v>#DIV/0!</v>
      </c>
      <c r="BT113" s="16">
        <f>BB113+BL113+BV113</f>
        <v>680</v>
      </c>
      <c r="BU113" s="69">
        <f>BC113+BM113+BW113</f>
        <v>252.64057965507212</v>
      </c>
      <c r="BV113" s="66">
        <v>10</v>
      </c>
      <c r="BW113" s="15">
        <f>AZ113*$D$160</f>
        <v>15.613234244366582</v>
      </c>
      <c r="BX113" s="37">
        <f>BW113-BV113</f>
        <v>5.6132342443665824</v>
      </c>
      <c r="BY113" s="54">
        <f>BX113*(BX113&lt;&gt;0)</f>
        <v>5.6132342443665824</v>
      </c>
      <c r="BZ113" s="26">
        <f>BY113/$BY$152</f>
        <v>1.0899483969643861E-2</v>
      </c>
      <c r="CA113" s="47">
        <f>BZ113 * $BX$152</f>
        <v>5.6132342443665824</v>
      </c>
      <c r="CB113" s="48">
        <f>IF(CA113&gt;0, V113, W113)</f>
        <v>4.8161264421278505</v>
      </c>
      <c r="CC113" s="48">
        <f>IF(BX113&gt;0, S113*T113^(2-N113), S113*U113^(N113+2))</f>
        <v>4.7048833091703504</v>
      </c>
      <c r="CD113" s="65">
        <f>CA113/CB113</f>
        <v>1.1655080720610307</v>
      </c>
      <c r="CE113" s="66">
        <v>0</v>
      </c>
      <c r="CF113" s="15">
        <f>AZ113*$CE$155</f>
        <v>10.518475522908179</v>
      </c>
      <c r="CG113" s="37">
        <f>CF113-CE113</f>
        <v>10.518475522908179</v>
      </c>
      <c r="CH113" s="54">
        <f>CG113*(CG113&lt;&gt;0)</f>
        <v>10.518475522908179</v>
      </c>
      <c r="CI113" s="26">
        <f>CH113/$CH$152</f>
        <v>1.6366073631411508E-3</v>
      </c>
      <c r="CJ113" s="47">
        <f>CI113 * $CG$152</f>
        <v>10.518475522908179</v>
      </c>
      <c r="CK113" s="48">
        <f>IF(CA113&gt;0,V113,W113)</f>
        <v>4.8161264421278505</v>
      </c>
      <c r="CL113" s="65">
        <f>CJ113/CK113</f>
        <v>2.1840114974765759</v>
      </c>
      <c r="CM113" s="70">
        <f>N113</f>
        <v>0</v>
      </c>
      <c r="CN113" s="1">
        <f>BT113+BV113</f>
        <v>690</v>
      </c>
    </row>
    <row r="114" spans="1:92" x14ac:dyDescent="0.2">
      <c r="A114" s="30" t="s">
        <v>122</v>
      </c>
      <c r="B114">
        <v>0</v>
      </c>
      <c r="C114">
        <v>0</v>
      </c>
      <c r="D114">
        <v>0.17139432680783001</v>
      </c>
      <c r="E114">
        <v>0.82860567319216905</v>
      </c>
      <c r="F114">
        <v>0.108462455303933</v>
      </c>
      <c r="G114">
        <v>0.108462455303933</v>
      </c>
      <c r="H114">
        <v>6.8115336397826895E-2</v>
      </c>
      <c r="I114">
        <v>0.107396573338905</v>
      </c>
      <c r="J114">
        <v>8.5529841113808999E-2</v>
      </c>
      <c r="K114">
        <v>9.6316024466124098E-2</v>
      </c>
      <c r="L114">
        <v>0.93243475577662305</v>
      </c>
      <c r="M114">
        <v>-0.599638572388137</v>
      </c>
      <c r="N114" s="21">
        <v>0</v>
      </c>
      <c r="O114">
        <v>1.02174255590718</v>
      </c>
      <c r="P114">
        <v>0.97951369730526305</v>
      </c>
      <c r="Q114">
        <v>1.02684102579342</v>
      </c>
      <c r="R114">
        <v>0.99533629119560896</v>
      </c>
      <c r="S114">
        <v>164.83999633789</v>
      </c>
      <c r="T114" s="27">
        <f>IF(C114,P114,R114)</f>
        <v>0.99533629119560896</v>
      </c>
      <c r="U114" s="27">
        <f>IF(D114 = 0,O114,Q114)</f>
        <v>1.02684102579342</v>
      </c>
      <c r="V114" s="39">
        <f>S114*T114^(1-N114)</f>
        <v>164.07123059565319</v>
      </c>
      <c r="W114" s="38">
        <f>S114*U114^(N114+1)</f>
        <v>169.26447093138256</v>
      </c>
      <c r="X114" s="44">
        <f>0.5 * (D114-MAX($D$3:$D$151))/(MIN($D$3:$D$151)-MAX($D$3:$D$151)) + 0.75</f>
        <v>1.1634919504550241</v>
      </c>
      <c r="Y114" s="44">
        <f>AVERAGE(D114, F114, G114, H114, I114, J114, K114)</f>
        <v>0.10652528753319443</v>
      </c>
      <c r="Z114" s="22">
        <f>AI114^N114</f>
        <v>1</v>
      </c>
      <c r="AA114" s="22">
        <f>(Z114+AB114)/2</f>
        <v>1</v>
      </c>
      <c r="AB114" s="22">
        <f>AM114^N114</f>
        <v>1</v>
      </c>
      <c r="AC114" s="22">
        <v>1</v>
      </c>
      <c r="AD114" s="22">
        <v>1</v>
      </c>
      <c r="AE114" s="22">
        <v>1</v>
      </c>
      <c r="AF114" s="22">
        <f>PERCENTILE($L$2:$L$151, 0.05)</f>
        <v>-2.4581207071075768E-2</v>
      </c>
      <c r="AG114" s="22">
        <f>PERCENTILE($L$2:$L$151, 0.95)</f>
        <v>0.95085622292800409</v>
      </c>
      <c r="AH114" s="22">
        <f>MIN(MAX(L114,AF114), AG114)</f>
        <v>0.93243475577662305</v>
      </c>
      <c r="AI114" s="22">
        <f>AH114-$AH$152+1</f>
        <v>1.9570159628476989</v>
      </c>
      <c r="AJ114" s="22">
        <f>PERCENTILE($M$2:$M$151, 0.02)</f>
        <v>-1.1132593852637855</v>
      </c>
      <c r="AK114" s="22">
        <f>PERCENTILE($M$2:$M$151, 0.98)</f>
        <v>1.0497352809010159</v>
      </c>
      <c r="AL114" s="22">
        <f>MIN(MAX(M114,AJ114), AK114)</f>
        <v>-0.599638572388137</v>
      </c>
      <c r="AM114" s="22">
        <f>AL114-$AL$152 + 1</f>
        <v>1.5136208128756485</v>
      </c>
      <c r="AN114" s="46">
        <v>1</v>
      </c>
      <c r="AO114" s="51">
        <v>1</v>
      </c>
      <c r="AP114" s="51">
        <v>1</v>
      </c>
      <c r="AQ114" s="21">
        <v>1</v>
      </c>
      <c r="AR114" s="17">
        <f>(AI114^4)*AB114*AE114*AN114</f>
        <v>14.668221935755803</v>
      </c>
      <c r="AS114" s="17">
        <f>(AM114^4) *Z114*AC114*AO114*(M114 &gt; 0)</f>
        <v>0</v>
      </c>
      <c r="AT114" s="17">
        <f>(AM114^4)*AA114*AP114*AQ114</f>
        <v>5.2489007787111515</v>
      </c>
      <c r="AU114" s="17">
        <f>MIN(AR114, 0.05*AR$152)</f>
        <v>14.668221935755803</v>
      </c>
      <c r="AV114" s="17">
        <f>MIN(AS114, 0.05*AS$152)</f>
        <v>0</v>
      </c>
      <c r="AW114" s="17">
        <f>MIN(AT114, 0.05*AT$152)</f>
        <v>5.2489007787111515</v>
      </c>
      <c r="AX114" s="14">
        <f>AU114/$AU$152</f>
        <v>2.6334593306950083E-2</v>
      </c>
      <c r="AY114" s="14">
        <f>AV114/$AV$152</f>
        <v>0</v>
      </c>
      <c r="AZ114" s="67">
        <f>AW114/$AW$152</f>
        <v>1.5435933285985182E-3</v>
      </c>
      <c r="BA114" s="21">
        <f>N114</f>
        <v>0</v>
      </c>
      <c r="BB114" s="66">
        <v>3132</v>
      </c>
      <c r="BC114" s="15">
        <f>$D$158*AX114</f>
        <v>3363.9546144364967</v>
      </c>
      <c r="BD114" s="19">
        <f>BC114-BB114</f>
        <v>231.95461443649674</v>
      </c>
      <c r="BE114" s="63">
        <f>(IF(BD114 &gt; 0, V114, W114))</f>
        <v>164.07123059565319</v>
      </c>
      <c r="BF114" s="63">
        <f>IF(BD114&gt;0, S114*(T114^(2-N114)), S114*(U114^(N114 + 2)))</f>
        <v>163.30605015297698</v>
      </c>
      <c r="BG114" s="46">
        <f>BD114/BE114</f>
        <v>1.413743369842452</v>
      </c>
      <c r="BH114" s="64">
        <f>BB114/BC114</f>
        <v>0.93104704402340699</v>
      </c>
      <c r="BI114" s="66">
        <v>0</v>
      </c>
      <c r="BJ114" s="66">
        <v>0</v>
      </c>
      <c r="BK114" s="66">
        <v>165</v>
      </c>
      <c r="BL114" s="10">
        <f>SUM(BI114:BK114)</f>
        <v>165</v>
      </c>
      <c r="BM114" s="15">
        <f>AY114*$D$157</f>
        <v>0</v>
      </c>
      <c r="BN114" s="9">
        <f>BM114-BL114</f>
        <v>-165</v>
      </c>
      <c r="BO114" s="48">
        <f>IF(BN114&gt;0,V114,W114)</f>
        <v>169.26447093138256</v>
      </c>
      <c r="BP114" s="48">
        <f xml:space="preserve"> IF(BN114 &gt;0, S114*T114^(2-N114), S114*U114^(N114+2))</f>
        <v>173.8077029615614</v>
      </c>
      <c r="BQ114" s="48">
        <f>IF(BN114&gt;0, S114*T114^(3-N114), S114*U114^(N114+3))</f>
        <v>178.47287999984775</v>
      </c>
      <c r="BR114" s="46">
        <f>BN114/BP114</f>
        <v>-0.94932501372790545</v>
      </c>
      <c r="BS114" s="64" t="e">
        <f>BL114/BM114</f>
        <v>#DIV/0!</v>
      </c>
      <c r="BT114" s="16">
        <f>BB114+BL114+BV114</f>
        <v>3297</v>
      </c>
      <c r="BU114" s="69">
        <f>BC114+BM114+BW114</f>
        <v>3378.6804947913265</v>
      </c>
      <c r="BV114" s="66">
        <v>0</v>
      </c>
      <c r="BW114" s="15">
        <f>AZ114*$D$160</f>
        <v>14.725880354829863</v>
      </c>
      <c r="BX114" s="37">
        <f>BW114-BV114</f>
        <v>14.725880354829863</v>
      </c>
      <c r="BY114" s="54">
        <f>BX114*(BX114&lt;&gt;0)</f>
        <v>14.725880354829863</v>
      </c>
      <c r="BZ114" s="26">
        <f>BY114/$BY$152</f>
        <v>2.8593942436562873E-2</v>
      </c>
      <c r="CA114" s="47">
        <f>BZ114 * $BX$152</f>
        <v>14.725880354829863</v>
      </c>
      <c r="CB114" s="48">
        <f>IF(CA114&gt;0, V114, W114)</f>
        <v>164.07123059565319</v>
      </c>
      <c r="CC114" s="48">
        <f>IF(BX114&gt;0, S114*T114^(2-N114), S114*U114^(N114+2))</f>
        <v>163.30605015297698</v>
      </c>
      <c r="CD114" s="65">
        <f>CA114/CB114</f>
        <v>8.975297071502554E-2</v>
      </c>
      <c r="CE114" s="66">
        <v>0</v>
      </c>
      <c r="CF114" s="15">
        <f>AZ114*$CE$155</f>
        <v>9.920674322902677</v>
      </c>
      <c r="CG114" s="37">
        <f>CF114-CE114</f>
        <v>9.920674322902677</v>
      </c>
      <c r="CH114" s="54">
        <f>CG114*(CG114&lt;&gt;0)</f>
        <v>9.920674322902677</v>
      </c>
      <c r="CI114" s="26">
        <f>CH114/$CH$152</f>
        <v>1.5435933285985178E-3</v>
      </c>
      <c r="CJ114" s="47">
        <f>CI114 * $CG$152</f>
        <v>9.920674322902677</v>
      </c>
      <c r="CK114" s="48">
        <f>IF(CA114&gt;0,V114,W114)</f>
        <v>164.07123059565319</v>
      </c>
      <c r="CL114" s="65">
        <f>CJ114/CK114</f>
        <v>6.0465654380028218E-2</v>
      </c>
      <c r="CM114" s="70">
        <f>N114</f>
        <v>0</v>
      </c>
      <c r="CN114" s="1">
        <f>BT114+BV114</f>
        <v>3297</v>
      </c>
    </row>
    <row r="115" spans="1:92" x14ac:dyDescent="0.2">
      <c r="A115" s="30" t="s">
        <v>173</v>
      </c>
      <c r="B115">
        <v>0</v>
      </c>
      <c r="C115">
        <v>0</v>
      </c>
      <c r="D115">
        <v>3.03030303030303E-2</v>
      </c>
      <c r="E115">
        <v>0.96969696969696895</v>
      </c>
      <c r="F115">
        <v>0.11870503597122301</v>
      </c>
      <c r="G115">
        <v>0.11870503597122301</v>
      </c>
      <c r="H115">
        <v>0.47402597402597402</v>
      </c>
      <c r="I115">
        <v>2.27272727272727E-2</v>
      </c>
      <c r="J115">
        <v>0.10379459326718</v>
      </c>
      <c r="K115">
        <v>0.110999733906884</v>
      </c>
      <c r="L115">
        <v>-0.95823125619397997</v>
      </c>
      <c r="M115">
        <v>-8.4788165666601994E-2</v>
      </c>
      <c r="N115" s="21">
        <v>0</v>
      </c>
      <c r="O115">
        <v>0.98863032810014595</v>
      </c>
      <c r="P115">
        <v>0.98113931758321804</v>
      </c>
      <c r="Q115">
        <v>1.0276194494619899</v>
      </c>
      <c r="R115">
        <v>0.98494029893175306</v>
      </c>
      <c r="S115">
        <v>22.4799995422363</v>
      </c>
      <c r="T115" s="27">
        <f>IF(C115,P115,R115)</f>
        <v>0.98494029893175306</v>
      </c>
      <c r="U115" s="27">
        <f>IF(D115 = 0,O115,Q115)</f>
        <v>1.0276194494619899</v>
      </c>
      <c r="V115" s="39">
        <f>S115*T115^(1-N115)</f>
        <v>22.141457469115892</v>
      </c>
      <c r="W115" s="38">
        <f>S115*U115^(N115+1)</f>
        <v>23.100884753498651</v>
      </c>
      <c r="X115" s="44">
        <f>0.5 * (D115-MAX($D$3:$D$151))/(MIN($D$3:$D$151)-MAX($D$3:$D$151)) + 0.75</f>
        <v>1.2384728535647269</v>
      </c>
      <c r="Y115" s="44">
        <f>AVERAGE(D115, F115, G115, H115, I115, J115, K115)</f>
        <v>0.13989438231039814</v>
      </c>
      <c r="Z115" s="22">
        <f>AI115^N115</f>
        <v>1</v>
      </c>
      <c r="AA115" s="22">
        <f>(Z115+AB115)/2</f>
        <v>1</v>
      </c>
      <c r="AB115" s="22">
        <f>AM115^N115</f>
        <v>1</v>
      </c>
      <c r="AC115" s="22">
        <v>1</v>
      </c>
      <c r="AD115" s="22">
        <v>1</v>
      </c>
      <c r="AE115" s="22">
        <v>1</v>
      </c>
      <c r="AF115" s="22">
        <f>PERCENTILE($L$2:$L$151, 0.05)</f>
        <v>-2.4581207071075768E-2</v>
      </c>
      <c r="AG115" s="22">
        <f>PERCENTILE($L$2:$L$151, 0.95)</f>
        <v>0.95085622292800409</v>
      </c>
      <c r="AH115" s="22">
        <f>MIN(MAX(L115,AF115), AG115)</f>
        <v>-2.4581207071075768E-2</v>
      </c>
      <c r="AI115" s="22">
        <f>AH115-$AH$152+1</f>
        <v>1</v>
      </c>
      <c r="AJ115" s="22">
        <f>PERCENTILE($M$2:$M$151, 0.02)</f>
        <v>-1.1132593852637855</v>
      </c>
      <c r="AK115" s="22">
        <f>PERCENTILE($M$2:$M$151, 0.98)</f>
        <v>1.0497352809010159</v>
      </c>
      <c r="AL115" s="22">
        <f>MIN(MAX(M115,AJ115), AK115)</f>
        <v>-8.4788165666601994E-2</v>
      </c>
      <c r="AM115" s="22">
        <f>AL115-$AL$152 + 1</f>
        <v>2.0284712195971837</v>
      </c>
      <c r="AN115" s="46">
        <v>1</v>
      </c>
      <c r="AO115" s="51">
        <v>1</v>
      </c>
      <c r="AP115" s="51">
        <v>1</v>
      </c>
      <c r="AQ115" s="21">
        <v>1</v>
      </c>
      <c r="AR115" s="17">
        <f>(AI115^4)*AB115*AE115*AN115</f>
        <v>1</v>
      </c>
      <c r="AS115" s="17">
        <f>(AM115^4) *Z115*AC115*AO115*(M115 &gt; 0)</f>
        <v>0</v>
      </c>
      <c r="AT115" s="17">
        <f>(AM115^4)*AA115*AP115*AQ115</f>
        <v>16.930718965008634</v>
      </c>
      <c r="AU115" s="17">
        <f>MIN(AR115, 0.05*AR$152)</f>
        <v>1</v>
      </c>
      <c r="AV115" s="17">
        <f>MIN(AS115, 0.05*AS$152)</f>
        <v>0</v>
      </c>
      <c r="AW115" s="17">
        <f>MIN(AT115, 0.05*AT$152)</f>
        <v>16.930718965008634</v>
      </c>
      <c r="AX115" s="14">
        <f>AU115/$AU$152</f>
        <v>1.7953500718963012E-3</v>
      </c>
      <c r="AY115" s="14">
        <f>AV115/$AV$152</f>
        <v>0</v>
      </c>
      <c r="AZ115" s="67">
        <f>AW115/$AW$152</f>
        <v>4.9789748262646493E-3</v>
      </c>
      <c r="BA115" s="21">
        <f>N115</f>
        <v>0</v>
      </c>
      <c r="BB115" s="66">
        <v>135</v>
      </c>
      <c r="BC115" s="15">
        <f>$D$158*AX115</f>
        <v>229.33622283396161</v>
      </c>
      <c r="BD115" s="19">
        <f>BC115-BB115</f>
        <v>94.336222833961614</v>
      </c>
      <c r="BE115" s="63">
        <f>(IF(BD115 &gt; 0, V115, W115))</f>
        <v>22.141457469115892</v>
      </c>
      <c r="BF115" s="63">
        <f>IF(BD115&gt;0, S115*(T115^(2-N115)), S115*(U115^(N115 + 2)))</f>
        <v>21.808013738415703</v>
      </c>
      <c r="BG115" s="46">
        <f>BD115/BE115</f>
        <v>4.2606148653740119</v>
      </c>
      <c r="BH115" s="64">
        <f>BB115/BC115</f>
        <v>0.58865537389503175</v>
      </c>
      <c r="BI115" s="66">
        <v>22</v>
      </c>
      <c r="BJ115" s="66">
        <v>540</v>
      </c>
      <c r="BK115" s="66">
        <v>0</v>
      </c>
      <c r="BL115" s="10">
        <f>SUM(BI115:BK115)</f>
        <v>562</v>
      </c>
      <c r="BM115" s="15">
        <f>AY115*$D$157</f>
        <v>0</v>
      </c>
      <c r="BN115" s="9">
        <f>BM115-BL115</f>
        <v>-562</v>
      </c>
      <c r="BO115" s="48">
        <f>IF(BN115&gt;0,V115,W115)</f>
        <v>23.100884753498651</v>
      </c>
      <c r="BP115" s="48">
        <f xml:space="preserve"> IF(BN115 &gt;0, S115*T115^(2-N115), S115*U115^(N115+2))</f>
        <v>23.738918472475163</v>
      </c>
      <c r="BQ115" s="48">
        <f>IF(BN115&gt;0, S115*T115^(3-N115), S115*U115^(N115+3))</f>
        <v>24.394574331507989</v>
      </c>
      <c r="BR115" s="46">
        <f>BN115/BP115</f>
        <v>-23.67420405658449</v>
      </c>
      <c r="BS115" s="64" t="e">
        <f>BL115/BM115</f>
        <v>#DIV/0!</v>
      </c>
      <c r="BT115" s="16">
        <f>BB115+BL115+BV115</f>
        <v>742</v>
      </c>
      <c r="BU115" s="69">
        <f>BC115+BM115+BW115</f>
        <v>276.83564267652639</v>
      </c>
      <c r="BV115" s="66">
        <v>45</v>
      </c>
      <c r="BW115" s="15">
        <f>AZ115*$D$160</f>
        <v>47.499419842564755</v>
      </c>
      <c r="BX115" s="37">
        <f>BW115-BV115</f>
        <v>2.4994198425647554</v>
      </c>
      <c r="BY115" s="54">
        <f>BX115*(BX115&lt;&gt;0)</f>
        <v>2.4994198425647554</v>
      </c>
      <c r="BZ115" s="26">
        <f>BY115/$BY$152</f>
        <v>4.8532424127471028E-3</v>
      </c>
      <c r="CA115" s="47">
        <f>BZ115 * $BX$152</f>
        <v>2.4994198425647554</v>
      </c>
      <c r="CB115" s="48">
        <f>IF(CA115&gt;0, V115, W115)</f>
        <v>22.141457469115892</v>
      </c>
      <c r="CC115" s="48">
        <f>IF(BX115&gt;0, S115*T115^(2-N115), S115*U115^(N115+2))</f>
        <v>21.808013738415703</v>
      </c>
      <c r="CD115" s="65">
        <f>CA115/CB115</f>
        <v>0.11288416067691488</v>
      </c>
      <c r="CE115" s="66">
        <v>0</v>
      </c>
      <c r="CF115" s="15">
        <f>AZ115*$CE$155</f>
        <v>31.999871208402901</v>
      </c>
      <c r="CG115" s="37">
        <f>CF115-CE115</f>
        <v>31.999871208402901</v>
      </c>
      <c r="CH115" s="54">
        <f>CG115*(CG115&lt;&gt;0)</f>
        <v>31.999871208402901</v>
      </c>
      <c r="CI115" s="26">
        <f>CH115/$CH$152</f>
        <v>4.9789748262646476E-3</v>
      </c>
      <c r="CJ115" s="47">
        <f>CI115 * $CG$152</f>
        <v>31.999871208402897</v>
      </c>
      <c r="CK115" s="48">
        <f>IF(CA115&gt;0,V115,W115)</f>
        <v>22.141457469115892</v>
      </c>
      <c r="CL115" s="65">
        <f>CJ115/CK115</f>
        <v>1.44524682952954</v>
      </c>
      <c r="CM115" s="70">
        <f>N115</f>
        <v>0</v>
      </c>
      <c r="CN115" s="1">
        <f>BT115+BV115</f>
        <v>787</v>
      </c>
    </row>
    <row r="116" spans="1:92" x14ac:dyDescent="0.2">
      <c r="A116" s="30" t="s">
        <v>255</v>
      </c>
      <c r="B116">
        <v>0</v>
      </c>
      <c r="C116">
        <v>0</v>
      </c>
      <c r="D116">
        <v>0.11066719936076699</v>
      </c>
      <c r="E116">
        <v>0.88933280063923204</v>
      </c>
      <c r="F116">
        <v>0.38776321017083798</v>
      </c>
      <c r="G116">
        <v>0.38776321017083798</v>
      </c>
      <c r="H116">
        <v>0.21395737567906301</v>
      </c>
      <c r="I116">
        <v>5.9757626410363501E-2</v>
      </c>
      <c r="J116">
        <v>0.113073360804264</v>
      </c>
      <c r="K116">
        <v>0.20939362304107201</v>
      </c>
      <c r="L116">
        <v>0.74634232727190197</v>
      </c>
      <c r="M116">
        <v>-0.237990792953645</v>
      </c>
      <c r="N116" s="21">
        <v>0</v>
      </c>
      <c r="O116">
        <v>1.0012249575085901</v>
      </c>
      <c r="P116">
        <v>0.98747312182492697</v>
      </c>
      <c r="Q116">
        <v>1.0116725751836799</v>
      </c>
      <c r="R116">
        <v>0.99335343483411098</v>
      </c>
      <c r="S116">
        <v>209.80000305175699</v>
      </c>
      <c r="T116" s="27">
        <f>IF(C116,P116,R116)</f>
        <v>0.99335343483411098</v>
      </c>
      <c r="U116" s="27">
        <f>IF(D116 = 0,O116,Q116)</f>
        <v>1.0116725751836799</v>
      </c>
      <c r="V116" s="39">
        <f>S116*T116^(1-N116)</f>
        <v>208.40555365966978</v>
      </c>
      <c r="W116" s="38">
        <f>S116*U116^(N116+1)</f>
        <v>212.24890936091489</v>
      </c>
      <c r="X116" s="44">
        <f>0.5 * (D116-MAX($D$3:$D$151))/(MIN($D$3:$D$151)-MAX($D$3:$D$151)) + 0.75</f>
        <v>1.1957644929295621</v>
      </c>
      <c r="Y116" s="44">
        <f>AVERAGE(D116, F116, G116, H116, I116, J116, K116)</f>
        <v>0.21176794366245791</v>
      </c>
      <c r="Z116" s="22">
        <f>AI116^N116</f>
        <v>1</v>
      </c>
      <c r="AA116" s="22">
        <f>(Z116+AB116)/2</f>
        <v>1</v>
      </c>
      <c r="AB116" s="22">
        <f>AM116^N116</f>
        <v>1</v>
      </c>
      <c r="AC116" s="22">
        <v>1</v>
      </c>
      <c r="AD116" s="22">
        <v>1</v>
      </c>
      <c r="AE116" s="22">
        <v>1</v>
      </c>
      <c r="AF116" s="22">
        <f>PERCENTILE($L$2:$L$151, 0.05)</f>
        <v>-2.4581207071075768E-2</v>
      </c>
      <c r="AG116" s="22">
        <f>PERCENTILE($L$2:$L$151, 0.95)</f>
        <v>0.95085622292800409</v>
      </c>
      <c r="AH116" s="22">
        <f>MIN(MAX(L116,AF116), AG116)</f>
        <v>0.74634232727190197</v>
      </c>
      <c r="AI116" s="22">
        <f>AH116-$AH$152+1</f>
        <v>1.7709235343429777</v>
      </c>
      <c r="AJ116" s="22">
        <f>PERCENTILE($M$2:$M$151, 0.02)</f>
        <v>-1.1132593852637855</v>
      </c>
      <c r="AK116" s="22">
        <f>PERCENTILE($M$2:$M$151, 0.98)</f>
        <v>1.0497352809010159</v>
      </c>
      <c r="AL116" s="22">
        <f>MIN(MAX(M116,AJ116), AK116)</f>
        <v>-0.237990792953645</v>
      </c>
      <c r="AM116" s="22">
        <f>AL116-$AL$152 + 1</f>
        <v>1.8752685923101406</v>
      </c>
      <c r="AN116" s="46">
        <v>0</v>
      </c>
      <c r="AO116" s="51">
        <v>1</v>
      </c>
      <c r="AP116" s="51">
        <v>1</v>
      </c>
      <c r="AQ116" s="21">
        <v>1</v>
      </c>
      <c r="AR116" s="17">
        <f>(AI116^4)*AB116*AE116*AN116</f>
        <v>0</v>
      </c>
      <c r="AS116" s="17">
        <f>(AM116^4) *Z116*AC116*AO116*(M116 &gt; 0)</f>
        <v>0</v>
      </c>
      <c r="AT116" s="17">
        <f>(AM116^4)*AA116*AP116*AQ116</f>
        <v>12.366702686314573</v>
      </c>
      <c r="AU116" s="17">
        <f>MIN(AR116, 0.05*AR$152)</f>
        <v>0</v>
      </c>
      <c r="AV116" s="17">
        <f>MIN(AS116, 0.05*AS$152)</f>
        <v>0</v>
      </c>
      <c r="AW116" s="17">
        <f>MIN(AT116, 0.05*AT$152)</f>
        <v>12.366702686314573</v>
      </c>
      <c r="AX116" s="14">
        <f>AU116/$AU$152</f>
        <v>0</v>
      </c>
      <c r="AY116" s="14">
        <f>AV116/$AV$152</f>
        <v>0</v>
      </c>
      <c r="AZ116" s="67">
        <f>AW116/$AW$152</f>
        <v>3.6367918861754181E-3</v>
      </c>
      <c r="BA116" s="21">
        <f>N116</f>
        <v>0</v>
      </c>
      <c r="BB116" s="66">
        <v>0</v>
      </c>
      <c r="BC116" s="15">
        <f>$D$158*AX116</f>
        <v>0</v>
      </c>
      <c r="BD116" s="19">
        <f>BC116-BB116</f>
        <v>0</v>
      </c>
      <c r="BE116" s="63">
        <f>(IF(BD116 &gt; 0, V116, W116))</f>
        <v>212.24890936091489</v>
      </c>
      <c r="BF116" s="63">
        <f>IF(BD116&gt;0, S116*(T116^(2-N116)), S116*(U116^(N116 + 2)))</f>
        <v>214.72640071308425</v>
      </c>
      <c r="BG116" s="46">
        <f>BD116/BE116</f>
        <v>0</v>
      </c>
      <c r="BH116" s="64" t="e">
        <f>BB116/BC116</f>
        <v>#DIV/0!</v>
      </c>
      <c r="BI116" s="66">
        <v>0</v>
      </c>
      <c r="BJ116" s="66">
        <v>0</v>
      </c>
      <c r="BK116" s="66">
        <v>0</v>
      </c>
      <c r="BL116" s="10">
        <f>SUM(BI116:BK116)</f>
        <v>0</v>
      </c>
      <c r="BM116" s="15">
        <f>AY116*$D$157</f>
        <v>0</v>
      </c>
      <c r="BN116" s="9">
        <f>BM116-BL116</f>
        <v>0</v>
      </c>
      <c r="BO116" s="48">
        <f>IF(BN116&gt;0,V116,W116)</f>
        <v>212.24890936091489</v>
      </c>
      <c r="BP116" s="48">
        <f xml:space="preserve"> IF(BN116 &gt;0, S116*T116^(2-N116), S116*U116^(N116+2))</f>
        <v>214.72640071308425</v>
      </c>
      <c r="BQ116" s="48">
        <f>IF(BN116&gt;0, S116*T116^(3-N116), S116*U116^(N116+3))</f>
        <v>217.23281076932872</v>
      </c>
      <c r="BR116" s="46">
        <f>BN116/BP116</f>
        <v>0</v>
      </c>
      <c r="BS116" s="64" t="e">
        <f>BL116/BM116</f>
        <v>#DIV/0!</v>
      </c>
      <c r="BT116" s="16">
        <f>BB116+BL116+BV116</f>
        <v>0</v>
      </c>
      <c r="BU116" s="69">
        <f>BC116+BM116+BW116</f>
        <v>34.694994594113489</v>
      </c>
      <c r="BV116" s="66">
        <v>0</v>
      </c>
      <c r="BW116" s="15">
        <f>AZ116*$D$160</f>
        <v>34.694994594113489</v>
      </c>
      <c r="BX116" s="37">
        <f>BW116-BV116</f>
        <v>34.694994594113489</v>
      </c>
      <c r="BY116" s="54">
        <f>BX116*(BX116&lt;&gt;0)</f>
        <v>34.694994594113489</v>
      </c>
      <c r="BZ116" s="26">
        <f>BY116/$BY$152</f>
        <v>6.736892154196801E-2</v>
      </c>
      <c r="CA116" s="47">
        <f>BZ116 * $BX$152</f>
        <v>34.694994594113489</v>
      </c>
      <c r="CB116" s="48">
        <f>IF(CA116&gt;0, V116, W116)</f>
        <v>208.40555365966978</v>
      </c>
      <c r="CC116" s="48">
        <f>IF(BX116&gt;0, S116*T116^(2-N116), S116*U116^(N116+2))</f>
        <v>207.02037256633761</v>
      </c>
      <c r="CD116" s="65">
        <f>CA116/CB116</f>
        <v>0.16647826310219677</v>
      </c>
      <c r="CE116" s="66">
        <v>0</v>
      </c>
      <c r="CF116" s="15">
        <f>AZ116*$CE$155</f>
        <v>23.373661452449412</v>
      </c>
      <c r="CG116" s="37">
        <f>CF116-CE116</f>
        <v>23.373661452449412</v>
      </c>
      <c r="CH116" s="54">
        <f>CG116*(CG116&lt;&gt;0)</f>
        <v>23.373661452449412</v>
      </c>
      <c r="CI116" s="26">
        <f>CH116/$CH$152</f>
        <v>3.6367918861754168E-3</v>
      </c>
      <c r="CJ116" s="47">
        <f>CI116 * $CG$152</f>
        <v>23.373661452449412</v>
      </c>
      <c r="CK116" s="48">
        <f>IF(CA116&gt;0,V116,W116)</f>
        <v>208.40555365966978</v>
      </c>
      <c r="CL116" s="65">
        <f>CJ116/CK116</f>
        <v>0.11215469569788454</v>
      </c>
      <c r="CM116" s="70">
        <f>N116</f>
        <v>0</v>
      </c>
      <c r="CN116" s="1">
        <f>BT116+BV116</f>
        <v>0</v>
      </c>
    </row>
    <row r="117" spans="1:92" x14ac:dyDescent="0.2">
      <c r="A117" s="30" t="s">
        <v>191</v>
      </c>
      <c r="B117">
        <v>0</v>
      </c>
      <c r="C117">
        <v>0</v>
      </c>
      <c r="D117">
        <v>0.11452728670253599</v>
      </c>
      <c r="E117">
        <v>0.88547271329746302</v>
      </c>
      <c r="F117">
        <v>9.1254752851711002E-2</v>
      </c>
      <c r="G117">
        <v>9.1254752851711002E-2</v>
      </c>
      <c r="H117">
        <v>0.14693534844668299</v>
      </c>
      <c r="I117">
        <v>2.8547439126784199E-2</v>
      </c>
      <c r="J117">
        <v>6.4765947189510897E-2</v>
      </c>
      <c r="K117">
        <v>7.6877828429175801E-2</v>
      </c>
      <c r="L117">
        <v>0.55215911249330696</v>
      </c>
      <c r="M117">
        <v>-0.42606581667440502</v>
      </c>
      <c r="N117" s="21">
        <v>0</v>
      </c>
      <c r="O117">
        <v>1.00746720597532</v>
      </c>
      <c r="P117">
        <v>0.98303352301637903</v>
      </c>
      <c r="Q117">
        <v>1.01877888156487</v>
      </c>
      <c r="R117">
        <v>0.98025704752683795</v>
      </c>
      <c r="S117">
        <v>45.849998474121001</v>
      </c>
      <c r="T117" s="27">
        <f>IF(C117,P117,R117)</f>
        <v>0.98025704752683795</v>
      </c>
      <c r="U117" s="27">
        <f>IF(D117 = 0,O117,Q117)</f>
        <v>1.01877888156487</v>
      </c>
      <c r="V117" s="39">
        <f>S117*T117^(1-N117)</f>
        <v>44.944784133351881</v>
      </c>
      <c r="W117" s="38">
        <f>S117*U117^(N117+1)</f>
        <v>46.711010165215988</v>
      </c>
      <c r="X117" s="44">
        <f>0.5 * (D117-MAX($D$3:$D$151))/(MIN($D$3:$D$151)-MAX($D$3:$D$151)) + 0.75</f>
        <v>1.1937131060464719</v>
      </c>
      <c r="Y117" s="44">
        <f>AVERAGE(D117, F117, G117, H117, I117, J117, K117)</f>
        <v>8.7737622228301698E-2</v>
      </c>
      <c r="Z117" s="22">
        <f>AI117^N117</f>
        <v>1</v>
      </c>
      <c r="AA117" s="22">
        <f>(Z117+AB117)/2</f>
        <v>1</v>
      </c>
      <c r="AB117" s="22">
        <f>AM117^N117</f>
        <v>1</v>
      </c>
      <c r="AC117" s="22">
        <v>1</v>
      </c>
      <c r="AD117" s="22">
        <v>1</v>
      </c>
      <c r="AE117" s="22">
        <v>1</v>
      </c>
      <c r="AF117" s="22">
        <f>PERCENTILE($L$2:$L$151, 0.05)</f>
        <v>-2.4581207071075768E-2</v>
      </c>
      <c r="AG117" s="22">
        <f>PERCENTILE($L$2:$L$151, 0.95)</f>
        <v>0.95085622292800409</v>
      </c>
      <c r="AH117" s="22">
        <f>MIN(MAX(L117,AF117), AG117)</f>
        <v>0.55215911249330696</v>
      </c>
      <c r="AI117" s="22">
        <f>AH117-$AH$152+1</f>
        <v>1.5767403195643828</v>
      </c>
      <c r="AJ117" s="22">
        <f>PERCENTILE($M$2:$M$151, 0.02)</f>
        <v>-1.1132593852637855</v>
      </c>
      <c r="AK117" s="22">
        <f>PERCENTILE($M$2:$M$151, 0.98)</f>
        <v>1.0497352809010159</v>
      </c>
      <c r="AL117" s="22">
        <f>MIN(MAX(M117,AJ117), AK117)</f>
        <v>-0.42606581667440502</v>
      </c>
      <c r="AM117" s="22">
        <f>AL117-$AL$152 + 1</f>
        <v>1.6871935685893806</v>
      </c>
      <c r="AN117" s="46">
        <v>1</v>
      </c>
      <c r="AO117" s="51">
        <v>1</v>
      </c>
      <c r="AP117" s="51">
        <v>1</v>
      </c>
      <c r="AQ117" s="21">
        <v>1</v>
      </c>
      <c r="AR117" s="17">
        <f>(AI117^4)*AB117*AE117*AN117</f>
        <v>6.1807431078182153</v>
      </c>
      <c r="AS117" s="17">
        <f>(AM117^4) *Z117*AC117*AO117*(M117 &gt; 0)</f>
        <v>0</v>
      </c>
      <c r="AT117" s="17">
        <f>(AM117^4)*AA117*AP117*AQ117</f>
        <v>8.1032575959218427</v>
      </c>
      <c r="AU117" s="17">
        <f>MIN(AR117, 0.05*AR$152)</f>
        <v>6.1807431078182153</v>
      </c>
      <c r="AV117" s="17">
        <f>MIN(AS117, 0.05*AS$152)</f>
        <v>0</v>
      </c>
      <c r="AW117" s="17">
        <f>MIN(AT117, 0.05*AT$152)</f>
        <v>8.1032575959218427</v>
      </c>
      <c r="AX117" s="14">
        <f>AU117/$AU$152</f>
        <v>1.1096597582994E-2</v>
      </c>
      <c r="AY117" s="14">
        <f>AV117/$AV$152</f>
        <v>0</v>
      </c>
      <c r="AZ117" s="67">
        <f>AW117/$AW$152</f>
        <v>2.3830007257351037E-3</v>
      </c>
      <c r="BA117" s="21">
        <f>N117</f>
        <v>0</v>
      </c>
      <c r="BB117" s="66">
        <v>1513</v>
      </c>
      <c r="BC117" s="15">
        <f>$D$158*AX117</f>
        <v>1417.4682786540707</v>
      </c>
      <c r="BD117" s="19">
        <f>BC117-BB117</f>
        <v>-95.531721345929327</v>
      </c>
      <c r="BE117" s="63">
        <f>(IF(BD117 &gt; 0, V117, W117))</f>
        <v>46.711010165215988</v>
      </c>
      <c r="BF117" s="63">
        <f>IF(BD117&gt;0, S117*(T117^(2-N117)), S117*(U117^(N117 + 2)))</f>
        <v>47.588190692884012</v>
      </c>
      <c r="BG117" s="46">
        <f>BD117/BE117</f>
        <v>-2.0451649623511754</v>
      </c>
      <c r="BH117" s="64">
        <f>BB117/BC117</f>
        <v>1.067396020626747</v>
      </c>
      <c r="BI117" s="66">
        <v>92</v>
      </c>
      <c r="BJ117" s="66">
        <v>0</v>
      </c>
      <c r="BK117" s="66">
        <v>0</v>
      </c>
      <c r="BL117" s="10">
        <f>SUM(BI117:BK117)</f>
        <v>92</v>
      </c>
      <c r="BM117" s="15">
        <f>AY117*$D$157</f>
        <v>0</v>
      </c>
      <c r="BN117" s="9">
        <f>BM117-BL117</f>
        <v>-92</v>
      </c>
      <c r="BO117" s="48">
        <f>IF(BN117&gt;0,V117,W117)</f>
        <v>46.711010165215988</v>
      </c>
      <c r="BP117" s="48">
        <f xml:space="preserve"> IF(BN117 &gt;0, S117*T117^(2-N117), S117*U117^(N117+2))</f>
        <v>47.588190692884012</v>
      </c>
      <c r="BQ117" s="48">
        <f>IF(BN117&gt;0, S117*T117^(3-N117), S117*U117^(N117+3))</f>
        <v>48.481843689792129</v>
      </c>
      <c r="BR117" s="46">
        <f>BN117/BP117</f>
        <v>-1.9332527389774665</v>
      </c>
      <c r="BS117" s="64" t="e">
        <f>BL117/BM117</f>
        <v>#DIV/0!</v>
      </c>
      <c r="BT117" s="16">
        <f>BB117+BL117+BV117</f>
        <v>1605</v>
      </c>
      <c r="BU117" s="69">
        <f>BC117+BM117+BW117</f>
        <v>1440.2021055775836</v>
      </c>
      <c r="BV117" s="66">
        <v>0</v>
      </c>
      <c r="BW117" s="15">
        <f>AZ117*$D$160</f>
        <v>22.73382692351289</v>
      </c>
      <c r="BX117" s="37">
        <f>BW117-BV117</f>
        <v>22.73382692351289</v>
      </c>
      <c r="BY117" s="54">
        <f>BX117*(BX117&lt;&gt;0)</f>
        <v>22.73382692351289</v>
      </c>
      <c r="BZ117" s="26">
        <f>BY117/$BY$152</f>
        <v>4.4143353249539642E-2</v>
      </c>
      <c r="CA117" s="47">
        <f>BZ117 * $BX$152</f>
        <v>22.73382692351289</v>
      </c>
      <c r="CB117" s="48">
        <f>IF(CA117&gt;0, V117, W117)</f>
        <v>44.944784133351881</v>
      </c>
      <c r="CC117" s="48">
        <f>IF(BX117&gt;0, S117*T117^(2-N117), S117*U117^(N117+2))</f>
        <v>44.057441396290585</v>
      </c>
      <c r="CD117" s="65">
        <f>CA117/CB117</f>
        <v>0.50581680081188662</v>
      </c>
      <c r="CE117" s="66">
        <v>0</v>
      </c>
      <c r="CF117" s="15">
        <f>AZ117*$CE$155</f>
        <v>15.315545664299512</v>
      </c>
      <c r="CG117" s="37">
        <f>CF117-CE117</f>
        <v>15.315545664299512</v>
      </c>
      <c r="CH117" s="54">
        <f>CG117*(CG117&lt;&gt;0)</f>
        <v>15.315545664299512</v>
      </c>
      <c r="CI117" s="26">
        <f>CH117/$CH$152</f>
        <v>2.3830007257351032E-3</v>
      </c>
      <c r="CJ117" s="47">
        <f>CI117 * $CG$152</f>
        <v>15.315545664299513</v>
      </c>
      <c r="CK117" s="48">
        <f>IF(CA117&gt;0,V117,W117)</f>
        <v>44.944784133351881</v>
      </c>
      <c r="CL117" s="65">
        <f>CJ117/CK117</f>
        <v>0.34076358268532447</v>
      </c>
      <c r="CM117" s="70">
        <f>N117</f>
        <v>0</v>
      </c>
      <c r="CN117" s="1">
        <f>BT117+BV117</f>
        <v>1605</v>
      </c>
    </row>
    <row r="118" spans="1:92" x14ac:dyDescent="0.2">
      <c r="A118" s="30" t="s">
        <v>192</v>
      </c>
      <c r="B118">
        <v>0</v>
      </c>
      <c r="C118">
        <v>0</v>
      </c>
      <c r="D118">
        <v>0.31698973774230299</v>
      </c>
      <c r="E118">
        <v>0.68301026225769601</v>
      </c>
      <c r="F118">
        <v>0.26374859708192999</v>
      </c>
      <c r="G118">
        <v>0.26374859708192999</v>
      </c>
      <c r="H118">
        <v>0.572359843546284</v>
      </c>
      <c r="I118">
        <v>0.27770534550195503</v>
      </c>
      <c r="J118">
        <v>0.398682063934993</v>
      </c>
      <c r="K118">
        <v>0.32427123684437797</v>
      </c>
      <c r="L118">
        <v>0.24926351982161299</v>
      </c>
      <c r="M118">
        <v>-0.34218418025390701</v>
      </c>
      <c r="N118" s="21">
        <v>0</v>
      </c>
      <c r="O118">
        <v>1.00538185700215</v>
      </c>
      <c r="P118">
        <v>0.97841530500384699</v>
      </c>
      <c r="Q118">
        <v>1.03476598249304</v>
      </c>
      <c r="R118">
        <v>0.998179180169256</v>
      </c>
      <c r="S118">
        <v>24.190000534057599</v>
      </c>
      <c r="T118" s="27">
        <f>IF(C118,P118,R118)</f>
        <v>0.998179180169256</v>
      </c>
      <c r="U118" s="27">
        <f>IF(D118 = 0,O118,Q118)</f>
        <v>1.03476598249304</v>
      </c>
      <c r="V118" s="39">
        <f>S118*T118^(1-N118)</f>
        <v>24.145954901379479</v>
      </c>
      <c r="W118" s="38">
        <f>S118*U118^(N118+1)</f>
        <v>25.030989669131273</v>
      </c>
      <c r="X118" s="44">
        <f>0.5 * (D118-MAX($D$3:$D$151))/(MIN($D$3:$D$151)-MAX($D$3:$D$151)) + 0.75</f>
        <v>1.0861174016987603</v>
      </c>
      <c r="Y118" s="44">
        <f>AVERAGE(D118, F118, G118, H118, I118, J118, K118)</f>
        <v>0.34535791739053895</v>
      </c>
      <c r="Z118" s="22">
        <f>AI118^N118</f>
        <v>1</v>
      </c>
      <c r="AA118" s="22">
        <f>(Z118+AB118)/2</f>
        <v>1</v>
      </c>
      <c r="AB118" s="22">
        <f>AM118^N118</f>
        <v>1</v>
      </c>
      <c r="AC118" s="22">
        <v>1</v>
      </c>
      <c r="AD118" s="22">
        <v>1</v>
      </c>
      <c r="AE118" s="22">
        <v>1</v>
      </c>
      <c r="AF118" s="22">
        <f>PERCENTILE($L$2:$L$151, 0.05)</f>
        <v>-2.4581207071075768E-2</v>
      </c>
      <c r="AG118" s="22">
        <f>PERCENTILE($L$2:$L$151, 0.95)</f>
        <v>0.95085622292800409</v>
      </c>
      <c r="AH118" s="22">
        <f>MIN(MAX(L118,AF118), AG118)</f>
        <v>0.24926351982161299</v>
      </c>
      <c r="AI118" s="22">
        <f>AH118-$AH$152+1</f>
        <v>1.2738447268926887</v>
      </c>
      <c r="AJ118" s="22">
        <f>PERCENTILE($M$2:$M$151, 0.02)</f>
        <v>-1.1132593852637855</v>
      </c>
      <c r="AK118" s="22">
        <f>PERCENTILE($M$2:$M$151, 0.98)</f>
        <v>1.0497352809010159</v>
      </c>
      <c r="AL118" s="22">
        <f>MIN(MAX(M118,AJ118), AK118)</f>
        <v>-0.34218418025390701</v>
      </c>
      <c r="AM118" s="22">
        <f>AL118-$AL$152 + 1</f>
        <v>1.7710752050098786</v>
      </c>
      <c r="AN118" s="46">
        <v>1</v>
      </c>
      <c r="AO118" s="51">
        <v>1</v>
      </c>
      <c r="AP118" s="51">
        <v>1</v>
      </c>
      <c r="AQ118" s="21">
        <v>1</v>
      </c>
      <c r="AR118" s="17">
        <f>(AI118^4)*AB118*AE118*AN118</f>
        <v>2.6330916423537558</v>
      </c>
      <c r="AS118" s="17">
        <f>(AM118^4) *Z118*AC118*AO118*(M118 &gt; 0)</f>
        <v>0</v>
      </c>
      <c r="AT118" s="17">
        <f>(AM118^4)*AA118*AP118*AQ118</f>
        <v>9.8389331990435256</v>
      </c>
      <c r="AU118" s="17">
        <f>MIN(AR118, 0.05*AR$152)</f>
        <v>2.6330916423537558</v>
      </c>
      <c r="AV118" s="17">
        <f>MIN(AS118, 0.05*AS$152)</f>
        <v>0</v>
      </c>
      <c r="AW118" s="17">
        <f>MIN(AT118, 0.05*AT$152)</f>
        <v>9.8389331990435256</v>
      </c>
      <c r="AX118" s="14">
        <f>AU118/$AU$152</f>
        <v>4.7273212694093651E-3</v>
      </c>
      <c r="AY118" s="14">
        <f>AV118/$AV$152</f>
        <v>0</v>
      </c>
      <c r="AZ118" s="67">
        <f>AW118/$AW$152</f>
        <v>2.8934270787071828E-3</v>
      </c>
      <c r="BA118" s="21">
        <f>N118</f>
        <v>0</v>
      </c>
      <c r="BB118" s="66">
        <v>629</v>
      </c>
      <c r="BC118" s="15">
        <f>$D$158*AX118</f>
        <v>603.86329163308289</v>
      </c>
      <c r="BD118" s="19">
        <f>BC118-BB118</f>
        <v>-25.136708366917105</v>
      </c>
      <c r="BE118" s="63">
        <f>(IF(BD118 &gt; 0, V118, W118))</f>
        <v>25.030989669131273</v>
      </c>
      <c r="BF118" s="63">
        <f>IF(BD118&gt;0, S118*(T118^(2-N118)), S118*(U118^(N118 + 2)))</f>
        <v>25.901216617751757</v>
      </c>
      <c r="BG118" s="46">
        <f>BD118/BE118</f>
        <v>-1.004223512501234</v>
      </c>
      <c r="BH118" s="64">
        <f>BB118/BC118</f>
        <v>1.0416264885036108</v>
      </c>
      <c r="BI118" s="66">
        <v>0</v>
      </c>
      <c r="BJ118" s="66">
        <v>24</v>
      </c>
      <c r="BK118" s="66">
        <v>0</v>
      </c>
      <c r="BL118" s="10">
        <f>SUM(BI118:BK118)</f>
        <v>24</v>
      </c>
      <c r="BM118" s="15">
        <f>AY118*$D$157</f>
        <v>0</v>
      </c>
      <c r="BN118" s="9">
        <f>BM118-BL118</f>
        <v>-24</v>
      </c>
      <c r="BO118" s="48">
        <f>IF(BN118&gt;0,V118,W118)</f>
        <v>25.030989669131273</v>
      </c>
      <c r="BP118" s="48">
        <f xml:space="preserve"> IF(BN118 &gt;0, S118*T118^(2-N118), S118*U118^(N118+2))</f>
        <v>25.901216617751757</v>
      </c>
      <c r="BQ118" s="48">
        <f>IF(BN118&gt;0, S118*T118^(3-N118), S118*U118^(N118+3))</f>
        <v>26.801697861232952</v>
      </c>
      <c r="BR118" s="46">
        <f>BN118/BP118</f>
        <v>-0.92659740097116783</v>
      </c>
      <c r="BS118" s="64" t="e">
        <f>BL118/BM118</f>
        <v>#DIV/0!</v>
      </c>
      <c r="BT118" s="16">
        <f>BB118+BL118+BV118</f>
        <v>653</v>
      </c>
      <c r="BU118" s="69">
        <f>BC118+BM118+BW118</f>
        <v>631.46658596394946</v>
      </c>
      <c r="BV118" s="66">
        <v>0</v>
      </c>
      <c r="BW118" s="15">
        <f>AZ118*$D$160</f>
        <v>27.603294330866525</v>
      </c>
      <c r="BX118" s="37">
        <f>BW118-BV118</f>
        <v>27.603294330866525</v>
      </c>
      <c r="BY118" s="54">
        <f>BX118*(BX118&lt;&gt;0)</f>
        <v>27.603294330866525</v>
      </c>
      <c r="BZ118" s="26">
        <f>BY118/$BY$152</f>
        <v>5.3598629768672926E-2</v>
      </c>
      <c r="CA118" s="47">
        <f>BZ118 * $BX$152</f>
        <v>27.603294330866525</v>
      </c>
      <c r="CB118" s="48">
        <f>IF(CA118&gt;0, V118, W118)</f>
        <v>24.145954901379479</v>
      </c>
      <c r="CC118" s="48">
        <f>IF(BX118&gt;0, S118*T118^(2-N118), S118*U118^(N118+2))</f>
        <v>24.101989467862797</v>
      </c>
      <c r="CD118" s="65">
        <f>CA118/CB118</f>
        <v>1.1431850363180098</v>
      </c>
      <c r="CE118" s="66">
        <v>0</v>
      </c>
      <c r="CF118" s="15">
        <f>AZ118*$CE$155</f>
        <v>18.596055834851065</v>
      </c>
      <c r="CG118" s="37">
        <f>CF118-CE118</f>
        <v>18.596055834851065</v>
      </c>
      <c r="CH118" s="54">
        <f>CG118*(CG118&lt;&gt;0)</f>
        <v>18.596055834851065</v>
      </c>
      <c r="CI118" s="26">
        <f>CH118/$CH$152</f>
        <v>2.8934270787071819E-3</v>
      </c>
      <c r="CJ118" s="47">
        <f>CI118 * $CG$152</f>
        <v>18.596055834851065</v>
      </c>
      <c r="CK118" s="48">
        <f>IF(CA118&gt;0,V118,W118)</f>
        <v>24.145954901379479</v>
      </c>
      <c r="CL118" s="65">
        <f>CJ118/CK118</f>
        <v>0.7701520155572168</v>
      </c>
      <c r="CM118" s="70">
        <f>N118</f>
        <v>0</v>
      </c>
      <c r="CN118" s="1">
        <f>BT118+BV118</f>
        <v>653</v>
      </c>
    </row>
    <row r="119" spans="1:92" x14ac:dyDescent="0.2">
      <c r="A119" s="30" t="s">
        <v>210</v>
      </c>
      <c r="B119">
        <v>0</v>
      </c>
      <c r="C119">
        <v>0</v>
      </c>
      <c r="D119">
        <v>0.14702357171394301</v>
      </c>
      <c r="E119">
        <v>0.85297642828605602</v>
      </c>
      <c r="F119">
        <v>0.16805721096543499</v>
      </c>
      <c r="G119">
        <v>0.16805721096543499</v>
      </c>
      <c r="H119">
        <v>3.15503552026744E-2</v>
      </c>
      <c r="I119">
        <v>5.3489343919765897E-2</v>
      </c>
      <c r="J119">
        <v>4.1080503894507299E-2</v>
      </c>
      <c r="K119">
        <v>8.3089559570174595E-2</v>
      </c>
      <c r="L119">
        <v>0.48543693342882999</v>
      </c>
      <c r="M119">
        <v>0.63032720139310205</v>
      </c>
      <c r="N119" s="21">
        <v>0</v>
      </c>
      <c r="O119">
        <v>1.00327102475754</v>
      </c>
      <c r="P119">
        <v>0.99680365609982402</v>
      </c>
      <c r="Q119">
        <v>1.0215890786077899</v>
      </c>
      <c r="R119">
        <v>1.0049327306795901</v>
      </c>
      <c r="S119">
        <v>1.91999995708465</v>
      </c>
      <c r="T119" s="27">
        <f>IF(C119,P119,R119)</f>
        <v>1.0049327306795901</v>
      </c>
      <c r="U119" s="27">
        <f>IF(D119 = 0,O119,Q119)</f>
        <v>1.0215890786077899</v>
      </c>
      <c r="V119" s="39">
        <f>S119*T119^(1-N119)</f>
        <v>1.9294707997777731</v>
      </c>
      <c r="W119" s="38">
        <f>S119*U119^(N119+1)</f>
        <v>1.9614509870851038</v>
      </c>
      <c r="X119" s="44">
        <f>0.5 * (D119-MAX($D$3:$D$151))/(MIN($D$3:$D$151)-MAX($D$3:$D$151)) + 0.75</f>
        <v>1.1764434313165162</v>
      </c>
      <c r="Y119" s="44">
        <f>AVERAGE(D119, F119, G119, H119, I119, J119, K119)</f>
        <v>9.8906822318847884E-2</v>
      </c>
      <c r="Z119" s="22">
        <f>AI119^N119</f>
        <v>1</v>
      </c>
      <c r="AA119" s="22">
        <f>(Z119+AB119)/2</f>
        <v>1</v>
      </c>
      <c r="AB119" s="22">
        <f>AM119^N119</f>
        <v>1</v>
      </c>
      <c r="AC119" s="22">
        <v>1</v>
      </c>
      <c r="AD119" s="22">
        <v>1</v>
      </c>
      <c r="AE119" s="22">
        <v>1</v>
      </c>
      <c r="AF119" s="22">
        <f>PERCENTILE($L$2:$L$151, 0.05)</f>
        <v>-2.4581207071075768E-2</v>
      </c>
      <c r="AG119" s="22">
        <f>PERCENTILE($L$2:$L$151, 0.95)</f>
        <v>0.95085622292800409</v>
      </c>
      <c r="AH119" s="22">
        <f>MIN(MAX(L119,AF119), AG119)</f>
        <v>0.48543693342882999</v>
      </c>
      <c r="AI119" s="22">
        <f>AH119-$AH$152+1</f>
        <v>1.5100181404999058</v>
      </c>
      <c r="AJ119" s="22">
        <f>PERCENTILE($M$2:$M$151, 0.02)</f>
        <v>-1.1132593852637855</v>
      </c>
      <c r="AK119" s="22">
        <f>PERCENTILE($M$2:$M$151, 0.98)</f>
        <v>1.0497352809010159</v>
      </c>
      <c r="AL119" s="22">
        <f>MIN(MAX(M119,AJ119), AK119)</f>
        <v>0.63032720139310205</v>
      </c>
      <c r="AM119" s="22">
        <f>AL119-$AL$152 + 1</f>
        <v>2.7435865866568876</v>
      </c>
      <c r="AN119" s="46">
        <v>0</v>
      </c>
      <c r="AO119" s="74">
        <v>0.39</v>
      </c>
      <c r="AP119" s="51">
        <v>0.76</v>
      </c>
      <c r="AQ119" s="50">
        <v>1</v>
      </c>
      <c r="AR119" s="17">
        <f>(AI119^4)*AB119*AE119*AN119</f>
        <v>0</v>
      </c>
      <c r="AS119" s="17">
        <f>(AM119^4) *Z119*AC119*AO119*(M119 &gt; 0)</f>
        <v>22.097304015576093</v>
      </c>
      <c r="AT119" s="17">
        <f>(AM119^4)*AA119*AP119*AQ119</f>
        <v>43.061412953430334</v>
      </c>
      <c r="AU119" s="17">
        <f>MIN(AR119, 0.05*AR$152)</f>
        <v>0</v>
      </c>
      <c r="AV119" s="17">
        <f>MIN(AS119, 0.05*AS$152)</f>
        <v>22.097304015576093</v>
      </c>
      <c r="AW119" s="17">
        <f>MIN(AT119, 0.05*AT$152)</f>
        <v>43.061412953430334</v>
      </c>
      <c r="AX119" s="14">
        <f>AU119/$AU$152</f>
        <v>0</v>
      </c>
      <c r="AY119" s="14">
        <f>AV119/$AV$152</f>
        <v>1.4389457554343472E-2</v>
      </c>
      <c r="AZ119" s="67">
        <f>AW119/$AW$152</f>
        <v>1.2663472326345284E-2</v>
      </c>
      <c r="BA119" s="21">
        <f>N119</f>
        <v>0</v>
      </c>
      <c r="BB119" s="66">
        <v>0</v>
      </c>
      <c r="BC119" s="15">
        <f>$D$158*AX119</f>
        <v>0</v>
      </c>
      <c r="BD119" s="19">
        <f>BC119-BB119</f>
        <v>0</v>
      </c>
      <c r="BE119" s="63">
        <f>(IF(BD119 &gt; 0, V119, W119))</f>
        <v>1.9614509870851038</v>
      </c>
      <c r="BF119" s="63">
        <f>IF(BD119&gt;0, S119*(T119^(2-N119)), S119*(U119^(N119 + 2)))</f>
        <v>2.0037969066306109</v>
      </c>
      <c r="BG119" s="46">
        <f>BD119/BE119</f>
        <v>0</v>
      </c>
      <c r="BH119" s="64" t="e">
        <f>BB119/BC119</f>
        <v>#DIV/0!</v>
      </c>
      <c r="BI119" s="66">
        <v>0</v>
      </c>
      <c r="BJ119" s="66">
        <v>468</v>
      </c>
      <c r="BK119" s="66">
        <v>0</v>
      </c>
      <c r="BL119" s="10">
        <f>SUM(BI119:BK119)</f>
        <v>468</v>
      </c>
      <c r="BM119" s="15">
        <f>AY119*$D$157</f>
        <v>2610.218821442797</v>
      </c>
      <c r="BN119" s="9">
        <f>BM119-BL119</f>
        <v>2142.218821442797</v>
      </c>
      <c r="BO119" s="48">
        <f>IF(BN119&gt;0,V119,W119)</f>
        <v>1.9294707997777731</v>
      </c>
      <c r="BP119" s="48">
        <f xml:space="preserve"> IF(BN119 &gt;0, S119*T119^(2-N119), S119*U119^(N119+2))</f>
        <v>1.9389883595872099</v>
      </c>
      <c r="BQ119" s="48">
        <f>IF(BN119&gt;0, S119*T119^(3-N119), S119*U119^(N119+3))</f>
        <v>1.948552866955914</v>
      </c>
      <c r="BR119" s="46">
        <f>BN119/BP119</f>
        <v>1104.812626053543</v>
      </c>
      <c r="BS119" s="64">
        <f>BL119/BM119</f>
        <v>0.17929531277431876</v>
      </c>
      <c r="BT119" s="16">
        <f>BB119+BL119+BV119</f>
        <v>577</v>
      </c>
      <c r="BU119" s="69">
        <f>BC119+BM119+BW119</f>
        <v>2731.0283474361308</v>
      </c>
      <c r="BV119" s="66">
        <v>109</v>
      </c>
      <c r="BW119" s="15">
        <f>AZ119*$D$160</f>
        <v>120.80952599333402</v>
      </c>
      <c r="BX119" s="37">
        <f>BW119-BV119</f>
        <v>11.80952599333402</v>
      </c>
      <c r="BY119" s="54">
        <f>BX119*(BX119&lt;&gt;0)</f>
        <v>11.80952599333402</v>
      </c>
      <c r="BZ119" s="26">
        <f>BY119/$BY$152</f>
        <v>2.2931118433658318E-2</v>
      </c>
      <c r="CA119" s="47">
        <f>BZ119 * $BX$152</f>
        <v>11.80952599333402</v>
      </c>
      <c r="CB119" s="48">
        <f>IF(CA119&gt;0, V119, W119)</f>
        <v>1.9294707997777731</v>
      </c>
      <c r="CC119" s="48">
        <f>IF(BX119&gt;0, S119*T119^(2-N119), S119*U119^(N119+2))</f>
        <v>1.9389883595872099</v>
      </c>
      <c r="CD119" s="65">
        <f>CA119/CB119</f>
        <v>6.12060363634121</v>
      </c>
      <c r="CE119" s="66">
        <v>0</v>
      </c>
      <c r="CF119" s="15">
        <f>AZ119*$CE$155</f>
        <v>81.388136641421141</v>
      </c>
      <c r="CG119" s="37">
        <f>CF119-CE119</f>
        <v>81.388136641421141</v>
      </c>
      <c r="CH119" s="54">
        <f>CG119*(CG119&lt;&gt;0)</f>
        <v>81.388136641421141</v>
      </c>
      <c r="CI119" s="26">
        <f>CH119/$CH$152</f>
        <v>1.2663472326345281E-2</v>
      </c>
      <c r="CJ119" s="47">
        <f>CI119 * $CG$152</f>
        <v>81.388136641421141</v>
      </c>
      <c r="CK119" s="48">
        <f>IF(CA119&gt;0,V119,W119)</f>
        <v>1.9294707997777731</v>
      </c>
      <c r="CL119" s="65">
        <f>CJ119/CK119</f>
        <v>42.181585049535357</v>
      </c>
      <c r="CM119" s="70">
        <f>N119</f>
        <v>0</v>
      </c>
      <c r="CN119" s="1">
        <f>BT119+BV119</f>
        <v>686</v>
      </c>
    </row>
    <row r="120" spans="1:92" x14ac:dyDescent="0.2">
      <c r="A120" s="30" t="s">
        <v>261</v>
      </c>
      <c r="B120">
        <v>0</v>
      </c>
      <c r="C120">
        <v>0</v>
      </c>
      <c r="D120">
        <v>0.10004066693777899</v>
      </c>
      <c r="E120">
        <v>0.89995933306221998</v>
      </c>
      <c r="F120">
        <v>0.27638391079251201</v>
      </c>
      <c r="G120">
        <v>0.27638391079251201</v>
      </c>
      <c r="H120">
        <v>0.12912661930631</v>
      </c>
      <c r="I120">
        <v>0.173840367739239</v>
      </c>
      <c r="J120">
        <v>0.14982462743198699</v>
      </c>
      <c r="K120">
        <v>0.20349230074546701</v>
      </c>
      <c r="L120">
        <v>1.1848963507230901</v>
      </c>
      <c r="M120">
        <v>1.0488007883631001</v>
      </c>
      <c r="N120" s="21">
        <v>0</v>
      </c>
      <c r="O120">
        <v>1</v>
      </c>
      <c r="P120">
        <v>0.99905660462235102</v>
      </c>
      <c r="Q120">
        <v>1.0041405248899899</v>
      </c>
      <c r="R120">
        <v>1</v>
      </c>
      <c r="S120">
        <v>0.56529998779296797</v>
      </c>
      <c r="T120" s="27">
        <f>IF(C120,P120,R120)</f>
        <v>1</v>
      </c>
      <c r="U120" s="27">
        <f>IF(D120 = 0,O120,Q120)</f>
        <v>1.0041405248899899</v>
      </c>
      <c r="V120" s="39">
        <f>S120*T120^(1-N120)</f>
        <v>0.56529998779296797</v>
      </c>
      <c r="W120" s="38">
        <f>S120*U120^(N120+1)</f>
        <v>0.56764062646273572</v>
      </c>
      <c r="X120" s="44">
        <f>0.5 * (D120-MAX($D$3:$D$151))/(MIN($D$3:$D$151)-MAX($D$3:$D$151)) + 0.75</f>
        <v>1.2014118079499687</v>
      </c>
      <c r="Y120" s="44">
        <f>AVERAGE(D120, F120, G120, H120, I120, J120, K120)</f>
        <v>0.18701320053511514</v>
      </c>
      <c r="Z120" s="22">
        <f>AI120^N120</f>
        <v>1</v>
      </c>
      <c r="AA120" s="22">
        <f>(Z120+AB120)/2</f>
        <v>1</v>
      </c>
      <c r="AB120" s="22">
        <f>AM120^N120</f>
        <v>1</v>
      </c>
      <c r="AC120" s="22">
        <v>1</v>
      </c>
      <c r="AD120" s="22">
        <v>1</v>
      </c>
      <c r="AE120" s="22">
        <v>1</v>
      </c>
      <c r="AF120" s="22">
        <f>PERCENTILE($L$2:$L$151, 0.05)</f>
        <v>-2.4581207071075768E-2</v>
      </c>
      <c r="AG120" s="22">
        <f>PERCENTILE($L$2:$L$151, 0.95)</f>
        <v>0.95085622292800409</v>
      </c>
      <c r="AH120" s="22">
        <f>MIN(MAX(L120,AF120), AG120)</f>
        <v>0.95085622292800409</v>
      </c>
      <c r="AI120" s="22">
        <f>AH120-$AH$152+1</f>
        <v>1.9754374299990798</v>
      </c>
      <c r="AJ120" s="22">
        <f>PERCENTILE($M$2:$M$151, 0.02)</f>
        <v>-1.1132593852637855</v>
      </c>
      <c r="AK120" s="22">
        <f>PERCENTILE($M$2:$M$151, 0.98)</f>
        <v>1.0497352809010159</v>
      </c>
      <c r="AL120" s="22">
        <f>MIN(MAX(M120,AJ120), AK120)</f>
        <v>1.0488007883631001</v>
      </c>
      <c r="AM120" s="22">
        <f>AL120-$AL$152 + 1</f>
        <v>3.1620601736268856</v>
      </c>
      <c r="AN120" s="46">
        <v>0</v>
      </c>
      <c r="AO120" s="74">
        <v>0.39</v>
      </c>
      <c r="AP120" s="51">
        <v>0.76</v>
      </c>
      <c r="AQ120" s="50">
        <v>1</v>
      </c>
      <c r="AR120" s="17">
        <f>(AI120^4)*AB120*AE120*AN120</f>
        <v>0</v>
      </c>
      <c r="AS120" s="17">
        <f>(AM120^4) *Z120*AC120*AO120*(M120 &gt; 0)</f>
        <v>38.989272162606298</v>
      </c>
      <c r="AT120" s="17">
        <f>(AM120^4)*AA120*AP120*AQ120</f>
        <v>75.979094470719957</v>
      </c>
      <c r="AU120" s="17">
        <f>MIN(AR120, 0.05*AR$152)</f>
        <v>0</v>
      </c>
      <c r="AV120" s="17">
        <f>MIN(AS120, 0.05*AS$152)</f>
        <v>38.989272162606298</v>
      </c>
      <c r="AW120" s="17">
        <f>MIN(AT120, 0.05*AT$152)</f>
        <v>75.979094470719957</v>
      </c>
      <c r="AX120" s="14">
        <f>AU120/$AU$152</f>
        <v>0</v>
      </c>
      <c r="AY120" s="14">
        <f>AV120/$AV$152</f>
        <v>2.5389272667068488E-2</v>
      </c>
      <c r="AZ120" s="67">
        <f>AW120/$AW$152</f>
        <v>2.2343882706572664E-2</v>
      </c>
      <c r="BA120" s="21">
        <f>N120</f>
        <v>0</v>
      </c>
      <c r="BB120" s="66">
        <v>0</v>
      </c>
      <c r="BC120" s="15">
        <f>$D$158*AX120</f>
        <v>0</v>
      </c>
      <c r="BD120" s="19">
        <f>BC120-BB120</f>
        <v>0</v>
      </c>
      <c r="BE120" s="63">
        <f>(IF(BD120 &gt; 0, V120, W120))</f>
        <v>0.56764062646273572</v>
      </c>
      <c r="BF120" s="63">
        <f>IF(BD120&gt;0, S120*(T120^(2-N120)), S120*(U120^(N120 + 2)))</f>
        <v>0.56999095660517418</v>
      </c>
      <c r="BG120" s="46">
        <f>BD120/BE120</f>
        <v>0</v>
      </c>
      <c r="BH120" s="64" t="e">
        <f>BB120/BC120</f>
        <v>#DIV/0!</v>
      </c>
      <c r="BI120" s="66">
        <v>92</v>
      </c>
      <c r="BJ120" s="66">
        <v>3314</v>
      </c>
      <c r="BK120" s="66">
        <v>0</v>
      </c>
      <c r="BL120" s="10">
        <f>SUM(BI120:BK120)</f>
        <v>3406</v>
      </c>
      <c r="BM120" s="15">
        <f>AY120*$D$157</f>
        <v>4605.5632832608899</v>
      </c>
      <c r="BN120" s="9">
        <f>BM120-BL120</f>
        <v>1199.5632832608899</v>
      </c>
      <c r="BO120" s="48">
        <f>IF(BN120&gt;0,V120,W120)</f>
        <v>0.56529998779296797</v>
      </c>
      <c r="BP120" s="48">
        <f xml:space="preserve"> IF(BN120 &gt;0, S120*T120^(2-N120), S120*U120^(N120+2))</f>
        <v>0.56529998779296797</v>
      </c>
      <c r="BQ120" s="48">
        <f>IF(BN120&gt;0, S120*T120^(3-N120), S120*U120^(N120+3))</f>
        <v>0.56529998779296797</v>
      </c>
      <c r="BR120" s="46">
        <f>BN120/BP120</f>
        <v>2121.9941786027612</v>
      </c>
      <c r="BS120" s="64">
        <f>BL120/BM120</f>
        <v>0.73954037552349949</v>
      </c>
      <c r="BT120" s="16">
        <f>BB120+BL120+BV120</f>
        <v>3612</v>
      </c>
      <c r="BU120" s="69">
        <f>BC120+BM120+BW120</f>
        <v>4818.7239242815931</v>
      </c>
      <c r="BV120" s="66">
        <v>206</v>
      </c>
      <c r="BW120" s="15">
        <f>AZ120*$D$160</f>
        <v>213.16064102070322</v>
      </c>
      <c r="BX120" s="37">
        <f>BW120-BV120</f>
        <v>7.1606410207032241</v>
      </c>
      <c r="BY120" s="54">
        <f>BX120*(BX120&lt;&gt;0)</f>
        <v>7.1606410207032241</v>
      </c>
      <c r="BZ120" s="26">
        <f>BY120/$BY$152</f>
        <v>1.3904157321753848E-2</v>
      </c>
      <c r="CA120" s="47">
        <f>BZ120 * $BX$152</f>
        <v>7.1606410207032241</v>
      </c>
      <c r="CB120" s="48">
        <f>IF(CA120&gt;0, V120, W120)</f>
        <v>0.56529998779296797</v>
      </c>
      <c r="CC120" s="48">
        <f>IF(BX120&gt;0, S120*T120^(2-N120), S120*U120^(N120+2))</f>
        <v>0.56529998779296797</v>
      </c>
      <c r="CD120" s="65">
        <f>CA120/CB120</f>
        <v>12.666975367644433</v>
      </c>
      <c r="CE120" s="66">
        <v>0</v>
      </c>
      <c r="CF120" s="15">
        <f>AZ120*$CE$155</f>
        <v>143.6041341551425</v>
      </c>
      <c r="CG120" s="37">
        <f>CF120-CE120</f>
        <v>143.6041341551425</v>
      </c>
      <c r="CH120" s="54">
        <f>CG120*(CG120&lt;&gt;0)</f>
        <v>143.6041341551425</v>
      </c>
      <c r="CI120" s="26">
        <f>CH120/$CH$152</f>
        <v>2.2343882706572657E-2</v>
      </c>
      <c r="CJ120" s="47">
        <f>CI120 * $CG$152</f>
        <v>143.6041341551425</v>
      </c>
      <c r="CK120" s="48">
        <f>IF(CA120&gt;0,V120,W120)</f>
        <v>0.56529998779296797</v>
      </c>
      <c r="CL120" s="65">
        <f>CJ120/CK120</f>
        <v>254.03173050790019</v>
      </c>
      <c r="CM120" s="70">
        <f>N120</f>
        <v>0</v>
      </c>
      <c r="CN120" s="1">
        <f>BT120+BV120</f>
        <v>3818</v>
      </c>
    </row>
    <row r="121" spans="1:92" x14ac:dyDescent="0.2">
      <c r="A121" s="30" t="s">
        <v>292</v>
      </c>
      <c r="B121">
        <v>0</v>
      </c>
      <c r="C121">
        <v>0</v>
      </c>
      <c r="D121">
        <v>0.15501398322013499</v>
      </c>
      <c r="E121">
        <v>0.84498601677986396</v>
      </c>
      <c r="F121">
        <v>9.6146205800556203E-2</v>
      </c>
      <c r="G121">
        <v>9.6146205800556203E-2</v>
      </c>
      <c r="H121">
        <v>0.36021730045967398</v>
      </c>
      <c r="I121">
        <v>0.40200585039699099</v>
      </c>
      <c r="J121">
        <v>0.38053838465915502</v>
      </c>
      <c r="K121">
        <v>0.191278126942027</v>
      </c>
      <c r="L121">
        <v>0.429207661189208</v>
      </c>
      <c r="M121">
        <v>7.8244620576355395E-2</v>
      </c>
      <c r="N121" s="21">
        <v>0</v>
      </c>
      <c r="O121">
        <v>1.0071109231000499</v>
      </c>
      <c r="P121">
        <v>0.99168859701485201</v>
      </c>
      <c r="Q121">
        <v>1.0212888072698401</v>
      </c>
      <c r="R121">
        <v>0.99309246752048996</v>
      </c>
      <c r="S121">
        <v>344.079986572265</v>
      </c>
      <c r="T121" s="27">
        <f>IF(C121,P121,R121)</f>
        <v>0.99309246752048996</v>
      </c>
      <c r="U121" s="27">
        <f>IF(D121 = 0,O121,Q121)</f>
        <v>1.0212888072698401</v>
      </c>
      <c r="V121" s="39">
        <f>S121*T121^(1-N121)</f>
        <v>341.70324288946767</v>
      </c>
      <c r="W121" s="38">
        <f>S121*U121^(N121+1)</f>
        <v>351.40503909181109</v>
      </c>
      <c r="X121" s="44">
        <f>0.5 * (D121-MAX($D$3:$D$151))/(MIN($D$3:$D$151)-MAX($D$3:$D$151)) + 0.75</f>
        <v>1.1721970441488141</v>
      </c>
      <c r="Y121" s="44">
        <f>AVERAGE(D121, F121, G121, H121, I121, J121, K121)</f>
        <v>0.24019229389701349</v>
      </c>
      <c r="Z121" s="22">
        <f>AI121^N121</f>
        <v>1</v>
      </c>
      <c r="AA121" s="22">
        <f>(Z121+AB121)/2</f>
        <v>1</v>
      </c>
      <c r="AB121" s="22">
        <f>AM121^N121</f>
        <v>1</v>
      </c>
      <c r="AC121" s="22">
        <v>1</v>
      </c>
      <c r="AD121" s="22">
        <v>1</v>
      </c>
      <c r="AE121" s="22">
        <v>1</v>
      </c>
      <c r="AF121" s="22">
        <f>PERCENTILE($L$2:$L$151, 0.05)</f>
        <v>-2.4581207071075768E-2</v>
      </c>
      <c r="AG121" s="22">
        <f>PERCENTILE($L$2:$L$151, 0.95)</f>
        <v>0.95085622292800409</v>
      </c>
      <c r="AH121" s="22">
        <f>MIN(MAX(L121,AF121), AG121)</f>
        <v>0.429207661189208</v>
      </c>
      <c r="AI121" s="22">
        <f>AH121-$AH$152+1</f>
        <v>1.4537888682602838</v>
      </c>
      <c r="AJ121" s="22">
        <f>PERCENTILE($M$2:$M$151, 0.02)</f>
        <v>-1.1132593852637855</v>
      </c>
      <c r="AK121" s="22">
        <f>PERCENTILE($M$2:$M$151, 0.98)</f>
        <v>1.0497352809010159</v>
      </c>
      <c r="AL121" s="22">
        <f>MIN(MAX(M121,AJ121), AK121)</f>
        <v>7.8244620576355395E-2</v>
      </c>
      <c r="AM121" s="22">
        <f>AL121-$AL$152 + 1</f>
        <v>2.1915040058401409</v>
      </c>
      <c r="AN121" s="46">
        <v>0</v>
      </c>
      <c r="AO121" s="51">
        <v>1</v>
      </c>
      <c r="AP121" s="51">
        <v>1</v>
      </c>
      <c r="AQ121" s="21">
        <v>1</v>
      </c>
      <c r="AR121" s="17">
        <f>(AI121^4)*AB121*AE121*AN121</f>
        <v>0</v>
      </c>
      <c r="AS121" s="17">
        <f>(AM121^4) *Z121*AC121*AO121*(M121 &gt; 0)</f>
        <v>23.065829388153485</v>
      </c>
      <c r="AT121" s="17">
        <f>(AM121^4)*AA121*AP121*AQ121</f>
        <v>23.065829388153485</v>
      </c>
      <c r="AU121" s="17">
        <f>MIN(AR121, 0.05*AR$152)</f>
        <v>0</v>
      </c>
      <c r="AV121" s="17">
        <f>MIN(AS121, 0.05*AS$152)</f>
        <v>23.065829388153485</v>
      </c>
      <c r="AW121" s="17">
        <f>MIN(AT121, 0.05*AT$152)</f>
        <v>23.065829388153485</v>
      </c>
      <c r="AX121" s="14">
        <f>AU121/$AU$152</f>
        <v>0</v>
      </c>
      <c r="AY121" s="14">
        <f>AV121/$AV$152</f>
        <v>1.502014782901152E-2</v>
      </c>
      <c r="AZ121" s="67">
        <f>AW121/$AW$152</f>
        <v>6.7831841109573911E-3</v>
      </c>
      <c r="BA121" s="21">
        <f>N121</f>
        <v>0</v>
      </c>
      <c r="BB121" s="66">
        <v>0</v>
      </c>
      <c r="BC121" s="15">
        <f>$D$158*AX121</f>
        <v>0</v>
      </c>
      <c r="BD121" s="19">
        <f>BC121-BB121</f>
        <v>0</v>
      </c>
      <c r="BE121" s="63">
        <f>(IF(BD121 &gt; 0, V121, W121))</f>
        <v>351.40503909181109</v>
      </c>
      <c r="BF121" s="63">
        <f>IF(BD121&gt;0, S121*(T121^(2-N121)), S121*(U121^(N121 + 2)))</f>
        <v>358.88603324268729</v>
      </c>
      <c r="BG121" s="46">
        <f>BD121/BE121</f>
        <v>0</v>
      </c>
      <c r="BH121" s="64" t="e">
        <f>BB121/BC121</f>
        <v>#DIV/0!</v>
      </c>
      <c r="BI121" s="66">
        <v>344</v>
      </c>
      <c r="BJ121" s="66">
        <v>1720</v>
      </c>
      <c r="BK121" s="66">
        <v>0</v>
      </c>
      <c r="BL121" s="10">
        <f>SUM(BI121:BK121)</f>
        <v>2064</v>
      </c>
      <c r="BM121" s="15">
        <f>AY121*$D$157</f>
        <v>2724.6247758870318</v>
      </c>
      <c r="BN121" s="9">
        <f>BM121-BL121</f>
        <v>660.62477588703177</v>
      </c>
      <c r="BO121" s="48">
        <f>IF(BN121&gt;0,V121,W121)</f>
        <v>341.70324288946767</v>
      </c>
      <c r="BP121" s="48">
        <f xml:space="preserve"> IF(BN121 &gt;0, S121*T121^(2-N121), S121*U121^(N121+2))</f>
        <v>339.34291664085481</v>
      </c>
      <c r="BQ121" s="48">
        <f>IF(BN121&gt;0, S121*T121^(3-N121), S121*U121^(N121+3))</f>
        <v>336.99889442246644</v>
      </c>
      <c r="BR121" s="46">
        <f>BN121/BP121</f>
        <v>1.946776383095119</v>
      </c>
      <c r="BS121" s="64">
        <f>BL121/BM121</f>
        <v>0.75753550296775896</v>
      </c>
      <c r="BT121" s="16">
        <f>BB121+BL121+BV121</f>
        <v>2064</v>
      </c>
      <c r="BU121" s="69">
        <f>BC121+BM121+BW121</f>
        <v>2789.3363523055655</v>
      </c>
      <c r="BV121" s="66">
        <v>0</v>
      </c>
      <c r="BW121" s="15">
        <f>AZ121*$D$160</f>
        <v>64.711576418533511</v>
      </c>
      <c r="BX121" s="37">
        <f>BW121-BV121</f>
        <v>64.711576418533511</v>
      </c>
      <c r="BY121" s="54">
        <f>BX121*(BX121&lt;&gt;0)</f>
        <v>64.711576418533511</v>
      </c>
      <c r="BZ121" s="26">
        <f>BY121/$BY$152</f>
        <v>0.12565354644375454</v>
      </c>
      <c r="CA121" s="47">
        <f>BZ121 * $BX$152</f>
        <v>64.711576418533511</v>
      </c>
      <c r="CB121" s="48">
        <f>IF(CA121&gt;0, V121, W121)</f>
        <v>341.70324288946767</v>
      </c>
      <c r="CC121" s="48">
        <f>IF(BX121&gt;0, S121*T121^(2-N121), S121*U121^(N121+2))</f>
        <v>339.34291664085481</v>
      </c>
      <c r="CD121" s="65">
        <f>CA121/CB121</f>
        <v>0.18937946234085365</v>
      </c>
      <c r="CE121" s="66">
        <v>0</v>
      </c>
      <c r="CF121" s="15">
        <f>AZ121*$CE$155</f>
        <v>43.595524281123154</v>
      </c>
      <c r="CG121" s="37">
        <f>CF121-CE121</f>
        <v>43.595524281123154</v>
      </c>
      <c r="CH121" s="54">
        <f>CG121*(CG121&lt;&gt;0)</f>
        <v>43.595524281123154</v>
      </c>
      <c r="CI121" s="26">
        <f>CH121/$CH$152</f>
        <v>6.7831841109573894E-3</v>
      </c>
      <c r="CJ121" s="47">
        <f>CI121 * $CG$152</f>
        <v>43.595524281123154</v>
      </c>
      <c r="CK121" s="48">
        <f>IF(CA121&gt;0,V121,W121)</f>
        <v>341.70324288946767</v>
      </c>
      <c r="CL121" s="65">
        <f>CJ121/CK121</f>
        <v>0.12758299837155831</v>
      </c>
      <c r="CM121" s="70">
        <f>N121</f>
        <v>0</v>
      </c>
      <c r="CN121" s="1">
        <f>BT121+BV121</f>
        <v>2064</v>
      </c>
    </row>
    <row r="122" spans="1:92" x14ac:dyDescent="0.2">
      <c r="A122" s="30" t="s">
        <v>280</v>
      </c>
      <c r="B122">
        <v>0</v>
      </c>
      <c r="C122">
        <v>0</v>
      </c>
      <c r="D122">
        <v>0.35317618857371103</v>
      </c>
      <c r="E122">
        <v>0.64682381142628798</v>
      </c>
      <c r="F122">
        <v>0.86253476360746895</v>
      </c>
      <c r="G122">
        <v>0.86253476360746895</v>
      </c>
      <c r="H122">
        <v>0.47430004178854901</v>
      </c>
      <c r="I122">
        <v>0.880066861679899</v>
      </c>
      <c r="J122">
        <v>0.64607720070552999</v>
      </c>
      <c r="K122">
        <v>0.74650120266662601</v>
      </c>
      <c r="L122">
        <v>0.697957797120348</v>
      </c>
      <c r="M122">
        <v>-0.12599993437100701</v>
      </c>
      <c r="N122" s="21">
        <v>0</v>
      </c>
      <c r="O122">
        <v>1.00520108658123</v>
      </c>
      <c r="P122">
        <v>0.99564438133038102</v>
      </c>
      <c r="Q122">
        <v>1.0375896265685001</v>
      </c>
      <c r="R122">
        <v>0.99479461318762996</v>
      </c>
      <c r="S122">
        <v>98.830001831054602</v>
      </c>
      <c r="T122" s="27">
        <f>IF(C122,P122,R122)</f>
        <v>0.99479461318762996</v>
      </c>
      <c r="U122" s="27">
        <f>IF(D122 = 0,O122,Q122)</f>
        <v>1.0375896265685001</v>
      </c>
      <c r="V122" s="39">
        <f>S122*T122^(1-N122)</f>
        <v>98.315553442856725</v>
      </c>
      <c r="W122" s="38">
        <f>S122*U122^(N122+1)</f>
        <v>102.54498469364812</v>
      </c>
      <c r="X122" s="44">
        <f>0.5 * (D122-MAX($D$3:$D$151))/(MIN($D$3:$D$151)-MAX($D$3:$D$151)) + 0.75</f>
        <v>1.0668866423897938</v>
      </c>
      <c r="Y122" s="44">
        <f>AVERAGE(D122, F122, G122, H122, I122, J122, K122)</f>
        <v>0.68931300323275035</v>
      </c>
      <c r="Z122" s="22">
        <f>AI122^N122</f>
        <v>1</v>
      </c>
      <c r="AA122" s="22">
        <f>(Z122+AB122)/2</f>
        <v>1</v>
      </c>
      <c r="AB122" s="22">
        <f>AM122^N122</f>
        <v>1</v>
      </c>
      <c r="AC122" s="22">
        <v>1</v>
      </c>
      <c r="AD122" s="22">
        <v>1</v>
      </c>
      <c r="AE122" s="22">
        <v>1</v>
      </c>
      <c r="AF122" s="22">
        <f>PERCENTILE($L$2:$L$151, 0.05)</f>
        <v>-2.4581207071075768E-2</v>
      </c>
      <c r="AG122" s="22">
        <f>PERCENTILE($L$2:$L$151, 0.95)</f>
        <v>0.95085622292800409</v>
      </c>
      <c r="AH122" s="22">
        <f>MIN(MAX(L122,AF122), AG122)</f>
        <v>0.697957797120348</v>
      </c>
      <c r="AI122" s="22">
        <f>AH122-$AH$152+1</f>
        <v>1.7225390041914239</v>
      </c>
      <c r="AJ122" s="22">
        <f>PERCENTILE($M$2:$M$151, 0.02)</f>
        <v>-1.1132593852637855</v>
      </c>
      <c r="AK122" s="22">
        <f>PERCENTILE($M$2:$M$151, 0.98)</f>
        <v>1.0497352809010159</v>
      </c>
      <c r="AL122" s="22">
        <f>MIN(MAX(M122,AJ122), AK122)</f>
        <v>-0.12599993437100701</v>
      </c>
      <c r="AM122" s="22">
        <f>AL122-$AL$152 + 1</f>
        <v>1.9872594508927786</v>
      </c>
      <c r="AN122" s="46">
        <v>1</v>
      </c>
      <c r="AO122" s="51">
        <v>1</v>
      </c>
      <c r="AP122" s="51">
        <v>1</v>
      </c>
      <c r="AQ122" s="21">
        <v>1</v>
      </c>
      <c r="AR122" s="17">
        <f>(AI122^4)*AB122*AE122*AN122</f>
        <v>8.8039234645555382</v>
      </c>
      <c r="AS122" s="17">
        <f>(AM122^4) *Z122*AC122*AO122*(M122 &gt; 0)</f>
        <v>0</v>
      </c>
      <c r="AT122" s="17">
        <f>(AM122^4)*AA122*AP122*AQ122</f>
        <v>15.59618162858483</v>
      </c>
      <c r="AU122" s="17">
        <f>MIN(AR122, 0.05*AR$152)</f>
        <v>8.8039234645555382</v>
      </c>
      <c r="AV122" s="17">
        <f>MIN(AS122, 0.05*AS$152)</f>
        <v>0</v>
      </c>
      <c r="AW122" s="17">
        <f>MIN(AT122, 0.05*AT$152)</f>
        <v>15.59618162858483</v>
      </c>
      <c r="AX122" s="14">
        <f>AU122/$AU$152</f>
        <v>1.5806124625059318E-2</v>
      </c>
      <c r="AY122" s="14">
        <f>AV122/$AV$152</f>
        <v>0</v>
      </c>
      <c r="AZ122" s="67">
        <f>AW122/$AW$152</f>
        <v>4.5865149539758756E-3</v>
      </c>
      <c r="BA122" s="21">
        <f>N122</f>
        <v>0</v>
      </c>
      <c r="BB122" s="66">
        <v>2174</v>
      </c>
      <c r="BC122" s="15">
        <f>$D$158*AX122</f>
        <v>2019.0585534804522</v>
      </c>
      <c r="BD122" s="19">
        <f>BC122-BB122</f>
        <v>-154.94144651954775</v>
      </c>
      <c r="BE122" s="63">
        <f>(IF(BD122 &gt; 0, V122, W122))</f>
        <v>102.54498469364812</v>
      </c>
      <c r="BF122" s="63">
        <f>IF(BD122&gt;0, S122*(T122^(2-N122)), S122*(U122^(N122 + 2)))</f>
        <v>106.39961237475491</v>
      </c>
      <c r="BG122" s="46">
        <f>BD122/BE122</f>
        <v>-1.5109607454955833</v>
      </c>
      <c r="BH122" s="64">
        <f>BB122/BC122</f>
        <v>1.0767394517868041</v>
      </c>
      <c r="BI122" s="66">
        <v>0</v>
      </c>
      <c r="BJ122" s="66">
        <v>0</v>
      </c>
      <c r="BK122" s="66">
        <v>0</v>
      </c>
      <c r="BL122" s="10">
        <f>SUM(BI122:BK122)</f>
        <v>0</v>
      </c>
      <c r="BM122" s="15">
        <f>AY122*$D$157</f>
        <v>0</v>
      </c>
      <c r="BN122" s="9">
        <f>BM122-BL122</f>
        <v>0</v>
      </c>
      <c r="BO122" s="48">
        <f>IF(BN122&gt;0,V122,W122)</f>
        <v>102.54498469364812</v>
      </c>
      <c r="BP122" s="48">
        <f xml:space="preserve"> IF(BN122 &gt;0, S122*T122^(2-N122), S122*U122^(N122+2))</f>
        <v>106.39961237475491</v>
      </c>
      <c r="BQ122" s="48">
        <f>IF(BN122&gt;0, S122*T122^(3-N122), S122*U122^(N122+3))</f>
        <v>110.39913407095511</v>
      </c>
      <c r="BR122" s="46">
        <f>BN122/BP122</f>
        <v>0</v>
      </c>
      <c r="BS122" s="64" t="e">
        <f>BL122/BM122</f>
        <v>#DIV/0!</v>
      </c>
      <c r="BT122" s="16">
        <f>BB122+BL122+BV122</f>
        <v>2273</v>
      </c>
      <c r="BU122" s="69">
        <f>BC122+BM122+BW122</f>
        <v>2062.8139061413822</v>
      </c>
      <c r="BV122" s="66">
        <v>99</v>
      </c>
      <c r="BW122" s="15">
        <f>AZ122*$D$160</f>
        <v>43.755352660929852</v>
      </c>
      <c r="BX122" s="37">
        <f>BW122-BV122</f>
        <v>-55.244647339070148</v>
      </c>
      <c r="BY122" s="54">
        <f>BX122*(BX122&lt;&gt;0)</f>
        <v>-55.244647339070148</v>
      </c>
      <c r="BZ122" s="26">
        <f>BY122/$BY$152</f>
        <v>-0.10727115988168973</v>
      </c>
      <c r="CA122" s="47">
        <f>BZ122 * $BX$152</f>
        <v>-55.244647339070148</v>
      </c>
      <c r="CB122" s="48">
        <f>IF(CA122&gt;0, V122, W122)</f>
        <v>102.54498469364812</v>
      </c>
      <c r="CC122" s="48">
        <f>IF(BX122&gt;0, S122*T122^(2-N122), S122*U122^(N122+2))</f>
        <v>106.39961237475491</v>
      </c>
      <c r="CD122" s="65">
        <f>CA122/CB122</f>
        <v>-0.53873573148519016</v>
      </c>
      <c r="CE122" s="66">
        <v>0</v>
      </c>
      <c r="CF122" s="15">
        <f>AZ122*$CE$155</f>
        <v>29.477531609202952</v>
      </c>
      <c r="CG122" s="37">
        <f>CF122-CE122</f>
        <v>29.477531609202952</v>
      </c>
      <c r="CH122" s="54">
        <f>CG122*(CG122&lt;&gt;0)</f>
        <v>29.477531609202952</v>
      </c>
      <c r="CI122" s="26">
        <f>CH122/$CH$152</f>
        <v>4.5865149539758739E-3</v>
      </c>
      <c r="CJ122" s="47">
        <f>CI122 * $CG$152</f>
        <v>29.477531609202948</v>
      </c>
      <c r="CK122" s="48">
        <f>IF(CA122&gt;0,V122,W122)</f>
        <v>102.54498469364812</v>
      </c>
      <c r="CL122" s="65">
        <f>CJ122/CK122</f>
        <v>0.28745951542405229</v>
      </c>
      <c r="CM122" s="70">
        <f>N122</f>
        <v>0</v>
      </c>
      <c r="CN122" s="1">
        <f>BT122+BV122</f>
        <v>2372</v>
      </c>
    </row>
    <row r="123" spans="1:92" x14ac:dyDescent="0.2">
      <c r="A123" s="24" t="s">
        <v>193</v>
      </c>
      <c r="B123">
        <v>1</v>
      </c>
      <c r="C123">
        <v>0</v>
      </c>
      <c r="D123">
        <v>0.27470817120622498</v>
      </c>
      <c r="E123">
        <v>0.72529182879377396</v>
      </c>
      <c r="F123">
        <v>0.11701308698999199</v>
      </c>
      <c r="G123">
        <v>0.11701308698999199</v>
      </c>
      <c r="H123">
        <v>0.19148936170212699</v>
      </c>
      <c r="I123">
        <v>0.28340425531914798</v>
      </c>
      <c r="J123">
        <v>0.23295686286248499</v>
      </c>
      <c r="K123">
        <v>0.16510300317996501</v>
      </c>
      <c r="L123">
        <v>0.67277367661634602</v>
      </c>
      <c r="M123">
        <v>-0.164014711663725</v>
      </c>
      <c r="N123" s="21">
        <v>0</v>
      </c>
      <c r="O123">
        <v>1.00821950230976</v>
      </c>
      <c r="P123">
        <v>0.98357044102958202</v>
      </c>
      <c r="Q123">
        <v>1.0751232421872401</v>
      </c>
      <c r="R123">
        <v>0.97672869370578796</v>
      </c>
      <c r="S123">
        <v>53.689998626708899</v>
      </c>
      <c r="T123" s="27">
        <f>IF(C123,P123,R123)</f>
        <v>0.97672869370578796</v>
      </c>
      <c r="U123" s="27">
        <f>IF(D123 = 0,O123,Q123)</f>
        <v>1.0751232421872401</v>
      </c>
      <c r="V123" s="39">
        <f>S123*T123^(1-N123)</f>
        <v>52.440562223730936</v>
      </c>
      <c r="W123" s="38">
        <f>S123*U123^(N123+1)</f>
        <v>57.723365396575737</v>
      </c>
      <c r="X123" s="44">
        <f>0.5 * (D123-MAX($D$3:$D$151))/(MIN($D$3:$D$151)-MAX($D$3:$D$151)) + 0.75</f>
        <v>1.1085873209801405</v>
      </c>
      <c r="Y123" s="44">
        <f>AVERAGE(D123, F123, G123, H123, I123, J123, K123)</f>
        <v>0.19738397546427627</v>
      </c>
      <c r="Z123" s="22">
        <f>AI123^N123</f>
        <v>1</v>
      </c>
      <c r="AA123" s="22">
        <f>(Z123+AB123)/2</f>
        <v>1</v>
      </c>
      <c r="AB123" s="22">
        <f>AM123^N123</f>
        <v>1</v>
      </c>
      <c r="AC123" s="22">
        <v>1</v>
      </c>
      <c r="AD123" s="22">
        <v>1</v>
      </c>
      <c r="AE123" s="22">
        <v>1</v>
      </c>
      <c r="AF123" s="22">
        <f>PERCENTILE($L$2:$L$151, 0.05)</f>
        <v>-2.4581207071075768E-2</v>
      </c>
      <c r="AG123" s="22">
        <f>PERCENTILE($L$2:$L$151, 0.95)</f>
        <v>0.95085622292800409</v>
      </c>
      <c r="AH123" s="22">
        <f>MIN(MAX(L123,AF123), AG123)</f>
        <v>0.67277367661634602</v>
      </c>
      <c r="AI123" s="22">
        <f>AH123-$AH$152+1</f>
        <v>1.6973548836874217</v>
      </c>
      <c r="AJ123" s="22">
        <f>PERCENTILE($M$2:$M$151, 0.02)</f>
        <v>-1.1132593852637855</v>
      </c>
      <c r="AK123" s="22">
        <f>PERCENTILE($M$2:$M$151, 0.98)</f>
        <v>1.0497352809010159</v>
      </c>
      <c r="AL123" s="22">
        <f>MIN(MAX(M123,AJ123), AK123)</f>
        <v>-0.164014711663725</v>
      </c>
      <c r="AM123" s="22">
        <f>AL123-$AL$152 + 1</f>
        <v>1.9492446736000606</v>
      </c>
      <c r="AN123" s="46">
        <v>1</v>
      </c>
      <c r="AO123" s="51">
        <v>1</v>
      </c>
      <c r="AP123" s="51">
        <v>1</v>
      </c>
      <c r="AQ123" s="21">
        <v>1</v>
      </c>
      <c r="AR123" s="17">
        <f>(AI123^4)*AB123*AE123*AN123</f>
        <v>8.300239370169983</v>
      </c>
      <c r="AS123" s="17">
        <f>(AM123^4) *Z123*AC123*AO123*(M123 &gt; 0)</f>
        <v>0</v>
      </c>
      <c r="AT123" s="17">
        <f>(AM123^4)*AA123*AP123*AQ123</f>
        <v>14.436616659647585</v>
      </c>
      <c r="AU123" s="17">
        <f>MIN(AR123, 0.05*AR$152)</f>
        <v>8.300239370169983</v>
      </c>
      <c r="AV123" s="17">
        <f>MIN(AS123, 0.05*AS$152)</f>
        <v>0</v>
      </c>
      <c r="AW123" s="17">
        <f>MIN(AT123, 0.05*AT$152)</f>
        <v>14.436616659647585</v>
      </c>
      <c r="AX123" s="14">
        <f>AU123/$AU$152</f>
        <v>1.4901835349991188E-2</v>
      </c>
      <c r="AY123" s="14">
        <f>AV123/$AV$152</f>
        <v>0</v>
      </c>
      <c r="AZ123" s="67">
        <f>AW123/$AW$152</f>
        <v>4.2455108417648654E-3</v>
      </c>
      <c r="BA123" s="21">
        <f>N123</f>
        <v>0</v>
      </c>
      <c r="BB123" s="66">
        <v>2040</v>
      </c>
      <c r="BC123" s="15">
        <f>$D$158*AX123</f>
        <v>1903.5455457725243</v>
      </c>
      <c r="BD123" s="19">
        <f>BC123-BB123</f>
        <v>-136.45445422747571</v>
      </c>
      <c r="BE123" s="63">
        <f>(IF(BD123 &gt; 0, V123, W123))</f>
        <v>57.723365396575737</v>
      </c>
      <c r="BF123" s="63">
        <f>IF(BD123&gt;0, S123*(T123^(2-N123)), S123*(U123^(N123 + 2)))</f>
        <v>62.059731755125249</v>
      </c>
      <c r="BG123" s="46">
        <f>BD123/BE123</f>
        <v>-2.3639379528548843</v>
      </c>
      <c r="BH123" s="64">
        <f>BB123/BC123</f>
        <v>1.0716843652785297</v>
      </c>
      <c r="BI123" s="66">
        <v>1289</v>
      </c>
      <c r="BJ123" s="66">
        <v>752</v>
      </c>
      <c r="BK123" s="66">
        <v>0</v>
      </c>
      <c r="BL123" s="10">
        <f>SUM(BI123:BK123)</f>
        <v>2041</v>
      </c>
      <c r="BM123" s="15">
        <f>AY123*$D$157</f>
        <v>0</v>
      </c>
      <c r="BN123" s="9">
        <f>BM123-BL123</f>
        <v>-2041</v>
      </c>
      <c r="BO123" s="48">
        <f>IF(BN123&gt;0,V123,W123)</f>
        <v>57.723365396575737</v>
      </c>
      <c r="BP123" s="48">
        <f xml:space="preserve"> IF(BN123 &gt;0, S123*T123^(2-N123), S123*U123^(N123+2))</f>
        <v>62.059731755125249</v>
      </c>
      <c r="BQ123" s="48">
        <f>IF(BN123&gt;0, S123*T123^(3-N123), S123*U123^(N123+3))</f>
        <v>66.721860013840669</v>
      </c>
      <c r="BR123" s="46">
        <f>BN123/BP123</f>
        <v>-32.887670350451401</v>
      </c>
      <c r="BS123" s="64" t="e">
        <f>BL123/BM123</f>
        <v>#DIV/0!</v>
      </c>
      <c r="BT123" s="16">
        <f>BB123+BL123+BV123</f>
        <v>4135</v>
      </c>
      <c r="BU123" s="69">
        <f>BC123+BM123+BW123</f>
        <v>1944.0477192029612</v>
      </c>
      <c r="BV123" s="66">
        <v>54</v>
      </c>
      <c r="BW123" s="15">
        <f>AZ123*$D$160</f>
        <v>40.502173430436812</v>
      </c>
      <c r="BX123" s="37">
        <f>BW123-BV123</f>
        <v>-13.497826569563188</v>
      </c>
      <c r="BY123" s="54">
        <f>BX123*(BX123&lt;&gt;0)</f>
        <v>-13.497826569563188</v>
      </c>
      <c r="BZ123" s="26">
        <f>BY123/$BY$152</f>
        <v>-2.6209371979734372E-2</v>
      </c>
      <c r="CA123" s="47">
        <f>BZ123 * $BX$152</f>
        <v>-13.497826569563188</v>
      </c>
      <c r="CB123" s="48">
        <f>IF(CA123&gt;0, V123, W123)</f>
        <v>57.723365396575737</v>
      </c>
      <c r="CC123" s="48">
        <f>IF(BX123&gt;0, S123*T123^(2-N123), S123*U123^(N123+2))</f>
        <v>62.059731755125249</v>
      </c>
      <c r="CD123" s="65">
        <f>CA123/CB123</f>
        <v>-0.23383644520428301</v>
      </c>
      <c r="CE123" s="66">
        <v>0</v>
      </c>
      <c r="CF123" s="15">
        <f>AZ123*$CE$155</f>
        <v>27.285898180022791</v>
      </c>
      <c r="CG123" s="37">
        <f>CF123-CE123</f>
        <v>27.285898180022791</v>
      </c>
      <c r="CH123" s="54">
        <f>CG123*(CG123&lt;&gt;0)</f>
        <v>27.285898180022791</v>
      </c>
      <c r="CI123" s="26">
        <f>CH123/$CH$152</f>
        <v>4.2455108417648645E-3</v>
      </c>
      <c r="CJ123" s="47">
        <f>CI123 * $CG$152</f>
        <v>27.285898180022791</v>
      </c>
      <c r="CK123" s="48">
        <f>IF(CA123&gt;0,V123,W123)</f>
        <v>57.723365396575737</v>
      </c>
      <c r="CL123" s="65">
        <f>CJ123/CK123</f>
        <v>0.47270109759819107</v>
      </c>
      <c r="CM123" s="70">
        <f>N123</f>
        <v>0</v>
      </c>
      <c r="CN123" s="1">
        <f>BT123+BV123</f>
        <v>4189</v>
      </c>
    </row>
    <row r="124" spans="1:92" x14ac:dyDescent="0.2">
      <c r="A124" s="24" t="s">
        <v>176</v>
      </c>
      <c r="B124">
        <v>0</v>
      </c>
      <c r="C124">
        <v>0</v>
      </c>
      <c r="D124">
        <v>0.27109704641350202</v>
      </c>
      <c r="E124">
        <v>0.72890295358649704</v>
      </c>
      <c r="F124">
        <v>0.17391304347826</v>
      </c>
      <c r="G124">
        <v>0.17391304347826</v>
      </c>
      <c r="H124">
        <v>0.34994400895856598</v>
      </c>
      <c r="I124">
        <v>0.45016797312430001</v>
      </c>
      <c r="J124">
        <v>0.39690500780396998</v>
      </c>
      <c r="K124">
        <v>0.26272981916590898</v>
      </c>
      <c r="L124">
        <v>0.95039319590132598</v>
      </c>
      <c r="M124">
        <v>-0.64111071904963801</v>
      </c>
      <c r="N124" s="21">
        <v>0</v>
      </c>
      <c r="O124">
        <v>1.0233524556998601</v>
      </c>
      <c r="P124">
        <v>0.98512485164051</v>
      </c>
      <c r="Q124">
        <v>1.04466857928293</v>
      </c>
      <c r="R124">
        <v>1.0025726425772901</v>
      </c>
      <c r="S124">
        <v>36.090000152587798</v>
      </c>
      <c r="T124" s="27">
        <f>IF(C124,P124,R124)</f>
        <v>1.0025726425772901</v>
      </c>
      <c r="U124" s="27">
        <f>IF(D124 = 0,O124,Q124)</f>
        <v>1.04466857928293</v>
      </c>
      <c r="V124" s="39">
        <f>S124*T124^(1-N124)</f>
        <v>36.182846823594751</v>
      </c>
      <c r="W124" s="38">
        <f>S124*U124^(N124+1)</f>
        <v>37.702089185724624</v>
      </c>
      <c r="X124" s="44">
        <f>0.5 * (D124-MAX($D$3:$D$151))/(MIN($D$3:$D$151)-MAX($D$3:$D$151)) + 0.75</f>
        <v>1.1105064003628364</v>
      </c>
      <c r="Y124" s="44">
        <f>AVERAGE(D124, F124, G124, H124, I124, J124, K124)</f>
        <v>0.29695284891753815</v>
      </c>
      <c r="Z124" s="22">
        <f>AI124^N124</f>
        <v>1</v>
      </c>
      <c r="AA124" s="22">
        <f>(Z124+AB124)/2</f>
        <v>1</v>
      </c>
      <c r="AB124" s="22">
        <f>AM124^N124</f>
        <v>1</v>
      </c>
      <c r="AC124" s="22">
        <v>1</v>
      </c>
      <c r="AD124" s="22">
        <v>1</v>
      </c>
      <c r="AE124" s="22">
        <v>1</v>
      </c>
      <c r="AF124" s="22">
        <f>PERCENTILE($L$2:$L$151, 0.05)</f>
        <v>-2.4581207071075768E-2</v>
      </c>
      <c r="AG124" s="22">
        <f>PERCENTILE($L$2:$L$151, 0.95)</f>
        <v>0.95085622292800409</v>
      </c>
      <c r="AH124" s="22">
        <f>MIN(MAX(L124,AF124), AG124)</f>
        <v>0.95039319590132598</v>
      </c>
      <c r="AI124" s="22">
        <f>AH124-$AH$152+1</f>
        <v>1.9749744029724017</v>
      </c>
      <c r="AJ124" s="22">
        <f>PERCENTILE($M$2:$M$151, 0.02)</f>
        <v>-1.1132593852637855</v>
      </c>
      <c r="AK124" s="22">
        <f>PERCENTILE($M$2:$M$151, 0.98)</f>
        <v>1.0497352809010159</v>
      </c>
      <c r="AL124" s="22">
        <f>MIN(MAX(M124,AJ124), AK124)</f>
        <v>-0.64111071904963801</v>
      </c>
      <c r="AM124" s="22">
        <f>AL124-$AL$152 + 1</f>
        <v>1.4721486662141476</v>
      </c>
      <c r="AN124" s="46">
        <v>1</v>
      </c>
      <c r="AO124" s="51">
        <v>1</v>
      </c>
      <c r="AP124" s="51">
        <v>1</v>
      </c>
      <c r="AQ124" s="21">
        <v>1</v>
      </c>
      <c r="AR124" s="17">
        <f>(AI124^4)*AB124*AE124*AN124</f>
        <v>15.21408663515356</v>
      </c>
      <c r="AS124" s="17">
        <f>(AM124^4) *Z124*AC124*AO124*(M124 &gt; 0)</f>
        <v>0</v>
      </c>
      <c r="AT124" s="17">
        <f>(AM124^4)*AA124*AP124*AQ124</f>
        <v>4.696849877168896</v>
      </c>
      <c r="AU124" s="17">
        <f>MIN(AR124, 0.05*AR$152)</f>
        <v>15.21408663515356</v>
      </c>
      <c r="AV124" s="17">
        <f>MIN(AS124, 0.05*AS$152)</f>
        <v>0</v>
      </c>
      <c r="AW124" s="17">
        <f>MIN(AT124, 0.05*AT$152)</f>
        <v>4.696849877168896</v>
      </c>
      <c r="AX124" s="14">
        <f>AU124/$AU$152</f>
        <v>2.7314611534259497E-2</v>
      </c>
      <c r="AY124" s="14">
        <f>AV124/$AV$152</f>
        <v>0</v>
      </c>
      <c r="AZ124" s="67">
        <f>AW124/$AW$152</f>
        <v>1.3812465583711976E-3</v>
      </c>
      <c r="BA124" s="21">
        <f>N124</f>
        <v>0</v>
      </c>
      <c r="BB124" s="66">
        <v>3429</v>
      </c>
      <c r="BC124" s="15">
        <f>$D$158*AX124</f>
        <v>3489.1411627747739</v>
      </c>
      <c r="BD124" s="19">
        <f>BC124-BB124</f>
        <v>60.141162774773875</v>
      </c>
      <c r="BE124" s="63">
        <f>(IF(BD124 &gt; 0, V124, W124))</f>
        <v>36.182846823594751</v>
      </c>
      <c r="BF124" s="63">
        <f>IF(BD124&gt;0, S124*(T124^(2-N124)), S124*(U124^(N124 + 2)))</f>
        <v>36.275932355900693</v>
      </c>
      <c r="BG124" s="46">
        <f>BD124/BE124</f>
        <v>1.6621456865454811</v>
      </c>
      <c r="BH124" s="64">
        <f>BB124/BC124</f>
        <v>0.98276333344823863</v>
      </c>
      <c r="BI124" s="66">
        <v>0</v>
      </c>
      <c r="BJ124" s="66">
        <v>253</v>
      </c>
      <c r="BK124" s="66">
        <v>0</v>
      </c>
      <c r="BL124" s="10">
        <f>SUM(BI124:BK124)</f>
        <v>253</v>
      </c>
      <c r="BM124" s="15">
        <f>AY124*$D$157</f>
        <v>0</v>
      </c>
      <c r="BN124" s="9">
        <f>BM124-BL124</f>
        <v>-253</v>
      </c>
      <c r="BO124" s="48">
        <f>IF(BN124&gt;0,V124,W124)</f>
        <v>37.702089185724624</v>
      </c>
      <c r="BP124" s="48">
        <f xml:space="preserve"> IF(BN124 &gt;0, S124*T124^(2-N124), S124*U124^(N124+2))</f>
        <v>39.386187945649262</v>
      </c>
      <c r="BQ124" s="48">
        <f>IF(BN124&gt;0, S124*T124^(3-N124), S124*U124^(N124+3))</f>
        <v>41.145513004551873</v>
      </c>
      <c r="BR124" s="46">
        <f>BN124/BP124</f>
        <v>-6.4235716426561984</v>
      </c>
      <c r="BS124" s="64" t="e">
        <f>BL124/BM124</f>
        <v>#DIV/0!</v>
      </c>
      <c r="BT124" s="16">
        <f>BB124+BL124+BV124</f>
        <v>3682</v>
      </c>
      <c r="BU124" s="69">
        <f>BC124+BM124+BW124</f>
        <v>3502.3182549416351</v>
      </c>
      <c r="BV124" s="66">
        <v>0</v>
      </c>
      <c r="BW124" s="15">
        <f>AZ124*$D$160</f>
        <v>13.177092166861225</v>
      </c>
      <c r="BX124" s="37">
        <f>BW124-BV124</f>
        <v>13.177092166861225</v>
      </c>
      <c r="BY124" s="54">
        <f>BX124*(BX124&lt;&gt;0)</f>
        <v>13.177092166861225</v>
      </c>
      <c r="BZ124" s="26">
        <f>BY124/$BY$152</f>
        <v>2.5586586731769397E-2</v>
      </c>
      <c r="CA124" s="47">
        <f>BZ124 * $BX$152</f>
        <v>13.177092166861225</v>
      </c>
      <c r="CB124" s="48">
        <f>IF(CA124&gt;0, V124, W124)</f>
        <v>36.182846823594751</v>
      </c>
      <c r="CC124" s="48">
        <f>IF(BX124&gt;0, S124*T124^(2-N124), S124*U124^(N124+2))</f>
        <v>36.275932355900693</v>
      </c>
      <c r="CD124" s="65">
        <f>CA124/CB124</f>
        <v>0.36418063595450634</v>
      </c>
      <c r="CE124" s="66">
        <v>0</v>
      </c>
      <c r="CF124" s="15">
        <f>AZ124*$CE$155</f>
        <v>8.8772716306516877</v>
      </c>
      <c r="CG124" s="37">
        <f>CF124-CE124</f>
        <v>8.8772716306516877</v>
      </c>
      <c r="CH124" s="54">
        <f>CG124*(CG124&lt;&gt;0)</f>
        <v>8.8772716306516877</v>
      </c>
      <c r="CI124" s="26">
        <f>CH124/$CH$152</f>
        <v>1.3812465583711974E-3</v>
      </c>
      <c r="CJ124" s="47">
        <f>CI124 * $CG$152</f>
        <v>8.8772716306516877</v>
      </c>
      <c r="CK124" s="48">
        <f>IF(CA124&gt;0,V124,W124)</f>
        <v>36.182846823594751</v>
      </c>
      <c r="CL124" s="65">
        <f>CJ124/CK124</f>
        <v>0.24534475338360714</v>
      </c>
      <c r="CM124" s="70">
        <f>N124</f>
        <v>0</v>
      </c>
      <c r="CN124" s="1">
        <f>BT124+BV124</f>
        <v>3682</v>
      </c>
    </row>
    <row r="125" spans="1:92" x14ac:dyDescent="0.2">
      <c r="A125" s="24" t="s">
        <v>174</v>
      </c>
      <c r="B125">
        <v>0</v>
      </c>
      <c r="C125">
        <v>0</v>
      </c>
      <c r="D125">
        <v>0.38918918918918899</v>
      </c>
      <c r="E125">
        <v>0.61081081081081001</v>
      </c>
      <c r="F125">
        <v>0.41476274165202098</v>
      </c>
      <c r="G125">
        <v>0.41476274165202098</v>
      </c>
      <c r="H125">
        <v>0.52584269662921301</v>
      </c>
      <c r="I125">
        <v>0.24943820224719099</v>
      </c>
      <c r="J125">
        <v>0.362167443197212</v>
      </c>
      <c r="K125">
        <v>0.387573943496693</v>
      </c>
      <c r="L125">
        <v>-2.1677576250626999E-2</v>
      </c>
      <c r="M125">
        <v>-0.50000308733551901</v>
      </c>
      <c r="N125" s="21">
        <v>0</v>
      </c>
      <c r="O125">
        <v>1.0160991176126299</v>
      </c>
      <c r="P125">
        <v>0.985138711406641</v>
      </c>
      <c r="Q125">
        <v>1.0246964355822601</v>
      </c>
      <c r="R125">
        <v>0.98871848816953301</v>
      </c>
      <c r="S125">
        <v>142.44999694824199</v>
      </c>
      <c r="T125" s="27">
        <f>IF(C125,P125,R125)</f>
        <v>0.98871848816953301</v>
      </c>
      <c r="U125" s="27">
        <f>IF(D125 = 0,O125,Q125)</f>
        <v>1.0246964355822601</v>
      </c>
      <c r="V125" s="39">
        <f>S125*T125^(1-N125)</f>
        <v>140.84294562242042</v>
      </c>
      <c r="W125" s="38">
        <f>S125*U125^(N125+1)</f>
        <v>145.96800412156739</v>
      </c>
      <c r="X125" s="44">
        <f>0.5 * (D125-MAX($D$3:$D$151))/(MIN($D$3:$D$151)-MAX($D$3:$D$151)) + 0.75</f>
        <v>1.0477480606577381</v>
      </c>
      <c r="Y125" s="44">
        <f>AVERAGE(D125, F125, G125, H125, I125, J125, K125)</f>
        <v>0.39196242258050573</v>
      </c>
      <c r="Z125" s="22">
        <f>AI125^N125</f>
        <v>1</v>
      </c>
      <c r="AA125" s="22">
        <f>(Z125+AB125)/2</f>
        <v>1</v>
      </c>
      <c r="AB125" s="22">
        <f>AM125^N125</f>
        <v>1</v>
      </c>
      <c r="AC125" s="22">
        <v>1</v>
      </c>
      <c r="AD125" s="22">
        <v>1</v>
      </c>
      <c r="AE125" s="22">
        <v>1</v>
      </c>
      <c r="AF125" s="22">
        <f>PERCENTILE($L$2:$L$151, 0.05)</f>
        <v>-2.4581207071075768E-2</v>
      </c>
      <c r="AG125" s="22">
        <f>PERCENTILE($L$2:$L$151, 0.95)</f>
        <v>0.95085622292800409</v>
      </c>
      <c r="AH125" s="22">
        <f>MIN(MAX(L125,AF125), AG125)</f>
        <v>-2.1677576250626999E-2</v>
      </c>
      <c r="AI125" s="22">
        <f>AH125-$AH$152+1</f>
        <v>1.0029036308204489</v>
      </c>
      <c r="AJ125" s="22">
        <f>PERCENTILE($M$2:$M$151, 0.02)</f>
        <v>-1.1132593852637855</v>
      </c>
      <c r="AK125" s="22">
        <f>PERCENTILE($M$2:$M$151, 0.98)</f>
        <v>1.0497352809010159</v>
      </c>
      <c r="AL125" s="22">
        <f>MIN(MAX(M125,AJ125), AK125)</f>
        <v>-0.50000308733551901</v>
      </c>
      <c r="AM125" s="22">
        <f>AL125-$AL$152 + 1</f>
        <v>1.6132562979282665</v>
      </c>
      <c r="AN125" s="46">
        <v>1</v>
      </c>
      <c r="AO125" s="51">
        <v>1</v>
      </c>
      <c r="AP125" s="51">
        <v>1</v>
      </c>
      <c r="AQ125" s="21">
        <v>1</v>
      </c>
      <c r="AR125" s="17">
        <f>(AI125^4)*AB125*AE125*AN125</f>
        <v>1.0116652077074086</v>
      </c>
      <c r="AS125" s="17">
        <f>(AM125^4) *Z125*AC125*AO125*(M125 &gt; 0)</f>
        <v>0</v>
      </c>
      <c r="AT125" s="17">
        <f>(AM125^4)*AA125*AP125*AQ125</f>
        <v>6.7735053291946619</v>
      </c>
      <c r="AU125" s="17">
        <f>MIN(AR125, 0.05*AR$152)</f>
        <v>1.0116652077074086</v>
      </c>
      <c r="AV125" s="17">
        <f>MIN(AS125, 0.05*AS$152)</f>
        <v>0</v>
      </c>
      <c r="AW125" s="17">
        <f>MIN(AT125, 0.05*AT$152)</f>
        <v>6.7735053291946619</v>
      </c>
      <c r="AX125" s="14">
        <f>AU125/$AU$152</f>
        <v>1.8162932033924826E-3</v>
      </c>
      <c r="AY125" s="14">
        <f>AV125/$AV$152</f>
        <v>0</v>
      </c>
      <c r="AZ125" s="67">
        <f>AW125/$AW$152</f>
        <v>1.9919480436318532E-3</v>
      </c>
      <c r="BA125" s="21">
        <f>N125</f>
        <v>0</v>
      </c>
      <c r="BB125" s="66">
        <v>285</v>
      </c>
      <c r="BC125" s="15">
        <f>$D$158*AX125</f>
        <v>232.01147750815232</v>
      </c>
      <c r="BD125" s="19">
        <f>BC125-BB125</f>
        <v>-52.988522491847675</v>
      </c>
      <c r="BE125" s="63">
        <f>(IF(BD125 &gt; 0, V125, W125))</f>
        <v>145.96800412156739</v>
      </c>
      <c r="BF125" s="63">
        <f>IF(BD125&gt;0, S125*(T125^(2-N125)), S125*(U125^(N125 + 2)))</f>
        <v>149.57289353242675</v>
      </c>
      <c r="BG125" s="46">
        <f>BD125/BE125</f>
        <v>-0.36301464016536755</v>
      </c>
      <c r="BH125" s="64">
        <f>BB125/BC125</f>
        <v>1.2283875050534334</v>
      </c>
      <c r="BI125" s="66">
        <v>0</v>
      </c>
      <c r="BJ125" s="66">
        <v>570</v>
      </c>
      <c r="BK125" s="66">
        <v>0</v>
      </c>
      <c r="BL125" s="10">
        <f>SUM(BI125:BK125)</f>
        <v>570</v>
      </c>
      <c r="BM125" s="15">
        <f>AY125*$D$157</f>
        <v>0</v>
      </c>
      <c r="BN125" s="9">
        <f>BM125-BL125</f>
        <v>-570</v>
      </c>
      <c r="BO125" s="48">
        <f>IF(BN125&gt;0,V125,W125)</f>
        <v>145.96800412156739</v>
      </c>
      <c r="BP125" s="48">
        <f xml:space="preserve"> IF(BN125 &gt;0, S125*T125^(2-N125), S125*U125^(N125+2))</f>
        <v>149.57289353242675</v>
      </c>
      <c r="BQ125" s="48">
        <f>IF(BN125&gt;0, S125*T125^(3-N125), S125*U125^(N125+3))</f>
        <v>153.26681086240259</v>
      </c>
      <c r="BR125" s="46">
        <f>BN125/BP125</f>
        <v>-3.8108509271863924</v>
      </c>
      <c r="BS125" s="64" t="e">
        <f>BL125/BM125</f>
        <v>#DIV/0!</v>
      </c>
      <c r="BT125" s="16">
        <f>BB125+BL125+BV125</f>
        <v>855</v>
      </c>
      <c r="BU125" s="69">
        <f>BC125+BM125+BW125</f>
        <v>251.01466184440019</v>
      </c>
      <c r="BV125" s="66">
        <v>0</v>
      </c>
      <c r="BW125" s="15">
        <f>AZ125*$D$160</f>
        <v>19.00318433624788</v>
      </c>
      <c r="BX125" s="37">
        <f>BW125-BV125</f>
        <v>19.00318433624788</v>
      </c>
      <c r="BY125" s="54">
        <f>BX125*(BX125&lt;&gt;0)</f>
        <v>19.00318433624788</v>
      </c>
      <c r="BZ125" s="26">
        <f>BY125/$BY$152</f>
        <v>3.689938706067554E-2</v>
      </c>
      <c r="CA125" s="47">
        <f>BZ125 * $BX$152</f>
        <v>19.00318433624788</v>
      </c>
      <c r="CB125" s="48">
        <f>IF(CA125&gt;0, V125, W125)</f>
        <v>140.84294562242042</v>
      </c>
      <c r="CC125" s="48">
        <f>IF(BX125&gt;0, S125*T125^(2-N125), S125*U125^(N125+2))</f>
        <v>139.25402426514324</v>
      </c>
      <c r="CD125" s="65">
        <f>CA125/CB125</f>
        <v>0.13492464427144737</v>
      </c>
      <c r="CE125" s="66">
        <v>0</v>
      </c>
      <c r="CF125" s="15">
        <f>AZ125*$CE$155</f>
        <v>12.80225007642192</v>
      </c>
      <c r="CG125" s="37">
        <f>CF125-CE125</f>
        <v>12.80225007642192</v>
      </c>
      <c r="CH125" s="54">
        <f>CG125*(CG125&lt;&gt;0)</f>
        <v>12.80225007642192</v>
      </c>
      <c r="CI125" s="26">
        <f>CH125/$CH$152</f>
        <v>1.9919480436318528E-3</v>
      </c>
      <c r="CJ125" s="47">
        <f>CI125 * $CG$152</f>
        <v>12.802250076421922</v>
      </c>
      <c r="CK125" s="48">
        <f>IF(CA125&gt;0,V125,W125)</f>
        <v>140.84294562242042</v>
      </c>
      <c r="CL125" s="65">
        <f>CJ125/CK125</f>
        <v>9.0897346827315761E-2</v>
      </c>
      <c r="CM125" s="70">
        <f>N125</f>
        <v>0</v>
      </c>
      <c r="CN125" s="1">
        <f>BT125+BV125</f>
        <v>855</v>
      </c>
    </row>
    <row r="126" spans="1:92" x14ac:dyDescent="0.2">
      <c r="A126" s="24" t="s">
        <v>227</v>
      </c>
      <c r="B126">
        <v>0</v>
      </c>
      <c r="C126">
        <v>0</v>
      </c>
      <c r="D126">
        <v>0.19456652017578899</v>
      </c>
      <c r="E126">
        <v>0.80543347982421098</v>
      </c>
      <c r="F126">
        <v>0.110448947159316</v>
      </c>
      <c r="G126">
        <v>0.110448947159316</v>
      </c>
      <c r="H126">
        <v>0.14918512327622199</v>
      </c>
      <c r="I126">
        <v>0.133305474300041</v>
      </c>
      <c r="J126">
        <v>0.14102196147000301</v>
      </c>
      <c r="K126">
        <v>0.124802753057388</v>
      </c>
      <c r="L126">
        <v>0.67934638225722099</v>
      </c>
      <c r="M126">
        <v>0.74925702320274201</v>
      </c>
      <c r="N126" s="21">
        <v>0</v>
      </c>
      <c r="O126">
        <v>1.0615976451517299</v>
      </c>
      <c r="P126">
        <v>0.97601805275115505</v>
      </c>
      <c r="Q126">
        <v>1.0151597103771</v>
      </c>
      <c r="R126">
        <v>1.0029402679713</v>
      </c>
      <c r="S126">
        <v>0.91210001707077004</v>
      </c>
      <c r="T126" s="27">
        <f>IF(C126,P126,R126)</f>
        <v>1.0029402679713</v>
      </c>
      <c r="U126" s="27">
        <f>IF(D126 = 0,O126,Q126)</f>
        <v>1.0151597103771</v>
      </c>
      <c r="V126" s="39">
        <f>S126*T126^(1-N126)</f>
        <v>0.91478183553758541</v>
      </c>
      <c r="W126" s="38">
        <f>S126*U126^(N126+1)</f>
        <v>0.92592718916451089</v>
      </c>
      <c r="X126" s="44">
        <f>0.5 * (D126-MAX($D$3:$D$151))/(MIN($D$3:$D$151)-MAX($D$3:$D$151)) + 0.75</f>
        <v>1.1511774276686868</v>
      </c>
      <c r="Y126" s="44">
        <f>AVERAGE(D126, F126, G126, H126, I126, J126, K126)</f>
        <v>0.13768281808543928</v>
      </c>
      <c r="Z126" s="22">
        <f>AI126^N126</f>
        <v>1</v>
      </c>
      <c r="AA126" s="22">
        <f>(Z126+AB126)/2</f>
        <v>1</v>
      </c>
      <c r="AB126" s="22">
        <f>AM126^N126</f>
        <v>1</v>
      </c>
      <c r="AC126" s="22">
        <v>1</v>
      </c>
      <c r="AD126" s="22">
        <v>1</v>
      </c>
      <c r="AE126" s="22">
        <v>1</v>
      </c>
      <c r="AF126" s="22">
        <f>PERCENTILE($L$2:$L$151, 0.05)</f>
        <v>-2.4581207071075768E-2</v>
      </c>
      <c r="AG126" s="22">
        <f>PERCENTILE($L$2:$L$151, 0.95)</f>
        <v>0.95085622292800409</v>
      </c>
      <c r="AH126" s="22">
        <f>MIN(MAX(L126,AF126), AG126)</f>
        <v>0.67934638225722099</v>
      </c>
      <c r="AI126" s="22">
        <f>AH126-$AH$152+1</f>
        <v>1.7039275893282968</v>
      </c>
      <c r="AJ126" s="22">
        <f>PERCENTILE($M$2:$M$151, 0.02)</f>
        <v>-1.1132593852637855</v>
      </c>
      <c r="AK126" s="22">
        <f>PERCENTILE($M$2:$M$151, 0.98)</f>
        <v>1.0497352809010159</v>
      </c>
      <c r="AL126" s="22">
        <f>MIN(MAX(M126,AJ126), AK126)</f>
        <v>0.74925702320274201</v>
      </c>
      <c r="AM126" s="22">
        <f>AL126-$AL$152 + 1</f>
        <v>2.8625164084665276</v>
      </c>
      <c r="AN126" s="46">
        <v>0</v>
      </c>
      <c r="AO126" s="74">
        <v>0.39</v>
      </c>
      <c r="AP126" s="51">
        <v>0.76</v>
      </c>
      <c r="AQ126" s="50">
        <v>1</v>
      </c>
      <c r="AR126" s="17">
        <f>(AI126^4)*AB126*AE126*AN126</f>
        <v>0</v>
      </c>
      <c r="AS126" s="17">
        <f>(AM126^4) *Z126*AC126*AO126*(M126 &gt; 0)</f>
        <v>26.185239246298448</v>
      </c>
      <c r="AT126" s="17">
        <f>(AM126^4)*AA126*AP126*AQ126</f>
        <v>51.027645710735435</v>
      </c>
      <c r="AU126" s="17">
        <f>MIN(AR126, 0.05*AR$152)</f>
        <v>0</v>
      </c>
      <c r="AV126" s="17">
        <f>MIN(AS126, 0.05*AS$152)</f>
        <v>26.185239246298448</v>
      </c>
      <c r="AW126" s="17">
        <f>MIN(AT126, 0.05*AT$152)</f>
        <v>51.027645710735435</v>
      </c>
      <c r="AX126" s="14">
        <f>AU126/$AU$152</f>
        <v>0</v>
      </c>
      <c r="AY126" s="14">
        <f>AV126/$AV$152</f>
        <v>1.7051464215695505E-2</v>
      </c>
      <c r="AZ126" s="67">
        <f>AW126/$AW$152</f>
        <v>1.500617687662229E-2</v>
      </c>
      <c r="BA126" s="21">
        <f>N126</f>
        <v>0</v>
      </c>
      <c r="BB126" s="66">
        <v>0</v>
      </c>
      <c r="BC126" s="15">
        <f>$D$158*AX126</f>
        <v>0</v>
      </c>
      <c r="BD126" s="19">
        <f>BC126-BB126</f>
        <v>0</v>
      </c>
      <c r="BE126" s="63">
        <f>(IF(BD126 &gt; 0, V126, W126))</f>
        <v>0.92592718916451089</v>
      </c>
      <c r="BF126" s="63">
        <f>IF(BD126&gt;0, S126*(T126^(2-N126)), S126*(U126^(N126 + 2)))</f>
        <v>0.93996397718252711</v>
      </c>
      <c r="BG126" s="46">
        <f>BD126/BE126</f>
        <v>0</v>
      </c>
      <c r="BH126" s="64" t="e">
        <f>BB126/BC126</f>
        <v>#DIV/0!</v>
      </c>
      <c r="BI126" s="66">
        <v>0</v>
      </c>
      <c r="BJ126" s="66">
        <v>669</v>
      </c>
      <c r="BK126" s="66">
        <v>0</v>
      </c>
      <c r="BL126" s="10">
        <f>SUM(BI126:BK126)</f>
        <v>669</v>
      </c>
      <c r="BM126" s="15">
        <f>AY126*$D$157</f>
        <v>3093.1015057987333</v>
      </c>
      <c r="BN126" s="9">
        <f>BM126-BL126</f>
        <v>2424.1015057987333</v>
      </c>
      <c r="BO126" s="48">
        <f>IF(BN126&gt;0,V126,W126)</f>
        <v>0.91478183553758541</v>
      </c>
      <c r="BP126" s="48">
        <f xml:space="preserve"> IF(BN126 &gt;0, S126*T126^(2-N126), S126*U126^(N126+2))</f>
        <v>0.91747153926934355</v>
      </c>
      <c r="BQ126" s="48">
        <f>IF(BN126&gt;0, S126*T126^(3-N126), S126*U126^(N126+3))</f>
        <v>0.92016915145083644</v>
      </c>
      <c r="BR126" s="46">
        <f>BN126/BP126</f>
        <v>2642.1544451713899</v>
      </c>
      <c r="BS126" s="64">
        <f>BL126/BM126</f>
        <v>0.21628776124734508</v>
      </c>
      <c r="BT126" s="16">
        <f>BB126+BL126+BV126</f>
        <v>786</v>
      </c>
      <c r="BU126" s="69">
        <f>BC126+BM126+BW126</f>
        <v>3236.2604332017099</v>
      </c>
      <c r="BV126" s="66">
        <v>117</v>
      </c>
      <c r="BW126" s="15">
        <f>AZ126*$D$160</f>
        <v>143.15892740297664</v>
      </c>
      <c r="BX126" s="37">
        <f>BW126-BV126</f>
        <v>26.158927402976644</v>
      </c>
      <c r="BY126" s="54">
        <f>BX126*(BX126&lt;&gt;0)</f>
        <v>26.158927402976644</v>
      </c>
      <c r="BZ126" s="26">
        <f>BY126/$BY$152</f>
        <v>5.0794033792187714E-2</v>
      </c>
      <c r="CA126" s="47">
        <f>BZ126 * $BX$152</f>
        <v>26.158927402976644</v>
      </c>
      <c r="CB126" s="48">
        <f>IF(CA126&gt;0, V126, W126)</f>
        <v>0.91478183553758541</v>
      </c>
      <c r="CC126" s="48">
        <f>IF(BX126&gt;0, S126*T126^(2-N126), S126*U126^(N126+2))</f>
        <v>0.91747153926934355</v>
      </c>
      <c r="CD126" s="65">
        <f>CA126/CB126</f>
        <v>28.595809827819718</v>
      </c>
      <c r="CE126" s="66">
        <v>0</v>
      </c>
      <c r="CF126" s="15">
        <f>AZ126*$CE$155</f>
        <v>96.444698786051461</v>
      </c>
      <c r="CG126" s="37">
        <f>CF126-CE126</f>
        <v>96.444698786051461</v>
      </c>
      <c r="CH126" s="54">
        <f>CG126*(CG126&lt;&gt;0)</f>
        <v>96.444698786051461</v>
      </c>
      <c r="CI126" s="26">
        <f>CH126/$CH$152</f>
        <v>1.5006176876622286E-2</v>
      </c>
      <c r="CJ126" s="47">
        <f>CI126 * $CG$152</f>
        <v>96.444698786051461</v>
      </c>
      <c r="CK126" s="48">
        <f>IF(CA126&gt;0,V126,W126)</f>
        <v>0.91478183553758541</v>
      </c>
      <c r="CL126" s="65">
        <f>CJ126/CK126</f>
        <v>105.42917998516474</v>
      </c>
      <c r="CM126" s="70">
        <f>N126</f>
        <v>0</v>
      </c>
      <c r="CN126" s="1">
        <f>BT126+BV126</f>
        <v>903</v>
      </c>
    </row>
    <row r="127" spans="1:92" x14ac:dyDescent="0.2">
      <c r="A127" s="24" t="s">
        <v>175</v>
      </c>
      <c r="B127">
        <v>0</v>
      </c>
      <c r="C127">
        <v>0</v>
      </c>
      <c r="D127">
        <v>0.27027027027027001</v>
      </c>
      <c r="E127">
        <v>0.72972972972972905</v>
      </c>
      <c r="F127">
        <v>0.234375</v>
      </c>
      <c r="G127">
        <v>0.234375</v>
      </c>
      <c r="H127">
        <v>0.90769230769230702</v>
      </c>
      <c r="I127">
        <v>0.46923076923076901</v>
      </c>
      <c r="J127">
        <v>0.65262329085262705</v>
      </c>
      <c r="K127">
        <v>0.391099199428462</v>
      </c>
      <c r="L127">
        <v>3.1892363805697703E-2</v>
      </c>
      <c r="M127">
        <v>0.20076456789598199</v>
      </c>
      <c r="N127" s="21">
        <v>0</v>
      </c>
      <c r="O127">
        <v>1.00287876000798</v>
      </c>
      <c r="P127">
        <v>0.99433648719583601</v>
      </c>
      <c r="Q127">
        <v>1.0500815224582001</v>
      </c>
      <c r="R127">
        <v>0.99271054864356501</v>
      </c>
      <c r="S127">
        <v>17.100000381469702</v>
      </c>
      <c r="T127" s="27">
        <f>IF(C127,P127,R127)</f>
        <v>0.99271054864356501</v>
      </c>
      <c r="U127" s="27">
        <f>IF(D127 = 0,O127,Q127)</f>
        <v>1.0500815224582001</v>
      </c>
      <c r="V127" s="39">
        <f>S127*T127^(1-N127)</f>
        <v>16.97535076049396</v>
      </c>
      <c r="W127" s="38">
        <f>S127*U127^(N127+1)</f>
        <v>17.956394434609507</v>
      </c>
      <c r="X127" s="44">
        <f>0.5 * (D127-MAX($D$3:$D$151))/(MIN($D$3:$D$151)-MAX($D$3:$D$151)) + 0.75</f>
        <v>1.110945778435225</v>
      </c>
      <c r="Y127" s="44">
        <f>AVERAGE(D127, F127, G127, H127, I127, J127, K127)</f>
        <v>0.45138083392491923</v>
      </c>
      <c r="Z127" s="22">
        <f>AI127^N127</f>
        <v>1</v>
      </c>
      <c r="AA127" s="22">
        <f>(Z127+AB127)/2</f>
        <v>1</v>
      </c>
      <c r="AB127" s="22">
        <f>AM127^N127</f>
        <v>1</v>
      </c>
      <c r="AC127" s="22">
        <v>1</v>
      </c>
      <c r="AD127" s="22">
        <v>1</v>
      </c>
      <c r="AE127" s="22">
        <v>1</v>
      </c>
      <c r="AF127" s="22">
        <f>PERCENTILE($L$2:$L$151, 0.05)</f>
        <v>-2.4581207071075768E-2</v>
      </c>
      <c r="AG127" s="22">
        <f>PERCENTILE($L$2:$L$151, 0.95)</f>
        <v>0.95085622292800409</v>
      </c>
      <c r="AH127" s="22">
        <f>MIN(MAX(L127,AF127), AG127)</f>
        <v>3.1892363805697703E-2</v>
      </c>
      <c r="AI127" s="22">
        <f>AH127-$AH$152+1</f>
        <v>1.0564735708767734</v>
      </c>
      <c r="AJ127" s="22">
        <f>PERCENTILE($M$2:$M$151, 0.02)</f>
        <v>-1.1132593852637855</v>
      </c>
      <c r="AK127" s="22">
        <f>PERCENTILE($M$2:$M$151, 0.98)</f>
        <v>1.0497352809010159</v>
      </c>
      <c r="AL127" s="22">
        <f>MIN(MAX(M127,AJ127), AK127)</f>
        <v>0.20076456789598199</v>
      </c>
      <c r="AM127" s="22">
        <f>AL127-$AL$152 + 1</f>
        <v>2.3140239531597677</v>
      </c>
      <c r="AN127" s="46">
        <v>1</v>
      </c>
      <c r="AO127" s="51">
        <v>1</v>
      </c>
      <c r="AP127" s="51">
        <v>1</v>
      </c>
      <c r="AQ127" s="21">
        <v>1</v>
      </c>
      <c r="AR127" s="17">
        <f>(AI127^4)*AB127*AE127*AN127</f>
        <v>1.2457604767118078</v>
      </c>
      <c r="AS127" s="17">
        <f>(AM127^4) *Z127*AC127*AO127*(M127 &gt; 0)</f>
        <v>28.672885511521091</v>
      </c>
      <c r="AT127" s="17">
        <f>(AM127^4)*AA127*AP127*AQ127</f>
        <v>28.672885511521091</v>
      </c>
      <c r="AU127" s="17">
        <f>MIN(AR127, 0.05*AR$152)</f>
        <v>1.2457604767118078</v>
      </c>
      <c r="AV127" s="17">
        <f>MIN(AS127, 0.05*AS$152)</f>
        <v>28.672885511521091</v>
      </c>
      <c r="AW127" s="17">
        <f>MIN(AT127, 0.05*AT$152)</f>
        <v>28.672885511521091</v>
      </c>
      <c r="AX127" s="14">
        <f>AU127/$AU$152</f>
        <v>2.2365761614301146E-3</v>
      </c>
      <c r="AY127" s="14">
        <f>AV127/$AV$152</f>
        <v>1.8671384922692623E-2</v>
      </c>
      <c r="AZ127" s="67">
        <f>AW127/$AW$152</f>
        <v>8.4321035304692447E-3</v>
      </c>
      <c r="BA127" s="21">
        <f>N127</f>
        <v>0</v>
      </c>
      <c r="BB127" s="66">
        <v>393</v>
      </c>
      <c r="BC127" s="15">
        <f>$D$158*AX127</f>
        <v>285.69800228492142</v>
      </c>
      <c r="BD127" s="19">
        <f>BC127-BB127</f>
        <v>-107.30199771507858</v>
      </c>
      <c r="BE127" s="63">
        <f>(IF(BD127 &gt; 0, V127, W127))</f>
        <v>17.956394434609507</v>
      </c>
      <c r="BF127" s="63">
        <f>IF(BD127&gt;0, S127*(T127^(2-N127)), S127*(U127^(N127 + 2)))</f>
        <v>18.855678005754704</v>
      </c>
      <c r="BG127" s="46">
        <f>BD127/BE127</f>
        <v>-5.9756984123863202</v>
      </c>
      <c r="BH127" s="64">
        <f>BB127/BC127</f>
        <v>1.3755783969678173</v>
      </c>
      <c r="BI127" s="66">
        <v>34</v>
      </c>
      <c r="BJ127" s="66">
        <v>256</v>
      </c>
      <c r="BK127" s="66">
        <v>0</v>
      </c>
      <c r="BL127" s="10">
        <f>SUM(BI127:BK127)</f>
        <v>290</v>
      </c>
      <c r="BM127" s="15">
        <f>AY127*$D$157</f>
        <v>3386.9518822065966</v>
      </c>
      <c r="BN127" s="9">
        <f>BM127-BL127</f>
        <v>3096.9518822065966</v>
      </c>
      <c r="BO127" s="48">
        <f>IF(BN127&gt;0,V127,W127)</f>
        <v>16.97535076049396</v>
      </c>
      <c r="BP127" s="48">
        <f xml:space="preserve"> IF(BN127 &gt;0, S127*T127^(2-N127), S127*U127^(N127+2))</f>
        <v>16.851609766866915</v>
      </c>
      <c r="BQ127" s="48">
        <f>IF(BN127&gt;0, S127*T127^(3-N127), S127*U127^(N127+3))</f>
        <v>16.728770777193713</v>
      </c>
      <c r="BR127" s="46">
        <f>BN127/BP127</f>
        <v>183.77780669332387</v>
      </c>
      <c r="BS127" s="64">
        <f>BL127/BM127</f>
        <v>8.5622710356034124E-2</v>
      </c>
      <c r="BT127" s="16">
        <f>BB127+BL127+BV127</f>
        <v>734</v>
      </c>
      <c r="BU127" s="69">
        <f>BC127+BM127+BW127</f>
        <v>3753.0921521721948</v>
      </c>
      <c r="BV127" s="66">
        <v>51</v>
      </c>
      <c r="BW127" s="15">
        <f>AZ127*$D$160</f>
        <v>80.442267680676593</v>
      </c>
      <c r="BX127" s="37">
        <f>BW127-BV127</f>
        <v>29.442267680676593</v>
      </c>
      <c r="BY127" s="54">
        <f>BX127*(BX127&lt;&gt;0)</f>
        <v>29.442267680676593</v>
      </c>
      <c r="BZ127" s="26">
        <f>BY127/$BY$152</f>
        <v>5.7169451807139081E-2</v>
      </c>
      <c r="CA127" s="47">
        <f>BZ127 * $BX$152</f>
        <v>29.442267680676593</v>
      </c>
      <c r="CB127" s="48">
        <f>IF(CA127&gt;0, V127, W127)</f>
        <v>16.97535076049396</v>
      </c>
      <c r="CC127" s="48">
        <f>IF(BX127&gt;0, S127*T127^(2-N127), S127*U127^(N127+2))</f>
        <v>16.851609766866915</v>
      </c>
      <c r="CD127" s="65">
        <f>CA127/CB127</f>
        <v>1.7344129200084855</v>
      </c>
      <c r="CE127" s="66">
        <v>0</v>
      </c>
      <c r="CF127" s="15">
        <f>AZ127*$CE$155</f>
        <v>54.193129390325836</v>
      </c>
      <c r="CG127" s="37">
        <f>CF127-CE127</f>
        <v>54.193129390325836</v>
      </c>
      <c r="CH127" s="54">
        <f>CG127*(CG127&lt;&gt;0)</f>
        <v>54.193129390325836</v>
      </c>
      <c r="CI127" s="26">
        <f>CH127/$CH$152</f>
        <v>8.432103530469243E-3</v>
      </c>
      <c r="CJ127" s="47">
        <f>CI127 * $CG$152</f>
        <v>54.193129390325844</v>
      </c>
      <c r="CK127" s="48">
        <f>IF(CA127&gt;0,V127,W127)</f>
        <v>16.97535076049396</v>
      </c>
      <c r="CL127" s="65">
        <f>CJ127/CK127</f>
        <v>3.192460064886983</v>
      </c>
      <c r="CM127" s="70">
        <f>N127</f>
        <v>0</v>
      </c>
      <c r="CN127" s="1">
        <f>BT127+BV127</f>
        <v>785</v>
      </c>
    </row>
    <row r="128" spans="1:92" x14ac:dyDescent="0.2">
      <c r="A128" s="24" t="s">
        <v>177</v>
      </c>
      <c r="B128">
        <v>0</v>
      </c>
      <c r="C128">
        <v>0</v>
      </c>
      <c r="D128">
        <v>0.354389721627409</v>
      </c>
      <c r="E128">
        <v>0.645610278372591</v>
      </c>
      <c r="F128">
        <v>0.32110579479000501</v>
      </c>
      <c r="G128">
        <v>0.32110579479000501</v>
      </c>
      <c r="H128">
        <v>0.26734926052332197</v>
      </c>
      <c r="I128">
        <v>0.26791808873720102</v>
      </c>
      <c r="J128">
        <v>0.26763352350688902</v>
      </c>
      <c r="K128">
        <v>0.293152989543223</v>
      </c>
      <c r="L128">
        <v>0.39773820883287497</v>
      </c>
      <c r="M128">
        <v>-1.0466305848952</v>
      </c>
      <c r="N128" s="21">
        <v>0</v>
      </c>
      <c r="O128">
        <v>1.0389966462081499</v>
      </c>
      <c r="P128">
        <v>0.98090227012883802</v>
      </c>
      <c r="Q128">
        <v>1.0126470365181901</v>
      </c>
      <c r="R128">
        <v>0.99305701616717701</v>
      </c>
      <c r="S128">
        <v>27.020000457763601</v>
      </c>
      <c r="T128" s="27">
        <f>IF(C128,P128,R128)</f>
        <v>0.99305701616717701</v>
      </c>
      <c r="U128" s="27">
        <f>IF(D128 = 0,O128,Q128)</f>
        <v>1.0126470365181901</v>
      </c>
      <c r="V128" s="39">
        <f>S128*T128^(1-N128)</f>
        <v>26.832401031422478</v>
      </c>
      <c r="W128" s="38">
        <f>S128*U128^(N128+1)</f>
        <v>27.361723390274449</v>
      </c>
      <c r="X128" s="44">
        <f>0.5 * (D128-MAX($D$3:$D$151))/(MIN($D$3:$D$151)-MAX($D$3:$D$151)) + 0.75</f>
        <v>1.0662417280217651</v>
      </c>
      <c r="Y128" s="44">
        <f>AVERAGE(D128, F128, G128, H128, I128, J128, K128)</f>
        <v>0.29895073907400771</v>
      </c>
      <c r="Z128" s="22">
        <f>AI128^N128</f>
        <v>1</v>
      </c>
      <c r="AA128" s="22">
        <f>(Z128+AB128)/2</f>
        <v>1</v>
      </c>
      <c r="AB128" s="22">
        <f>AM128^N128</f>
        <v>1</v>
      </c>
      <c r="AC128" s="22">
        <v>1</v>
      </c>
      <c r="AD128" s="22">
        <v>1</v>
      </c>
      <c r="AE128" s="22">
        <v>1</v>
      </c>
      <c r="AF128" s="22">
        <f>PERCENTILE($L$2:$L$151, 0.05)</f>
        <v>-2.4581207071075768E-2</v>
      </c>
      <c r="AG128" s="22">
        <f>PERCENTILE($L$2:$L$151, 0.95)</f>
        <v>0.95085622292800409</v>
      </c>
      <c r="AH128" s="22">
        <f>MIN(MAX(L128,AF128), AG128)</f>
        <v>0.39773820883287497</v>
      </c>
      <c r="AI128" s="22">
        <f>AH128-$AH$152+1</f>
        <v>1.4223194159039507</v>
      </c>
      <c r="AJ128" s="22">
        <f>PERCENTILE($M$2:$M$151, 0.02)</f>
        <v>-1.1132593852637855</v>
      </c>
      <c r="AK128" s="22">
        <f>PERCENTILE($M$2:$M$151, 0.98)</f>
        <v>1.0497352809010159</v>
      </c>
      <c r="AL128" s="22">
        <f>MIN(MAX(M128,AJ128), AK128)</f>
        <v>-1.0466305848952</v>
      </c>
      <c r="AM128" s="22">
        <f>AL128-$AL$152 + 1</f>
        <v>1.0666288003685855</v>
      </c>
      <c r="AN128" s="46">
        <v>1</v>
      </c>
      <c r="AO128" s="51">
        <v>1</v>
      </c>
      <c r="AP128" s="51">
        <v>1</v>
      </c>
      <c r="AQ128" s="21">
        <v>1</v>
      </c>
      <c r="AR128" s="17">
        <f>(AI128^4)*AB128*AE128*AN128</f>
        <v>4.0924987394447978</v>
      </c>
      <c r="AS128" s="17">
        <f>(AM128^4) *Z128*AC128*AO128*(M128 &gt; 0)</f>
        <v>0</v>
      </c>
      <c r="AT128" s="17">
        <f>(AM128^4)*AA128*AP128*AQ128</f>
        <v>1.2943544587479046</v>
      </c>
      <c r="AU128" s="17">
        <f>MIN(AR128, 0.05*AR$152)</f>
        <v>4.0924987394447978</v>
      </c>
      <c r="AV128" s="17">
        <f>MIN(AS128, 0.05*AS$152)</f>
        <v>0</v>
      </c>
      <c r="AW128" s="17">
        <f>MIN(AT128, 0.05*AT$152)</f>
        <v>1.2943544587479046</v>
      </c>
      <c r="AX128" s="14">
        <f>AU128/$AU$152</f>
        <v>7.3474679060977393E-3</v>
      </c>
      <c r="AY128" s="14">
        <f>AV128/$AV$152</f>
        <v>0</v>
      </c>
      <c r="AZ128" s="67">
        <f>AW128/$AW$152</f>
        <v>3.806429177454565E-4</v>
      </c>
      <c r="BA128" s="21">
        <f>N128</f>
        <v>0</v>
      </c>
      <c r="BB128" s="66">
        <v>703</v>
      </c>
      <c r="BC128" s="15">
        <f>$D$158*AX128</f>
        <v>938.55820285701907</v>
      </c>
      <c r="BD128" s="19">
        <f>BC128-BB128</f>
        <v>235.55820285701907</v>
      </c>
      <c r="BE128" s="63">
        <f>(IF(BD128 &gt; 0, V128, W128))</f>
        <v>26.832401031422478</v>
      </c>
      <c r="BF128" s="63">
        <f>IF(BD128&gt;0, S128*(T128^(2-N128)), S128*(U128^(N128 + 2)))</f>
        <v>26.64610410486549</v>
      </c>
      <c r="BG128" s="46">
        <f>BD128/BE128</f>
        <v>8.7788715807118844</v>
      </c>
      <c r="BH128" s="64">
        <f>BB128/BC128</f>
        <v>0.74902120919089743</v>
      </c>
      <c r="BI128" s="66">
        <v>432</v>
      </c>
      <c r="BJ128" s="66">
        <v>1135</v>
      </c>
      <c r="BK128" s="66">
        <v>27</v>
      </c>
      <c r="BL128" s="10">
        <f>SUM(BI128:BK128)</f>
        <v>1594</v>
      </c>
      <c r="BM128" s="15">
        <f>AY128*$D$157</f>
        <v>0</v>
      </c>
      <c r="BN128" s="9">
        <f>BM128-BL128</f>
        <v>-1594</v>
      </c>
      <c r="BO128" s="48">
        <f>IF(BN128&gt;0,V128,W128)</f>
        <v>27.361723390274449</v>
      </c>
      <c r="BP128" s="48">
        <f xml:space="preserve"> IF(BN128 &gt;0, S128*T128^(2-N128), S128*U128^(N128+2))</f>
        <v>27.707768105191864</v>
      </c>
      <c r="BQ128" s="48">
        <f>IF(BN128&gt;0, S128*T128^(3-N128), S128*U128^(N128+3))</f>
        <v>28.058189260255769</v>
      </c>
      <c r="BR128" s="46">
        <f>BN128/BP128</f>
        <v>-57.528993094947886</v>
      </c>
      <c r="BS128" s="64" t="e">
        <f>BL128/BM128</f>
        <v>#DIV/0!</v>
      </c>
      <c r="BT128" s="16">
        <f>BB128+BL128+BV128</f>
        <v>2297</v>
      </c>
      <c r="BU128" s="69">
        <f>BC128+BM128+BW128</f>
        <v>942.18953629231078</v>
      </c>
      <c r="BV128" s="66">
        <v>0</v>
      </c>
      <c r="BW128" s="15">
        <f>AZ128*$D$160</f>
        <v>3.6313334352916549</v>
      </c>
      <c r="BX128" s="37">
        <f>BW128-BV128</f>
        <v>3.6313334352916549</v>
      </c>
      <c r="BY128" s="54">
        <f>BX128*(BX128&lt;&gt;0)</f>
        <v>3.6313334352916549</v>
      </c>
      <c r="BZ128" s="26">
        <f>BY128/$BY$152</f>
        <v>7.0511328840614732E-3</v>
      </c>
      <c r="CA128" s="47">
        <f>BZ128 * $BX$152</f>
        <v>3.6313334352916549</v>
      </c>
      <c r="CB128" s="48">
        <f>IF(CA128&gt;0, V128, W128)</f>
        <v>26.832401031422478</v>
      </c>
      <c r="CC128" s="48">
        <f>IF(BX128&gt;0, S128*T128^(2-N128), S128*U128^(N128+2))</f>
        <v>26.64610410486549</v>
      </c>
      <c r="CD128" s="65">
        <f>CA128/CB128</f>
        <v>0.13533389841032595</v>
      </c>
      <c r="CE128" s="66">
        <v>0</v>
      </c>
      <c r="CF128" s="15">
        <f>AZ128*$CE$155</f>
        <v>2.4463920323500488</v>
      </c>
      <c r="CG128" s="37">
        <f>CF128-CE128</f>
        <v>2.4463920323500488</v>
      </c>
      <c r="CH128" s="54">
        <f>CG128*(CG128&lt;&gt;0)</f>
        <v>2.4463920323500488</v>
      </c>
      <c r="CI128" s="26">
        <f>CH128/$CH$152</f>
        <v>3.8064291774545639E-4</v>
      </c>
      <c r="CJ128" s="47">
        <f>CI128 * $CG$152</f>
        <v>2.4463920323500488</v>
      </c>
      <c r="CK128" s="48">
        <f>IF(CA128&gt;0,V128,W128)</f>
        <v>26.832401031422478</v>
      </c>
      <c r="CL128" s="65">
        <f>CJ128/CK128</f>
        <v>9.1173057136600094E-2</v>
      </c>
      <c r="CM128" s="70">
        <f>N128</f>
        <v>0</v>
      </c>
      <c r="CN128" s="1">
        <f>BT128+BV128</f>
        <v>2297</v>
      </c>
    </row>
    <row r="129" spans="1:92" x14ac:dyDescent="0.2">
      <c r="A129" s="24" t="s">
        <v>194</v>
      </c>
      <c r="B129">
        <v>1</v>
      </c>
      <c r="C129">
        <v>1</v>
      </c>
      <c r="D129">
        <v>0.47692307692307601</v>
      </c>
      <c r="E129">
        <v>0.52307692307692299</v>
      </c>
      <c r="F129">
        <v>0.68891402714932104</v>
      </c>
      <c r="G129">
        <v>0.68891402714932104</v>
      </c>
      <c r="H129">
        <v>4.0121580547112401E-2</v>
      </c>
      <c r="I129">
        <v>0.314893617021276</v>
      </c>
      <c r="J129">
        <v>0.11240119936678</v>
      </c>
      <c r="K129">
        <v>0.27827102420514799</v>
      </c>
      <c r="L129">
        <v>0.79482679958220703</v>
      </c>
      <c r="M129">
        <v>-0.327518448777192</v>
      </c>
      <c r="N129" s="21">
        <v>0</v>
      </c>
      <c r="O129">
        <v>1.02371237799597</v>
      </c>
      <c r="P129">
        <v>0.98130975508788998</v>
      </c>
      <c r="Q129">
        <v>1.02563492709366</v>
      </c>
      <c r="R129">
        <v>0.98411439183151805</v>
      </c>
      <c r="S129">
        <v>147.259994506835</v>
      </c>
      <c r="T129" s="27">
        <f>IF(C129,P129,R129)</f>
        <v>0.98130975508788998</v>
      </c>
      <c r="U129" s="27">
        <f>IF(D129 = 0,O129,Q129)</f>
        <v>1.02563492709366</v>
      </c>
      <c r="V129" s="39">
        <f>S129*T129^(1-N129)</f>
        <v>144.50766914374628</v>
      </c>
      <c r="W129" s="38">
        <f>S129*U129^(N129+1)</f>
        <v>151.03499372983049</v>
      </c>
      <c r="X129" s="44">
        <f>0.5 * (D129-MAX($D$3:$D$151))/(MIN($D$3:$D$151)-MAX($D$3:$D$151)) + 0.75</f>
        <v>1.0011231709687534</v>
      </c>
      <c r="Y129" s="44">
        <f>AVERAGE(D129, F129, G129, H129, I129, J129, K129)</f>
        <v>0.37149122176600496</v>
      </c>
      <c r="Z129" s="22">
        <f>AI129^N129</f>
        <v>1</v>
      </c>
      <c r="AA129" s="22">
        <f>(Z129+AB129)/2</f>
        <v>1</v>
      </c>
      <c r="AB129" s="22">
        <f>AM129^N129</f>
        <v>1</v>
      </c>
      <c r="AC129" s="22">
        <v>1</v>
      </c>
      <c r="AD129" s="22">
        <v>1</v>
      </c>
      <c r="AE129" s="22">
        <v>1</v>
      </c>
      <c r="AF129" s="22">
        <f>PERCENTILE($L$2:$L$151, 0.05)</f>
        <v>-2.4581207071075768E-2</v>
      </c>
      <c r="AG129" s="22">
        <f>PERCENTILE($L$2:$L$151, 0.95)</f>
        <v>0.95085622292800409</v>
      </c>
      <c r="AH129" s="22">
        <f>MIN(MAX(L129,AF129), AG129)</f>
        <v>0.79482679958220703</v>
      </c>
      <c r="AI129" s="22">
        <f>AH129-$AH$152+1</f>
        <v>1.8194080066532829</v>
      </c>
      <c r="AJ129" s="22">
        <f>PERCENTILE($M$2:$M$151, 0.02)</f>
        <v>-1.1132593852637855</v>
      </c>
      <c r="AK129" s="22">
        <f>PERCENTILE($M$2:$M$151, 0.98)</f>
        <v>1.0497352809010159</v>
      </c>
      <c r="AL129" s="22">
        <f>MIN(MAX(M129,AJ129), AK129)</f>
        <v>-0.327518448777192</v>
      </c>
      <c r="AM129" s="22">
        <f>AL129-$AL$152 + 1</f>
        <v>1.7857409364865935</v>
      </c>
      <c r="AN129" s="46">
        <v>1</v>
      </c>
      <c r="AO129" s="51">
        <v>1</v>
      </c>
      <c r="AP129" s="51">
        <v>1</v>
      </c>
      <c r="AQ129" s="21">
        <v>1</v>
      </c>
      <c r="AR129" s="17">
        <f>(AI129^4)*AB129*AE129*AN129</f>
        <v>10.957725235009995</v>
      </c>
      <c r="AS129" s="17">
        <f>(AM129^4) *Z129*AC129*AO129*(M129 &gt; 0)</f>
        <v>0</v>
      </c>
      <c r="AT129" s="17">
        <f>(AM129^4)*AA129*AP129*AQ129</f>
        <v>10.16889629185283</v>
      </c>
      <c r="AU129" s="17">
        <f>MIN(AR129, 0.05*AR$152)</f>
        <v>10.957725235009995</v>
      </c>
      <c r="AV129" s="17">
        <f>MIN(AS129, 0.05*AS$152)</f>
        <v>0</v>
      </c>
      <c r="AW129" s="17">
        <f>MIN(AT129, 0.05*AT$152)</f>
        <v>10.16889629185283</v>
      </c>
      <c r="AX129" s="14">
        <f>AU129/$AU$152</f>
        <v>1.967295278849511E-2</v>
      </c>
      <c r="AY129" s="14">
        <f>AV129/$AV$152</f>
        <v>0</v>
      </c>
      <c r="AZ129" s="67">
        <f>AW129/$AW$152</f>
        <v>2.990462410525598E-3</v>
      </c>
      <c r="BA129" s="21">
        <f>N129</f>
        <v>0</v>
      </c>
      <c r="BB129" s="66">
        <v>2651</v>
      </c>
      <c r="BC129" s="15">
        <f>$D$158*AX129</f>
        <v>2513.003316249577</v>
      </c>
      <c r="BD129" s="19">
        <f>BC129-BB129</f>
        <v>-137.99668375042302</v>
      </c>
      <c r="BE129" s="63">
        <f>(IF(BD129 &gt; 0, V129, W129))</f>
        <v>151.03499372983049</v>
      </c>
      <c r="BF129" s="63">
        <f>IF(BD129&gt;0, S129*(T129^(2-N129)), S129*(U129^(N129 + 2)))</f>
        <v>154.90676478268608</v>
      </c>
      <c r="BG129" s="46">
        <f>BD129/BE129</f>
        <v>-0.91367358214527261</v>
      </c>
      <c r="BH129" s="64">
        <f>BB129/BC129</f>
        <v>1.0549130527835395</v>
      </c>
      <c r="BI129" s="66">
        <v>295</v>
      </c>
      <c r="BJ129" s="66">
        <v>1178</v>
      </c>
      <c r="BK129" s="66">
        <v>0</v>
      </c>
      <c r="BL129" s="10">
        <f>SUM(BI129:BK129)</f>
        <v>1473</v>
      </c>
      <c r="BM129" s="15">
        <f>AY129*$D$157</f>
        <v>0</v>
      </c>
      <c r="BN129" s="9">
        <f>BM129-BL129</f>
        <v>-1473</v>
      </c>
      <c r="BO129" s="48">
        <f>IF(BN129&gt;0,V129,W129)</f>
        <v>151.03499372983049</v>
      </c>
      <c r="BP129" s="48">
        <f xml:space="preserve"> IF(BN129 &gt;0, S129*T129^(2-N129), S129*U129^(N129+2))</f>
        <v>154.90676478268608</v>
      </c>
      <c r="BQ129" s="48">
        <f>IF(BN129&gt;0, S129*T129^(3-N129), S129*U129^(N129+3))</f>
        <v>158.87778840420498</v>
      </c>
      <c r="BR129" s="46">
        <f>BN129/BP129</f>
        <v>-9.5089456039342526</v>
      </c>
      <c r="BS129" s="64" t="e">
        <f>BL129/BM129</f>
        <v>#DIV/0!</v>
      </c>
      <c r="BT129" s="16">
        <f>BB129+BL129+BV129</f>
        <v>4124</v>
      </c>
      <c r="BU129" s="69">
        <f>BC129+BM129+BW129</f>
        <v>2541.5323276459912</v>
      </c>
      <c r="BV129" s="66">
        <v>0</v>
      </c>
      <c r="BW129" s="15">
        <f>AZ129*$D$160</f>
        <v>28.529011396414205</v>
      </c>
      <c r="BX129" s="37">
        <f>BW129-BV129</f>
        <v>28.529011396414205</v>
      </c>
      <c r="BY129" s="54">
        <f>BX129*(BX129&lt;&gt;0)</f>
        <v>28.529011396414205</v>
      </c>
      <c r="BZ129" s="26">
        <f>BY129/$BY$152</f>
        <v>5.5396138633814054E-2</v>
      </c>
      <c r="CA129" s="47">
        <f>BZ129 * $BX$152</f>
        <v>28.529011396414205</v>
      </c>
      <c r="CB129" s="48">
        <f>IF(CA129&gt;0, V129, W129)</f>
        <v>144.50766914374628</v>
      </c>
      <c r="CC129" s="48">
        <f>IF(BX129&gt;0, S129*T129^(2-N129), S129*U129^(N129+2))</f>
        <v>141.80678541577149</v>
      </c>
      <c r="CD129" s="65">
        <f>CA129/CB129</f>
        <v>0.19742212690480468</v>
      </c>
      <c r="CE129" s="66">
        <v>0</v>
      </c>
      <c r="CF129" s="15">
        <f>AZ129*$CE$155</f>
        <v>19.21970191244802</v>
      </c>
      <c r="CG129" s="37">
        <f>CF129-CE129</f>
        <v>19.21970191244802</v>
      </c>
      <c r="CH129" s="54">
        <f>CG129*(CG129&lt;&gt;0)</f>
        <v>19.21970191244802</v>
      </c>
      <c r="CI129" s="26">
        <f>CH129/$CH$152</f>
        <v>2.9904624105255976E-3</v>
      </c>
      <c r="CJ129" s="47">
        <f>CI129 * $CG$152</f>
        <v>19.21970191244802</v>
      </c>
      <c r="CK129" s="48">
        <f>IF(CA129&gt;0,V129,W129)</f>
        <v>144.50766914374628</v>
      </c>
      <c r="CL129" s="65">
        <f>CJ129/CK129</f>
        <v>0.13300125886972533</v>
      </c>
      <c r="CM129" s="70">
        <f>N129</f>
        <v>0</v>
      </c>
      <c r="CN129" s="1">
        <f>BT129+BV129</f>
        <v>4124</v>
      </c>
    </row>
    <row r="130" spans="1:92" x14ac:dyDescent="0.2">
      <c r="A130" s="24" t="s">
        <v>304</v>
      </c>
      <c r="B130">
        <v>0</v>
      </c>
      <c r="C130">
        <v>0</v>
      </c>
      <c r="D130">
        <v>0.16380343587694701</v>
      </c>
      <c r="E130">
        <v>0.83619656412305199</v>
      </c>
      <c r="F130">
        <v>0.25744934445768702</v>
      </c>
      <c r="G130">
        <v>0.25744934445768702</v>
      </c>
      <c r="H130">
        <v>0.37129126619306302</v>
      </c>
      <c r="I130">
        <v>0.17049728374425399</v>
      </c>
      <c r="J130">
        <v>0.25160316445522302</v>
      </c>
      <c r="K130">
        <v>0.25450946888569098</v>
      </c>
      <c r="L130">
        <v>0.89279505629602496</v>
      </c>
      <c r="M130">
        <v>-0.38108850206501599</v>
      </c>
      <c r="N130" s="21">
        <v>0</v>
      </c>
      <c r="O130">
        <v>1.00594799890995</v>
      </c>
      <c r="P130">
        <v>0.99790037454720204</v>
      </c>
      <c r="Q130">
        <v>1.00567112824187</v>
      </c>
      <c r="R130">
        <v>1.0014669465535799</v>
      </c>
      <c r="S130">
        <v>142.36000061035099</v>
      </c>
      <c r="T130" s="27">
        <f>IF(C130,P130,R130)</f>
        <v>1.0014669465535799</v>
      </c>
      <c r="U130" s="27">
        <f>IF(D130 = 0,O130,Q130)</f>
        <v>1.00567112824187</v>
      </c>
      <c r="V130" s="39">
        <f>S130*T130^(1-N130)</f>
        <v>142.56883512261399</v>
      </c>
      <c r="W130" s="38">
        <f>S130*U130^(N130+1)</f>
        <v>143.16734243032499</v>
      </c>
      <c r="X130" s="44">
        <f>0.5 * (D130-MAX($D$3:$D$151))/(MIN($D$3:$D$151)-MAX($D$3:$D$151)) + 0.75</f>
        <v>1.1675260182643414</v>
      </c>
      <c r="Y130" s="44">
        <f>AVERAGE(D130, F130, G130, H130, I130, J130, K130)</f>
        <v>0.24665761543865031</v>
      </c>
      <c r="Z130" s="22">
        <f>AI130^N130</f>
        <v>1</v>
      </c>
      <c r="AA130" s="22">
        <f>(Z130+AB130)/2</f>
        <v>1</v>
      </c>
      <c r="AB130" s="22">
        <f>AM130^N130</f>
        <v>1</v>
      </c>
      <c r="AC130" s="22">
        <v>1</v>
      </c>
      <c r="AD130" s="22">
        <v>1</v>
      </c>
      <c r="AE130" s="22">
        <v>1</v>
      </c>
      <c r="AF130" s="22">
        <f>PERCENTILE($L$2:$L$151, 0.05)</f>
        <v>-2.4581207071075768E-2</v>
      </c>
      <c r="AG130" s="22">
        <f>PERCENTILE($L$2:$L$151, 0.95)</f>
        <v>0.95085622292800409</v>
      </c>
      <c r="AH130" s="22">
        <f>MIN(MAX(L130,AF130), AG130)</f>
        <v>0.89279505629602496</v>
      </c>
      <c r="AI130" s="22">
        <f>AH130-$AH$152+1</f>
        <v>1.9173762633671008</v>
      </c>
      <c r="AJ130" s="22">
        <f>PERCENTILE($M$2:$M$151, 0.02)</f>
        <v>-1.1132593852637855</v>
      </c>
      <c r="AK130" s="22">
        <f>PERCENTILE($M$2:$M$151, 0.98)</f>
        <v>1.0497352809010159</v>
      </c>
      <c r="AL130" s="22">
        <f>MIN(MAX(M130,AJ130), AK130)</f>
        <v>-0.38108850206501599</v>
      </c>
      <c r="AM130" s="22">
        <f>AL130-$AL$152 + 1</f>
        <v>1.7321708831987697</v>
      </c>
      <c r="AN130" s="46">
        <v>0</v>
      </c>
      <c r="AO130" s="51">
        <v>1</v>
      </c>
      <c r="AP130" s="51">
        <v>1</v>
      </c>
      <c r="AQ130" s="21">
        <v>1</v>
      </c>
      <c r="AR130" s="17">
        <f>(AI130^4)*AB130*AE130*AN130</f>
        <v>0</v>
      </c>
      <c r="AS130" s="17">
        <f>(AM130^4) *Z130*AC130*AO130*(M130 &gt; 0)</f>
        <v>0</v>
      </c>
      <c r="AT130" s="17">
        <f>(AM130^4)*AA130*AP130*AQ130</f>
        <v>9.0024959846395127</v>
      </c>
      <c r="AU130" s="17">
        <f>MIN(AR130, 0.05*AR$152)</f>
        <v>0</v>
      </c>
      <c r="AV130" s="17">
        <f>MIN(AS130, 0.05*AS$152)</f>
        <v>0</v>
      </c>
      <c r="AW130" s="17">
        <f>MIN(AT130, 0.05*AT$152)</f>
        <v>9.0024959846395127</v>
      </c>
      <c r="AX130" s="14">
        <f>AU130/$AU$152</f>
        <v>0</v>
      </c>
      <c r="AY130" s="14">
        <f>AV130/$AV$152</f>
        <v>0</v>
      </c>
      <c r="AZ130" s="67">
        <f>AW130/$AW$152</f>
        <v>2.6474481664781366E-3</v>
      </c>
      <c r="BA130" s="21">
        <f>N130</f>
        <v>0</v>
      </c>
      <c r="BB130" s="66">
        <v>0</v>
      </c>
      <c r="BC130" s="15">
        <f>$D$158*AX130</f>
        <v>0</v>
      </c>
      <c r="BD130" s="19">
        <f>BC130-BB130</f>
        <v>0</v>
      </c>
      <c r="BE130" s="63">
        <f>(IF(BD130 &gt; 0, V130, W130))</f>
        <v>143.16734243032499</v>
      </c>
      <c r="BF130" s="63">
        <f>IF(BD130&gt;0, S130*(T130^(2-N130)), S130*(U130^(N130 + 2)))</f>
        <v>143.97926278929506</v>
      </c>
      <c r="BG130" s="46">
        <f>BD130/BE130</f>
        <v>0</v>
      </c>
      <c r="BH130" s="64" t="e">
        <f>BB130/BC130</f>
        <v>#DIV/0!</v>
      </c>
      <c r="BI130" s="66">
        <v>0</v>
      </c>
      <c r="BJ130" s="66">
        <v>0</v>
      </c>
      <c r="BK130" s="66">
        <v>0</v>
      </c>
      <c r="BL130" s="10">
        <f>SUM(BI130:BK130)</f>
        <v>0</v>
      </c>
      <c r="BM130" s="15">
        <f>AY130*$D$157</f>
        <v>0</v>
      </c>
      <c r="BN130" s="9">
        <f>BM130-BL130</f>
        <v>0</v>
      </c>
      <c r="BO130" s="48">
        <f>IF(BN130&gt;0,V130,W130)</f>
        <v>143.16734243032499</v>
      </c>
      <c r="BP130" s="48">
        <f xml:space="preserve"> IF(BN130 &gt;0, S130*T130^(2-N130), S130*U130^(N130+2))</f>
        <v>143.97926278929506</v>
      </c>
      <c r="BQ130" s="48">
        <f>IF(BN130&gt;0, S130*T130^(3-N130), S130*U130^(N130+3))</f>
        <v>144.79578765274306</v>
      </c>
      <c r="BR130" s="46">
        <f>BN130/BP130</f>
        <v>0</v>
      </c>
      <c r="BS130" s="64" t="e">
        <f>BL130/BM130</f>
        <v>#DIV/0!</v>
      </c>
      <c r="BT130" s="16">
        <f>BB130+BL130+BV130</f>
        <v>0</v>
      </c>
      <c r="BU130" s="69">
        <f>BC130+BM130+BW130</f>
        <v>25.256655508201423</v>
      </c>
      <c r="BV130" s="66">
        <v>0</v>
      </c>
      <c r="BW130" s="15">
        <f>AZ130*$D$160</f>
        <v>25.256655508201423</v>
      </c>
      <c r="BX130" s="37">
        <f>BW130-BV130</f>
        <v>25.256655508201423</v>
      </c>
      <c r="BY130" s="54">
        <f>BX130*(BX130&lt;&gt;0)</f>
        <v>25.256655508201423</v>
      </c>
      <c r="BZ130" s="26">
        <f>BY130/$BY$152</f>
        <v>4.9042049530488255E-2</v>
      </c>
      <c r="CA130" s="47">
        <f>BZ130 * $BX$152</f>
        <v>25.256655508201423</v>
      </c>
      <c r="CB130" s="48">
        <f>IF(CA130&gt;0, V130, W130)</f>
        <v>142.56883512261399</v>
      </c>
      <c r="CC130" s="48">
        <f>IF(BX130&gt;0, S130*T130^(2-N130), S130*U130^(N130+2))</f>
        <v>142.77797598394503</v>
      </c>
      <c r="CD130" s="65">
        <f>CA130/CB130</f>
        <v>0.17715411286400601</v>
      </c>
      <c r="CE130" s="66">
        <v>0</v>
      </c>
      <c r="CF130" s="15">
        <f>AZ130*$CE$155</f>
        <v>17.015149365954983</v>
      </c>
      <c r="CG130" s="37">
        <f>CF130-CE130</f>
        <v>17.015149365954983</v>
      </c>
      <c r="CH130" s="54">
        <f>CG130*(CG130&lt;&gt;0)</f>
        <v>17.015149365954983</v>
      </c>
      <c r="CI130" s="26">
        <f>CH130/$CH$152</f>
        <v>2.6474481664781357E-3</v>
      </c>
      <c r="CJ130" s="47">
        <f>CI130 * $CG$152</f>
        <v>17.015149365954983</v>
      </c>
      <c r="CK130" s="48">
        <f>IF(CA130&gt;0,V130,W130)</f>
        <v>142.56883512261399</v>
      </c>
      <c r="CL130" s="65">
        <f>CJ130/CK130</f>
        <v>0.11934690601435709</v>
      </c>
      <c r="CM130" s="70">
        <f>N130</f>
        <v>0</v>
      </c>
      <c r="CN130" s="1">
        <f>BT130+BV130</f>
        <v>0</v>
      </c>
    </row>
    <row r="131" spans="1:92" x14ac:dyDescent="0.2">
      <c r="A131" s="24" t="s">
        <v>123</v>
      </c>
      <c r="B131">
        <v>1</v>
      </c>
      <c r="C131">
        <v>0</v>
      </c>
      <c r="D131">
        <v>0.27606871753895301</v>
      </c>
      <c r="E131">
        <v>0.72393128246104599</v>
      </c>
      <c r="F131">
        <v>0.22288438617401601</v>
      </c>
      <c r="G131">
        <v>0.22288438617401601</v>
      </c>
      <c r="H131">
        <v>9.90388633514417E-2</v>
      </c>
      <c r="I131">
        <v>0.16255745925616299</v>
      </c>
      <c r="J131">
        <v>0.12688382873332801</v>
      </c>
      <c r="K131">
        <v>0.16816784556697201</v>
      </c>
      <c r="L131">
        <v>0.70353005426438797</v>
      </c>
      <c r="M131">
        <v>-0.867017106817355</v>
      </c>
      <c r="N131" s="21">
        <v>0</v>
      </c>
      <c r="O131">
        <v>1.00782086241646</v>
      </c>
      <c r="P131">
        <v>0.98015912970460395</v>
      </c>
      <c r="Q131">
        <v>1.0185621708352799</v>
      </c>
      <c r="R131">
        <v>1.00686334264887</v>
      </c>
      <c r="S131">
        <v>43.810001373291001</v>
      </c>
      <c r="T131" s="27">
        <f>IF(C131,P131,R131)</f>
        <v>1.00686334264887</v>
      </c>
      <c r="U131" s="27">
        <f>IF(D131 = 0,O131,Q131)</f>
        <v>1.0185621708352799</v>
      </c>
      <c r="V131" s="39">
        <f>S131*T131^(1-N131)</f>
        <v>44.110684424163367</v>
      </c>
      <c r="W131" s="38">
        <f>S131*U131^(N131+1)</f>
        <v>44.623210103075877</v>
      </c>
      <c r="X131" s="44">
        <f>0.5 * (D131-MAX($D$3:$D$151))/(MIN($D$3:$D$151)-MAX($D$3:$D$151)) + 0.75</f>
        <v>1.1078642785581221</v>
      </c>
      <c r="Y131" s="44">
        <f>AVERAGE(D131, F131, G131, H131, I131, J131, K131)</f>
        <v>0.18264078382784141</v>
      </c>
      <c r="Z131" s="22">
        <f>AI131^N131</f>
        <v>1</v>
      </c>
      <c r="AA131" s="22">
        <f>(Z131+AB131)/2</f>
        <v>1</v>
      </c>
      <c r="AB131" s="22">
        <f>AM131^N131</f>
        <v>1</v>
      </c>
      <c r="AC131" s="22">
        <v>1</v>
      </c>
      <c r="AD131" s="22">
        <v>1</v>
      </c>
      <c r="AE131" s="22">
        <v>1</v>
      </c>
      <c r="AF131" s="22">
        <f>PERCENTILE($L$2:$L$151, 0.05)</f>
        <v>-2.4581207071075768E-2</v>
      </c>
      <c r="AG131" s="22">
        <f>PERCENTILE($L$2:$L$151, 0.95)</f>
        <v>0.95085622292800409</v>
      </c>
      <c r="AH131" s="22">
        <f>MIN(MAX(L131,AF131), AG131)</f>
        <v>0.70353005426438797</v>
      </c>
      <c r="AI131" s="22">
        <f>AH131-$AH$152+1</f>
        <v>1.7281112613354637</v>
      </c>
      <c r="AJ131" s="22">
        <f>PERCENTILE($M$2:$M$151, 0.02)</f>
        <v>-1.1132593852637855</v>
      </c>
      <c r="AK131" s="22">
        <f>PERCENTILE($M$2:$M$151, 0.98)</f>
        <v>1.0497352809010159</v>
      </c>
      <c r="AL131" s="22">
        <f>MIN(MAX(M131,AJ131), AK131)</f>
        <v>-0.867017106817355</v>
      </c>
      <c r="AM131" s="22">
        <f>AL131-$AL$152 + 1</f>
        <v>1.2462422784464304</v>
      </c>
      <c r="AN131" s="46">
        <v>1</v>
      </c>
      <c r="AO131" s="51">
        <v>1</v>
      </c>
      <c r="AP131" s="51">
        <v>1</v>
      </c>
      <c r="AQ131" s="21">
        <v>1</v>
      </c>
      <c r="AR131" s="17">
        <f>(AI131^4)*AB131*AE131*AN131</f>
        <v>8.9183970062586653</v>
      </c>
      <c r="AS131" s="17">
        <f>(AM131^4) *Z131*AC131*AO131*(M131 &gt; 0)</f>
        <v>0</v>
      </c>
      <c r="AT131" s="17">
        <f>(AM131^4)*AA131*AP131*AQ131</f>
        <v>2.4121811646763245</v>
      </c>
      <c r="AU131" s="17">
        <f>MIN(AR131, 0.05*AR$152)</f>
        <v>8.9183970062586653</v>
      </c>
      <c r="AV131" s="17">
        <f>MIN(AS131, 0.05*AS$152)</f>
        <v>0</v>
      </c>
      <c r="AW131" s="17">
        <f>MIN(AT131, 0.05*AT$152)</f>
        <v>2.4121811646763245</v>
      </c>
      <c r="AX131" s="14">
        <f>AU131/$AU$152</f>
        <v>1.601164470638625E-2</v>
      </c>
      <c r="AY131" s="14">
        <f>AV131/$AV$152</f>
        <v>0</v>
      </c>
      <c r="AZ131" s="67">
        <f>AW131/$AW$152</f>
        <v>7.0937266870562798E-4</v>
      </c>
      <c r="BA131" s="21">
        <f>N131</f>
        <v>0</v>
      </c>
      <c r="BB131" s="66">
        <v>1971</v>
      </c>
      <c r="BC131" s="15">
        <f>$D$158*AX131</f>
        <v>2045.3114831490732</v>
      </c>
      <c r="BD131" s="19">
        <f>BC131-BB131</f>
        <v>74.311483149073183</v>
      </c>
      <c r="BE131" s="63">
        <f>(IF(BD131 &gt; 0, V131, W131))</f>
        <v>44.110684424163367</v>
      </c>
      <c r="BF131" s="63">
        <f>IF(BD131&gt;0, S131*(T131^(2-N131)), S131*(U131^(N131 + 2)))</f>
        <v>44.413431165842574</v>
      </c>
      <c r="BG131" s="46">
        <f>BD131/BE131</f>
        <v>1.6846594905330043</v>
      </c>
      <c r="BH131" s="64">
        <f>BB131/BC131</f>
        <v>0.96366740041245003</v>
      </c>
      <c r="BI131" s="66">
        <v>0</v>
      </c>
      <c r="BJ131" s="66">
        <v>0</v>
      </c>
      <c r="BK131" s="66">
        <v>0</v>
      </c>
      <c r="BL131" s="10">
        <f>SUM(BI131:BK131)</f>
        <v>0</v>
      </c>
      <c r="BM131" s="15">
        <f>AY131*$D$157</f>
        <v>0</v>
      </c>
      <c r="BN131" s="9">
        <f>BM131-BL131</f>
        <v>0</v>
      </c>
      <c r="BO131" s="48">
        <f>IF(BN131&gt;0,V131,W131)</f>
        <v>44.623210103075877</v>
      </c>
      <c r="BP131" s="48">
        <f xml:space="preserve"> IF(BN131 &gt;0, S131*T131^(2-N131), S131*U131^(N131+2))</f>
        <v>45.451513752227754</v>
      </c>
      <c r="BQ131" s="48">
        <f>IF(BN131&gt;0, S131*T131^(3-N131), S131*U131^(N131+3))</f>
        <v>46.295192515218673</v>
      </c>
      <c r="BR131" s="46">
        <f>BN131/BP131</f>
        <v>0</v>
      </c>
      <c r="BS131" s="64" t="e">
        <f>BL131/BM131</f>
        <v>#DIV/0!</v>
      </c>
      <c r="BT131" s="16">
        <f>BB131+BL131+BV131</f>
        <v>1971</v>
      </c>
      <c r="BU131" s="69">
        <f>BC131+BM131+BW131</f>
        <v>2052.0788984085248</v>
      </c>
      <c r="BV131" s="66">
        <v>0</v>
      </c>
      <c r="BW131" s="15">
        <f>AZ131*$D$160</f>
        <v>6.767415259451691</v>
      </c>
      <c r="BX131" s="37">
        <f>BW131-BV131</f>
        <v>6.767415259451691</v>
      </c>
      <c r="BY131" s="54">
        <f>BX131*(BX131&lt;&gt;0)</f>
        <v>6.767415259451691</v>
      </c>
      <c r="BZ131" s="26">
        <f>BY131/$BY$152</f>
        <v>1.3140612154275142E-2</v>
      </c>
      <c r="CA131" s="47">
        <f>BZ131 * $BX$152</f>
        <v>6.767415259451691</v>
      </c>
      <c r="CB131" s="48">
        <f>IF(CA131&gt;0, V131, W131)</f>
        <v>44.110684424163367</v>
      </c>
      <c r="CC131" s="48">
        <f>IF(BX131&gt;0, S131*T131^(2-N131), S131*U131^(N131+2))</f>
        <v>44.413431165842574</v>
      </c>
      <c r="CD131" s="65">
        <f>CA131/CB131</f>
        <v>0.1534189584178062</v>
      </c>
      <c r="CE131" s="66">
        <v>0</v>
      </c>
      <c r="CF131" s="15">
        <f>AZ131*$CE$155</f>
        <v>4.5591381417710712</v>
      </c>
      <c r="CG131" s="37">
        <f>CF131-CE131</f>
        <v>4.5591381417710712</v>
      </c>
      <c r="CH131" s="54">
        <f>CG131*(CG131&lt;&gt;0)</f>
        <v>4.5591381417710712</v>
      </c>
      <c r="CI131" s="26">
        <f>CH131/$CH$152</f>
        <v>7.0937266870562776E-4</v>
      </c>
      <c r="CJ131" s="47">
        <f>CI131 * $CG$152</f>
        <v>4.5591381417710712</v>
      </c>
      <c r="CK131" s="48">
        <f>IF(CA131&gt;0,V131,W131)</f>
        <v>44.110684424163367</v>
      </c>
      <c r="CL131" s="65">
        <f>CJ131/CK131</f>
        <v>0.10335677628419711</v>
      </c>
      <c r="CM131" s="70">
        <f>N131</f>
        <v>0</v>
      </c>
      <c r="CN131" s="1">
        <f>BT131+BV131</f>
        <v>1971</v>
      </c>
    </row>
    <row r="132" spans="1:92" x14ac:dyDescent="0.2">
      <c r="A132" s="24" t="s">
        <v>263</v>
      </c>
      <c r="B132">
        <v>0</v>
      </c>
      <c r="C132">
        <v>0</v>
      </c>
      <c r="D132">
        <v>0.20854974031162599</v>
      </c>
      <c r="E132">
        <v>0.79145025968837301</v>
      </c>
      <c r="F132">
        <v>0.64918553833929205</v>
      </c>
      <c r="G132">
        <v>0.64918553833929205</v>
      </c>
      <c r="H132">
        <v>0.48892603426661002</v>
      </c>
      <c r="I132">
        <v>0.38863351441704902</v>
      </c>
      <c r="J132">
        <v>0.43590485542951202</v>
      </c>
      <c r="K132">
        <v>0.53196158530172</v>
      </c>
      <c r="L132">
        <v>0.73394987673002299</v>
      </c>
      <c r="M132">
        <v>-0.24469638462229901</v>
      </c>
      <c r="N132" s="21">
        <v>0</v>
      </c>
      <c r="O132">
        <v>1.0054358862032799</v>
      </c>
      <c r="P132">
        <v>0.99493381752884502</v>
      </c>
      <c r="Q132">
        <v>1.00565219154952</v>
      </c>
      <c r="R132">
        <v>1.0018269929662</v>
      </c>
      <c r="S132">
        <v>210.509994506835</v>
      </c>
      <c r="T132" s="27">
        <f>IF(C132,P132,R132)</f>
        <v>1.0018269929662</v>
      </c>
      <c r="U132" s="27">
        <f>IF(D132 = 0,O132,Q132)</f>
        <v>1.00565219154952</v>
      </c>
      <c r="V132" s="39">
        <f>S132*T132^(1-N132)</f>
        <v>210.8945947861138</v>
      </c>
      <c r="W132" s="38">
        <f>S132*U132^(N132+1)</f>
        <v>211.69983731887604</v>
      </c>
      <c r="X132" s="44">
        <f>0.5 * (D132-MAX($D$3:$D$151))/(MIN($D$3:$D$151)-MAX($D$3:$D$151)) + 0.75</f>
        <v>1.1437462501252074</v>
      </c>
      <c r="Y132" s="44">
        <f>AVERAGE(D132, F132, G132, H132, I132, J132, K132)</f>
        <v>0.47890668662930019</v>
      </c>
      <c r="Z132" s="22">
        <f>AI132^N132</f>
        <v>1</v>
      </c>
      <c r="AA132" s="22">
        <f>(Z132+AB132)/2</f>
        <v>1</v>
      </c>
      <c r="AB132" s="22">
        <f>AM132^N132</f>
        <v>1</v>
      </c>
      <c r="AC132" s="22">
        <v>1</v>
      </c>
      <c r="AD132" s="22">
        <v>1</v>
      </c>
      <c r="AE132" s="22">
        <v>1</v>
      </c>
      <c r="AF132" s="22">
        <f>PERCENTILE($L$2:$L$151, 0.05)</f>
        <v>-2.4581207071075768E-2</v>
      </c>
      <c r="AG132" s="22">
        <f>PERCENTILE($L$2:$L$151, 0.95)</f>
        <v>0.95085622292800409</v>
      </c>
      <c r="AH132" s="22">
        <f>MIN(MAX(L132,AF132), AG132)</f>
        <v>0.73394987673002299</v>
      </c>
      <c r="AI132" s="22">
        <f>AH132-$AH$152+1</f>
        <v>1.7585310838010988</v>
      </c>
      <c r="AJ132" s="22">
        <f>PERCENTILE($M$2:$M$151, 0.02)</f>
        <v>-1.1132593852637855</v>
      </c>
      <c r="AK132" s="22">
        <f>PERCENTILE($M$2:$M$151, 0.98)</f>
        <v>1.0497352809010159</v>
      </c>
      <c r="AL132" s="22">
        <f>MIN(MAX(M132,AJ132), AK132)</f>
        <v>-0.24469638462229901</v>
      </c>
      <c r="AM132" s="22">
        <f>AL132-$AL$152 + 1</f>
        <v>1.8685630006414864</v>
      </c>
      <c r="AN132" s="46">
        <v>1</v>
      </c>
      <c r="AO132" s="51">
        <v>1</v>
      </c>
      <c r="AP132" s="51">
        <v>1</v>
      </c>
      <c r="AQ132" s="21">
        <v>1</v>
      </c>
      <c r="AR132" s="17">
        <f>(AI132^4)*AB132*AE132*AN132</f>
        <v>9.563133031798813</v>
      </c>
      <c r="AS132" s="17">
        <f>(AM132^4) *Z132*AC132*AO132*(M132 &gt; 0)</f>
        <v>0</v>
      </c>
      <c r="AT132" s="17">
        <f>(AM132^4)*AA132*AP132*AQ132</f>
        <v>12.190765591645571</v>
      </c>
      <c r="AU132" s="17">
        <f>MIN(AR132, 0.05*AR$152)</f>
        <v>9.563133031798813</v>
      </c>
      <c r="AV132" s="17">
        <f>MIN(AS132, 0.05*AS$152)</f>
        <v>0</v>
      </c>
      <c r="AW132" s="17">
        <f>MIN(AT132, 0.05*AT$152)</f>
        <v>12.190765591645571</v>
      </c>
      <c r="AX132" s="14">
        <f>AU132/$AU$152</f>
        <v>1.7169171576193892E-2</v>
      </c>
      <c r="AY132" s="14">
        <f>AV132/$AV$152</f>
        <v>0</v>
      </c>
      <c r="AZ132" s="67">
        <f>AW132/$AW$152</f>
        <v>3.5850524197550294E-3</v>
      </c>
      <c r="BA132" s="21">
        <f>N132</f>
        <v>0</v>
      </c>
      <c r="BB132" s="66">
        <v>2105</v>
      </c>
      <c r="BC132" s="15">
        <f>$D$158*AX132</f>
        <v>2193.1728079714317</v>
      </c>
      <c r="BD132" s="19">
        <f>BC132-BB132</f>
        <v>88.172807971431666</v>
      </c>
      <c r="BE132" s="63">
        <f>(IF(BD132 &gt; 0, V132, W132))</f>
        <v>210.8945947861138</v>
      </c>
      <c r="BF132" s="63">
        <f>IF(BD132&gt;0, S132*(T132^(2-N132)), S132*(U132^(N132 + 2)))</f>
        <v>211.27989772739767</v>
      </c>
      <c r="BG132" s="46">
        <f>BD132/BE132</f>
        <v>0.41808946341586056</v>
      </c>
      <c r="BH132" s="64">
        <f>BB132/BC132</f>
        <v>0.95979668922988937</v>
      </c>
      <c r="BI132" s="66">
        <v>0</v>
      </c>
      <c r="BJ132" s="66">
        <v>1474</v>
      </c>
      <c r="BK132" s="66">
        <v>0</v>
      </c>
      <c r="BL132" s="10">
        <f>SUM(BI132:BK132)</f>
        <v>1474</v>
      </c>
      <c r="BM132" s="15">
        <f>AY132*$D$157</f>
        <v>0</v>
      </c>
      <c r="BN132" s="9">
        <f>BM132-BL132</f>
        <v>-1474</v>
      </c>
      <c r="BO132" s="48">
        <f>IF(BN132&gt;0,V132,W132)</f>
        <v>211.69983731887604</v>
      </c>
      <c r="BP132" s="48">
        <f xml:space="preserve"> IF(BN132 &gt;0, S132*T132^(2-N132), S132*U132^(N132+2))</f>
        <v>212.89640535040454</v>
      </c>
      <c r="BQ132" s="48">
        <f>IF(BN132&gt;0, S132*T132^(3-N132), S132*U132^(N132+3))</f>
        <v>214.0997366136493</v>
      </c>
      <c r="BR132" s="46">
        <f>BN132/BP132</f>
        <v>-6.923555132713278</v>
      </c>
      <c r="BS132" s="64" t="e">
        <f>BL132/BM132</f>
        <v>#DIV/0!</v>
      </c>
      <c r="BT132" s="16">
        <f>BB132+BL132+BV132</f>
        <v>3579</v>
      </c>
      <c r="BU132" s="69">
        <f>BC132+BM132+BW132</f>
        <v>2227.3742080558945</v>
      </c>
      <c r="BV132" s="66">
        <v>0</v>
      </c>
      <c r="BW132" s="15">
        <f>AZ132*$D$160</f>
        <v>34.201400084462982</v>
      </c>
      <c r="BX132" s="37">
        <f>BW132-BV132</f>
        <v>34.201400084462982</v>
      </c>
      <c r="BY132" s="54">
        <f>BX132*(BX132&lt;&gt;0)</f>
        <v>34.201400084462982</v>
      </c>
      <c r="BZ132" s="26">
        <f>BY132/$BY$152</f>
        <v>6.6410485600899072E-2</v>
      </c>
      <c r="CA132" s="47">
        <f>BZ132 * $BX$152</f>
        <v>34.201400084462982</v>
      </c>
      <c r="CB132" s="48">
        <f>IF(CA132&gt;0, V132, W132)</f>
        <v>210.8945947861138</v>
      </c>
      <c r="CC132" s="48">
        <f>IF(BX132&gt;0, S132*T132^(2-N132), S132*U132^(N132+2))</f>
        <v>211.27989772739767</v>
      </c>
      <c r="CD132" s="65">
        <f>CA132/CB132</f>
        <v>0.16217295715496899</v>
      </c>
      <c r="CE132" s="66">
        <v>0</v>
      </c>
      <c r="CF132" s="15">
        <f>AZ132*$CE$155</f>
        <v>23.041131901765574</v>
      </c>
      <c r="CG132" s="37">
        <f>CF132-CE132</f>
        <v>23.041131901765574</v>
      </c>
      <c r="CH132" s="54">
        <f>CG132*(CG132&lt;&gt;0)</f>
        <v>23.041131901765574</v>
      </c>
      <c r="CI132" s="26">
        <f>CH132/$CH$152</f>
        <v>3.5850524197550285E-3</v>
      </c>
      <c r="CJ132" s="47">
        <f>CI132 * $CG$152</f>
        <v>23.041131901765574</v>
      </c>
      <c r="CK132" s="48">
        <f>IF(CA132&gt;0,V132,W132)</f>
        <v>210.8945947861138</v>
      </c>
      <c r="CL132" s="65">
        <f>CJ132/CK132</f>
        <v>0.1092542553076505</v>
      </c>
      <c r="CM132" s="70">
        <f>N132</f>
        <v>0</v>
      </c>
      <c r="CN132" s="1">
        <f>BT132+BV132</f>
        <v>3579</v>
      </c>
    </row>
    <row r="133" spans="1:92" x14ac:dyDescent="0.2">
      <c r="A133" s="24" t="s">
        <v>233</v>
      </c>
      <c r="B133">
        <v>0</v>
      </c>
      <c r="C133">
        <v>0</v>
      </c>
      <c r="D133">
        <v>1.99760287654814E-2</v>
      </c>
      <c r="E133">
        <v>0.98002397123451801</v>
      </c>
      <c r="F133">
        <v>1.9864918553833901E-2</v>
      </c>
      <c r="G133">
        <v>1.9864918553833901E-2</v>
      </c>
      <c r="H133">
        <v>3.3430839949853699E-3</v>
      </c>
      <c r="I133">
        <v>1.39991642290012E-2</v>
      </c>
      <c r="J133">
        <v>6.8410804612389804E-3</v>
      </c>
      <c r="K133">
        <v>1.16575085752804E-2</v>
      </c>
      <c r="L133">
        <v>1.0181051111015</v>
      </c>
      <c r="M133">
        <v>-0.44833893028378602</v>
      </c>
      <c r="N133" s="21">
        <v>2</v>
      </c>
      <c r="O133">
        <v>1.00071790497156</v>
      </c>
      <c r="P133">
        <v>0.98475211274256402</v>
      </c>
      <c r="Q133">
        <v>1.0133432022387501</v>
      </c>
      <c r="R133">
        <v>0.98122155224734497</v>
      </c>
      <c r="S133">
        <v>150.22999572753901</v>
      </c>
      <c r="T133" s="27">
        <f>IF(C133,P133,R133)</f>
        <v>0.98122155224734497</v>
      </c>
      <c r="U133" s="27">
        <f>IF(D133 = 0,O133,Q133)</f>
        <v>1.0133432022387501</v>
      </c>
      <c r="V133" s="39">
        <f>S133*T133^(1-N133)</f>
        <v>153.10507130979653</v>
      </c>
      <c r="W133" s="38">
        <f>S133*U133^(N133+1)</f>
        <v>156.32424158226797</v>
      </c>
      <c r="X133" s="44">
        <f>0.5 * (D133-MAX($D$3:$D$151))/(MIN($D$3:$D$151)-MAX($D$3:$D$151)) + 0.75</f>
        <v>1.2439609872829847</v>
      </c>
      <c r="Y133" s="44">
        <f>AVERAGE(D133, F133, G133, H133, I133, J133, K133)</f>
        <v>1.3649529019093594E-2</v>
      </c>
      <c r="Z133" s="22">
        <f>AI133^N133</f>
        <v>3.9023530398413691</v>
      </c>
      <c r="AA133" s="22">
        <f>(Z133+AB133)/2</f>
        <v>3.3371565806260888</v>
      </c>
      <c r="AB133" s="22">
        <f>AM133^N133</f>
        <v>2.7719601214108081</v>
      </c>
      <c r="AC133" s="22">
        <v>1</v>
      </c>
      <c r="AD133" s="22">
        <v>1</v>
      </c>
      <c r="AE133" s="22">
        <v>1</v>
      </c>
      <c r="AF133" s="22">
        <f>PERCENTILE($L$2:$L$151, 0.05)</f>
        <v>-2.4581207071075768E-2</v>
      </c>
      <c r="AG133" s="22">
        <f>PERCENTILE($L$2:$L$151, 0.95)</f>
        <v>0.95085622292800409</v>
      </c>
      <c r="AH133" s="22">
        <f>MIN(MAX(L133,AF133), AG133)</f>
        <v>0.95085622292800409</v>
      </c>
      <c r="AI133" s="22">
        <f>AH133-$AH$152+1</f>
        <v>1.9754374299990798</v>
      </c>
      <c r="AJ133" s="22">
        <f>PERCENTILE($M$2:$M$151, 0.02)</f>
        <v>-1.1132593852637855</v>
      </c>
      <c r="AK133" s="22">
        <f>PERCENTILE($M$2:$M$151, 0.98)</f>
        <v>1.0497352809010159</v>
      </c>
      <c r="AL133" s="22">
        <f>MIN(MAX(M133,AJ133), AK133)</f>
        <v>-0.44833893028378602</v>
      </c>
      <c r="AM133" s="22">
        <f>AL133-$AL$152 + 1</f>
        <v>1.6649204549799994</v>
      </c>
      <c r="AN133" s="46">
        <v>0</v>
      </c>
      <c r="AO133" s="75">
        <v>1</v>
      </c>
      <c r="AP133" s="51">
        <v>1</v>
      </c>
      <c r="AQ133" s="21">
        <v>1</v>
      </c>
      <c r="AR133" s="17">
        <f>(AI133^4)*AB133*AE133*AN133</f>
        <v>0</v>
      </c>
      <c r="AS133" s="17">
        <f>(AM133^4) *Z133*AC133*AO133*(M133 &gt; 0)</f>
        <v>0</v>
      </c>
      <c r="AT133" s="17">
        <f>(AM133^4)*AA133*AP133*AQ133</f>
        <v>25.64191997473451</v>
      </c>
      <c r="AU133" s="17">
        <f>MIN(AR133, 0.05*AR$152)</f>
        <v>0</v>
      </c>
      <c r="AV133" s="17">
        <f>MIN(AS133, 0.05*AS$152)</f>
        <v>0</v>
      </c>
      <c r="AW133" s="17">
        <f>MIN(AT133, 0.05*AT$152)</f>
        <v>25.64191997473451</v>
      </c>
      <c r="AX133" s="14">
        <f>AU133/$AU$152</f>
        <v>0</v>
      </c>
      <c r="AY133" s="14">
        <f>AV133/$AV$152</f>
        <v>0</v>
      </c>
      <c r="AZ133" s="67">
        <f>AW133/$AW$152</f>
        <v>7.5407591558962882E-3</v>
      </c>
      <c r="BA133" s="21">
        <f>N133</f>
        <v>2</v>
      </c>
      <c r="BB133" s="66">
        <v>0</v>
      </c>
      <c r="BC133" s="15">
        <f>$D$158*AX133</f>
        <v>0</v>
      </c>
      <c r="BD133" s="19">
        <f>BC133-BB133</f>
        <v>0</v>
      </c>
      <c r="BE133" s="63">
        <f>(IF(BD133 &gt; 0, V133, W133))</f>
        <v>156.32424158226797</v>
      </c>
      <c r="BF133" s="63">
        <f>IF(BD133&gt;0, S133*(T133^(2-N133)), S133*(U133^(N133 + 2)))</f>
        <v>158.41010755251938</v>
      </c>
      <c r="BG133" s="46">
        <f>BD133/BE133</f>
        <v>0</v>
      </c>
      <c r="BH133" s="64" t="e">
        <f>BB133/BC133</f>
        <v>#DIV/0!</v>
      </c>
      <c r="BI133" s="66">
        <v>0</v>
      </c>
      <c r="BJ133" s="66">
        <v>2103</v>
      </c>
      <c r="BK133" s="66">
        <v>0</v>
      </c>
      <c r="BL133" s="10">
        <f>SUM(BI133:BK133)</f>
        <v>2103</v>
      </c>
      <c r="BM133" s="15">
        <f>AY133*$D$157</f>
        <v>0</v>
      </c>
      <c r="BN133" s="9">
        <f>BM133-BL133</f>
        <v>-2103</v>
      </c>
      <c r="BO133" s="48">
        <f>IF(BN133&gt;0,V133,W133)</f>
        <v>156.32424158226797</v>
      </c>
      <c r="BP133" s="48">
        <f xml:space="preserve"> IF(BN133 &gt;0, S133*T133^(2-N133), S133*U133^(N133+2))</f>
        <v>158.41010755251938</v>
      </c>
      <c r="BQ133" s="48">
        <f>IF(BN133&gt;0, S133*T133^(3-N133), S133*U133^(N133+3))</f>
        <v>160.5238056542548</v>
      </c>
      <c r="BR133" s="46">
        <f>BN133/BP133</f>
        <v>-13.275668027071886</v>
      </c>
      <c r="BS133" s="64" t="e">
        <f>BL133/BM133</f>
        <v>#DIV/0!</v>
      </c>
      <c r="BT133" s="16">
        <f>BB133+BL133+BV133</f>
        <v>2252</v>
      </c>
      <c r="BU133" s="69">
        <f>BC133+BM133+BW133</f>
        <v>71.938842347250585</v>
      </c>
      <c r="BV133" s="66">
        <v>149</v>
      </c>
      <c r="BW133" s="15">
        <f>AZ133*$D$160</f>
        <v>71.938842347250585</v>
      </c>
      <c r="BX133" s="37">
        <f>BW133-BV133</f>
        <v>-77.061157652749415</v>
      </c>
      <c r="BY133" s="54">
        <f>BX133*(BX133&lt;&gt;0)</f>
        <v>-77.061157652749415</v>
      </c>
      <c r="BZ133" s="26">
        <f>BY133/$BY$152</f>
        <v>-0.14963331583058156</v>
      </c>
      <c r="CA133" s="47">
        <f>BZ133 * $BX$152</f>
        <v>-77.061157652749415</v>
      </c>
      <c r="CB133" s="48">
        <f>IF(CA133&gt;0, V133, W133)</f>
        <v>156.32424158226797</v>
      </c>
      <c r="CC133" s="48">
        <f>IF(BX133&gt;0, S133*T133^(2-N133), S133*U133^(N133+2))</f>
        <v>158.41010755251938</v>
      </c>
      <c r="CD133" s="65">
        <f>CA133/CB133</f>
        <v>-0.49295718228189728</v>
      </c>
      <c r="CE133" s="66">
        <v>0</v>
      </c>
      <c r="CF133" s="15">
        <f>AZ133*$CE$155</f>
        <v>48.464459094945447</v>
      </c>
      <c r="CG133" s="37">
        <f>CF133-CE133</f>
        <v>48.464459094945447</v>
      </c>
      <c r="CH133" s="54">
        <f>CG133*(CG133&lt;&gt;0)</f>
        <v>48.464459094945447</v>
      </c>
      <c r="CI133" s="26">
        <f>CH133/$CH$152</f>
        <v>7.5407591558962865E-3</v>
      </c>
      <c r="CJ133" s="47">
        <f>CI133 * $CG$152</f>
        <v>48.464459094945447</v>
      </c>
      <c r="CK133" s="48">
        <f>IF(CA133&gt;0,V133,W133)</f>
        <v>156.32424158226797</v>
      </c>
      <c r="CL133" s="65">
        <f>CJ133/CK133</f>
        <v>0.31002523092005729</v>
      </c>
      <c r="CM133" s="70">
        <f>N133</f>
        <v>2</v>
      </c>
      <c r="CN133" s="1">
        <f>BT133+BV133</f>
        <v>2401</v>
      </c>
    </row>
    <row r="134" spans="1:92" x14ac:dyDescent="0.2">
      <c r="A134" s="31" t="s">
        <v>124</v>
      </c>
      <c r="B134">
        <v>0</v>
      </c>
      <c r="C134">
        <v>0</v>
      </c>
      <c r="D134">
        <v>0.168164313222079</v>
      </c>
      <c r="E134">
        <v>0.83183568677791997</v>
      </c>
      <c r="F134">
        <v>0.14758269720101699</v>
      </c>
      <c r="G134">
        <v>0.14758269720101699</v>
      </c>
      <c r="H134">
        <v>9.8756906077347995E-2</v>
      </c>
      <c r="I134">
        <v>0.14019337016574501</v>
      </c>
      <c r="J134">
        <v>0.117665047869473</v>
      </c>
      <c r="K134">
        <v>0.13177755928405899</v>
      </c>
      <c r="L134">
        <v>0.95123506322255902</v>
      </c>
      <c r="M134">
        <v>-0.23161942976955399</v>
      </c>
      <c r="N134" s="21">
        <v>0</v>
      </c>
      <c r="O134">
        <v>1.01658666190207</v>
      </c>
      <c r="P134">
        <v>0.97686093266018703</v>
      </c>
      <c r="Q134">
        <v>1.0352542613348601</v>
      </c>
      <c r="R134">
        <v>0.99990465176399101</v>
      </c>
      <c r="S134">
        <v>46.150001525878899</v>
      </c>
      <c r="T134" s="27">
        <f>IF(C134,P134,R134)</f>
        <v>0.99990465176399101</v>
      </c>
      <c r="U134" s="27">
        <f>IF(D134 = 0,O134,Q134)</f>
        <v>1.0352542613348601</v>
      </c>
      <c r="V134" s="39">
        <f>S134*T134^(1-N134)</f>
        <v>46.145601204641594</v>
      </c>
      <c r="W134" s="38">
        <f>S134*U134^(N134+1)</f>
        <v>47.776985740276423</v>
      </c>
      <c r="X134" s="44">
        <f>0.5 * (D134-MAX($D$3:$D$151))/(MIN($D$3:$D$151)-MAX($D$3:$D$151)) + 0.75</f>
        <v>1.165208493868515</v>
      </c>
      <c r="Y134" s="44">
        <f>AVERAGE(D134, F134, G134, H134, I134, J134, K134)</f>
        <v>0.13596037014581971</v>
      </c>
      <c r="Z134" s="22">
        <f>AI134^N134</f>
        <v>1</v>
      </c>
      <c r="AA134" s="22">
        <f>(Z134+AB134)/2</f>
        <v>1</v>
      </c>
      <c r="AB134" s="22">
        <f>AM134^N134</f>
        <v>1</v>
      </c>
      <c r="AC134" s="22">
        <v>1</v>
      </c>
      <c r="AD134" s="22">
        <v>1</v>
      </c>
      <c r="AE134" s="22">
        <v>1</v>
      </c>
      <c r="AF134" s="22">
        <f>PERCENTILE($L$2:$L$151, 0.05)</f>
        <v>-2.4581207071075768E-2</v>
      </c>
      <c r="AG134" s="22">
        <f>PERCENTILE($L$2:$L$151, 0.95)</f>
        <v>0.95085622292800409</v>
      </c>
      <c r="AH134" s="22">
        <f>MIN(MAX(L134,AF134), AG134)</f>
        <v>0.95085622292800409</v>
      </c>
      <c r="AI134" s="22">
        <f>AH134-$AH$152+1</f>
        <v>1.9754374299990798</v>
      </c>
      <c r="AJ134" s="22">
        <f>PERCENTILE($M$2:$M$151, 0.02)</f>
        <v>-1.1132593852637855</v>
      </c>
      <c r="AK134" s="22">
        <f>PERCENTILE($M$2:$M$151, 0.98)</f>
        <v>1.0497352809010159</v>
      </c>
      <c r="AL134" s="22">
        <f>MIN(MAX(M134,AJ134), AK134)</f>
        <v>-0.23161942976955399</v>
      </c>
      <c r="AM134" s="22">
        <f>AL134-$AL$152 + 1</f>
        <v>1.8816399554942316</v>
      </c>
      <c r="AN134" s="46">
        <v>1</v>
      </c>
      <c r="AO134" s="51">
        <v>1</v>
      </c>
      <c r="AP134" s="51">
        <v>1</v>
      </c>
      <c r="AQ134" s="21">
        <v>2</v>
      </c>
      <c r="AR134" s="17">
        <f>(AI134^4)*AB134*AE134*AN134</f>
        <v>15.228359247559174</v>
      </c>
      <c r="AS134" s="17">
        <f>(AM134^4) *Z134*AC134*AO134*(M134 &gt; 0)</f>
        <v>0</v>
      </c>
      <c r="AT134" s="17">
        <f>(AM134^4)*AA134*AP134*AQ134</f>
        <v>25.071256584455391</v>
      </c>
      <c r="AU134" s="17">
        <f>MIN(AR134, 0.05*AR$152)</f>
        <v>15.228359247559174</v>
      </c>
      <c r="AV134" s="17">
        <f>MIN(AS134, 0.05*AS$152)</f>
        <v>0</v>
      </c>
      <c r="AW134" s="17">
        <f>MIN(AT134, 0.05*AT$152)</f>
        <v>25.071256584455391</v>
      </c>
      <c r="AX134" s="14">
        <f>AU134/$AU$152</f>
        <v>2.7340235869968067E-2</v>
      </c>
      <c r="AY134" s="14">
        <f>AV134/$AV$152</f>
        <v>0</v>
      </c>
      <c r="AZ134" s="67">
        <f>AW134/$AW$152</f>
        <v>7.3729388370815455E-3</v>
      </c>
      <c r="BA134" s="21">
        <f>N134</f>
        <v>0</v>
      </c>
      <c r="BB134" s="66">
        <v>3554</v>
      </c>
      <c r="BC134" s="15">
        <f>$D$158*AX134</f>
        <v>3492.4143897938511</v>
      </c>
      <c r="BD134" s="19">
        <f>BC134-BB134</f>
        <v>-61.585610206148885</v>
      </c>
      <c r="BE134" s="63">
        <f>(IF(BD134 &gt; 0, V134, W134))</f>
        <v>47.776985740276423</v>
      </c>
      <c r="BF134" s="63">
        <f>IF(BD134&gt;0, S134*(T134^(2-N134)), S134*(U134^(N134 + 2)))</f>
        <v>49.461328081356022</v>
      </c>
      <c r="BG134" s="46">
        <f>BD134/BE134</f>
        <v>-1.2890225126578396</v>
      </c>
      <c r="BH134" s="64">
        <f>BB134/BC134</f>
        <v>1.0176341073344919</v>
      </c>
      <c r="BI134" s="66">
        <v>0</v>
      </c>
      <c r="BJ134" s="66">
        <v>92</v>
      </c>
      <c r="BK134" s="66">
        <v>0</v>
      </c>
      <c r="BL134" s="10">
        <f>SUM(BI134:BK134)</f>
        <v>92</v>
      </c>
      <c r="BM134" s="15">
        <f>AY134*$D$157</f>
        <v>0</v>
      </c>
      <c r="BN134" s="9">
        <f>BM134-BL134</f>
        <v>-92</v>
      </c>
      <c r="BO134" s="48">
        <f>IF(BN134&gt;0,V134,W134)</f>
        <v>47.776985740276423</v>
      </c>
      <c r="BP134" s="48">
        <f xml:space="preserve"> IF(BN134 &gt;0, S134*T134^(2-N134), S134*U134^(N134+2))</f>
        <v>49.461328081356022</v>
      </c>
      <c r="BQ134" s="48">
        <f>IF(BN134&gt;0, S134*T134^(3-N134), S134*U134^(N134+3))</f>
        <v>51.205050667505397</v>
      </c>
      <c r="BR134" s="46">
        <f>BN134/BP134</f>
        <v>-1.8600390157068696</v>
      </c>
      <c r="BS134" s="64" t="e">
        <f>BL134/BM134</f>
        <v>#DIV/0!</v>
      </c>
      <c r="BT134" s="16">
        <f>BB134+BL134+BV134</f>
        <v>3738</v>
      </c>
      <c r="BU134" s="69">
        <f>BC134+BM134+BW134</f>
        <v>3562.752226299609</v>
      </c>
      <c r="BV134" s="66">
        <v>92</v>
      </c>
      <c r="BW134" s="15">
        <f>AZ134*$D$160</f>
        <v>70.337836505757949</v>
      </c>
      <c r="BX134" s="37">
        <f>BW134-BV134</f>
        <v>-21.662163494242051</v>
      </c>
      <c r="BY134" s="54">
        <f>BX134*(BX134&lt;&gt;0)</f>
        <v>-21.662163494242051</v>
      </c>
      <c r="BZ134" s="26">
        <f>BY134/$BY$152</f>
        <v>-4.2062453386877814E-2</v>
      </c>
      <c r="CA134" s="47">
        <f>BZ134 * $BX$152</f>
        <v>-21.662163494242051</v>
      </c>
      <c r="CB134" s="48">
        <f>IF(CA134&gt;0, V134, W134)</f>
        <v>47.776985740276423</v>
      </c>
      <c r="CC134" s="48">
        <f>IF(BX134&gt;0, S134*T134^(2-N134), S134*U134^(N134+2))</f>
        <v>49.461328081356022</v>
      </c>
      <c r="CD134" s="65">
        <f>CA134/CB134</f>
        <v>-0.45340163592573934</v>
      </c>
      <c r="CE134" s="66">
        <v>0</v>
      </c>
      <c r="CF134" s="15">
        <f>AZ134*$CE$155</f>
        <v>47.385877905923095</v>
      </c>
      <c r="CG134" s="37">
        <f>CF134-CE134</f>
        <v>47.385877905923095</v>
      </c>
      <c r="CH134" s="54">
        <f>CG134*(CG134&lt;&gt;0)</f>
        <v>47.385877905923095</v>
      </c>
      <c r="CI134" s="26">
        <f>CH134/$CH$152</f>
        <v>7.3729388370815437E-3</v>
      </c>
      <c r="CJ134" s="47">
        <f>CI134 * $CG$152</f>
        <v>47.385877905923095</v>
      </c>
      <c r="CK134" s="48">
        <f>IF(CA134&gt;0,V134,W134)</f>
        <v>47.776985740276423</v>
      </c>
      <c r="CL134" s="65">
        <f>CJ134/CK134</f>
        <v>0.99181388636613754</v>
      </c>
      <c r="CM134" s="70">
        <f>N134</f>
        <v>0</v>
      </c>
      <c r="CN134" s="1">
        <f>BT134+BV134</f>
        <v>3830</v>
      </c>
    </row>
    <row r="135" spans="1:92" x14ac:dyDescent="0.2">
      <c r="A135" s="31" t="s">
        <v>195</v>
      </c>
      <c r="B135">
        <v>1</v>
      </c>
      <c r="C135">
        <v>1</v>
      </c>
      <c r="D135">
        <v>0.19216939672393099</v>
      </c>
      <c r="E135">
        <v>0.80783060327606804</v>
      </c>
      <c r="F135">
        <v>0.21334922526817601</v>
      </c>
      <c r="G135">
        <v>0.21334922526817601</v>
      </c>
      <c r="H135">
        <v>6.6443794400334294E-2</v>
      </c>
      <c r="I135">
        <v>0.123694107814458</v>
      </c>
      <c r="J135">
        <v>9.0657078422794302E-2</v>
      </c>
      <c r="K135">
        <v>0.139074143702485</v>
      </c>
      <c r="L135">
        <v>0.78053987814971904</v>
      </c>
      <c r="M135">
        <v>-1.20694584339336</v>
      </c>
      <c r="N135" s="21">
        <v>0</v>
      </c>
      <c r="O135">
        <v>1.01264965206816</v>
      </c>
      <c r="P135">
        <v>0.99192407744401601</v>
      </c>
      <c r="Q135">
        <v>0.99890793518838294</v>
      </c>
      <c r="R135">
        <v>0.99674404472434597</v>
      </c>
      <c r="S135">
        <v>100.76000213623</v>
      </c>
      <c r="T135" s="27">
        <f>IF(C135,P135,R135)</f>
        <v>0.99192407744401601</v>
      </c>
      <c r="U135" s="27">
        <f>IF(D135 = 0,O135,Q135)</f>
        <v>0.99890793518838294</v>
      </c>
      <c r="V135" s="39">
        <f>S135*T135^(1-N135)</f>
        <v>99.946272162237022</v>
      </c>
      <c r="W135" s="38">
        <f>S135*U135^(N135+1)</f>
        <v>100.64996568347857</v>
      </c>
      <c r="X135" s="44">
        <f>0.5 * (D135-MAX($D$3:$D$151))/(MIN($D$3:$D$151)-MAX($D$3:$D$151)) + 0.75</f>
        <v>1.1524513438189976</v>
      </c>
      <c r="Y135" s="44">
        <f>AVERAGE(D135, F135, G135, H135, I135, J135, K135)</f>
        <v>0.14839099594290778</v>
      </c>
      <c r="Z135" s="22">
        <f>AI135^N135</f>
        <v>1</v>
      </c>
      <c r="AA135" s="22">
        <f>(Z135+AB135)/2</f>
        <v>1</v>
      </c>
      <c r="AB135" s="22">
        <f>AM135^N135</f>
        <v>1</v>
      </c>
      <c r="AC135" s="22">
        <v>1</v>
      </c>
      <c r="AD135" s="22">
        <v>1</v>
      </c>
      <c r="AE135" s="22">
        <v>1</v>
      </c>
      <c r="AF135" s="22">
        <f>PERCENTILE($L$2:$L$151, 0.05)</f>
        <v>-2.4581207071075768E-2</v>
      </c>
      <c r="AG135" s="22">
        <f>PERCENTILE($L$2:$L$151, 0.95)</f>
        <v>0.95085622292800409</v>
      </c>
      <c r="AH135" s="22">
        <f>MIN(MAX(L135,AF135), AG135)</f>
        <v>0.78053987814971904</v>
      </c>
      <c r="AI135" s="22">
        <f>AH135-$AH$152+1</f>
        <v>1.8051210852207948</v>
      </c>
      <c r="AJ135" s="22">
        <f>PERCENTILE($M$2:$M$151, 0.02)</f>
        <v>-1.1132593852637855</v>
      </c>
      <c r="AK135" s="22">
        <f>PERCENTILE($M$2:$M$151, 0.98)</f>
        <v>1.0497352809010159</v>
      </c>
      <c r="AL135" s="22">
        <f>MIN(MAX(M135,AJ135), AK135)</f>
        <v>-1.1132593852637855</v>
      </c>
      <c r="AM135" s="22">
        <f>AL135-$AL$152 + 1</f>
        <v>1</v>
      </c>
      <c r="AN135" s="46">
        <v>1</v>
      </c>
      <c r="AO135" s="51">
        <v>1</v>
      </c>
      <c r="AP135" s="51">
        <v>1</v>
      </c>
      <c r="AQ135" s="21">
        <v>1</v>
      </c>
      <c r="AR135" s="17">
        <f>(AI135^4)*AB135*AE135*AN135</f>
        <v>10.617575467689761</v>
      </c>
      <c r="AS135" s="17">
        <f>(AM135^4) *Z135*AC135*AO135*(M135 &gt; 0)</f>
        <v>0</v>
      </c>
      <c r="AT135" s="17">
        <f>(AM135^4)*AA135*AP135*AQ135</f>
        <v>1</v>
      </c>
      <c r="AU135" s="17">
        <f>MIN(AR135, 0.05*AR$152)</f>
        <v>10.617575467689761</v>
      </c>
      <c r="AV135" s="17">
        <f>MIN(AS135, 0.05*AS$152)</f>
        <v>0</v>
      </c>
      <c r="AW135" s="17">
        <f>MIN(AT135, 0.05*AT$152)</f>
        <v>1</v>
      </c>
      <c r="AX135" s="14">
        <f>AU135/$AU$152</f>
        <v>1.9062264879281216E-2</v>
      </c>
      <c r="AY135" s="14">
        <f>AV135/$AV$152</f>
        <v>0</v>
      </c>
      <c r="AZ135" s="67">
        <f>AW135/$AW$152</f>
        <v>2.9407934988200367E-4</v>
      </c>
      <c r="BA135" s="21">
        <f>N135</f>
        <v>0</v>
      </c>
      <c r="BB135" s="66">
        <v>2519</v>
      </c>
      <c r="BC135" s="15">
        <f>$D$158*AX135</f>
        <v>2434.9946534145033</v>
      </c>
      <c r="BD135" s="19">
        <f>BC135-BB135</f>
        <v>-84.005346585496682</v>
      </c>
      <c r="BE135" s="63">
        <f>(IF(BD135 &gt; 0, V135, W135))</f>
        <v>100.64996568347857</v>
      </c>
      <c r="BF135" s="63">
        <f>IF(BD135&gt;0, S135*(T135^(2-N135)), S135*(U135^(N135 + 2)))</f>
        <v>100.54004939766517</v>
      </c>
      <c r="BG135" s="46">
        <f>BD135/BE135</f>
        <v>-0.83462866594186969</v>
      </c>
      <c r="BH135" s="64">
        <f>BB135/BC135</f>
        <v>1.0344991913915289</v>
      </c>
      <c r="BI135" s="66">
        <v>0</v>
      </c>
      <c r="BJ135" s="66">
        <v>0</v>
      </c>
      <c r="BK135" s="66">
        <v>0</v>
      </c>
      <c r="BL135" s="10">
        <f>SUM(BI135:BK135)</f>
        <v>0</v>
      </c>
      <c r="BM135" s="15">
        <f>AY135*$D$157</f>
        <v>0</v>
      </c>
      <c r="BN135" s="9">
        <f>BM135-BL135</f>
        <v>0</v>
      </c>
      <c r="BO135" s="48">
        <f>IF(BN135&gt;0,V135,W135)</f>
        <v>100.64996568347857</v>
      </c>
      <c r="BP135" s="48">
        <f xml:space="preserve"> IF(BN135 &gt;0, S135*T135^(2-N135), S135*U135^(N135+2))</f>
        <v>100.54004939766517</v>
      </c>
      <c r="BQ135" s="48">
        <f>IF(BN135&gt;0, S135*T135^(3-N135), S135*U135^(N135+3))</f>
        <v>100.43025314755974</v>
      </c>
      <c r="BR135" s="46">
        <f>BN135/BP135</f>
        <v>0</v>
      </c>
      <c r="BS135" s="64" t="e">
        <f>BL135/BM135</f>
        <v>#DIV/0!</v>
      </c>
      <c r="BT135" s="16">
        <f>BB135+BL135+BV135</f>
        <v>2519</v>
      </c>
      <c r="BU135" s="69">
        <f>BC135+BM135+BW135</f>
        <v>2437.8001704123776</v>
      </c>
      <c r="BV135" s="66">
        <v>0</v>
      </c>
      <c r="BW135" s="15">
        <f>AZ135*$D$160</f>
        <v>2.8055169978743151</v>
      </c>
      <c r="BX135" s="37">
        <f>BW135-BV135</f>
        <v>2.8055169978743151</v>
      </c>
      <c r="BY135" s="54">
        <f>BX135*(BX135&lt;&gt;0)</f>
        <v>2.8055169978743151</v>
      </c>
      <c r="BZ135" s="26">
        <f>BY135/$BY$152</f>
        <v>5.4476058211151805E-3</v>
      </c>
      <c r="CA135" s="47">
        <f>BZ135 * $BX$152</f>
        <v>2.8055169978743151</v>
      </c>
      <c r="CB135" s="48">
        <f>IF(CA135&gt;0, V135, W135)</f>
        <v>99.946272162237022</v>
      </c>
      <c r="CC135" s="48">
        <f>IF(BX135&gt;0, S135*T135^(2-N135), S135*U135^(N135+2))</f>
        <v>99.139113808495495</v>
      </c>
      <c r="CD135" s="65">
        <f>CA135/CB135</f>
        <v>2.8070251517938367E-2</v>
      </c>
      <c r="CE135" s="66">
        <v>0</v>
      </c>
      <c r="CF135" s="15">
        <f>AZ135*$CE$155</f>
        <v>1.8900479816916376</v>
      </c>
      <c r="CG135" s="37">
        <f>CF135-CE135</f>
        <v>1.8900479816916376</v>
      </c>
      <c r="CH135" s="54">
        <f>CG135*(CG135&lt;&gt;0)</f>
        <v>1.8900479816916376</v>
      </c>
      <c r="CI135" s="26">
        <f>CH135/$CH$152</f>
        <v>2.9407934988200357E-4</v>
      </c>
      <c r="CJ135" s="47">
        <f>CI135 * $CG$152</f>
        <v>1.8900479816916373</v>
      </c>
      <c r="CK135" s="48">
        <f>IF(CA135&gt;0,V135,W135)</f>
        <v>99.946272162237022</v>
      </c>
      <c r="CL135" s="65">
        <f>CJ135/CK135</f>
        <v>1.8910640094946526E-2</v>
      </c>
      <c r="CM135" s="70">
        <f>N135</f>
        <v>0</v>
      </c>
      <c r="CN135" s="1">
        <f>BT135+BV135</f>
        <v>2519</v>
      </c>
    </row>
    <row r="136" spans="1:92" x14ac:dyDescent="0.2">
      <c r="A136" s="31" t="s">
        <v>125</v>
      </c>
      <c r="B136">
        <v>1</v>
      </c>
      <c r="C136">
        <v>1</v>
      </c>
      <c r="D136">
        <v>0.32407407407407401</v>
      </c>
      <c r="E136">
        <v>0.67592592592592504</v>
      </c>
      <c r="F136">
        <v>0.35740514075887297</v>
      </c>
      <c r="G136">
        <v>0.35740514075887297</v>
      </c>
      <c r="H136">
        <v>0.17152317880794701</v>
      </c>
      <c r="I136">
        <v>0.28940397350993302</v>
      </c>
      <c r="J136">
        <v>0.22279921340990999</v>
      </c>
      <c r="K136">
        <v>0.28218714398380201</v>
      </c>
      <c r="L136">
        <v>0.44332716996205201</v>
      </c>
      <c r="M136">
        <v>-0.24503219879829999</v>
      </c>
      <c r="N136" s="21">
        <v>0</v>
      </c>
      <c r="O136">
        <v>1.00593431406345</v>
      </c>
      <c r="P136">
        <v>0.988713507863205</v>
      </c>
      <c r="Q136">
        <v>1.0270903340061499</v>
      </c>
      <c r="R136">
        <v>0.98640870328818497</v>
      </c>
      <c r="S136">
        <v>47.919998168945298</v>
      </c>
      <c r="T136" s="27">
        <f>IF(C136,P136,R136)</f>
        <v>0.988713507863205</v>
      </c>
      <c r="U136" s="27">
        <f>IF(D136 = 0,O136,Q136)</f>
        <v>1.0270903340061499</v>
      </c>
      <c r="V136" s="39">
        <f>S136*T136^(1-N136)</f>
        <v>47.379149486416267</v>
      </c>
      <c r="W136" s="38">
        <f>S136*U136^(N136+1)</f>
        <v>49.218166924916119</v>
      </c>
      <c r="X136" s="44">
        <f>0.5 * (D136-MAX($D$3:$D$151))/(MIN($D$3:$D$151)-MAX($D$3:$D$151)) + 0.75</f>
        <v>1.0823525349121617</v>
      </c>
      <c r="Y136" s="44">
        <f>AVERAGE(D136, F136, G136, H136, I136, J136, K136)</f>
        <v>0.28639969504334456</v>
      </c>
      <c r="Z136" s="22">
        <f>AI136^N136</f>
        <v>1</v>
      </c>
      <c r="AA136" s="22">
        <f>(Z136+AB136)/2</f>
        <v>1</v>
      </c>
      <c r="AB136" s="22">
        <f>AM136^N136</f>
        <v>1</v>
      </c>
      <c r="AC136" s="22">
        <v>1</v>
      </c>
      <c r="AD136" s="22">
        <v>1</v>
      </c>
      <c r="AE136" s="22">
        <v>1</v>
      </c>
      <c r="AF136" s="22">
        <f>PERCENTILE($L$2:$L$151, 0.05)</f>
        <v>-2.4581207071075768E-2</v>
      </c>
      <c r="AG136" s="22">
        <f>PERCENTILE($L$2:$L$151, 0.95)</f>
        <v>0.95085622292800409</v>
      </c>
      <c r="AH136" s="22">
        <f>MIN(MAX(L136,AF136), AG136)</f>
        <v>0.44332716996205201</v>
      </c>
      <c r="AI136" s="22">
        <f>AH136-$AH$152+1</f>
        <v>1.4679083770331278</v>
      </c>
      <c r="AJ136" s="22">
        <f>PERCENTILE($M$2:$M$151, 0.02)</f>
        <v>-1.1132593852637855</v>
      </c>
      <c r="AK136" s="22">
        <f>PERCENTILE($M$2:$M$151, 0.98)</f>
        <v>1.0497352809010159</v>
      </c>
      <c r="AL136" s="22">
        <f>MIN(MAX(M136,AJ136), AK136)</f>
        <v>-0.24503219879829999</v>
      </c>
      <c r="AM136" s="22">
        <f>AL136-$AL$152 + 1</f>
        <v>1.8682271864654856</v>
      </c>
      <c r="AN136" s="46">
        <v>1</v>
      </c>
      <c r="AO136" s="51">
        <v>1</v>
      </c>
      <c r="AP136" s="51">
        <v>1</v>
      </c>
      <c r="AQ136" s="21">
        <v>1</v>
      </c>
      <c r="AR136" s="17">
        <f>(AI136^4)*AB136*AE136*AN136</f>
        <v>4.6429691245223275</v>
      </c>
      <c r="AS136" s="17">
        <f>(AM136^4) *Z136*AC136*AO136*(M136 &gt; 0)</f>
        <v>0</v>
      </c>
      <c r="AT136" s="17">
        <f>(AM136^4)*AA136*AP136*AQ136</f>
        <v>12.182004359767122</v>
      </c>
      <c r="AU136" s="17">
        <f>MIN(AR136, 0.05*AR$152)</f>
        <v>4.6429691245223275</v>
      </c>
      <c r="AV136" s="17">
        <f>MIN(AS136, 0.05*AS$152)</f>
        <v>0</v>
      </c>
      <c r="AW136" s="17">
        <f>MIN(AT136, 0.05*AT$152)</f>
        <v>12.182004359767122</v>
      </c>
      <c r="AX136" s="14">
        <f>AU136/$AU$152</f>
        <v>8.3357549515234667E-3</v>
      </c>
      <c r="AY136" s="14">
        <f>AV136/$AV$152</f>
        <v>0</v>
      </c>
      <c r="AZ136" s="67">
        <f>AW136/$AW$152</f>
        <v>3.5824759223800494E-3</v>
      </c>
      <c r="BA136" s="21">
        <f>N136</f>
        <v>0</v>
      </c>
      <c r="BB136" s="66">
        <v>1150</v>
      </c>
      <c r="BC136" s="15">
        <f>$D$158*AX136</f>
        <v>1064.801001752656</v>
      </c>
      <c r="BD136" s="19">
        <f>BC136-BB136</f>
        <v>-85.19899824734398</v>
      </c>
      <c r="BE136" s="63">
        <f>(IF(BD136 &gt; 0, V136, W136))</f>
        <v>49.218166924916119</v>
      </c>
      <c r="BF136" s="63">
        <f>IF(BD136&gt;0, S136*(T136^(2-N136)), S136*(U136^(N136 + 2)))</f>
        <v>50.551503506082533</v>
      </c>
      <c r="BG136" s="46">
        <f>BD136/BE136</f>
        <v>-1.7310477730167757</v>
      </c>
      <c r="BH136" s="64">
        <f>BB136/BC136</f>
        <v>1.080014010230181</v>
      </c>
      <c r="BI136" s="66">
        <v>0</v>
      </c>
      <c r="BJ136" s="66">
        <v>1677</v>
      </c>
      <c r="BK136" s="66">
        <v>48</v>
      </c>
      <c r="BL136" s="10">
        <f>SUM(BI136:BK136)</f>
        <v>1725</v>
      </c>
      <c r="BM136" s="15">
        <f>AY136*$D$157</f>
        <v>0</v>
      </c>
      <c r="BN136" s="9">
        <f>BM136-BL136</f>
        <v>-1725</v>
      </c>
      <c r="BO136" s="48">
        <f>IF(BN136&gt;0,V136,W136)</f>
        <v>49.218166924916119</v>
      </c>
      <c r="BP136" s="48">
        <f xml:space="preserve"> IF(BN136 &gt;0, S136*T136^(2-N136), S136*U136^(N136+2))</f>
        <v>50.551503506082533</v>
      </c>
      <c r="BQ136" s="48">
        <f>IF(BN136&gt;0, S136*T136^(3-N136), S136*U136^(N136+3))</f>
        <v>51.920960620575364</v>
      </c>
      <c r="BR136" s="46">
        <f>BN136/BP136</f>
        <v>-34.123614143196392</v>
      </c>
      <c r="BS136" s="64" t="e">
        <f>BL136/BM136</f>
        <v>#DIV/0!</v>
      </c>
      <c r="BT136" s="16">
        <f>BB136+BL136+BV136</f>
        <v>2923</v>
      </c>
      <c r="BU136" s="69">
        <f>BC136+BM136+BW136</f>
        <v>1098.9778220521616</v>
      </c>
      <c r="BV136" s="66">
        <v>48</v>
      </c>
      <c r="BW136" s="15">
        <f>AZ136*$D$160</f>
        <v>34.176820299505671</v>
      </c>
      <c r="BX136" s="37">
        <f>BW136-BV136</f>
        <v>-13.823179700494329</v>
      </c>
      <c r="BY136" s="54">
        <f>BX136*(BX136&lt;&gt;0)</f>
        <v>-13.823179700494329</v>
      </c>
      <c r="BZ136" s="26">
        <f>BY136/$BY$152</f>
        <v>-2.6841125632027854E-2</v>
      </c>
      <c r="CA136" s="47">
        <f>BZ136 * $BX$152</f>
        <v>-13.823179700494329</v>
      </c>
      <c r="CB136" s="48">
        <f>IF(CA136&gt;0, V136, W136)</f>
        <v>49.218166924916119</v>
      </c>
      <c r="CC136" s="48">
        <f>IF(BX136&gt;0, S136*T136^(2-N136), S136*U136^(N136+2))</f>
        <v>50.551503506082533</v>
      </c>
      <c r="CD136" s="65">
        <f>CA136/CB136</f>
        <v>-0.28085523220688063</v>
      </c>
      <c r="CE136" s="66">
        <v>0</v>
      </c>
      <c r="CF136" s="15">
        <f>AZ136*$CE$155</f>
        <v>23.024572753136578</v>
      </c>
      <c r="CG136" s="37">
        <f>CF136-CE136</f>
        <v>23.024572753136578</v>
      </c>
      <c r="CH136" s="54">
        <f>CG136*(CG136&lt;&gt;0)</f>
        <v>23.024572753136578</v>
      </c>
      <c r="CI136" s="26">
        <f>CH136/$CH$152</f>
        <v>3.5824759223800485E-3</v>
      </c>
      <c r="CJ136" s="47">
        <f>CI136 * $CG$152</f>
        <v>23.024572753136578</v>
      </c>
      <c r="CK136" s="48">
        <f>IF(CA136&gt;0,V136,W136)</f>
        <v>49.218166924916119</v>
      </c>
      <c r="CL136" s="65">
        <f>CJ136/CK136</f>
        <v>0.46780638515573519</v>
      </c>
      <c r="CM136" s="70">
        <f>N136</f>
        <v>0</v>
      </c>
      <c r="CN136" s="1">
        <f>BT136+BV136</f>
        <v>2971</v>
      </c>
    </row>
    <row r="137" spans="1:92" x14ac:dyDescent="0.2">
      <c r="A137" s="31" t="s">
        <v>126</v>
      </c>
      <c r="B137">
        <v>0</v>
      </c>
      <c r="C137">
        <v>0</v>
      </c>
      <c r="D137">
        <v>0.91271929824561404</v>
      </c>
      <c r="E137">
        <v>8.7280701754385903E-2</v>
      </c>
      <c r="F137">
        <v>0.48779424585876102</v>
      </c>
      <c r="G137">
        <v>0.48779424585876102</v>
      </c>
      <c r="H137">
        <v>0.97096774193548296</v>
      </c>
      <c r="I137">
        <v>0.86705069124423895</v>
      </c>
      <c r="J137">
        <v>0.91753923721060504</v>
      </c>
      <c r="K137">
        <v>0.669006995674164</v>
      </c>
      <c r="L137">
        <v>0.30688658535317198</v>
      </c>
      <c r="M137">
        <v>-0.39616141491273699</v>
      </c>
      <c r="N137" s="21">
        <v>0</v>
      </c>
      <c r="O137">
        <v>1.0094720218500099</v>
      </c>
      <c r="P137">
        <v>0.99916761100636697</v>
      </c>
      <c r="Q137">
        <v>1</v>
      </c>
      <c r="R137">
        <v>1.0055865778919599</v>
      </c>
      <c r="S137">
        <v>0</v>
      </c>
      <c r="T137" s="27">
        <f>IF(C137,P137,R137)</f>
        <v>1.0055865778919599</v>
      </c>
      <c r="U137" s="27">
        <f>IF(D137 = 0,O137,Q137)</f>
        <v>1</v>
      </c>
      <c r="V137" s="39">
        <f>S137*T137^(1-N137)</f>
        <v>0</v>
      </c>
      <c r="W137" s="38">
        <f>S137*U137^(N137+1)</f>
        <v>0</v>
      </c>
      <c r="X137" s="44">
        <f>0.5 * (D137-MAX($D$3:$D$151))/(MIN($D$3:$D$151)-MAX($D$3:$D$151)) + 0.75</f>
        <v>0.76952565180180577</v>
      </c>
      <c r="Y137" s="44">
        <f>AVERAGE(D137, F137, G137, H137, I137, J137, K137)</f>
        <v>0.7589817794325181</v>
      </c>
      <c r="Z137" s="22">
        <f>AI137^N137</f>
        <v>1</v>
      </c>
      <c r="AA137" s="22">
        <f>(Z137+AB137)/2</f>
        <v>1</v>
      </c>
      <c r="AB137" s="22">
        <f>AM137^N137</f>
        <v>1</v>
      </c>
      <c r="AC137" s="22">
        <v>1</v>
      </c>
      <c r="AD137" s="22">
        <v>1</v>
      </c>
      <c r="AE137" s="22">
        <v>1</v>
      </c>
      <c r="AF137" s="22">
        <f>PERCENTILE($L$2:$L$151, 0.05)</f>
        <v>-2.4581207071075768E-2</v>
      </c>
      <c r="AG137" s="22">
        <f>PERCENTILE($L$2:$L$151, 0.95)</f>
        <v>0.95085622292800409</v>
      </c>
      <c r="AH137" s="22">
        <f>MIN(MAX(L137,AF137), AG137)</f>
        <v>0.30688658535317198</v>
      </c>
      <c r="AI137" s="22">
        <f>AH137-$AH$152+1</f>
        <v>1.3314677924242477</v>
      </c>
      <c r="AJ137" s="22">
        <f>PERCENTILE($M$2:$M$151, 0.02)</f>
        <v>-1.1132593852637855</v>
      </c>
      <c r="AK137" s="22">
        <f>PERCENTILE($M$2:$M$151, 0.98)</f>
        <v>1.0497352809010159</v>
      </c>
      <c r="AL137" s="22">
        <f>MIN(MAX(M137,AJ137), AK137)</f>
        <v>-0.39616141491273699</v>
      </c>
      <c r="AM137" s="22">
        <f>AL137-$AL$152 + 1</f>
        <v>1.7170979703510485</v>
      </c>
      <c r="AN137" s="46">
        <v>1</v>
      </c>
      <c r="AO137" s="51">
        <v>1</v>
      </c>
      <c r="AP137" s="51">
        <v>1</v>
      </c>
      <c r="AQ137" s="21">
        <v>1</v>
      </c>
      <c r="AR137" s="17">
        <f>(AI137^4)*AB137*AE137*AN137</f>
        <v>3.1428428235540657</v>
      </c>
      <c r="AS137" s="17">
        <f>(AM137^4) *Z137*AC137*AO137*(M137 &gt; 0)</f>
        <v>0</v>
      </c>
      <c r="AT137" s="17">
        <f>(AM137^4)*AA137*AP137*AQ137</f>
        <v>8.6932125739636472</v>
      </c>
      <c r="AU137" s="17">
        <f>MIN(AR137, 0.05*AR$152)</f>
        <v>3.1428428235540657</v>
      </c>
      <c r="AV137" s="17">
        <f>MIN(AS137, 0.05*AS$152)</f>
        <v>0</v>
      </c>
      <c r="AW137" s="17">
        <f>MIN(AT137, 0.05*AT$152)</f>
        <v>8.6932125739636472</v>
      </c>
      <c r="AX137" s="14">
        <f>AU137/$AU$152</f>
        <v>5.6425030892265663E-3</v>
      </c>
      <c r="AY137" s="14">
        <f>AV137/$AV$152</f>
        <v>0</v>
      </c>
      <c r="AZ137" s="67">
        <f>AW137/$AW$152</f>
        <v>2.556494302137289E-3</v>
      </c>
      <c r="BA137" s="21">
        <f>N137</f>
        <v>0</v>
      </c>
      <c r="BB137" s="66">
        <v>0</v>
      </c>
      <c r="BC137" s="15">
        <f>$D$158*AX137</f>
        <v>720.76770211471239</v>
      </c>
      <c r="BD137" s="19">
        <f>BC137-BB137</f>
        <v>720.76770211471239</v>
      </c>
      <c r="BE137" s="63">
        <f>(IF(BD137 &gt; 0, V137, W137))</f>
        <v>0</v>
      </c>
      <c r="BF137" s="63">
        <f>IF(BD137&gt;0, S137*(T137^(2-N137)), S137*(U137^(N137 + 2)))</f>
        <v>0</v>
      </c>
      <c r="BG137" s="46" t="e">
        <f>BD137/BE137</f>
        <v>#DIV/0!</v>
      </c>
      <c r="BH137" s="64">
        <f>BB137/BC137</f>
        <v>0</v>
      </c>
      <c r="BI137" s="66">
        <v>0</v>
      </c>
      <c r="BJ137" s="66">
        <v>0</v>
      </c>
      <c r="BK137" s="66">
        <v>0</v>
      </c>
      <c r="BL137" s="10">
        <f>SUM(BI137:BK137)</f>
        <v>0</v>
      </c>
      <c r="BM137" s="15">
        <f>AY137*$D$157</f>
        <v>0</v>
      </c>
      <c r="BN137" s="9">
        <f>BM137-BL137</f>
        <v>0</v>
      </c>
      <c r="BO137" s="48">
        <f>IF(BN137&gt;0,V137,W137)</f>
        <v>0</v>
      </c>
      <c r="BP137" s="48">
        <f xml:space="preserve"> IF(BN137 &gt;0, S137*T137^(2-N137), S137*U137^(N137+2))</f>
        <v>0</v>
      </c>
      <c r="BQ137" s="48">
        <f>IF(BN137&gt;0, S137*T137^(3-N137), S137*U137^(N137+3))</f>
        <v>0</v>
      </c>
      <c r="BR137" s="46" t="e">
        <f>BN137/BP137</f>
        <v>#DIV/0!</v>
      </c>
      <c r="BS137" s="64" t="e">
        <f>BL137/BM137</f>
        <v>#DIV/0!</v>
      </c>
      <c r="BT137" s="16">
        <f>BB137+BL137+BV137</f>
        <v>0</v>
      </c>
      <c r="BU137" s="69">
        <f>BC137+BM137+BW137</f>
        <v>745.15665775710215</v>
      </c>
      <c r="BV137" s="66">
        <v>0</v>
      </c>
      <c r="BW137" s="15">
        <f>AZ137*$D$160</f>
        <v>24.388955642389739</v>
      </c>
      <c r="BX137" s="37">
        <f>BW137-BV137</f>
        <v>24.388955642389739</v>
      </c>
      <c r="BY137" s="54">
        <f>BX137*(BX137&lt;&gt;0)</f>
        <v>24.388955642389739</v>
      </c>
      <c r="BZ137" s="26">
        <f>BY137/$BY$152</f>
        <v>4.7357195422116048E-2</v>
      </c>
      <c r="CA137" s="47">
        <f>BZ137 * $BX$152</f>
        <v>24.388955642389739</v>
      </c>
      <c r="CB137" s="48">
        <f>IF(CA137&gt;0, V137, W137)</f>
        <v>0</v>
      </c>
      <c r="CC137" s="48">
        <f>IF(BX137&gt;0, S137*T137^(2-N137), S137*U137^(N137+2))</f>
        <v>0</v>
      </c>
      <c r="CD137" s="65" t="e">
        <f>CA137/CB137</f>
        <v>#DIV/0!</v>
      </c>
      <c r="CE137" s="66">
        <v>0</v>
      </c>
      <c r="CF137" s="15">
        <f>AZ137*$CE$155</f>
        <v>16.430588879836357</v>
      </c>
      <c r="CG137" s="37">
        <f>CF137-CE137</f>
        <v>16.430588879836357</v>
      </c>
      <c r="CH137" s="54">
        <f>CG137*(CG137&lt;&gt;0)</f>
        <v>16.430588879836357</v>
      </c>
      <c r="CI137" s="26">
        <f>CH137/$CH$152</f>
        <v>2.5564943021372881E-3</v>
      </c>
      <c r="CJ137" s="47">
        <f>CI137 * $CG$152</f>
        <v>16.430588879836357</v>
      </c>
      <c r="CK137" s="48">
        <f>IF(CA137&gt;0,V137,W137)</f>
        <v>0</v>
      </c>
      <c r="CL137" s="65" t="e">
        <f>CJ137/CK137</f>
        <v>#DIV/0!</v>
      </c>
      <c r="CM137" s="70">
        <f>N137</f>
        <v>0</v>
      </c>
      <c r="CN137" s="1">
        <f>BT137+BV137</f>
        <v>0</v>
      </c>
    </row>
    <row r="138" spans="1:92" x14ac:dyDescent="0.2">
      <c r="A138" s="31" t="s">
        <v>196</v>
      </c>
      <c r="B138">
        <v>1</v>
      </c>
      <c r="C138">
        <v>1</v>
      </c>
      <c r="D138">
        <v>0.27886536156612002</v>
      </c>
      <c r="E138">
        <v>0.72113463843387904</v>
      </c>
      <c r="F138">
        <v>0.21771950735001899</v>
      </c>
      <c r="G138">
        <v>0.21771950735001899</v>
      </c>
      <c r="H138">
        <v>0.10572503134141201</v>
      </c>
      <c r="I138">
        <v>0.22147931466778101</v>
      </c>
      <c r="J138">
        <v>0.15302257181450599</v>
      </c>
      <c r="K138">
        <v>0.182526707494786</v>
      </c>
      <c r="L138">
        <v>0.79435602507874503</v>
      </c>
      <c r="M138">
        <v>-1.1127855665463999</v>
      </c>
      <c r="N138" s="21">
        <v>0</v>
      </c>
      <c r="O138">
        <v>1.01885383484422</v>
      </c>
      <c r="P138">
        <v>0.98684443259671195</v>
      </c>
      <c r="Q138">
        <v>1.0253721461213601</v>
      </c>
      <c r="R138">
        <v>0.99719469234144598</v>
      </c>
      <c r="S138">
        <v>320.29998779296801</v>
      </c>
      <c r="T138" s="27">
        <f>IF(C138,P138,R138)</f>
        <v>0.98684443259671195</v>
      </c>
      <c r="U138" s="27">
        <f>IF(D138 = 0,O138,Q138)</f>
        <v>1.0253721461213601</v>
      </c>
      <c r="V138" s="39">
        <f>S138*T138^(1-N138)</f>
        <v>316.08625971428529</v>
      </c>
      <c r="W138" s="38">
        <f>S138*U138^(N138+1)</f>
        <v>328.42668588592102</v>
      </c>
      <c r="X138" s="44">
        <f>0.5 * (D138-MAX($D$3:$D$151))/(MIN($D$3:$D$151)-MAX($D$3:$D$151)) + 0.75</f>
        <v>1.1063780430494263</v>
      </c>
      <c r="Y138" s="44">
        <f>AVERAGE(D138, F138, G138, H138, I138, J138, K138)</f>
        <v>0.196722571654949</v>
      </c>
      <c r="Z138" s="22">
        <f>AI138^N138</f>
        <v>1</v>
      </c>
      <c r="AA138" s="22">
        <f>(Z138+AB138)/2</f>
        <v>1</v>
      </c>
      <c r="AB138" s="22">
        <f>AM138^N138</f>
        <v>1</v>
      </c>
      <c r="AC138" s="22">
        <v>1</v>
      </c>
      <c r="AD138" s="22">
        <v>1</v>
      </c>
      <c r="AE138" s="22">
        <v>1</v>
      </c>
      <c r="AF138" s="22">
        <f>PERCENTILE($L$2:$L$151, 0.05)</f>
        <v>-2.4581207071075768E-2</v>
      </c>
      <c r="AG138" s="22">
        <f>PERCENTILE($L$2:$L$151, 0.95)</f>
        <v>0.95085622292800409</v>
      </c>
      <c r="AH138" s="22">
        <f>MIN(MAX(L138,AF138), AG138)</f>
        <v>0.79435602507874503</v>
      </c>
      <c r="AI138" s="22">
        <f>AH138-$AH$152+1</f>
        <v>1.8189372321498207</v>
      </c>
      <c r="AJ138" s="22">
        <f>PERCENTILE($M$2:$M$151, 0.02)</f>
        <v>-1.1132593852637855</v>
      </c>
      <c r="AK138" s="22">
        <f>PERCENTILE($M$2:$M$151, 0.98)</f>
        <v>1.0497352809010159</v>
      </c>
      <c r="AL138" s="22">
        <f>MIN(MAX(M138,AJ138), AK138)</f>
        <v>-1.1127855665463999</v>
      </c>
      <c r="AM138" s="22">
        <f>AL138-$AL$152 + 1</f>
        <v>1.0004738187173856</v>
      </c>
      <c r="AN138" s="46">
        <v>1</v>
      </c>
      <c r="AO138" s="51">
        <v>1</v>
      </c>
      <c r="AP138" s="51">
        <v>1</v>
      </c>
      <c r="AQ138" s="21">
        <v>1</v>
      </c>
      <c r="AR138" s="17">
        <f>(AI138^4)*AB138*AE138*AN138</f>
        <v>10.946388325898447</v>
      </c>
      <c r="AS138" s="17">
        <f>(AM138^4) *Z138*AC138*AO138*(M138 &gt; 0)</f>
        <v>0</v>
      </c>
      <c r="AT138" s="17">
        <f>(AM138^4)*AA138*AP138*AQ138</f>
        <v>1.0018966223201518</v>
      </c>
      <c r="AU138" s="17">
        <f>MIN(AR138, 0.05*AR$152)</f>
        <v>10.946388325898447</v>
      </c>
      <c r="AV138" s="17">
        <f>MIN(AS138, 0.05*AS$152)</f>
        <v>0</v>
      </c>
      <c r="AW138" s="17">
        <f>MIN(AT138, 0.05*AT$152)</f>
        <v>1.0018966223201518</v>
      </c>
      <c r="AX138" s="14">
        <f>AU138/$AU$152</f>
        <v>1.9652599067906607E-2</v>
      </c>
      <c r="AY138" s="14">
        <f>AV138/$AV$152</f>
        <v>0</v>
      </c>
      <c r="AZ138" s="67">
        <f>AW138/$AW$152</f>
        <v>2.9463710734088557E-4</v>
      </c>
      <c r="BA138" s="21">
        <f>N138</f>
        <v>0</v>
      </c>
      <c r="BB138" s="66">
        <v>2242</v>
      </c>
      <c r="BC138" s="15">
        <f>$D$158*AX138</f>
        <v>2510.4033523353219</v>
      </c>
      <c r="BD138" s="19">
        <f>BC138-BB138</f>
        <v>268.40335233532187</v>
      </c>
      <c r="BE138" s="63">
        <f>(IF(BD138 &gt; 0, V138, W138))</f>
        <v>316.08625971428529</v>
      </c>
      <c r="BF138" s="63">
        <f>IF(BD138&gt;0, S138*(T138^(2-N138)), S138*(U138^(N138 + 2)))</f>
        <v>311.9279656193608</v>
      </c>
      <c r="BG138" s="46">
        <f>BD138/BE138</f>
        <v>0.84914590269736923</v>
      </c>
      <c r="BH138" s="64">
        <f>BB138/BC138</f>
        <v>0.89308357476274181</v>
      </c>
      <c r="BI138" s="66">
        <v>0</v>
      </c>
      <c r="BJ138" s="66">
        <v>0</v>
      </c>
      <c r="BK138" s="66">
        <v>0</v>
      </c>
      <c r="BL138" s="10">
        <f>SUM(BI138:BK138)</f>
        <v>0</v>
      </c>
      <c r="BM138" s="15">
        <f>AY138*$D$157</f>
        <v>0</v>
      </c>
      <c r="BN138" s="9">
        <f>BM138-BL138</f>
        <v>0</v>
      </c>
      <c r="BO138" s="48">
        <f>IF(BN138&gt;0,V138,W138)</f>
        <v>328.42668588592102</v>
      </c>
      <c r="BP138" s="48">
        <f xml:space="preserve"> IF(BN138 &gt;0, S138*T138^(2-N138), S138*U138^(N138+2))</f>
        <v>336.75957575037262</v>
      </c>
      <c r="BQ138" s="48">
        <f>IF(BN138&gt;0, S138*T138^(3-N138), S138*U138^(N138+3))</f>
        <v>345.30388891407836</v>
      </c>
      <c r="BR138" s="46">
        <f>BN138/BP138</f>
        <v>0</v>
      </c>
      <c r="BS138" s="64" t="e">
        <f>BL138/BM138</f>
        <v>#DIV/0!</v>
      </c>
      <c r="BT138" s="16">
        <f>BB138+BL138+BV138</f>
        <v>2242</v>
      </c>
      <c r="BU138" s="69">
        <f>BC138+BM138+BW138</f>
        <v>2513.214190339354</v>
      </c>
      <c r="BV138" s="66">
        <v>0</v>
      </c>
      <c r="BW138" s="15">
        <f>AZ138*$D$160</f>
        <v>2.8108380040320484</v>
      </c>
      <c r="BX138" s="37">
        <f>BW138-BV138</f>
        <v>2.8108380040320484</v>
      </c>
      <c r="BY138" s="54">
        <f>BX138*(BX138&lt;&gt;0)</f>
        <v>2.8108380040320484</v>
      </c>
      <c r="BZ138" s="26">
        <f>BY138/$BY$152</f>
        <v>5.457937871906896E-3</v>
      </c>
      <c r="CA138" s="47">
        <f>BZ138 * $BX$152</f>
        <v>2.8108380040320484</v>
      </c>
      <c r="CB138" s="48">
        <f>IF(CA138&gt;0, V138, W138)</f>
        <v>316.08625971428529</v>
      </c>
      <c r="CC138" s="48">
        <f>IF(BX138&gt;0, S138*T138^(2-N138), S138*U138^(N138+2))</f>
        <v>311.9279656193608</v>
      </c>
      <c r="CD138" s="65">
        <f>CA138/CB138</f>
        <v>8.8926295200962031E-3</v>
      </c>
      <c r="CE138" s="66">
        <v>0</v>
      </c>
      <c r="CF138" s="15">
        <f>AZ138*$CE$155</f>
        <v>1.8936326888798716</v>
      </c>
      <c r="CG138" s="37">
        <f>CF138-CE138</f>
        <v>1.8936326888798716</v>
      </c>
      <c r="CH138" s="54">
        <f>CG138*(CG138&lt;&gt;0)</f>
        <v>1.8936326888798716</v>
      </c>
      <c r="CI138" s="26">
        <f>CH138/$CH$152</f>
        <v>2.9463710734088547E-4</v>
      </c>
      <c r="CJ138" s="47">
        <f>CI138 * $CG$152</f>
        <v>1.8936326888798714</v>
      </c>
      <c r="CK138" s="48">
        <f>IF(CA138&gt;0,V138,W138)</f>
        <v>316.08625971428529</v>
      </c>
      <c r="CL138" s="65">
        <f>CJ138/CK138</f>
        <v>5.9908731578258156E-3</v>
      </c>
      <c r="CM138" s="70">
        <f>N138</f>
        <v>0</v>
      </c>
      <c r="CN138" s="1">
        <f>BT138+BV138</f>
        <v>2242</v>
      </c>
    </row>
    <row r="139" spans="1:92" x14ac:dyDescent="0.2">
      <c r="A139" s="31" t="s">
        <v>181</v>
      </c>
      <c r="B139">
        <v>0</v>
      </c>
      <c r="C139">
        <v>0</v>
      </c>
      <c r="D139">
        <v>7.9429735234215801E-2</v>
      </c>
      <c r="E139">
        <v>0.92057026476578396</v>
      </c>
      <c r="F139">
        <v>0.19009900990098999</v>
      </c>
      <c r="G139">
        <v>0.19009900990098999</v>
      </c>
      <c r="H139">
        <v>0.59055118110236204</v>
      </c>
      <c r="I139">
        <v>4.5931758530183699E-2</v>
      </c>
      <c r="J139">
        <v>0.164696855616944</v>
      </c>
      <c r="K139">
        <v>0.17694267203415701</v>
      </c>
      <c r="L139">
        <v>0.432617735481931</v>
      </c>
      <c r="M139">
        <v>-0.56031134430242402</v>
      </c>
      <c r="N139" s="21">
        <v>0</v>
      </c>
      <c r="O139">
        <v>1.0004359297580201</v>
      </c>
      <c r="P139">
        <v>0.97552295265386701</v>
      </c>
      <c r="Q139">
        <v>1.02383741357736</v>
      </c>
      <c r="R139">
        <v>0.98325978453575402</v>
      </c>
      <c r="S139">
        <v>15.3400001525878</v>
      </c>
      <c r="T139" s="27">
        <f>IF(C139,P139,R139)</f>
        <v>0.98325978453575402</v>
      </c>
      <c r="U139" s="27">
        <f>IF(D139 = 0,O139,Q139)</f>
        <v>1.02383741357736</v>
      </c>
      <c r="V139" s="39">
        <f>S139*T139^(1-N139)</f>
        <v>15.083205244811914</v>
      </c>
      <c r="W139" s="38">
        <f>S139*U139^(N139+1)</f>
        <v>15.705666080501802</v>
      </c>
      <c r="X139" s="44">
        <f>0.5 * (D139-MAX($D$3:$D$151))/(MIN($D$3:$D$151)-MAX($D$3:$D$151)) + 0.75</f>
        <v>1.212365185736904</v>
      </c>
      <c r="Y139" s="44">
        <f>AVERAGE(D139, F139, G139, H139, I139, J139, K139)</f>
        <v>0.20539288890283464</v>
      </c>
      <c r="Z139" s="22">
        <f>AI139^N139</f>
        <v>1</v>
      </c>
      <c r="AA139" s="22">
        <f>(Z139+AB139)/2</f>
        <v>1</v>
      </c>
      <c r="AB139" s="22">
        <f>AM139^N139</f>
        <v>1</v>
      </c>
      <c r="AC139" s="22">
        <v>1</v>
      </c>
      <c r="AD139" s="22">
        <v>1</v>
      </c>
      <c r="AE139" s="22">
        <v>1</v>
      </c>
      <c r="AF139" s="22">
        <f>PERCENTILE($L$2:$L$151, 0.05)</f>
        <v>-2.4581207071075768E-2</v>
      </c>
      <c r="AG139" s="22">
        <f>PERCENTILE($L$2:$L$151, 0.95)</f>
        <v>0.95085622292800409</v>
      </c>
      <c r="AH139" s="22">
        <f>MIN(MAX(L139,AF139), AG139)</f>
        <v>0.432617735481931</v>
      </c>
      <c r="AI139" s="22">
        <f>AH139-$AH$152+1</f>
        <v>1.4571989425530067</v>
      </c>
      <c r="AJ139" s="22">
        <f>PERCENTILE($M$2:$M$151, 0.02)</f>
        <v>-1.1132593852637855</v>
      </c>
      <c r="AK139" s="22">
        <f>PERCENTILE($M$2:$M$151, 0.98)</f>
        <v>1.0497352809010159</v>
      </c>
      <c r="AL139" s="22">
        <f>MIN(MAX(M139,AJ139), AK139)</f>
        <v>-0.56031134430242402</v>
      </c>
      <c r="AM139" s="22">
        <f>AL139-$AL$152 + 1</f>
        <v>1.5529480409613616</v>
      </c>
      <c r="AN139" s="46">
        <v>1</v>
      </c>
      <c r="AO139" s="51">
        <v>1</v>
      </c>
      <c r="AP139" s="51">
        <v>1</v>
      </c>
      <c r="AQ139" s="21">
        <v>1</v>
      </c>
      <c r="AR139" s="17">
        <f>(AI139^4)*AB139*AE139*AN139</f>
        <v>4.5089496910556699</v>
      </c>
      <c r="AS139" s="17">
        <f>(AM139^4) *Z139*AC139*AO139*(M139 &gt; 0)</f>
        <v>0</v>
      </c>
      <c r="AT139" s="17">
        <f>(AM139^4)*AA139*AP139*AQ139</f>
        <v>5.8160442330468518</v>
      </c>
      <c r="AU139" s="17">
        <f>MIN(AR139, 0.05*AR$152)</f>
        <v>4.5089496910556699</v>
      </c>
      <c r="AV139" s="17">
        <f>MIN(AS139, 0.05*AS$152)</f>
        <v>0</v>
      </c>
      <c r="AW139" s="17">
        <f>MIN(AT139, 0.05*AT$152)</f>
        <v>5.8160442330468518</v>
      </c>
      <c r="AX139" s="14">
        <f>AU139/$AU$152</f>
        <v>8.0951431520136022E-3</v>
      </c>
      <c r="AY139" s="14">
        <f>AV139/$AV$152</f>
        <v>0</v>
      </c>
      <c r="AZ139" s="67">
        <f>AW139/$AW$152</f>
        <v>1.7103785069393948E-3</v>
      </c>
      <c r="BA139" s="21">
        <f>N139</f>
        <v>0</v>
      </c>
      <c r="BB139" s="66">
        <v>1074</v>
      </c>
      <c r="BC139" s="15">
        <f>$D$158*AX139</f>
        <v>1034.0654910950655</v>
      </c>
      <c r="BD139" s="19">
        <f>BC139-BB139</f>
        <v>-39.934508904934546</v>
      </c>
      <c r="BE139" s="63">
        <f>(IF(BD139 &gt; 0, V139, W139))</f>
        <v>15.705666080501802</v>
      </c>
      <c r="BF139" s="63">
        <f>IF(BD139&gt;0, S139*(T139^(2-N139)), S139*(U139^(N139 + 2)))</f>
        <v>16.080048538370637</v>
      </c>
      <c r="BG139" s="46">
        <f>BD139/BE139</f>
        <v>-2.5426816475177869</v>
      </c>
      <c r="BH139" s="64">
        <f>BB139/BC139</f>
        <v>1.0386189358883298</v>
      </c>
      <c r="BI139" s="66">
        <v>368</v>
      </c>
      <c r="BJ139" s="66">
        <v>859</v>
      </c>
      <c r="BK139" s="66">
        <v>0</v>
      </c>
      <c r="BL139" s="10">
        <f>SUM(BI139:BK139)</f>
        <v>1227</v>
      </c>
      <c r="BM139" s="15">
        <f>AY139*$D$157</f>
        <v>0</v>
      </c>
      <c r="BN139" s="9">
        <f>BM139-BL139</f>
        <v>-1227</v>
      </c>
      <c r="BO139" s="48">
        <f>IF(BN139&gt;0,V139,W139)</f>
        <v>15.705666080501802</v>
      </c>
      <c r="BP139" s="48">
        <f xml:space="preserve"> IF(BN139 &gt;0, S139*T139^(2-N139), S139*U139^(N139+2))</f>
        <v>16.080048538370637</v>
      </c>
      <c r="BQ139" s="48">
        <f>IF(BN139&gt;0, S139*T139^(3-N139), S139*U139^(N139+3))</f>
        <v>16.463355305723802</v>
      </c>
      <c r="BR139" s="46">
        <f>BN139/BP139</f>
        <v>-76.305739816151686</v>
      </c>
      <c r="BS139" s="64" t="e">
        <f>BL139/BM139</f>
        <v>#DIV/0!</v>
      </c>
      <c r="BT139" s="16">
        <f>BB139+BL139+BV139</f>
        <v>2301</v>
      </c>
      <c r="BU139" s="69">
        <f>BC139+BM139+BW139</f>
        <v>1050.3825020512672</v>
      </c>
      <c r="BV139" s="66">
        <v>0</v>
      </c>
      <c r="BW139" s="15">
        <f>AZ139*$D$160</f>
        <v>16.317010956201827</v>
      </c>
      <c r="BX139" s="37">
        <f>BW139-BV139</f>
        <v>16.317010956201827</v>
      </c>
      <c r="BY139" s="54">
        <f>BX139*(BX139&lt;&gt;0)</f>
        <v>16.317010956201827</v>
      </c>
      <c r="BZ139" s="26">
        <f>BY139/$BY$152</f>
        <v>3.1683516419809404E-2</v>
      </c>
      <c r="CA139" s="47">
        <f>BZ139 * $BX$152</f>
        <v>16.317010956201827</v>
      </c>
      <c r="CB139" s="48">
        <f>IF(CA139&gt;0, V139, W139)</f>
        <v>15.083205244811914</v>
      </c>
      <c r="CC139" s="48">
        <f>IF(BX139&gt;0, S139*T139^(2-N139), S139*U139^(N139+2))</f>
        <v>14.830709139122318</v>
      </c>
      <c r="CD139" s="65">
        <f>CA139/CB139</f>
        <v>1.0817999683332757</v>
      </c>
      <c r="CE139" s="66">
        <v>0</v>
      </c>
      <c r="CF139" s="15">
        <f>AZ139*$CE$155</f>
        <v>10.99260266409949</v>
      </c>
      <c r="CG139" s="37">
        <f>CF139-CE139</f>
        <v>10.99260266409949</v>
      </c>
      <c r="CH139" s="54">
        <f>CG139*(CG139&lt;&gt;0)</f>
        <v>10.99260266409949</v>
      </c>
      <c r="CI139" s="26">
        <f>CH139/$CH$152</f>
        <v>1.7103785069393941E-3</v>
      </c>
      <c r="CJ139" s="47">
        <f>CI139 * $CG$152</f>
        <v>10.99260266409949</v>
      </c>
      <c r="CK139" s="48">
        <f>IF(CA139&gt;0,V139,W139)</f>
        <v>15.083205244811914</v>
      </c>
      <c r="CL139" s="65">
        <f>CJ139/CK139</f>
        <v>0.72879752583626445</v>
      </c>
      <c r="CM139" s="70">
        <f>N139</f>
        <v>0</v>
      </c>
      <c r="CN139" s="1">
        <f>BT139+BV139</f>
        <v>2301</v>
      </c>
    </row>
    <row r="140" spans="1:92" x14ac:dyDescent="0.2">
      <c r="A140" s="31" t="s">
        <v>178</v>
      </c>
      <c r="B140">
        <v>0</v>
      </c>
      <c r="C140">
        <v>0</v>
      </c>
      <c r="D140">
        <v>0.223432055749128</v>
      </c>
      <c r="E140">
        <v>0.77656794425087095</v>
      </c>
      <c r="F140">
        <v>0.20173160173160101</v>
      </c>
      <c r="G140">
        <v>0.20173160173160101</v>
      </c>
      <c r="H140">
        <v>0.113906678865507</v>
      </c>
      <c r="I140">
        <v>0.23193046660567199</v>
      </c>
      <c r="J140">
        <v>0.16253747007622399</v>
      </c>
      <c r="K140">
        <v>0.18107717741305501</v>
      </c>
      <c r="L140">
        <v>0.60435682323604201</v>
      </c>
      <c r="M140">
        <v>-0.83312551159414305</v>
      </c>
      <c r="N140" s="21">
        <v>0</v>
      </c>
      <c r="O140">
        <v>1.0122911837603701</v>
      </c>
      <c r="P140">
        <v>0.98502712522525204</v>
      </c>
      <c r="Q140">
        <v>1.0082750181345499</v>
      </c>
      <c r="R140">
        <v>0.987931771972971</v>
      </c>
      <c r="S140">
        <v>168.259994506835</v>
      </c>
      <c r="T140" s="27">
        <f>IF(C140,P140,R140)</f>
        <v>0.987931771972971</v>
      </c>
      <c r="U140" s="27">
        <f>IF(D140 = 0,O140,Q140)</f>
        <v>1.0082750181345499</v>
      </c>
      <c r="V140" s="39">
        <f>S140*T140^(1-N140)</f>
        <v>166.22939452529988</v>
      </c>
      <c r="W140" s="38">
        <f>S140*U140^(N140+1)</f>
        <v>169.65234901269832</v>
      </c>
      <c r="X140" s="44">
        <f>0.5 * (D140-MAX($D$3:$D$151))/(MIN($D$3:$D$151)-MAX($D$3:$D$151)) + 0.75</f>
        <v>1.135837261551774</v>
      </c>
      <c r="Y140" s="44">
        <f>AVERAGE(D140, F140, G140, H140, I140, J140, K140)</f>
        <v>0.18804957888182686</v>
      </c>
      <c r="Z140" s="22">
        <f>AI140^N140</f>
        <v>1</v>
      </c>
      <c r="AA140" s="22">
        <f>(Z140+AB140)/2</f>
        <v>1</v>
      </c>
      <c r="AB140" s="22">
        <f>AM140^N140</f>
        <v>1</v>
      </c>
      <c r="AC140" s="22">
        <v>1</v>
      </c>
      <c r="AD140" s="22">
        <v>1</v>
      </c>
      <c r="AE140" s="22">
        <v>1</v>
      </c>
      <c r="AF140" s="22">
        <f>PERCENTILE($L$2:$L$151, 0.05)</f>
        <v>-2.4581207071075768E-2</v>
      </c>
      <c r="AG140" s="22">
        <f>PERCENTILE($L$2:$L$151, 0.95)</f>
        <v>0.95085622292800409</v>
      </c>
      <c r="AH140" s="22">
        <f>MIN(MAX(L140,AF140), AG140)</f>
        <v>0.60435682323604201</v>
      </c>
      <c r="AI140" s="22">
        <f>AH140-$AH$152+1</f>
        <v>1.6289380303071179</v>
      </c>
      <c r="AJ140" s="22">
        <f>PERCENTILE($M$2:$M$151, 0.02)</f>
        <v>-1.1132593852637855</v>
      </c>
      <c r="AK140" s="22">
        <f>PERCENTILE($M$2:$M$151, 0.98)</f>
        <v>1.0497352809010159</v>
      </c>
      <c r="AL140" s="22">
        <f>MIN(MAX(M140,AJ140), AK140)</f>
        <v>-0.83312551159414305</v>
      </c>
      <c r="AM140" s="22">
        <f>AL140-$AL$152 + 1</f>
        <v>1.2801338736696426</v>
      </c>
      <c r="AN140" s="46">
        <v>1</v>
      </c>
      <c r="AO140" s="51">
        <v>1</v>
      </c>
      <c r="AP140" s="51">
        <v>1</v>
      </c>
      <c r="AQ140" s="21">
        <v>1</v>
      </c>
      <c r="AR140" s="17">
        <f>(AI140^4)*AB140*AE140*AN140</f>
        <v>7.0407390923324904</v>
      </c>
      <c r="AS140" s="17">
        <f>(AM140^4) *Z140*AC140*AO140*(M140 &gt; 0)</f>
        <v>0</v>
      </c>
      <c r="AT140" s="17">
        <f>(AM140^4)*AA140*AP140*AQ140</f>
        <v>2.6854777499304339</v>
      </c>
      <c r="AU140" s="17">
        <f>MIN(AR140, 0.05*AR$152)</f>
        <v>7.0407390923324904</v>
      </c>
      <c r="AV140" s="17">
        <f>MIN(AS140, 0.05*AS$152)</f>
        <v>0</v>
      </c>
      <c r="AW140" s="17">
        <f>MIN(AT140, 0.05*AT$152)</f>
        <v>2.6854777499304339</v>
      </c>
      <c r="AX140" s="14">
        <f>AU140/$AU$152</f>
        <v>1.2640591435622234E-2</v>
      </c>
      <c r="AY140" s="14">
        <f>AV140/$AV$152</f>
        <v>0</v>
      </c>
      <c r="AZ140" s="67">
        <f>AW140/$AW$152</f>
        <v>7.8974355082212801E-4</v>
      </c>
      <c r="BA140" s="21">
        <f>N140</f>
        <v>0</v>
      </c>
      <c r="BB140" s="66">
        <v>1683</v>
      </c>
      <c r="BC140" s="15">
        <f>$D$158*AX140</f>
        <v>1614.6965093949486</v>
      </c>
      <c r="BD140" s="19">
        <f>BC140-BB140</f>
        <v>-68.303490605051365</v>
      </c>
      <c r="BE140" s="63">
        <f>(IF(BD140 &gt; 0, V140, W140))</f>
        <v>169.65234901269832</v>
      </c>
      <c r="BF140" s="63">
        <f>IF(BD140&gt;0, S140*(T140^(2-N140)), S140*(U140^(N140 + 2)))</f>
        <v>171.05622527734738</v>
      </c>
      <c r="BG140" s="46">
        <f>BD140/BE140</f>
        <v>-0.40260857572882125</v>
      </c>
      <c r="BH140" s="64">
        <f>BB140/BC140</f>
        <v>1.0423011322608517</v>
      </c>
      <c r="BI140" s="66">
        <v>0</v>
      </c>
      <c r="BJ140" s="66">
        <v>1683</v>
      </c>
      <c r="BK140" s="66">
        <v>0</v>
      </c>
      <c r="BL140" s="10">
        <f>SUM(BI140:BK140)</f>
        <v>1683</v>
      </c>
      <c r="BM140" s="15">
        <f>AY140*$D$157</f>
        <v>0</v>
      </c>
      <c r="BN140" s="9">
        <f>BM140-BL140</f>
        <v>-1683</v>
      </c>
      <c r="BO140" s="48">
        <f>IF(BN140&gt;0,V140,W140)</f>
        <v>169.65234901269832</v>
      </c>
      <c r="BP140" s="48">
        <f xml:space="preserve"> IF(BN140 &gt;0, S140*T140^(2-N140), S140*U140^(N140+2))</f>
        <v>171.05622527734738</v>
      </c>
      <c r="BQ140" s="48">
        <f>IF(BN140&gt;0, S140*T140^(3-N140), S140*U140^(N140+3))</f>
        <v>172.47171864354507</v>
      </c>
      <c r="BR140" s="46">
        <f>BN140/BP140</f>
        <v>-9.8388702151658922</v>
      </c>
      <c r="BS140" s="64" t="e">
        <f>BL140/BM140</f>
        <v>#DIV/0!</v>
      </c>
      <c r="BT140" s="16">
        <f>BB140+BL140+BV140</f>
        <v>3366</v>
      </c>
      <c r="BU140" s="69">
        <f>BC140+BM140+BW140</f>
        <v>1622.2306628697918</v>
      </c>
      <c r="BV140" s="66">
        <v>0</v>
      </c>
      <c r="BW140" s="15">
        <f>AZ140*$D$160</f>
        <v>7.5341534748431016</v>
      </c>
      <c r="BX140" s="37">
        <f>BW140-BV140</f>
        <v>7.5341534748431016</v>
      </c>
      <c r="BY140" s="54">
        <f>BX140*(BX140&lt;&gt;0)</f>
        <v>7.5341534748431016</v>
      </c>
      <c r="BZ140" s="26">
        <f>BY140/$BY$152</f>
        <v>1.462942422299633E-2</v>
      </c>
      <c r="CA140" s="47">
        <f>BZ140 * $BX$152</f>
        <v>7.5341534748431016</v>
      </c>
      <c r="CB140" s="48">
        <f>IF(CA140&gt;0, V140, W140)</f>
        <v>166.22939452529988</v>
      </c>
      <c r="CC140" s="48">
        <f>IF(BX140&gt;0, S140*T140^(2-N140), S140*U140^(N140+2))</f>
        <v>164.22330028737358</v>
      </c>
      <c r="CD140" s="65">
        <f>CA140/CB140</f>
        <v>4.5323833948612585E-2</v>
      </c>
      <c r="CE140" s="66">
        <v>0</v>
      </c>
      <c r="CF140" s="15">
        <f>AZ140*$CE$155</f>
        <v>5.0756818011338165</v>
      </c>
      <c r="CG140" s="37">
        <f>CF140-CE140</f>
        <v>5.0756818011338165</v>
      </c>
      <c r="CH140" s="54">
        <f>CG140*(CG140&lt;&gt;0)</f>
        <v>5.0756818011338165</v>
      </c>
      <c r="CI140" s="26">
        <f>CH140/$CH$152</f>
        <v>7.897435508221278E-4</v>
      </c>
      <c r="CJ140" s="47">
        <f>CI140 * $CG$152</f>
        <v>5.0756818011338165</v>
      </c>
      <c r="CK140" s="48">
        <f>IF(CA140&gt;0,V140,W140)</f>
        <v>166.22939452529988</v>
      </c>
      <c r="CL140" s="65">
        <f>CJ140/CK140</f>
        <v>3.0534201340433234E-2</v>
      </c>
      <c r="CM140" s="70">
        <f>N140</f>
        <v>0</v>
      </c>
      <c r="CN140" s="1">
        <f>BT140+BV140</f>
        <v>3366</v>
      </c>
    </row>
    <row r="141" spans="1:92" x14ac:dyDescent="0.2">
      <c r="A141" s="31" t="s">
        <v>211</v>
      </c>
      <c r="B141">
        <v>0</v>
      </c>
      <c r="C141">
        <v>0</v>
      </c>
      <c r="D141">
        <v>0.14687500000000001</v>
      </c>
      <c r="E141">
        <v>0.85312500000000002</v>
      </c>
      <c r="F141">
        <v>0.76628748707342298</v>
      </c>
      <c r="G141">
        <v>0.76628748707342298</v>
      </c>
      <c r="H141">
        <v>0.32983425414364598</v>
      </c>
      <c r="I141">
        <v>6.5193370165745806E-2</v>
      </c>
      <c r="J141">
        <v>0.146639035129563</v>
      </c>
      <c r="K141">
        <v>0.33521285437212101</v>
      </c>
      <c r="L141">
        <v>0.266478937478343</v>
      </c>
      <c r="M141">
        <v>0.70363058024890801</v>
      </c>
      <c r="N141" s="21">
        <v>0</v>
      </c>
      <c r="O141">
        <v>1.00169738479548</v>
      </c>
      <c r="P141">
        <v>1.0002551355384399</v>
      </c>
      <c r="Q141">
        <v>1.0106416522960899</v>
      </c>
      <c r="R141">
        <v>0.99797447373201598</v>
      </c>
      <c r="S141">
        <v>20.1800003051757</v>
      </c>
      <c r="T141" s="27">
        <f>IF(C141,P141,R141)</f>
        <v>0.99797447373201598</v>
      </c>
      <c r="U141" s="27">
        <f>IF(D141 = 0,O141,Q141)</f>
        <v>1.0106416522960899</v>
      </c>
      <c r="V141" s="39">
        <f>S141*T141^(1-N141)</f>
        <v>20.139125184469641</v>
      </c>
      <c r="W141" s="38">
        <f>S141*U141^(N141+1)</f>
        <v>20.394748851758369</v>
      </c>
      <c r="X141" s="44">
        <f>0.5 * (D141-MAX($D$3:$D$151))/(MIN($D$3:$D$151)-MAX($D$3:$D$151)) + 0.75</f>
        <v>1.1765223875779156</v>
      </c>
      <c r="Y141" s="44">
        <f>AVERAGE(D141, F141, G141, H141, I141, J141, K141)</f>
        <v>0.36518992685113172</v>
      </c>
      <c r="Z141" s="22">
        <f>AI141^N141</f>
        <v>1</v>
      </c>
      <c r="AA141" s="22">
        <f>(Z141+AB141)/2</f>
        <v>1</v>
      </c>
      <c r="AB141" s="22">
        <f>AM141^N141</f>
        <v>1</v>
      </c>
      <c r="AC141" s="22">
        <v>1</v>
      </c>
      <c r="AD141" s="22">
        <v>1</v>
      </c>
      <c r="AE141" s="22">
        <v>1</v>
      </c>
      <c r="AF141" s="22">
        <f>PERCENTILE($L$2:$L$151, 0.05)</f>
        <v>-2.4581207071075768E-2</v>
      </c>
      <c r="AG141" s="22">
        <f>PERCENTILE($L$2:$L$151, 0.95)</f>
        <v>0.95085622292800409</v>
      </c>
      <c r="AH141" s="22">
        <f>MIN(MAX(L141,AF141), AG141)</f>
        <v>0.266478937478343</v>
      </c>
      <c r="AI141" s="22">
        <f>AH141-$AH$152+1</f>
        <v>1.2910601445494188</v>
      </c>
      <c r="AJ141" s="22">
        <f>PERCENTILE($M$2:$M$151, 0.02)</f>
        <v>-1.1132593852637855</v>
      </c>
      <c r="AK141" s="22">
        <f>PERCENTILE($M$2:$M$151, 0.98)</f>
        <v>1.0497352809010159</v>
      </c>
      <c r="AL141" s="22">
        <f>MIN(MAX(M141,AJ141), AK141)</f>
        <v>0.70363058024890801</v>
      </c>
      <c r="AM141" s="22">
        <f>AL141-$AL$152 + 1</f>
        <v>2.8168899655126935</v>
      </c>
      <c r="AN141" s="46">
        <v>0</v>
      </c>
      <c r="AO141" s="74">
        <v>0.39</v>
      </c>
      <c r="AP141" s="51">
        <v>0.76</v>
      </c>
      <c r="AQ141" s="50">
        <v>1</v>
      </c>
      <c r="AR141" s="17">
        <f>(AI141^4)*AB141*AE141*AN141</f>
        <v>0</v>
      </c>
      <c r="AS141" s="17">
        <f>(AM141^4) *Z141*AC141*AO141*(M141 &gt; 0)</f>
        <v>24.555237439950162</v>
      </c>
      <c r="AT141" s="17">
        <f>(AM141^4)*AA141*AP141*AQ141</f>
        <v>47.851231934261847</v>
      </c>
      <c r="AU141" s="17">
        <f>MIN(AR141, 0.05*AR$152)</f>
        <v>0</v>
      </c>
      <c r="AV141" s="17">
        <f>MIN(AS141, 0.05*AS$152)</f>
        <v>24.555237439950162</v>
      </c>
      <c r="AW141" s="17">
        <f>MIN(AT141, 0.05*AT$152)</f>
        <v>47.851231934261847</v>
      </c>
      <c r="AX141" s="14">
        <f>AU141/$AU$152</f>
        <v>0</v>
      </c>
      <c r="AY141" s="14">
        <f>AV141/$AV$152</f>
        <v>1.5990029671942164E-2</v>
      </c>
      <c r="AZ141" s="67">
        <f>AW141/$AW$152</f>
        <v>1.4072059178280697E-2</v>
      </c>
      <c r="BA141" s="21">
        <f>N141</f>
        <v>0</v>
      </c>
      <c r="BB141" s="66">
        <v>0</v>
      </c>
      <c r="BC141" s="15">
        <f>$D$158*AX141</f>
        <v>0</v>
      </c>
      <c r="BD141" s="19">
        <f>BC141-BB141</f>
        <v>0</v>
      </c>
      <c r="BE141" s="63">
        <f>(IF(BD141 &gt; 0, V141, W141))</f>
        <v>20.394748851758369</v>
      </c>
      <c r="BF141" s="63">
        <f>IF(BD141&gt;0, S141*(T141^(2-N141)), S141*(U141^(N141 + 2)))</f>
        <v>20.611782677704863</v>
      </c>
      <c r="BG141" s="46">
        <f>BD141/BE141</f>
        <v>0</v>
      </c>
      <c r="BH141" s="64" t="e">
        <f>BB141/BC141</f>
        <v>#DIV/0!</v>
      </c>
      <c r="BI141" s="66">
        <v>0</v>
      </c>
      <c r="BJ141" s="66">
        <v>1009</v>
      </c>
      <c r="BK141" s="66">
        <v>0</v>
      </c>
      <c r="BL141" s="10">
        <f>SUM(BI141:BK141)</f>
        <v>1009</v>
      </c>
      <c r="BM141" s="15">
        <f>AY141*$D$157</f>
        <v>2900.5594024309648</v>
      </c>
      <c r="BN141" s="9">
        <f>BM141-BL141</f>
        <v>1891.5594024309648</v>
      </c>
      <c r="BO141" s="48">
        <f>IF(BN141&gt;0,V141,W141)</f>
        <v>20.139125184469641</v>
      </c>
      <c r="BP141" s="48">
        <f xml:space="preserve"> IF(BN141 &gt;0, S141*T141^(2-N141), S141*U141^(N141+2))</f>
        <v>20.098332857394279</v>
      </c>
      <c r="BQ141" s="48">
        <f>IF(BN141&gt;0, S141*T141^(3-N141), S141*U141^(N141+3))</f>
        <v>20.05762315624894</v>
      </c>
      <c r="BR141" s="46">
        <f>BN141/BP141</f>
        <v>94.115239102284576</v>
      </c>
      <c r="BS141" s="64">
        <f>BL141/BM141</f>
        <v>0.34786393243812042</v>
      </c>
      <c r="BT141" s="16">
        <f>BB141+BL141+BV141</f>
        <v>1150</v>
      </c>
      <c r="BU141" s="69">
        <f>BC141+BM141+BW141</f>
        <v>3034.8068469917625</v>
      </c>
      <c r="BV141" s="66">
        <v>141</v>
      </c>
      <c r="BW141" s="15">
        <f>AZ141*$D$160</f>
        <v>134.24744456079785</v>
      </c>
      <c r="BX141" s="37">
        <f>BW141-BV141</f>
        <v>-6.7525554392021547</v>
      </c>
      <c r="BY141" s="54">
        <f>BX141*(BX141&lt;&gt;0)</f>
        <v>-6.7525554392021547</v>
      </c>
      <c r="BZ141" s="26">
        <f>BY141/$BY$152</f>
        <v>-1.311175813437313E-2</v>
      </c>
      <c r="CA141" s="47">
        <f>BZ141 * $BX$152</f>
        <v>-6.7525554392021547</v>
      </c>
      <c r="CB141" s="48">
        <f>IF(CA141&gt;0, V141, W141)</f>
        <v>20.394748851758369</v>
      </c>
      <c r="CC141" s="48">
        <f>IF(BX141&gt;0, S141*T141^(2-N141), S141*U141^(N141+2))</f>
        <v>20.611782677704863</v>
      </c>
      <c r="CD141" s="65">
        <f>CA141/CB141</f>
        <v>-0.33109284592244298</v>
      </c>
      <c r="CE141" s="66">
        <v>0</v>
      </c>
      <c r="CF141" s="15">
        <f>AZ141*$CE$155</f>
        <v>90.441124338810042</v>
      </c>
      <c r="CG141" s="37">
        <f>CF141-CE141</f>
        <v>90.441124338810042</v>
      </c>
      <c r="CH141" s="54">
        <f>CG141*(CG141&lt;&gt;0)</f>
        <v>90.441124338810042</v>
      </c>
      <c r="CI141" s="26">
        <f>CH141/$CH$152</f>
        <v>1.4072059178280694E-2</v>
      </c>
      <c r="CJ141" s="47">
        <f>CI141 * $CG$152</f>
        <v>90.441124338810042</v>
      </c>
      <c r="CK141" s="48">
        <f>IF(CA141&gt;0,V141,W141)</f>
        <v>20.394748851758369</v>
      </c>
      <c r="CL141" s="65">
        <f>CJ141/CK141</f>
        <v>4.4345299369064062</v>
      </c>
      <c r="CM141" s="70">
        <f>N141</f>
        <v>0</v>
      </c>
      <c r="CN141" s="1">
        <f>BT141+BV141</f>
        <v>1291</v>
      </c>
    </row>
    <row r="142" spans="1:92" x14ac:dyDescent="0.2">
      <c r="A142" s="31" t="s">
        <v>128</v>
      </c>
      <c r="B142">
        <v>0</v>
      </c>
      <c r="C142">
        <v>0</v>
      </c>
      <c r="D142">
        <v>0.14699570815450599</v>
      </c>
      <c r="E142">
        <v>0.85300429184549298</v>
      </c>
      <c r="F142">
        <v>0.16875000000000001</v>
      </c>
      <c r="G142">
        <v>0.16875000000000001</v>
      </c>
      <c r="H142">
        <v>0.18398876404494299</v>
      </c>
      <c r="I142">
        <v>0.47893258426966201</v>
      </c>
      <c r="J142">
        <v>0.29684712267533597</v>
      </c>
      <c r="K142">
        <v>0.22381454812291099</v>
      </c>
      <c r="L142">
        <v>-0.66237794802553795</v>
      </c>
      <c r="M142">
        <v>-0.75389179454786803</v>
      </c>
      <c r="N142" s="21">
        <v>0</v>
      </c>
      <c r="O142">
        <v>0.98706124093042102</v>
      </c>
      <c r="P142">
        <v>0.98021768815822297</v>
      </c>
      <c r="Q142">
        <v>1.0133979154575099</v>
      </c>
      <c r="R142">
        <v>0.99750000248352599</v>
      </c>
      <c r="S142">
        <v>1.6799999475479099</v>
      </c>
      <c r="T142" s="27">
        <f>IF(C142,P142,R142)</f>
        <v>0.99750000248352599</v>
      </c>
      <c r="U142" s="27">
        <f>IF(D142 = 0,O142,Q142)</f>
        <v>1.0133979154575099</v>
      </c>
      <c r="V142" s="39">
        <f>S142*T142^(1-N142)</f>
        <v>1.6757999518513638</v>
      </c>
      <c r="W142" s="38">
        <f>S142*U142^(N142+1)</f>
        <v>1.7025084448137779</v>
      </c>
      <c r="X142" s="44">
        <f>0.5 * (D142-MAX($D$3:$D$151))/(MIN($D$3:$D$151)-MAX($D$3:$D$151)) + 0.75</f>
        <v>1.1764582389970903</v>
      </c>
      <c r="Y142" s="44">
        <f>AVERAGE(D142, F142, G142, H142, I142, J142, K142)</f>
        <v>0.23829696103819401</v>
      </c>
      <c r="Z142" s="22">
        <f>AI142^N142</f>
        <v>1</v>
      </c>
      <c r="AA142" s="22">
        <f>(Z142+AB142)/2</f>
        <v>1</v>
      </c>
      <c r="AB142" s="22">
        <f>AM142^N142</f>
        <v>1</v>
      </c>
      <c r="AC142" s="22">
        <v>1</v>
      </c>
      <c r="AD142" s="22">
        <v>1</v>
      </c>
      <c r="AE142" s="22">
        <v>1</v>
      </c>
      <c r="AF142" s="22">
        <f>PERCENTILE($L$2:$L$151, 0.05)</f>
        <v>-2.4581207071075768E-2</v>
      </c>
      <c r="AG142" s="22">
        <f>PERCENTILE($L$2:$L$151, 0.95)</f>
        <v>0.95085622292800409</v>
      </c>
      <c r="AH142" s="22">
        <f>MIN(MAX(L142,AF142), AG142)</f>
        <v>-2.4581207071075768E-2</v>
      </c>
      <c r="AI142" s="22">
        <f>AH142-$AH$152+1</f>
        <v>1</v>
      </c>
      <c r="AJ142" s="22">
        <f>PERCENTILE($M$2:$M$151, 0.02)</f>
        <v>-1.1132593852637855</v>
      </c>
      <c r="AK142" s="22">
        <f>PERCENTILE($M$2:$M$151, 0.98)</f>
        <v>1.0497352809010159</v>
      </c>
      <c r="AL142" s="22">
        <f>MIN(MAX(M142,AJ142), AK142)</f>
        <v>-0.75389179454786803</v>
      </c>
      <c r="AM142" s="22">
        <f>AL142-$AL$152 + 1</f>
        <v>1.3593675907159175</v>
      </c>
      <c r="AN142" s="46">
        <v>1</v>
      </c>
      <c r="AO142" s="51">
        <v>1</v>
      </c>
      <c r="AP142" s="51">
        <v>1</v>
      </c>
      <c r="AQ142" s="21">
        <v>1</v>
      </c>
      <c r="AR142" s="17">
        <f>(AI142^4)*AB142*AE142*AN142</f>
        <v>1</v>
      </c>
      <c r="AS142" s="17">
        <f>(AM142^4) *Z142*AC142*AO142*(M142 &gt; 0)</f>
        <v>0</v>
      </c>
      <c r="AT142" s="17">
        <f>(AM142^4)*AA142*AP142*AQ142</f>
        <v>3.4146614061026539</v>
      </c>
      <c r="AU142" s="17">
        <f>MIN(AR142, 0.05*AR$152)</f>
        <v>1</v>
      </c>
      <c r="AV142" s="17">
        <f>MIN(AS142, 0.05*AS$152)</f>
        <v>0</v>
      </c>
      <c r="AW142" s="17">
        <f>MIN(AT142, 0.05*AT$152)</f>
        <v>3.4146614061026539</v>
      </c>
      <c r="AX142" s="14">
        <f>AU142/$AU$152</f>
        <v>1.7953500718963012E-3</v>
      </c>
      <c r="AY142" s="14">
        <f>AV142/$AV$152</f>
        <v>0</v>
      </c>
      <c r="AZ142" s="67">
        <f>AW142/$AW$152</f>
        <v>1.004181406373837E-3</v>
      </c>
      <c r="BA142" s="21">
        <f>N142</f>
        <v>0</v>
      </c>
      <c r="BB142" s="66">
        <v>136</v>
      </c>
      <c r="BC142" s="15">
        <f>$D$158*AX142</f>
        <v>229.33622283396161</v>
      </c>
      <c r="BD142" s="19">
        <f>BC142-BB142</f>
        <v>93.336222833961614</v>
      </c>
      <c r="BE142" s="63">
        <f>(IF(BD142 &gt; 0, V142, W142))</f>
        <v>1.6757999518513638</v>
      </c>
      <c r="BF142" s="63">
        <f>IF(BD142&gt;0, S142*(T142^(2-N142)), S142*(U142^(N142 + 2)))</f>
        <v>1.671610456133628</v>
      </c>
      <c r="BG142" s="46">
        <f>BD142/BE142</f>
        <v>55.696518388634097</v>
      </c>
      <c r="BH142" s="64">
        <f>BB142/BC142</f>
        <v>0.59301578407203204</v>
      </c>
      <c r="BI142" s="66">
        <v>22</v>
      </c>
      <c r="BJ142" s="66">
        <v>128</v>
      </c>
      <c r="BK142" s="66">
        <v>3</v>
      </c>
      <c r="BL142" s="10">
        <f>SUM(BI142:BK142)</f>
        <v>153</v>
      </c>
      <c r="BM142" s="15">
        <f>AY142*$D$157</f>
        <v>0</v>
      </c>
      <c r="BN142" s="9">
        <f>BM142-BL142</f>
        <v>-153</v>
      </c>
      <c r="BO142" s="48">
        <f>IF(BN142&gt;0,V142,W142)</f>
        <v>1.7025084448137779</v>
      </c>
      <c r="BP142" s="48">
        <f xml:space="preserve"> IF(BN142 &gt;0, S142*T142^(2-N142), S142*U142^(N142+2))</f>
        <v>1.7253185090230896</v>
      </c>
      <c r="BQ142" s="48">
        <f>IF(BN142&gt;0, S142*T142^(3-N142), S142*U142^(N142+3))</f>
        <v>1.748434180544258</v>
      </c>
      <c r="BR142" s="46">
        <f>BN142/BP142</f>
        <v>-88.679278173762654</v>
      </c>
      <c r="BS142" s="64" t="e">
        <f>BL142/BM142</f>
        <v>#DIV/0!</v>
      </c>
      <c r="BT142" s="16">
        <f>BB142+BL142+BV142</f>
        <v>289</v>
      </c>
      <c r="BU142" s="69">
        <f>BC142+BM142+BW142</f>
        <v>238.91611345076802</v>
      </c>
      <c r="BV142" s="66">
        <v>0</v>
      </c>
      <c r="BW142" s="15">
        <f>AZ142*$D$160</f>
        <v>9.579890616806404</v>
      </c>
      <c r="BX142" s="37">
        <f>BW142-BV142</f>
        <v>9.579890616806404</v>
      </c>
      <c r="BY142" s="54">
        <f>BX142*(BX142&lt;&gt;0)</f>
        <v>9.579890616806404</v>
      </c>
      <c r="BZ142" s="26">
        <f>BY142/$BY$152</f>
        <v>1.8601729353022164E-2</v>
      </c>
      <c r="CA142" s="47">
        <f>BZ142 * $BX$152</f>
        <v>9.579890616806404</v>
      </c>
      <c r="CB142" s="48">
        <f>IF(CA142&gt;0, V142, W142)</f>
        <v>1.6757999518513638</v>
      </c>
      <c r="CC142" s="48">
        <f>IF(BX142&gt;0, S142*T142^(2-N142), S142*U142^(N142+2))</f>
        <v>1.671610456133628</v>
      </c>
      <c r="CD142" s="65">
        <f>CA142/CB142</f>
        <v>5.7166075259895335</v>
      </c>
      <c r="CE142" s="66">
        <v>0</v>
      </c>
      <c r="CF142" s="15">
        <f>AZ142*$CE$155</f>
        <v>6.45387389876465</v>
      </c>
      <c r="CG142" s="37">
        <f>CF142-CE142</f>
        <v>6.45387389876465</v>
      </c>
      <c r="CH142" s="54">
        <f>CG142*(CG142&lt;&gt;0)</f>
        <v>6.45387389876465</v>
      </c>
      <c r="CI142" s="26">
        <f>CH142/$CH$152</f>
        <v>1.0041814063738367E-3</v>
      </c>
      <c r="CJ142" s="47">
        <f>CI142 * $CG$152</f>
        <v>6.4538738987646509</v>
      </c>
      <c r="CK142" s="48">
        <f>IF(CA142&gt;0,V142,W142)</f>
        <v>1.6757999518513638</v>
      </c>
      <c r="CL142" s="65">
        <f>CJ142/CK142</f>
        <v>3.8512197661986098</v>
      </c>
      <c r="CM142" s="70">
        <f>N142</f>
        <v>0</v>
      </c>
      <c r="CN142" s="1">
        <f>BT142+BV142</f>
        <v>289</v>
      </c>
    </row>
    <row r="143" spans="1:92" x14ac:dyDescent="0.2">
      <c r="A143" s="31" t="s">
        <v>226</v>
      </c>
      <c r="B143">
        <v>0</v>
      </c>
      <c r="C143">
        <v>0</v>
      </c>
      <c r="D143">
        <v>0.22293248102277199</v>
      </c>
      <c r="E143">
        <v>0.77706751897722703</v>
      </c>
      <c r="F143">
        <v>0.201430274135876</v>
      </c>
      <c r="G143">
        <v>0.201430274135876</v>
      </c>
      <c r="H143">
        <v>0.67028834099456702</v>
      </c>
      <c r="I143">
        <v>0.281654826577517</v>
      </c>
      <c r="J143">
        <v>0.43449965067852098</v>
      </c>
      <c r="K143">
        <v>0.295840132078318</v>
      </c>
      <c r="L143">
        <v>0.65319041508410203</v>
      </c>
      <c r="M143">
        <v>-0.93858162026220404</v>
      </c>
      <c r="N143" s="21">
        <v>0</v>
      </c>
      <c r="O143">
        <v>1.0040216845090799</v>
      </c>
      <c r="P143">
        <v>0.99783545821152897</v>
      </c>
      <c r="Q143">
        <v>1.0059546025559101</v>
      </c>
      <c r="R143">
        <v>0.99892282679023503</v>
      </c>
      <c r="S143">
        <v>304.79998779296801</v>
      </c>
      <c r="T143" s="27">
        <f>IF(C143,P143,R143)</f>
        <v>0.99892282679023503</v>
      </c>
      <c r="U143" s="27">
        <f>IF(D143 = 0,O143,Q143)</f>
        <v>1.0059546025559101</v>
      </c>
      <c r="V143" s="39">
        <f>S143*T143^(1-N143)</f>
        <v>304.47166541178075</v>
      </c>
      <c r="W143" s="38">
        <f>S143*U143^(N143+1)</f>
        <v>306.61495057932137</v>
      </c>
      <c r="X143" s="44">
        <f>0.5 * (D143-MAX($D$3:$D$151))/(MIN($D$3:$D$151)-MAX($D$3:$D$151)) + 0.75</f>
        <v>1.1361027532233434</v>
      </c>
      <c r="Y143" s="44">
        <f>AVERAGE(D143, F143, G143, H143, I143, J143, K143)</f>
        <v>0.32972513994620672</v>
      </c>
      <c r="Z143" s="22">
        <f>AI143^N143</f>
        <v>1</v>
      </c>
      <c r="AA143" s="22">
        <f>(Z143+AB143)/2</f>
        <v>1</v>
      </c>
      <c r="AB143" s="22">
        <f>AM143^N143</f>
        <v>1</v>
      </c>
      <c r="AC143" s="22">
        <v>1</v>
      </c>
      <c r="AD143" s="22">
        <v>1</v>
      </c>
      <c r="AE143" s="22">
        <v>1</v>
      </c>
      <c r="AF143" s="22">
        <f>PERCENTILE($L$2:$L$151, 0.05)</f>
        <v>-2.4581207071075768E-2</v>
      </c>
      <c r="AG143" s="22">
        <f>PERCENTILE($L$2:$L$151, 0.95)</f>
        <v>0.95085622292800409</v>
      </c>
      <c r="AH143" s="22">
        <f>MIN(MAX(L143,AF143), AG143)</f>
        <v>0.65319041508410203</v>
      </c>
      <c r="AI143" s="22">
        <f>AH143-$AH$152+1</f>
        <v>1.6777716221551779</v>
      </c>
      <c r="AJ143" s="22">
        <f>PERCENTILE($M$2:$M$151, 0.02)</f>
        <v>-1.1132593852637855</v>
      </c>
      <c r="AK143" s="22">
        <f>PERCENTILE($M$2:$M$151, 0.98)</f>
        <v>1.0497352809010159</v>
      </c>
      <c r="AL143" s="22">
        <f>MIN(MAX(M143,AJ143), AK143)</f>
        <v>-0.93858162026220404</v>
      </c>
      <c r="AM143" s="22">
        <f>AL143-$AL$152 + 1</f>
        <v>1.1746777650015816</v>
      </c>
      <c r="AN143" s="46">
        <v>1</v>
      </c>
      <c r="AO143" s="51">
        <v>1</v>
      </c>
      <c r="AP143" s="51">
        <v>1</v>
      </c>
      <c r="AQ143" s="21">
        <v>1</v>
      </c>
      <c r="AR143" s="17">
        <f>(AI143^4)*AB143*AE143*AN143</f>
        <v>7.9237611854819994</v>
      </c>
      <c r="AS143" s="17">
        <f>(AM143^4) *Z143*AC143*AO143*(M143 &gt; 0)</f>
        <v>0</v>
      </c>
      <c r="AT143" s="17">
        <f>(AM143^4)*AA143*AP143*AQ143</f>
        <v>1.9040352878491487</v>
      </c>
      <c r="AU143" s="17">
        <f>MIN(AR143, 0.05*AR$152)</f>
        <v>7.9237611854819994</v>
      </c>
      <c r="AV143" s="17">
        <f>MIN(AS143, 0.05*AS$152)</f>
        <v>0</v>
      </c>
      <c r="AW143" s="17">
        <f>MIN(AT143, 0.05*AT$152)</f>
        <v>1.9040352878491487</v>
      </c>
      <c r="AX143" s="14">
        <f>AU143/$AU$152</f>
        <v>1.4225925214044227E-2</v>
      </c>
      <c r="AY143" s="14">
        <f>AV143/$AV$152</f>
        <v>0</v>
      </c>
      <c r="AZ143" s="67">
        <f>AW143/$AW$152</f>
        <v>5.5993745960307136E-4</v>
      </c>
      <c r="BA143" s="21">
        <f>N143</f>
        <v>0</v>
      </c>
      <c r="BB143" s="66">
        <v>1829</v>
      </c>
      <c r="BC143" s="15">
        <f>$D$158*AX143</f>
        <v>1817.2054609167956</v>
      </c>
      <c r="BD143" s="19">
        <f>BC143-BB143</f>
        <v>-11.794539083204427</v>
      </c>
      <c r="BE143" s="63">
        <f>(IF(BD143 &gt; 0, V143, W143))</f>
        <v>306.61495057932137</v>
      </c>
      <c r="BF143" s="63">
        <f>IF(BD143&gt;0, S143*(T143^(2-N143)), S143*(U143^(N143 + 2)))</f>
        <v>308.44072074772123</v>
      </c>
      <c r="BG143" s="46">
        <f>BD143/BE143</f>
        <v>-3.8466940574553542E-2</v>
      </c>
      <c r="BH143" s="64">
        <f>BB143/BC143</f>
        <v>1.0064904818617779</v>
      </c>
      <c r="BI143" s="66">
        <v>0</v>
      </c>
      <c r="BJ143" s="66">
        <v>1524</v>
      </c>
      <c r="BK143" s="66">
        <v>0</v>
      </c>
      <c r="BL143" s="10">
        <f>SUM(BI143:BK143)</f>
        <v>1524</v>
      </c>
      <c r="BM143" s="15">
        <f>AY143*$D$157</f>
        <v>0</v>
      </c>
      <c r="BN143" s="9">
        <f>BM143-BL143</f>
        <v>-1524</v>
      </c>
      <c r="BO143" s="48">
        <f>IF(BN143&gt;0,V143,W143)</f>
        <v>306.61495057932137</v>
      </c>
      <c r="BP143" s="48">
        <f xml:space="preserve"> IF(BN143 &gt;0, S143*T143^(2-N143), S143*U143^(N143+2))</f>
        <v>308.44072074772123</v>
      </c>
      <c r="BQ143" s="48">
        <f>IF(BN143&gt;0, S143*T143^(3-N143), S143*U143^(N143+3))</f>
        <v>310.27736265183239</v>
      </c>
      <c r="BR143" s="46">
        <f>BN143/BP143</f>
        <v>-4.9409818402237002</v>
      </c>
      <c r="BS143" s="64" t="e">
        <f>BL143/BM143</f>
        <v>#DIV/0!</v>
      </c>
      <c r="BT143" s="16">
        <f>BB143+BL143+BV143</f>
        <v>3353</v>
      </c>
      <c r="BU143" s="69">
        <f>BC143+BM143+BW143</f>
        <v>1822.5472642814088</v>
      </c>
      <c r="BV143" s="66">
        <v>0</v>
      </c>
      <c r="BW143" s="15">
        <f>AZ143*$D$160</f>
        <v>5.341803364613301</v>
      </c>
      <c r="BX143" s="37">
        <f>BW143-BV143</f>
        <v>5.341803364613301</v>
      </c>
      <c r="BY143" s="54">
        <f>BX143*(BX143&lt;&gt;0)</f>
        <v>5.341803364613301</v>
      </c>
      <c r="BZ143" s="26">
        <f>BY143/$BY$152</f>
        <v>1.0372433717695742E-2</v>
      </c>
      <c r="CA143" s="47">
        <f>BZ143 * $BX$152</f>
        <v>5.341803364613301</v>
      </c>
      <c r="CB143" s="48">
        <f>IF(CA143&gt;0, V143, W143)</f>
        <v>304.47166541178075</v>
      </c>
      <c r="CC143" s="48">
        <f>IF(BX143&gt;0, S143*T143^(2-N143), S143*U143^(N143+2))</f>
        <v>304.14369669066662</v>
      </c>
      <c r="CD143" s="65">
        <f>CA143/CB143</f>
        <v>1.7544500758022306E-2</v>
      </c>
      <c r="CE143" s="66">
        <v>0</v>
      </c>
      <c r="CF143" s="15">
        <f>AZ143*$CE$155</f>
        <v>3.5987180528689398</v>
      </c>
      <c r="CG143" s="37">
        <f>CF143-CE143</f>
        <v>3.5987180528689398</v>
      </c>
      <c r="CH143" s="54">
        <f>CG143*(CG143&lt;&gt;0)</f>
        <v>3.5987180528689398</v>
      </c>
      <c r="CI143" s="26">
        <f>CH143/$CH$152</f>
        <v>5.5993745960307125E-4</v>
      </c>
      <c r="CJ143" s="47">
        <f>CI143 * $CG$152</f>
        <v>3.5987180528689398</v>
      </c>
      <c r="CK143" s="48">
        <f>IF(CA143&gt;0,V143,W143)</f>
        <v>304.47166541178075</v>
      </c>
      <c r="CL143" s="65">
        <f>CJ143/CK143</f>
        <v>1.1819549934151925E-2</v>
      </c>
      <c r="CM143" s="70">
        <f>N143</f>
        <v>0</v>
      </c>
      <c r="CN143" s="1">
        <f>BT143+BV143</f>
        <v>3353</v>
      </c>
    </row>
    <row r="144" spans="1:92" x14ac:dyDescent="0.2">
      <c r="A144" s="31" t="s">
        <v>215</v>
      </c>
      <c r="B144">
        <v>0</v>
      </c>
      <c r="C144">
        <v>0</v>
      </c>
      <c r="D144">
        <v>0.17099480623252</v>
      </c>
      <c r="E144">
        <v>0.82900519376747905</v>
      </c>
      <c r="F144">
        <v>8.2670906200317903E-2</v>
      </c>
      <c r="G144">
        <v>8.2670906200317903E-2</v>
      </c>
      <c r="H144">
        <v>4.84747179272879E-2</v>
      </c>
      <c r="I144">
        <v>0.227747597158378</v>
      </c>
      <c r="J144">
        <v>0.105071406818744</v>
      </c>
      <c r="K144">
        <v>9.3200581636853699E-2</v>
      </c>
      <c r="L144">
        <v>0.64653395668069402</v>
      </c>
      <c r="M144">
        <v>0.31807205380117698</v>
      </c>
      <c r="N144" s="21">
        <v>0</v>
      </c>
      <c r="O144">
        <v>1.0486054726869201</v>
      </c>
      <c r="P144">
        <v>1</v>
      </c>
      <c r="Q144">
        <v>1</v>
      </c>
      <c r="R144">
        <v>0.99059406828732999</v>
      </c>
      <c r="S144">
        <v>0.54500001668929998</v>
      </c>
      <c r="T144" s="27">
        <f>IF(C144,P144,R144)</f>
        <v>0.99059406828732999</v>
      </c>
      <c r="U144" s="27">
        <f>IF(D144 = 0,O144,Q144)</f>
        <v>1</v>
      </c>
      <c r="V144" s="39">
        <f>S144*T144^(1-N144)</f>
        <v>0.53987378374891637</v>
      </c>
      <c r="W144" s="38">
        <f>S144*U144^(N144+1)</f>
        <v>0.54500001668929998</v>
      </c>
      <c r="X144" s="44">
        <f>0.5 * (D144-MAX($D$3:$D$151))/(MIN($D$3:$D$151)-MAX($D$3:$D$151)) + 0.75</f>
        <v>1.1637042698134095</v>
      </c>
      <c r="Y144" s="44">
        <f>AVERAGE(D144, F144, G144, H144, I144, J144, K144)</f>
        <v>0.11583298888205992</v>
      </c>
      <c r="Z144" s="22">
        <f>AI144^N144</f>
        <v>1</v>
      </c>
      <c r="AA144" s="22">
        <f>(Z144+AB144)/2</f>
        <v>1</v>
      </c>
      <c r="AB144" s="22">
        <f>AM144^N144</f>
        <v>1</v>
      </c>
      <c r="AC144" s="22">
        <v>1</v>
      </c>
      <c r="AD144" s="22">
        <v>1</v>
      </c>
      <c r="AE144" s="22">
        <v>1</v>
      </c>
      <c r="AF144" s="22">
        <f>PERCENTILE($L$2:$L$151, 0.05)</f>
        <v>-2.4581207071075768E-2</v>
      </c>
      <c r="AG144" s="22">
        <f>PERCENTILE($L$2:$L$151, 0.95)</f>
        <v>0.95085622292800409</v>
      </c>
      <c r="AH144" s="22">
        <f>MIN(MAX(L144,AF144), AG144)</f>
        <v>0.64653395668069402</v>
      </c>
      <c r="AI144" s="22">
        <f>AH144-$AH$152+1</f>
        <v>1.6711151637517698</v>
      </c>
      <c r="AJ144" s="22">
        <f>PERCENTILE($M$2:$M$151, 0.02)</f>
        <v>-1.1132593852637855</v>
      </c>
      <c r="AK144" s="22">
        <f>PERCENTILE($M$2:$M$151, 0.98)</f>
        <v>1.0497352809010159</v>
      </c>
      <c r="AL144" s="22">
        <f>MIN(MAX(M144,AJ144), AK144)</f>
        <v>0.31807205380117698</v>
      </c>
      <c r="AM144" s="22">
        <f>AL144-$AL$152 + 1</f>
        <v>2.4313314390649623</v>
      </c>
      <c r="AN144" s="46">
        <v>0</v>
      </c>
      <c r="AO144" s="74">
        <v>0.39</v>
      </c>
      <c r="AP144" s="51">
        <v>0.76</v>
      </c>
      <c r="AQ144" s="50">
        <v>1</v>
      </c>
      <c r="AR144" s="17">
        <f>(AI144^4)*AB144*AE144*AN144</f>
        <v>0</v>
      </c>
      <c r="AS144" s="17">
        <f>(AM144^4) *Z144*AC144*AO144*(M144 &gt; 0)</f>
        <v>13.628286992182982</v>
      </c>
      <c r="AT144" s="17">
        <f>(AM144^4)*AA144*AP144*AQ144</f>
        <v>26.557687471946323</v>
      </c>
      <c r="AU144" s="17">
        <f>MIN(AR144, 0.05*AR$152)</f>
        <v>0</v>
      </c>
      <c r="AV144" s="17">
        <f>MIN(AS144, 0.05*AS$152)</f>
        <v>13.628286992182982</v>
      </c>
      <c r="AW144" s="17">
        <f>MIN(AT144, 0.05*AT$152)</f>
        <v>26.557687471946323</v>
      </c>
      <c r="AX144" s="14">
        <f>AU144/$AU$152</f>
        <v>0</v>
      </c>
      <c r="AY144" s="14">
        <f>AV144/$AV$152</f>
        <v>8.8745512608324282E-3</v>
      </c>
      <c r="AZ144" s="67">
        <f>AW144/$AW$152</f>
        <v>7.8100674661194082E-3</v>
      </c>
      <c r="BA144" s="21">
        <f>N144</f>
        <v>0</v>
      </c>
      <c r="BB144" s="66">
        <v>0</v>
      </c>
      <c r="BC144" s="15">
        <f>$D$158*AX144</f>
        <v>0</v>
      </c>
      <c r="BD144" s="19">
        <f>BC144-BB144</f>
        <v>0</v>
      </c>
      <c r="BE144" s="63">
        <f>(IF(BD144 &gt; 0, V144, W144))</f>
        <v>0.54500001668929998</v>
      </c>
      <c r="BF144" s="63">
        <f>IF(BD144&gt;0, S144*(T144^(2-N144)), S144*(U144^(N144 + 2)))</f>
        <v>0.54500001668929998</v>
      </c>
      <c r="BG144" s="46">
        <f>BD144/BE144</f>
        <v>0</v>
      </c>
      <c r="BH144" s="64" t="e">
        <f>BB144/BC144</f>
        <v>#DIV/0!</v>
      </c>
      <c r="BI144" s="66">
        <v>161</v>
      </c>
      <c r="BJ144" s="66">
        <v>3092</v>
      </c>
      <c r="BK144" s="66">
        <v>0</v>
      </c>
      <c r="BL144" s="10">
        <f>SUM(BI144:BK144)</f>
        <v>3253</v>
      </c>
      <c r="BM144" s="15">
        <f>AY144*$D$157</f>
        <v>1609.8258496124809</v>
      </c>
      <c r="BN144" s="9">
        <f>BM144-BL144</f>
        <v>-1643.1741503875191</v>
      </c>
      <c r="BO144" s="48">
        <f>IF(BN144&gt;0,V144,W144)</f>
        <v>0.54500001668929998</v>
      </c>
      <c r="BP144" s="48">
        <f xml:space="preserve"> IF(BN144 &gt;0, S144*T144^(2-N144), S144*U144^(N144+2))</f>
        <v>0.54500001668929998</v>
      </c>
      <c r="BQ144" s="48">
        <f>IF(BN144&gt;0, S144*T144^(3-N144), S144*U144^(N144+3))</f>
        <v>0.54500001668929998</v>
      </c>
      <c r="BR144" s="46">
        <f>BN144/BP144</f>
        <v>-3014.9983487510226</v>
      </c>
      <c r="BS144" s="64">
        <f>BL144/BM144</f>
        <v>2.0207154710449369</v>
      </c>
      <c r="BT144" s="16">
        <f>BB144+BL144+BV144</f>
        <v>3319</v>
      </c>
      <c r="BU144" s="69">
        <f>BC144+BM144+BW144</f>
        <v>1684.3338932392601</v>
      </c>
      <c r="BV144" s="66">
        <v>66</v>
      </c>
      <c r="BW144" s="15">
        <f>AZ144*$D$160</f>
        <v>74.508043626779155</v>
      </c>
      <c r="BX144" s="37">
        <f>BW144-BV144</f>
        <v>8.5080436267791555</v>
      </c>
      <c r="BY144" s="54">
        <f>BX144*(BX144&lt;&gt;0)</f>
        <v>8.5080436267791555</v>
      </c>
      <c r="BZ144" s="26">
        <f>BY144/$BY$152</f>
        <v>1.6520473061707116E-2</v>
      </c>
      <c r="CA144" s="47">
        <f>BZ144 * $BX$152</f>
        <v>8.5080436267791555</v>
      </c>
      <c r="CB144" s="48">
        <f>IF(CA144&gt;0, V144, W144)</f>
        <v>0.53987378374891637</v>
      </c>
      <c r="CC144" s="48">
        <f>IF(BX144&gt;0, S144*T144^(2-N144), S144*U144^(N144+2))</f>
        <v>0.5347957678055133</v>
      </c>
      <c r="CD144" s="65">
        <f>CA144/CB144</f>
        <v>15.759319831570229</v>
      </c>
      <c r="CE144" s="66">
        <v>0</v>
      </c>
      <c r="CF144" s="15">
        <f>AZ144*$CE$155</f>
        <v>50.195303604749434</v>
      </c>
      <c r="CG144" s="37">
        <f>CF144-CE144</f>
        <v>50.195303604749434</v>
      </c>
      <c r="CH144" s="54">
        <f>CG144*(CG144&lt;&gt;0)</f>
        <v>50.195303604749434</v>
      </c>
      <c r="CI144" s="26">
        <f>CH144/$CH$152</f>
        <v>7.8100674661194056E-3</v>
      </c>
      <c r="CJ144" s="47">
        <f>CI144 * $CG$152</f>
        <v>50.195303604749434</v>
      </c>
      <c r="CK144" s="48">
        <f>IF(CA144&gt;0,V144,W144)</f>
        <v>0.53987378374891637</v>
      </c>
      <c r="CL144" s="65">
        <f>CJ144/CK144</f>
        <v>92.975997567783708</v>
      </c>
      <c r="CM144" s="70">
        <f>N144</f>
        <v>0</v>
      </c>
      <c r="CN144" s="1">
        <f>BT144+BV144</f>
        <v>3385</v>
      </c>
    </row>
    <row r="145" spans="1:92" x14ac:dyDescent="0.2">
      <c r="A145" s="31" t="s">
        <v>216</v>
      </c>
      <c r="B145">
        <v>0</v>
      </c>
      <c r="C145">
        <v>0</v>
      </c>
      <c r="D145">
        <v>0.17698761486216499</v>
      </c>
      <c r="E145">
        <v>0.82301238513783403</v>
      </c>
      <c r="F145">
        <v>0.35836313071116399</v>
      </c>
      <c r="G145">
        <v>0.35836313071116399</v>
      </c>
      <c r="H145">
        <v>0.24780610112828999</v>
      </c>
      <c r="I145">
        <v>0.13748432929377299</v>
      </c>
      <c r="J145">
        <v>0.18457913102116399</v>
      </c>
      <c r="K145">
        <v>0.25718933736974797</v>
      </c>
      <c r="L145">
        <v>0.55398172026917303</v>
      </c>
      <c r="M145">
        <v>0.41464749060685002</v>
      </c>
      <c r="N145" s="21">
        <v>0</v>
      </c>
      <c r="O145">
        <v>1.01036538153282</v>
      </c>
      <c r="P145">
        <v>0.98826654186880902</v>
      </c>
      <c r="Q145">
        <v>1.00929642593681</v>
      </c>
      <c r="R145">
        <v>0.99220131640878195</v>
      </c>
      <c r="S145">
        <v>1.95000004768371</v>
      </c>
      <c r="T145" s="27">
        <f>IF(C145,P145,R145)</f>
        <v>0.99220131640878195</v>
      </c>
      <c r="U145" s="27">
        <f>IF(D145 = 0,O145,Q145)</f>
        <v>1.00929642593681</v>
      </c>
      <c r="V145" s="39">
        <f>S145*T145^(1-N145)</f>
        <v>1.9347926143089647</v>
      </c>
      <c r="W145" s="38">
        <f>S145*U145^(N145+1)</f>
        <v>1.9681280787037776</v>
      </c>
      <c r="X145" s="44">
        <f>0.5 * (D145-MAX($D$3:$D$151))/(MIN($D$3:$D$151)-MAX($D$3:$D$151)) + 0.75</f>
        <v>1.1605194794376323</v>
      </c>
      <c r="Y145" s="44">
        <f>AVERAGE(D145, F145, G145, H145, I145, J145, K145)</f>
        <v>0.24582468215678113</v>
      </c>
      <c r="Z145" s="22">
        <f>AI145^N145</f>
        <v>1</v>
      </c>
      <c r="AA145" s="22">
        <f>(Z145+AB145)/2</f>
        <v>1</v>
      </c>
      <c r="AB145" s="22">
        <f>AM145^N145</f>
        <v>1</v>
      </c>
      <c r="AC145" s="22">
        <v>1</v>
      </c>
      <c r="AD145" s="22">
        <v>1</v>
      </c>
      <c r="AE145" s="22">
        <v>1</v>
      </c>
      <c r="AF145" s="22">
        <f>PERCENTILE($L$2:$L$151, 0.05)</f>
        <v>-2.4581207071075768E-2</v>
      </c>
      <c r="AG145" s="22">
        <f>PERCENTILE($L$2:$L$151, 0.95)</f>
        <v>0.95085622292800409</v>
      </c>
      <c r="AH145" s="22">
        <f>MIN(MAX(L145,AF145), AG145)</f>
        <v>0.55398172026917303</v>
      </c>
      <c r="AI145" s="22">
        <f>AH145-$AH$152+1</f>
        <v>1.5785629273402488</v>
      </c>
      <c r="AJ145" s="22">
        <f>PERCENTILE($M$2:$M$151, 0.02)</f>
        <v>-1.1132593852637855</v>
      </c>
      <c r="AK145" s="22">
        <f>PERCENTILE($M$2:$M$151, 0.98)</f>
        <v>1.0497352809010159</v>
      </c>
      <c r="AL145" s="22">
        <f>MIN(MAX(M145,AJ145), AK145)</f>
        <v>0.41464749060685002</v>
      </c>
      <c r="AM145" s="22">
        <f>AL145-$AL$152 + 1</f>
        <v>2.5279068758706353</v>
      </c>
      <c r="AN145" s="46">
        <v>0</v>
      </c>
      <c r="AO145" s="74">
        <v>0.39</v>
      </c>
      <c r="AP145" s="51">
        <v>0.76</v>
      </c>
      <c r="AQ145" s="50">
        <v>1</v>
      </c>
      <c r="AR145" s="17">
        <f>(AI145^4)*AB145*AE145*AN145</f>
        <v>0</v>
      </c>
      <c r="AS145" s="17">
        <f>(AM145^4) *Z145*AC145*AO145*(M145 &gt; 0)</f>
        <v>15.926079955485786</v>
      </c>
      <c r="AT145" s="17">
        <f>(AM145^4)*AA145*AP145*AQ145</f>
        <v>31.035437861972301</v>
      </c>
      <c r="AU145" s="17">
        <f>MIN(AR145, 0.05*AR$152)</f>
        <v>0</v>
      </c>
      <c r="AV145" s="17">
        <f>MIN(AS145, 0.05*AS$152)</f>
        <v>15.926079955485786</v>
      </c>
      <c r="AW145" s="17">
        <f>MIN(AT145, 0.05*AT$152)</f>
        <v>31.035437861972301</v>
      </c>
      <c r="AX145" s="14">
        <f>AU145/$AU$152</f>
        <v>0</v>
      </c>
      <c r="AY145" s="14">
        <f>AV145/$AV$152</f>
        <v>1.0370842133728434E-2</v>
      </c>
      <c r="AZ145" s="67">
        <f>AW145/$AW$152</f>
        <v>9.1268813897521367E-3</v>
      </c>
      <c r="BA145" s="21">
        <f>N145</f>
        <v>0</v>
      </c>
      <c r="BB145" s="66">
        <v>0</v>
      </c>
      <c r="BC145" s="15">
        <f>$D$158*AX145</f>
        <v>0</v>
      </c>
      <c r="BD145" s="19">
        <f>BC145-BB145</f>
        <v>0</v>
      </c>
      <c r="BE145" s="63">
        <f>(IF(BD145 &gt; 0, V145, W145))</f>
        <v>1.9681280787037776</v>
      </c>
      <c r="BF145" s="63">
        <f>IF(BD145&gt;0, S145*(T145^(2-N145)), S145*(U145^(N145 + 2)))</f>
        <v>1.9864246356216033</v>
      </c>
      <c r="BG145" s="46">
        <f>BD145/BE145</f>
        <v>0</v>
      </c>
      <c r="BH145" s="64" t="e">
        <f>BB145/BC145</f>
        <v>#DIV/0!</v>
      </c>
      <c r="BI145" s="66">
        <v>0</v>
      </c>
      <c r="BJ145" s="66">
        <v>6</v>
      </c>
      <c r="BK145" s="66">
        <v>0</v>
      </c>
      <c r="BL145" s="10">
        <f>SUM(BI145:BK145)</f>
        <v>6</v>
      </c>
      <c r="BM145" s="15">
        <f>AY145*$D$157</f>
        <v>1881.2500213740705</v>
      </c>
      <c r="BN145" s="9">
        <f>BM145-BL145</f>
        <v>1875.2500213740705</v>
      </c>
      <c r="BO145" s="48">
        <f>IF(BN145&gt;0,V145,W145)</f>
        <v>1.9347926143089647</v>
      </c>
      <c r="BP145" s="48">
        <f xml:space="preserve"> IF(BN145 &gt;0, S145*T145^(2-N145), S145*U145^(N145+2))</f>
        <v>1.9197037788953435</v>
      </c>
      <c r="BQ145" s="48">
        <f>IF(BN145&gt;0, S145*T145^(3-N145), S145*U145^(N145+3))</f>
        <v>1.904732616534873</v>
      </c>
      <c r="BR145" s="46">
        <f>BN145/BP145</f>
        <v>976.84342865290751</v>
      </c>
      <c r="BS145" s="64">
        <f>BL145/BM145</f>
        <v>3.1893687345276854E-3</v>
      </c>
      <c r="BT145" s="16">
        <f>BB145+BL145+BV145</f>
        <v>86</v>
      </c>
      <c r="BU145" s="69">
        <f>BC145+BM145+BW145</f>
        <v>1968.3204698323059</v>
      </c>
      <c r="BV145" s="66">
        <v>80</v>
      </c>
      <c r="BW145" s="15">
        <f>AZ145*$D$160</f>
        <v>87.07044845823539</v>
      </c>
      <c r="BX145" s="37">
        <f>BW145-BV145</f>
        <v>7.0704484582353899</v>
      </c>
      <c r="BY145" s="54">
        <f>BX145*(BX145&lt;&gt;0)</f>
        <v>7.0704484582353899</v>
      </c>
      <c r="BZ145" s="26">
        <f>BY145/$BY$152</f>
        <v>1.3729026132495917E-2</v>
      </c>
      <c r="CA145" s="47">
        <f>BZ145 * $BX$152</f>
        <v>7.0704484582353899</v>
      </c>
      <c r="CB145" s="48">
        <f>IF(CA145&gt;0, V145, W145)</f>
        <v>1.9347926143089647</v>
      </c>
      <c r="CC145" s="48">
        <f>IF(BX145&gt;0, S145*T145^(2-N145), S145*U145^(N145+2))</f>
        <v>1.9197037788953435</v>
      </c>
      <c r="CD145" s="65">
        <f>CA145/CB145</f>
        <v>3.6543701924150094</v>
      </c>
      <c r="CE145" s="66">
        <v>0</v>
      </c>
      <c r="CF145" s="15">
        <f>AZ145*$CE$155</f>
        <v>58.658466691936979</v>
      </c>
      <c r="CG145" s="37">
        <f>CF145-CE145</f>
        <v>58.658466691936979</v>
      </c>
      <c r="CH145" s="54">
        <f>CG145*(CG145&lt;&gt;0)</f>
        <v>58.658466691936979</v>
      </c>
      <c r="CI145" s="26">
        <f>CH145/$CH$152</f>
        <v>9.1268813897521332E-3</v>
      </c>
      <c r="CJ145" s="47">
        <f>CI145 * $CG$152</f>
        <v>58.658466691936979</v>
      </c>
      <c r="CK145" s="48">
        <f>IF(CA145&gt;0,V145,W145)</f>
        <v>1.9347926143089647</v>
      </c>
      <c r="CL145" s="65">
        <f>CJ145/CK145</f>
        <v>30.317702402894266</v>
      </c>
      <c r="CM145" s="70">
        <f>N145</f>
        <v>0</v>
      </c>
      <c r="CN145" s="1">
        <f>BT145+BV145</f>
        <v>166</v>
      </c>
    </row>
    <row r="146" spans="1:92" x14ac:dyDescent="0.2">
      <c r="A146" s="31" t="s">
        <v>127</v>
      </c>
      <c r="B146">
        <v>1</v>
      </c>
      <c r="C146">
        <v>1</v>
      </c>
      <c r="D146">
        <v>0.75352112676056304</v>
      </c>
      <c r="E146">
        <v>0.24647887323943601</v>
      </c>
      <c r="F146">
        <v>0.68728522336769704</v>
      </c>
      <c r="G146">
        <v>0.68728522336769704</v>
      </c>
      <c r="H146">
        <v>8.9519650655021807E-2</v>
      </c>
      <c r="I146">
        <v>0.65938864628820903</v>
      </c>
      <c r="J146">
        <v>0.24295728279186901</v>
      </c>
      <c r="K146">
        <v>0.40863302653165301</v>
      </c>
      <c r="L146">
        <v>0.14593620666842</v>
      </c>
      <c r="M146">
        <v>-0.137520733620349</v>
      </c>
      <c r="N146" s="21">
        <v>0</v>
      </c>
      <c r="O146">
        <v>1.0347741488345099</v>
      </c>
      <c r="P146">
        <v>0.94626011804092303</v>
      </c>
      <c r="Q146">
        <v>1.0341185752773501</v>
      </c>
      <c r="R146">
        <v>0.94016363027425398</v>
      </c>
      <c r="S146">
        <v>10.300000190734799</v>
      </c>
      <c r="T146" s="27">
        <f>IF(C146,P146,R146)</f>
        <v>0.94626011804092303</v>
      </c>
      <c r="U146" s="27">
        <f>IF(D146 = 0,O146,Q146)</f>
        <v>1.0341185752773501</v>
      </c>
      <c r="V146" s="39">
        <f>S146*T146^(1-N146)</f>
        <v>9.7464793963062402</v>
      </c>
      <c r="W146" s="38">
        <f>S146*U146^(N146+1)</f>
        <v>10.651421522599104</v>
      </c>
      <c r="X146" s="44">
        <f>0.5 * (D146-MAX($D$3:$D$151))/(MIN($D$3:$D$151)-MAX($D$3:$D$151)) + 0.75</f>
        <v>0.85412918842715946</v>
      </c>
      <c r="Y146" s="44">
        <f>AVERAGE(D146, F146, G146, H146, I146, J146, K146)</f>
        <v>0.5040843113946728</v>
      </c>
      <c r="Z146" s="22">
        <f>AI146^N146</f>
        <v>1</v>
      </c>
      <c r="AA146" s="22">
        <f>(Z146+AB146)/2</f>
        <v>1</v>
      </c>
      <c r="AB146" s="22">
        <f>AM146^N146</f>
        <v>1</v>
      </c>
      <c r="AC146" s="22">
        <v>1</v>
      </c>
      <c r="AD146" s="22">
        <v>1</v>
      </c>
      <c r="AE146" s="22">
        <v>1</v>
      </c>
      <c r="AF146" s="22">
        <f>PERCENTILE($L$2:$L$151, 0.05)</f>
        <v>-2.4581207071075768E-2</v>
      </c>
      <c r="AG146" s="22">
        <f>PERCENTILE($L$2:$L$151, 0.95)</f>
        <v>0.95085622292800409</v>
      </c>
      <c r="AH146" s="22">
        <f>MIN(MAX(L146,AF146), AG146)</f>
        <v>0.14593620666842</v>
      </c>
      <c r="AI146" s="22">
        <f>AH146-$AH$152+1</f>
        <v>1.1705174137394958</v>
      </c>
      <c r="AJ146" s="22">
        <f>PERCENTILE($M$2:$M$151, 0.02)</f>
        <v>-1.1132593852637855</v>
      </c>
      <c r="AK146" s="22">
        <f>PERCENTILE($M$2:$M$151, 0.98)</f>
        <v>1.0497352809010159</v>
      </c>
      <c r="AL146" s="22">
        <f>MIN(MAX(M146,AJ146), AK146)</f>
        <v>-0.137520733620349</v>
      </c>
      <c r="AM146" s="22">
        <f>AL146-$AL$152 + 1</f>
        <v>1.9757386516434365</v>
      </c>
      <c r="AN146" s="46">
        <v>1</v>
      </c>
      <c r="AO146" s="51">
        <v>1</v>
      </c>
      <c r="AP146" s="51">
        <v>1</v>
      </c>
      <c r="AQ146" s="21">
        <v>1</v>
      </c>
      <c r="AR146" s="17">
        <f>(AI146^4)*AB146*AE146*AN146</f>
        <v>1.8772041958011931</v>
      </c>
      <c r="AS146" s="17">
        <f>(AM146^4) *Z146*AC146*AO146*(M146 &gt; 0)</f>
        <v>0</v>
      </c>
      <c r="AT146" s="17">
        <f>(AM146^4)*AA146*AP146*AQ146</f>
        <v>15.237649667268151</v>
      </c>
      <c r="AU146" s="17">
        <f>MIN(AR146, 0.05*AR$152)</f>
        <v>1.8772041958011931</v>
      </c>
      <c r="AV146" s="17">
        <f>MIN(AS146, 0.05*AS$152)</f>
        <v>0</v>
      </c>
      <c r="AW146" s="17">
        <f>MIN(AT146, 0.05*AT$152)</f>
        <v>15.237649667268151</v>
      </c>
      <c r="AX146" s="14">
        <f>AU146/$AU$152</f>
        <v>3.3702386878957102E-3</v>
      </c>
      <c r="AY146" s="14">
        <f>AV146/$AV$152</f>
        <v>0</v>
      </c>
      <c r="AZ146" s="67">
        <f>AW146/$AW$152</f>
        <v>4.4810781078799475E-3</v>
      </c>
      <c r="BA146" s="21">
        <f>N146</f>
        <v>0</v>
      </c>
      <c r="BB146" s="66">
        <v>299</v>
      </c>
      <c r="BC146" s="15">
        <f>$D$158*AX146</f>
        <v>430.51091975311016</v>
      </c>
      <c r="BD146" s="19">
        <f>BC146-BB146</f>
        <v>131.51091975311016</v>
      </c>
      <c r="BE146" s="63">
        <f>(IF(BD146 &gt; 0, V146, W146))</f>
        <v>9.7464793963062402</v>
      </c>
      <c r="BF146" s="63">
        <f>IF(BD146&gt;0, S146*(T146^(2-N146)), S146*(U146^(N146 + 2)))</f>
        <v>9.2227047440321677</v>
      </c>
      <c r="BG146" s="46">
        <f>BD146/BE146</f>
        <v>13.493171678272946</v>
      </c>
      <c r="BH146" s="64">
        <f>BB146/BC146</f>
        <v>0.69452361434053944</v>
      </c>
      <c r="BI146" s="66">
        <v>0</v>
      </c>
      <c r="BJ146" s="66">
        <v>21</v>
      </c>
      <c r="BK146" s="66">
        <v>0</v>
      </c>
      <c r="BL146" s="10">
        <f>SUM(BI146:BK146)</f>
        <v>21</v>
      </c>
      <c r="BM146" s="15">
        <f>AY146*$D$157</f>
        <v>0</v>
      </c>
      <c r="BN146" s="9">
        <f>BM146-BL146</f>
        <v>-21</v>
      </c>
      <c r="BO146" s="48">
        <f>IF(BN146&gt;0,V146,W146)</f>
        <v>10.651421522599104</v>
      </c>
      <c r="BP146" s="48">
        <f xml:space="preserve"> IF(BN146 &gt;0, S146*T146^(2-N146), S146*U146^(N146+2))</f>
        <v>11.014832849628689</v>
      </c>
      <c r="BQ146" s="48">
        <f>IF(BN146&gt;0, S146*T146^(3-N146), S146*U146^(N146+3))</f>
        <v>11.390643253376174</v>
      </c>
      <c r="BR146" s="46">
        <f>BN146/BP146</f>
        <v>-1.9065200794860824</v>
      </c>
      <c r="BS146" s="64" t="e">
        <f>BL146/BM146</f>
        <v>#DIV/0!</v>
      </c>
      <c r="BT146" s="16">
        <f>BB146+BL146+BV146</f>
        <v>320</v>
      </c>
      <c r="BU146" s="69">
        <f>BC146+BM146+BW146</f>
        <v>473.26040490228485</v>
      </c>
      <c r="BV146" s="66">
        <v>0</v>
      </c>
      <c r="BW146" s="15">
        <f>AZ146*$D$160</f>
        <v>42.749485149174696</v>
      </c>
      <c r="BX146" s="37">
        <f>BW146-BV146</f>
        <v>42.749485149174696</v>
      </c>
      <c r="BY146" s="54">
        <f>BX146*(BX146&lt;&gt;0)</f>
        <v>42.749485149174696</v>
      </c>
      <c r="BZ146" s="26">
        <f>BY146/$BY$152</f>
        <v>8.3008709027523775E-2</v>
      </c>
      <c r="CA146" s="47">
        <f>BZ146 * $BX$152</f>
        <v>42.749485149174696</v>
      </c>
      <c r="CB146" s="48">
        <f>IF(CA146&gt;0, V146, W146)</f>
        <v>9.7464793963062402</v>
      </c>
      <c r="CC146" s="48">
        <f>IF(BX146&gt;0, S146*T146^(2-N146), S146*U146^(N146+2))</f>
        <v>9.2227047440321677</v>
      </c>
      <c r="CD146" s="65">
        <f>CA146/CB146</f>
        <v>4.3861463622829868</v>
      </c>
      <c r="CE146" s="66">
        <v>0</v>
      </c>
      <c r="CF146" s="15">
        <f>AZ146*$CE$155</f>
        <v>28.799888999344422</v>
      </c>
      <c r="CG146" s="37">
        <f>CF146-CE146</f>
        <v>28.799888999344422</v>
      </c>
      <c r="CH146" s="54">
        <f>CG146*(CG146&lt;&gt;0)</f>
        <v>28.799888999344422</v>
      </c>
      <c r="CI146" s="26">
        <f>CH146/$CH$152</f>
        <v>4.4810781078799457E-3</v>
      </c>
      <c r="CJ146" s="47">
        <f>CI146 * $CG$152</f>
        <v>28.799888999344418</v>
      </c>
      <c r="CK146" s="48">
        <f>IF(CA146&gt;0,V146,W146)</f>
        <v>9.7464793963062402</v>
      </c>
      <c r="CL146" s="65">
        <f>CJ146/CK146</f>
        <v>2.9549017474206241</v>
      </c>
      <c r="CM146" s="70">
        <f>N146</f>
        <v>0</v>
      </c>
      <c r="CN146" s="1">
        <f>BT146+BV146</f>
        <v>320</v>
      </c>
    </row>
    <row r="147" spans="1:92" x14ac:dyDescent="0.2">
      <c r="A147" s="31" t="s">
        <v>308</v>
      </c>
      <c r="B147">
        <v>0</v>
      </c>
      <c r="C147">
        <v>0</v>
      </c>
      <c r="D147">
        <v>0.471833799440671</v>
      </c>
      <c r="E147">
        <v>0.52816620055932795</v>
      </c>
      <c r="F147">
        <v>0.88001589193484298</v>
      </c>
      <c r="G147">
        <v>0.88001589193484298</v>
      </c>
      <c r="H147">
        <v>0.79398244880902602</v>
      </c>
      <c r="I147">
        <v>0.73631424989552796</v>
      </c>
      <c r="J147">
        <v>0.76460485953532398</v>
      </c>
      <c r="K147">
        <v>0.82028313858185198</v>
      </c>
      <c r="L147">
        <v>0.53420431714259098</v>
      </c>
      <c r="M147">
        <v>0.134055627011294</v>
      </c>
      <c r="N147" s="21">
        <v>0</v>
      </c>
      <c r="O147">
        <v>1.0056341762138901</v>
      </c>
      <c r="P147">
        <v>0.99815236353789905</v>
      </c>
      <c r="Q147">
        <v>1.0064900838517199</v>
      </c>
      <c r="R147">
        <v>0.98894565118806699</v>
      </c>
      <c r="S147">
        <v>45.25</v>
      </c>
      <c r="T147" s="27">
        <f>IF(C147,P147,R147)</f>
        <v>0.98894565118806699</v>
      </c>
      <c r="U147" s="27">
        <f>IF(D147 = 0,O147,Q147)</f>
        <v>1.0064900838517199</v>
      </c>
      <c r="V147" s="39">
        <f>S147*T147^(1-N147)</f>
        <v>44.74979071626003</v>
      </c>
      <c r="W147" s="38">
        <f>S147*U147^(N147+1)</f>
        <v>45.543676294290329</v>
      </c>
      <c r="X147" s="44">
        <f>0.5 * (D147-MAX($D$3:$D$151))/(MIN($D$3:$D$151)-MAX($D$3:$D$151)) + 0.75</f>
        <v>1.0038277929494126</v>
      </c>
      <c r="Y147" s="44">
        <f>AVERAGE(D147, F147, G147, H147, I147, J147, K147)</f>
        <v>0.76386432573315521</v>
      </c>
      <c r="Z147" s="22">
        <f>AI147^N147</f>
        <v>1</v>
      </c>
      <c r="AA147" s="22">
        <f>(Z147+AB147)/2</f>
        <v>1</v>
      </c>
      <c r="AB147" s="22">
        <f>AM147^N147</f>
        <v>1</v>
      </c>
      <c r="AC147" s="22">
        <v>1</v>
      </c>
      <c r="AD147" s="22">
        <v>1</v>
      </c>
      <c r="AE147" s="22">
        <v>1</v>
      </c>
      <c r="AF147" s="22">
        <f>PERCENTILE($L$2:$L$151, 0.05)</f>
        <v>-2.4581207071075768E-2</v>
      </c>
      <c r="AG147" s="22">
        <f>PERCENTILE($L$2:$L$151, 0.95)</f>
        <v>0.95085622292800409</v>
      </c>
      <c r="AH147" s="22">
        <f>MIN(MAX(L147,AF147), AG147)</f>
        <v>0.53420431714259098</v>
      </c>
      <c r="AI147" s="22">
        <f>AH147-$AH$152+1</f>
        <v>1.5587855242136668</v>
      </c>
      <c r="AJ147" s="22">
        <f>PERCENTILE($M$2:$M$151, 0.02)</f>
        <v>-1.1132593852637855</v>
      </c>
      <c r="AK147" s="22">
        <f>PERCENTILE($M$2:$M$151, 0.98)</f>
        <v>1.0497352809010159</v>
      </c>
      <c r="AL147" s="22">
        <f>MIN(MAX(M147,AJ147), AK147)</f>
        <v>0.134055627011294</v>
      </c>
      <c r="AM147" s="22">
        <f>AL147-$AL$152 + 1</f>
        <v>2.2473150122750796</v>
      </c>
      <c r="AN147" s="46">
        <v>0</v>
      </c>
      <c r="AO147" s="74">
        <v>0.39</v>
      </c>
      <c r="AP147" s="51">
        <v>0.76</v>
      </c>
      <c r="AQ147" s="50">
        <v>1</v>
      </c>
      <c r="AR147" s="17">
        <f>(AI147^4)*AB147*AE147*AN147</f>
        <v>0</v>
      </c>
      <c r="AS147" s="17">
        <f>(AM147^4) *Z147*AC147*AO147*(M147 &gt; 0)</f>
        <v>9.9476482173252201</v>
      </c>
      <c r="AT147" s="17">
        <f>(AM147^4)*AA147*AP147*AQ147</f>
        <v>19.385160628633759</v>
      </c>
      <c r="AU147" s="17">
        <f>MIN(AR147, 0.05*AR$152)</f>
        <v>0</v>
      </c>
      <c r="AV147" s="17">
        <f>MIN(AS147, 0.05*AS$152)</f>
        <v>9.9476482173252201</v>
      </c>
      <c r="AW147" s="17">
        <f>MIN(AT147, 0.05*AT$152)</f>
        <v>19.385160628633759</v>
      </c>
      <c r="AX147" s="14">
        <f>AU147/$AU$152</f>
        <v>0</v>
      </c>
      <c r="AY147" s="14">
        <f>AV147/$AV$152</f>
        <v>6.4777703962367265E-3</v>
      </c>
      <c r="AZ147" s="67">
        <f>AW147/$AW$152</f>
        <v>5.7007754350268296E-3</v>
      </c>
      <c r="BA147" s="21">
        <f>N147</f>
        <v>0</v>
      </c>
      <c r="BB147" s="66">
        <v>0</v>
      </c>
      <c r="BC147" s="15">
        <f>$D$158*AX147</f>
        <v>0</v>
      </c>
      <c r="BD147" s="19">
        <f>BC147-BB147</f>
        <v>0</v>
      </c>
      <c r="BE147" s="63">
        <f>(IF(BD147 &gt; 0, V147, W147))</f>
        <v>45.543676294290329</v>
      </c>
      <c r="BF147" s="63">
        <f>IF(BD147&gt;0, S147*(T147^(2-N147)), S147*(U147^(N147 + 2)))</f>
        <v>45.839258572355853</v>
      </c>
      <c r="BG147" s="46">
        <f>BD147/BE147</f>
        <v>0</v>
      </c>
      <c r="BH147" s="64" t="e">
        <f>BB147/BC147</f>
        <v>#DIV/0!</v>
      </c>
      <c r="BI147" s="66">
        <v>0</v>
      </c>
      <c r="BJ147" s="66">
        <v>0</v>
      </c>
      <c r="BK147" s="66">
        <v>0</v>
      </c>
      <c r="BL147" s="10">
        <f>SUM(BI147:BK147)</f>
        <v>0</v>
      </c>
      <c r="BM147" s="15">
        <f>AY147*$D$157</f>
        <v>1175.0545943365496</v>
      </c>
      <c r="BN147" s="9">
        <f>BM147-BL147</f>
        <v>1175.0545943365496</v>
      </c>
      <c r="BO147" s="48">
        <f>IF(BN147&gt;0,V147,W147)</f>
        <v>44.74979071626003</v>
      </c>
      <c r="BP147" s="48">
        <f xml:space="preserve"> IF(BN147 &gt;0, S147*T147^(2-N147), S147*U147^(N147+2))</f>
        <v>44.255110920421487</v>
      </c>
      <c r="BQ147" s="48">
        <f>IF(BN147&gt;0, S147*T147^(3-N147), S147*U147^(N147+3))</f>
        <v>43.765899487596364</v>
      </c>
      <c r="BR147" s="46">
        <f>BN147/BP147</f>
        <v>26.551839322005215</v>
      </c>
      <c r="BS147" s="64">
        <f>BL147/BM147</f>
        <v>0</v>
      </c>
      <c r="BT147" s="16">
        <f>BB147+BL147+BV147</f>
        <v>45</v>
      </c>
      <c r="BU147" s="69">
        <f>BC147+BM147+BW147</f>
        <v>1229.4399919867055</v>
      </c>
      <c r="BV147" s="66">
        <v>45</v>
      </c>
      <c r="BW147" s="15">
        <f>AZ147*$D$160</f>
        <v>54.385397650155952</v>
      </c>
      <c r="BX147" s="37">
        <f>BW147-BV147</f>
        <v>9.3853976501559515</v>
      </c>
      <c r="BY147" s="54">
        <f>BX147*(BX147&lt;&gt;0)</f>
        <v>9.3853976501559515</v>
      </c>
      <c r="BZ147" s="26">
        <f>BY147/$BY$152</f>
        <v>1.8224073107098955E-2</v>
      </c>
      <c r="CA147" s="47">
        <f>BZ147 * $BX$152</f>
        <v>9.3853976501559515</v>
      </c>
      <c r="CB147" s="48">
        <f>IF(CA147&gt;0, V147, W147)</f>
        <v>44.74979071626003</v>
      </c>
      <c r="CC147" s="48">
        <f>IF(BX147&gt;0, S147*T147^(2-N147), S147*U147^(N147+2))</f>
        <v>44.255110920421487</v>
      </c>
      <c r="CD147" s="65">
        <f>CA147/CB147</f>
        <v>0.20973053728150123</v>
      </c>
      <c r="CE147" s="66">
        <v>0</v>
      </c>
      <c r="CF147" s="15">
        <f>AZ147*$CE$155</f>
        <v>36.638883720917434</v>
      </c>
      <c r="CG147" s="37">
        <f>CF147-CE147</f>
        <v>36.638883720917434</v>
      </c>
      <c r="CH147" s="54">
        <f>CG147*(CG147&lt;&gt;0)</f>
        <v>36.638883720917434</v>
      </c>
      <c r="CI147" s="26">
        <f>CH147/$CH$152</f>
        <v>5.7007754350268279E-3</v>
      </c>
      <c r="CJ147" s="47">
        <f>CI147 * $CG$152</f>
        <v>36.638883720917434</v>
      </c>
      <c r="CK147" s="48">
        <f>IF(CA147&gt;0,V147,W147)</f>
        <v>44.74979071626003</v>
      </c>
      <c r="CL147" s="65">
        <f>CJ147/CK147</f>
        <v>0.81874983400993961</v>
      </c>
      <c r="CM147" s="70">
        <f>N147</f>
        <v>0</v>
      </c>
      <c r="CN147" s="1">
        <f>BT147+BV147</f>
        <v>90</v>
      </c>
    </row>
    <row r="148" spans="1:92" x14ac:dyDescent="0.2">
      <c r="A148" s="31" t="s">
        <v>179</v>
      </c>
      <c r="B148">
        <v>0</v>
      </c>
      <c r="C148">
        <v>0</v>
      </c>
      <c r="D148">
        <v>0.79776847977684795</v>
      </c>
      <c r="E148">
        <v>0.20223152022315199</v>
      </c>
      <c r="F148">
        <v>0.38152424942263202</v>
      </c>
      <c r="G148">
        <v>0.38152424942263202</v>
      </c>
      <c r="H148">
        <v>0.95982361587457099</v>
      </c>
      <c r="I148">
        <v>0.53013228809407098</v>
      </c>
      <c r="J148">
        <v>0.71332565469798603</v>
      </c>
      <c r="K148">
        <v>0.52168097051987306</v>
      </c>
      <c r="L148">
        <v>0.678961196306473</v>
      </c>
      <c r="M148">
        <v>-0.67744344759459496</v>
      </c>
      <c r="N148" s="21">
        <v>0</v>
      </c>
      <c r="O148">
        <v>1.00023548864668</v>
      </c>
      <c r="P148">
        <v>1.0001289946618801</v>
      </c>
      <c r="Q148">
        <v>1.01075982503198</v>
      </c>
      <c r="R148">
        <v>1.0014369579790501</v>
      </c>
      <c r="S148">
        <v>0</v>
      </c>
      <c r="T148" s="27">
        <f>IF(C148,P148,R148)</f>
        <v>1.0014369579790501</v>
      </c>
      <c r="U148" s="27">
        <f>IF(D148 = 0,O148,Q148)</f>
        <v>1.01075982503198</v>
      </c>
      <c r="V148" s="39">
        <f>S148*T148^(1-N148)</f>
        <v>0</v>
      </c>
      <c r="W148" s="38">
        <f>S148*U148^(N148+1)</f>
        <v>0</v>
      </c>
      <c r="X148" s="44">
        <f>0.5 * (D148-MAX($D$3:$D$151))/(MIN($D$3:$D$151)-MAX($D$3:$D$151)) + 0.75</f>
        <v>0.83061458071170757</v>
      </c>
      <c r="Y148" s="44">
        <f>AVERAGE(D148, F148, G148, H148, I148, J148, K148)</f>
        <v>0.61225421540123048</v>
      </c>
      <c r="Z148" s="22">
        <f>AI148^N148</f>
        <v>1</v>
      </c>
      <c r="AA148" s="22">
        <f>(Z148+AB148)/2</f>
        <v>1</v>
      </c>
      <c r="AB148" s="22">
        <f>AM148^N148</f>
        <v>1</v>
      </c>
      <c r="AC148" s="22">
        <v>1</v>
      </c>
      <c r="AD148" s="22">
        <v>1</v>
      </c>
      <c r="AE148" s="22">
        <v>1</v>
      </c>
      <c r="AF148" s="22">
        <f>PERCENTILE($L$2:$L$151, 0.05)</f>
        <v>-2.4581207071075768E-2</v>
      </c>
      <c r="AG148" s="22">
        <f>PERCENTILE($L$2:$L$151, 0.95)</f>
        <v>0.95085622292800409</v>
      </c>
      <c r="AH148" s="22">
        <f>MIN(MAX(L148,AF148), AG148)</f>
        <v>0.678961196306473</v>
      </c>
      <c r="AI148" s="22">
        <f>AH148-$AH$152+1</f>
        <v>1.7035424033775488</v>
      </c>
      <c r="AJ148" s="22">
        <f>PERCENTILE($M$2:$M$151, 0.02)</f>
        <v>-1.1132593852637855</v>
      </c>
      <c r="AK148" s="22">
        <f>PERCENTILE($M$2:$M$151, 0.98)</f>
        <v>1.0497352809010159</v>
      </c>
      <c r="AL148" s="22">
        <f>MIN(MAX(M148,AJ148), AK148)</f>
        <v>-0.67744344759459496</v>
      </c>
      <c r="AM148" s="22">
        <f>AL148-$AL$152 + 1</f>
        <v>1.4358159376691906</v>
      </c>
      <c r="AN148" s="46">
        <v>1</v>
      </c>
      <c r="AO148" s="51">
        <v>1</v>
      </c>
      <c r="AP148" s="51">
        <v>1</v>
      </c>
      <c r="AQ148" s="21">
        <v>1</v>
      </c>
      <c r="AR148" s="17">
        <f>(AI148^4)*AB148*AE148*AN148</f>
        <v>8.421933206708653</v>
      </c>
      <c r="AS148" s="17">
        <f>(AM148^4) *Z148*AC148*AO148*(M148 &gt; 0)</f>
        <v>0</v>
      </c>
      <c r="AT148" s="17">
        <f>(AM148^4)*AA148*AP148*AQ148</f>
        <v>4.2500601730474914</v>
      </c>
      <c r="AU148" s="17">
        <f>MIN(AR148, 0.05*AR$152)</f>
        <v>8.421933206708653</v>
      </c>
      <c r="AV148" s="17">
        <f>MIN(AS148, 0.05*AS$152)</f>
        <v>0</v>
      </c>
      <c r="AW148" s="17">
        <f>MIN(AT148, 0.05*AT$152)</f>
        <v>4.2500601730474914</v>
      </c>
      <c r="AX148" s="14">
        <f>AU148/$AU$152</f>
        <v>1.5120318388170226E-2</v>
      </c>
      <c r="AY148" s="14">
        <f>AV148/$AV$152</f>
        <v>0</v>
      </c>
      <c r="AZ148" s="67">
        <f>AW148/$AW$152</f>
        <v>1.2498549326492023E-3</v>
      </c>
      <c r="BA148" s="21">
        <f>N148</f>
        <v>0</v>
      </c>
      <c r="BB148" s="66">
        <v>0</v>
      </c>
      <c r="BC148" s="15">
        <f>$D$158*AX148</f>
        <v>1931.4543505864765</v>
      </c>
      <c r="BD148" s="19">
        <f>BC148-BB148</f>
        <v>1931.4543505864765</v>
      </c>
      <c r="BE148" s="63">
        <f>(IF(BD148 &gt; 0, V148, W148))</f>
        <v>0</v>
      </c>
      <c r="BF148" s="63">
        <f>IF(BD148&gt;0, S148*(T148^(2-N148)), S148*(U148^(N148 + 2)))</f>
        <v>0</v>
      </c>
      <c r="BG148" s="46" t="e">
        <f>BD148/BE148</f>
        <v>#DIV/0!</v>
      </c>
      <c r="BH148" s="64">
        <f>BB148/BC148</f>
        <v>0</v>
      </c>
      <c r="BI148" s="66">
        <v>0</v>
      </c>
      <c r="BJ148" s="66">
        <v>0</v>
      </c>
      <c r="BK148" s="66">
        <v>0</v>
      </c>
      <c r="BL148" s="10">
        <f>SUM(BI148:BK148)</f>
        <v>0</v>
      </c>
      <c r="BM148" s="15">
        <f>AY148*$D$157</f>
        <v>0</v>
      </c>
      <c r="BN148" s="9">
        <f>BM148-BL148</f>
        <v>0</v>
      </c>
      <c r="BO148" s="48">
        <f>IF(BN148&gt;0,V148,W148)</f>
        <v>0</v>
      </c>
      <c r="BP148" s="48">
        <f xml:space="preserve"> IF(BN148 &gt;0, S148*T148^(2-N148), S148*U148^(N148+2))</f>
        <v>0</v>
      </c>
      <c r="BQ148" s="48">
        <f>IF(BN148&gt;0, S148*T148^(3-N148), S148*U148^(N148+3))</f>
        <v>0</v>
      </c>
      <c r="BR148" s="46" t="e">
        <f>BN148/BP148</f>
        <v>#DIV/0!</v>
      </c>
      <c r="BS148" s="64" t="e">
        <f>BL148/BM148</f>
        <v>#DIV/0!</v>
      </c>
      <c r="BT148" s="16">
        <f>BB148+BL148+BV148</f>
        <v>0</v>
      </c>
      <c r="BU148" s="69">
        <f>BC148+BM148+BW148</f>
        <v>1943.3779666439498</v>
      </c>
      <c r="BV148" s="66">
        <v>0</v>
      </c>
      <c r="BW148" s="15">
        <f>AZ148*$D$160</f>
        <v>11.92361605747339</v>
      </c>
      <c r="BX148" s="37">
        <f>BW148-BV148</f>
        <v>11.92361605747339</v>
      </c>
      <c r="BY148" s="54">
        <f>BX148*(BX148&lt;&gt;0)</f>
        <v>11.92361605747339</v>
      </c>
      <c r="BZ148" s="26">
        <f>BY148/$BY$152</f>
        <v>2.3152652538783309E-2</v>
      </c>
      <c r="CA148" s="47">
        <f>BZ148 * $BX$152</f>
        <v>11.92361605747339</v>
      </c>
      <c r="CB148" s="48">
        <f>IF(CA148&gt;0, V148, W148)</f>
        <v>0</v>
      </c>
      <c r="CC148" s="48">
        <f>IF(BX148&gt;0, S148*T148^(2-N148), S148*U148^(N148+2))</f>
        <v>0</v>
      </c>
      <c r="CD148" s="65" t="e">
        <f>CA148/CB148</f>
        <v>#DIV/0!</v>
      </c>
      <c r="CE148" s="66">
        <v>0</v>
      </c>
      <c r="CF148" s="15">
        <f>AZ148*$CE$155</f>
        <v>8.0328176521364227</v>
      </c>
      <c r="CG148" s="37">
        <f>CF148-CE148</f>
        <v>8.0328176521364227</v>
      </c>
      <c r="CH148" s="54">
        <f>CG148*(CG148&lt;&gt;0)</f>
        <v>8.0328176521364227</v>
      </c>
      <c r="CI148" s="26">
        <f>CH148/$CH$152</f>
        <v>1.2498549326492019E-3</v>
      </c>
      <c r="CJ148" s="47">
        <f>CI148 * $CG$152</f>
        <v>8.0328176521364227</v>
      </c>
      <c r="CK148" s="48">
        <f>IF(CA148&gt;0,V148,W148)</f>
        <v>0</v>
      </c>
      <c r="CL148" s="65" t="e">
        <f>CJ148/CK148</f>
        <v>#DIV/0!</v>
      </c>
      <c r="CM148" s="70">
        <f>N148</f>
        <v>0</v>
      </c>
      <c r="CN148" s="1">
        <f>BT148+BV148</f>
        <v>0</v>
      </c>
    </row>
    <row r="149" spans="1:92" x14ac:dyDescent="0.2">
      <c r="A149" s="31" t="s">
        <v>281</v>
      </c>
      <c r="B149">
        <v>0</v>
      </c>
      <c r="C149">
        <v>0</v>
      </c>
      <c r="D149">
        <v>2.7988804478208701E-2</v>
      </c>
      <c r="E149">
        <v>0.97201119552179105</v>
      </c>
      <c r="F149">
        <v>5.2066772655007899E-2</v>
      </c>
      <c r="G149">
        <v>5.2066772655007899E-2</v>
      </c>
      <c r="H149">
        <v>4.1788549937317102E-4</v>
      </c>
      <c r="I149">
        <v>6.89511073965733E-2</v>
      </c>
      <c r="J149">
        <v>5.3678364307000103E-3</v>
      </c>
      <c r="K149">
        <v>1.6717832368059099E-2</v>
      </c>
      <c r="L149">
        <v>0.56329918418253999</v>
      </c>
      <c r="M149">
        <v>0.33930226778296102</v>
      </c>
      <c r="N149" s="21">
        <v>2</v>
      </c>
      <c r="O149">
        <v>1.0283371517478599</v>
      </c>
      <c r="P149">
        <v>0.952335200112434</v>
      </c>
      <c r="Q149">
        <v>1</v>
      </c>
      <c r="R149">
        <v>1</v>
      </c>
      <c r="S149">
        <v>0.35100001096725397</v>
      </c>
      <c r="T149" s="27">
        <f>IF(C149,P149,R149)</f>
        <v>1</v>
      </c>
      <c r="U149" s="27">
        <f>IF(D149 = 0,O149,Q149)</f>
        <v>1</v>
      </c>
      <c r="V149" s="39">
        <f>S149*T149^(1-N149)</f>
        <v>0.35100001096725397</v>
      </c>
      <c r="W149" s="38">
        <f>S149*U149^(N149+1)</f>
        <v>0.35100001096725397</v>
      </c>
      <c r="X149" s="44">
        <f>0.5 * (D149-MAX($D$3:$D$151))/(MIN($D$3:$D$151)-MAX($D$3:$D$151)) + 0.75</f>
        <v>1.2397027149852646</v>
      </c>
      <c r="Y149" s="44">
        <f>AVERAGE(D149, F149, G149, H149, I149, J149, K149)</f>
        <v>3.1939573068990014E-2</v>
      </c>
      <c r="Z149" s="22">
        <f>AI149^N149</f>
        <v>2.5213641369277364</v>
      </c>
      <c r="AA149" s="22">
        <f>(Z149+AB149)/2</f>
        <v>4.2682113994615634</v>
      </c>
      <c r="AB149" s="22">
        <f>AM149^N149</f>
        <v>6.0150586619953907</v>
      </c>
      <c r="AC149" s="22">
        <v>1</v>
      </c>
      <c r="AD149" s="22">
        <v>1</v>
      </c>
      <c r="AE149" s="22">
        <v>1</v>
      </c>
      <c r="AF149" s="22">
        <f>PERCENTILE($L$2:$L$151, 0.05)</f>
        <v>-2.4581207071075768E-2</v>
      </c>
      <c r="AG149" s="22">
        <f>PERCENTILE($L$2:$L$151, 0.95)</f>
        <v>0.95085622292800409</v>
      </c>
      <c r="AH149" s="22">
        <f>MIN(MAX(L149,AF149), AG149)</f>
        <v>0.56329918418253999</v>
      </c>
      <c r="AI149" s="22">
        <f>AH149-$AH$152+1</f>
        <v>1.5878803912536159</v>
      </c>
      <c r="AJ149" s="22">
        <f>PERCENTILE($M$2:$M$151, 0.02)</f>
        <v>-1.1132593852637855</v>
      </c>
      <c r="AK149" s="22">
        <f>PERCENTILE($M$2:$M$151, 0.98)</f>
        <v>1.0497352809010159</v>
      </c>
      <c r="AL149" s="22">
        <f>MIN(MAX(M149,AJ149), AK149)</f>
        <v>0.33930226778296102</v>
      </c>
      <c r="AM149" s="22">
        <f>AL149-$AL$152 + 1</f>
        <v>2.4525616530467467</v>
      </c>
      <c r="AN149" s="46">
        <v>0</v>
      </c>
      <c r="AO149" s="74">
        <v>0.39</v>
      </c>
      <c r="AP149" s="51">
        <v>0</v>
      </c>
      <c r="AQ149" s="50">
        <v>1</v>
      </c>
      <c r="AR149" s="17">
        <f>(AI149^4)*AB149*AE149*AN149</f>
        <v>0</v>
      </c>
      <c r="AS149" s="17">
        <f>(AM149^4) *Z149*AC149*AO149*(M149 &gt; 0)</f>
        <v>35.577867439107628</v>
      </c>
      <c r="AT149" s="17">
        <f>(AM149^4)*AA149*AP149*AQ149</f>
        <v>0</v>
      </c>
      <c r="AU149" s="17">
        <f>MIN(AR149, 0.05*AR$152)</f>
        <v>0</v>
      </c>
      <c r="AV149" s="17">
        <f>MIN(AS149, 0.05*AS$152)</f>
        <v>35.577867439107628</v>
      </c>
      <c r="AW149" s="17">
        <f>MIN(AT149, 0.05*AT$152)</f>
        <v>0</v>
      </c>
      <c r="AX149" s="14">
        <f>AU149/$AU$152</f>
        <v>0</v>
      </c>
      <c r="AY149" s="14">
        <f>AV149/$AV$152</f>
        <v>2.3167813278408708E-2</v>
      </c>
      <c r="AZ149" s="67">
        <f>AW149/$AW$152</f>
        <v>0</v>
      </c>
      <c r="BA149" s="21">
        <f>N149</f>
        <v>2</v>
      </c>
      <c r="BB149" s="66">
        <v>0</v>
      </c>
      <c r="BC149" s="15">
        <f>$D$158*AX149</f>
        <v>0</v>
      </c>
      <c r="BD149" s="19">
        <f>BC149-BB149</f>
        <v>0</v>
      </c>
      <c r="BE149" s="63">
        <f>(IF(BD149 &gt; 0, V149, W149))</f>
        <v>0.35100001096725397</v>
      </c>
      <c r="BF149" s="63">
        <f>IF(BD149&gt;0, S149*(T149^(2-N149)), S149*(U149^(N149 + 2)))</f>
        <v>0.35100001096725397</v>
      </c>
      <c r="BG149" s="46">
        <f>BD149/BE149</f>
        <v>0</v>
      </c>
      <c r="BH149" s="64" t="e">
        <f>BB149/BC149</f>
        <v>#DIV/0!</v>
      </c>
      <c r="BI149" s="66">
        <v>2228</v>
      </c>
      <c r="BJ149" s="66">
        <v>1324</v>
      </c>
      <c r="BK149" s="66">
        <v>0</v>
      </c>
      <c r="BL149" s="10">
        <f>SUM(BI149:BK149)</f>
        <v>3552</v>
      </c>
      <c r="BM149" s="15">
        <f>AY149*$D$157</f>
        <v>4202.5949930767829</v>
      </c>
      <c r="BN149" s="9">
        <f>BM149-BL149</f>
        <v>650.59499307678288</v>
      </c>
      <c r="BO149" s="48">
        <f>IF(BN149&gt;0,V149,W149)</f>
        <v>0.35100001096725397</v>
      </c>
      <c r="BP149" s="48">
        <f xml:space="preserve"> IF(BN149 &gt;0, S149*T149^(2-N149), S149*U149^(N149+2))</f>
        <v>0.35100001096725397</v>
      </c>
      <c r="BQ149" s="48">
        <f>IF(BN149&gt;0, S149*T149^(3-N149), S149*U149^(N149+3))</f>
        <v>0.35100001096725397</v>
      </c>
      <c r="BR149" s="46">
        <f>BN149/BP149</f>
        <v>1853.5469309073019</v>
      </c>
      <c r="BS149" s="64">
        <f>BL149/BM149</f>
        <v>0.84519207914430206</v>
      </c>
      <c r="BT149" s="16">
        <f>BB149+BL149+BV149</f>
        <v>3552</v>
      </c>
      <c r="BU149" s="69">
        <f>BC149+BM149+BW149</f>
        <v>4202.5949930767829</v>
      </c>
      <c r="BV149" s="66">
        <v>0</v>
      </c>
      <c r="BW149" s="15">
        <f>AZ149*$D$160</f>
        <v>0</v>
      </c>
      <c r="BX149" s="37">
        <f>BW149-BV149</f>
        <v>0</v>
      </c>
      <c r="BY149" s="54">
        <f>BX149*(BX149&lt;&gt;0)</f>
        <v>0</v>
      </c>
      <c r="BZ149" s="26">
        <f>BY149/$BY$152</f>
        <v>0</v>
      </c>
      <c r="CA149" s="47">
        <f>BZ149 * $BX$152</f>
        <v>0</v>
      </c>
      <c r="CB149" s="48">
        <f>IF(CA149&gt;0, V149, W149)</f>
        <v>0.35100001096725397</v>
      </c>
      <c r="CC149" s="48">
        <f>IF(BX149&gt;0, S149*T149^(2-N149), S149*U149^(N149+2))</f>
        <v>0.35100001096725397</v>
      </c>
      <c r="CD149" s="65">
        <f>CA149/CB149</f>
        <v>0</v>
      </c>
      <c r="CE149" s="66">
        <v>0</v>
      </c>
      <c r="CF149" s="15">
        <f>AZ149*$CE$155</f>
        <v>0</v>
      </c>
      <c r="CG149" s="37">
        <f>CF149-CE149</f>
        <v>0</v>
      </c>
      <c r="CH149" s="54">
        <f>CG149*(CG149&lt;&gt;0)</f>
        <v>0</v>
      </c>
      <c r="CI149" s="26">
        <f>CH149/$CH$152</f>
        <v>0</v>
      </c>
      <c r="CJ149" s="47">
        <f>CI149 * $CG$152</f>
        <v>0</v>
      </c>
      <c r="CK149" s="48">
        <f>IF(CA149&gt;0,V149,W149)</f>
        <v>0.35100001096725397</v>
      </c>
      <c r="CL149" s="65">
        <f>CJ149/CK149</f>
        <v>0</v>
      </c>
      <c r="CM149" s="70">
        <f>N149</f>
        <v>2</v>
      </c>
      <c r="CN149" s="1">
        <f>BT149+BV149</f>
        <v>3552</v>
      </c>
    </row>
    <row r="150" spans="1:92" x14ac:dyDescent="0.2">
      <c r="A150" s="31" t="s">
        <v>180</v>
      </c>
      <c r="B150">
        <v>0</v>
      </c>
      <c r="C150">
        <v>0</v>
      </c>
      <c r="D150">
        <v>0.25576289791437901</v>
      </c>
      <c r="E150">
        <v>0.74423710208561999</v>
      </c>
      <c r="F150">
        <v>0.252972972972973</v>
      </c>
      <c r="G150">
        <v>0.252972972972973</v>
      </c>
      <c r="H150">
        <v>0.19101123595505601</v>
      </c>
      <c r="I150">
        <v>4.49438202247191E-2</v>
      </c>
      <c r="J150">
        <v>9.2654059002643993E-2</v>
      </c>
      <c r="K150">
        <v>0.15309791887518301</v>
      </c>
      <c r="L150">
        <v>0.37743240207856799</v>
      </c>
      <c r="M150">
        <v>0.26735270285011598</v>
      </c>
      <c r="N150" s="21">
        <v>0</v>
      </c>
      <c r="O150">
        <v>1.0102146833690999</v>
      </c>
      <c r="P150">
        <v>0.99172410218940898</v>
      </c>
      <c r="Q150">
        <v>1.0261969258846699</v>
      </c>
      <c r="R150">
        <v>0.98715447756875296</v>
      </c>
      <c r="S150">
        <v>69.860000610351506</v>
      </c>
      <c r="T150" s="27">
        <f>IF(C150,P150,R150)</f>
        <v>0.98715447756875296</v>
      </c>
      <c r="U150" s="27">
        <f>IF(D150 = 0,O150,Q150)</f>
        <v>1.0261969258846699</v>
      </c>
      <c r="V150" s="39">
        <f>S150*T150^(1-N150)</f>
        <v>68.962612405464299</v>
      </c>
      <c r="W150" s="38">
        <f>S150*U150^(N150+1)</f>
        <v>71.690117868643881</v>
      </c>
      <c r="X150" s="44">
        <f>0.5 * (D150-MAX($D$3:$D$151))/(MIN($D$3:$D$151)-MAX($D$3:$D$151)) + 0.75</f>
        <v>1.1186555089993386</v>
      </c>
      <c r="Y150" s="44">
        <f>AVERAGE(D150, F150, G150, H150, I150, J150, K150)</f>
        <v>0.17763083970256102</v>
      </c>
      <c r="Z150" s="22">
        <f>AI150^N150</f>
        <v>1</v>
      </c>
      <c r="AA150" s="22">
        <f>(Z150+AB150)/2</f>
        <v>1</v>
      </c>
      <c r="AB150" s="22">
        <f>AM150^N150</f>
        <v>1</v>
      </c>
      <c r="AC150" s="22">
        <v>1</v>
      </c>
      <c r="AD150" s="22">
        <v>1</v>
      </c>
      <c r="AE150" s="22">
        <v>1</v>
      </c>
      <c r="AF150" s="22">
        <f>PERCENTILE($L$2:$L$151, 0.05)</f>
        <v>-2.4581207071075768E-2</v>
      </c>
      <c r="AG150" s="22">
        <f>PERCENTILE($L$2:$L$151, 0.95)</f>
        <v>0.95085622292800409</v>
      </c>
      <c r="AH150" s="22">
        <f>MIN(MAX(L150,AF150), AG150)</f>
        <v>0.37743240207856799</v>
      </c>
      <c r="AI150" s="22">
        <f>AH150-$AH$152+1</f>
        <v>1.4020136091496438</v>
      </c>
      <c r="AJ150" s="22">
        <f>PERCENTILE($M$2:$M$151, 0.02)</f>
        <v>-1.1132593852637855</v>
      </c>
      <c r="AK150" s="22">
        <f>PERCENTILE($M$2:$M$151, 0.98)</f>
        <v>1.0497352809010159</v>
      </c>
      <c r="AL150" s="22">
        <f>MIN(MAX(M150,AJ150), AK150)</f>
        <v>0.26735270285011598</v>
      </c>
      <c r="AM150" s="22">
        <f>AL150-$AL$152 + 1</f>
        <v>2.3806120881139012</v>
      </c>
      <c r="AN150" s="46">
        <v>1</v>
      </c>
      <c r="AO150" s="51">
        <v>1</v>
      </c>
      <c r="AP150" s="51">
        <v>1</v>
      </c>
      <c r="AQ150" s="21">
        <v>1</v>
      </c>
      <c r="AR150" s="17">
        <f>(AI150^4)*AB150*AE150*AN150</f>
        <v>3.8637491021161585</v>
      </c>
      <c r="AS150" s="17">
        <f>(AM150^4) *Z150*AC150*AO150*(M150 &gt; 0)</f>
        <v>32.118447000657092</v>
      </c>
      <c r="AT150" s="17">
        <f>(AM150^4)*AA150*AP150*AQ150</f>
        <v>32.118447000657092</v>
      </c>
      <c r="AU150" s="17">
        <f>MIN(AR150, 0.05*AR$152)</f>
        <v>3.8637491021161585</v>
      </c>
      <c r="AV150" s="17">
        <f>MIN(AS150, 0.05*AS$152)</f>
        <v>32.118447000657092</v>
      </c>
      <c r="AW150" s="17">
        <f>MIN(AT150, 0.05*AT$152)</f>
        <v>32.118447000657092</v>
      </c>
      <c r="AX150" s="14">
        <f>AU150/$AU$152</f>
        <v>6.9367822282735145E-3</v>
      </c>
      <c r="AY150" s="14">
        <f>AV150/$AV$152</f>
        <v>2.0915086722869462E-2</v>
      </c>
      <c r="AZ150" s="67">
        <f>AW150/$AW$152</f>
        <v>9.4453720131728279E-3</v>
      </c>
      <c r="BA150" s="21">
        <f>N150</f>
        <v>0</v>
      </c>
      <c r="BB150" s="66">
        <v>699</v>
      </c>
      <c r="BC150" s="15">
        <f>$D$158*AX150</f>
        <v>886.09762505743049</v>
      </c>
      <c r="BD150" s="19">
        <f>BC150-BB150</f>
        <v>187.09762505743049</v>
      </c>
      <c r="BE150" s="63">
        <f>(IF(BD150 &gt; 0, V150, W150))</f>
        <v>68.962612405464299</v>
      </c>
      <c r="BF150" s="63">
        <f>IF(BD150&gt;0, S150*(T150^(2-N150)), S150*(U150^(N150 + 2)))</f>
        <v>68.076751620892523</v>
      </c>
      <c r="BG150" s="46">
        <f>BD150/BE150</f>
        <v>2.7130298364771011</v>
      </c>
      <c r="BH150" s="64">
        <f>BB150/BC150</f>
        <v>0.7888521312250395</v>
      </c>
      <c r="BI150" s="66">
        <v>0</v>
      </c>
      <c r="BJ150" s="66">
        <v>3353</v>
      </c>
      <c r="BK150" s="66">
        <v>0</v>
      </c>
      <c r="BL150" s="10">
        <f>SUM(BI150:BK150)</f>
        <v>3353</v>
      </c>
      <c r="BM150" s="15">
        <f>AY150*$D$157</f>
        <v>3793.9549013550745</v>
      </c>
      <c r="BN150" s="9">
        <f>BM150-BL150</f>
        <v>440.95490135507453</v>
      </c>
      <c r="BO150" s="48">
        <f>IF(BN150&gt;0,V150,W150)</f>
        <v>68.962612405464299</v>
      </c>
      <c r="BP150" s="48">
        <f xml:space="preserve"> IF(BN150 &gt;0, S150*T150^(2-N150), S150*U150^(N150+2))</f>
        <v>68.076751620892523</v>
      </c>
      <c r="BQ150" s="48">
        <f>IF(BN150&gt;0, S150*T150^(3-N150), S150*U150^(N150+3))</f>
        <v>67.202270180899916</v>
      </c>
      <c r="BR150" s="46">
        <f>BN150/BP150</f>
        <v>6.4773199492636628</v>
      </c>
      <c r="BS150" s="64">
        <f>BL150/BM150</f>
        <v>0.88377434291652224</v>
      </c>
      <c r="BT150" s="16">
        <f>BB150+BL150+BV150</f>
        <v>4191</v>
      </c>
      <c r="BU150" s="69">
        <f>BC150+BM150+BW150</f>
        <v>4770.1613754181744</v>
      </c>
      <c r="BV150" s="66">
        <v>139</v>
      </c>
      <c r="BW150" s="15">
        <f>AZ150*$D$160</f>
        <v>90.108849005668773</v>
      </c>
      <c r="BX150" s="37">
        <f>BW150-BV150</f>
        <v>-48.891150994331227</v>
      </c>
      <c r="BY150" s="54">
        <f>BX150*(BX150&lt;&gt;0)</f>
        <v>-48.891150994331227</v>
      </c>
      <c r="BZ150" s="26">
        <f>BY150/$BY$152</f>
        <v>-9.4934273775400549E-2</v>
      </c>
      <c r="CA150" s="47">
        <f>BZ150 * $BX$152</f>
        <v>-48.891150994331227</v>
      </c>
      <c r="CB150" s="48">
        <f>IF(CA150&gt;0, V150, W150)</f>
        <v>71.690117868643881</v>
      </c>
      <c r="CC150" s="48">
        <f>IF(BX150&gt;0, S150*T150^(2-N150), S150*U150^(N150+2))</f>
        <v>73.568178573111993</v>
      </c>
      <c r="CD150" s="65">
        <f>CA150/CB150</f>
        <v>-0.68197894560465555</v>
      </c>
      <c r="CE150" s="66">
        <v>0</v>
      </c>
      <c r="CF150" s="15">
        <f>AZ150*$CE$155</f>
        <v>60.705405928661762</v>
      </c>
      <c r="CG150" s="37">
        <f>CF150-CE150</f>
        <v>60.705405928661762</v>
      </c>
      <c r="CH150" s="54">
        <f>CG150*(CG150&lt;&gt;0)</f>
        <v>60.705405928661762</v>
      </c>
      <c r="CI150" s="26">
        <f>CH150/$CH$152</f>
        <v>9.4453720131728244E-3</v>
      </c>
      <c r="CJ150" s="47">
        <f>CI150 * $CG$152</f>
        <v>60.705405928661762</v>
      </c>
      <c r="CK150" s="48">
        <f>IF(CA150&gt;0,V150,W150)</f>
        <v>71.690117868643881</v>
      </c>
      <c r="CL150" s="65">
        <f>CJ150/CK150</f>
        <v>0.84677508886079456</v>
      </c>
      <c r="CM150" s="70">
        <f>N150</f>
        <v>0</v>
      </c>
      <c r="CN150" s="1">
        <f>BT150+BV150</f>
        <v>4330</v>
      </c>
    </row>
    <row r="151" spans="1:92" x14ac:dyDescent="0.2">
      <c r="A151" s="31" t="s">
        <v>212</v>
      </c>
      <c r="B151">
        <v>0</v>
      </c>
      <c r="C151">
        <v>0</v>
      </c>
      <c r="D151">
        <v>0.525369556532161</v>
      </c>
      <c r="E151">
        <v>0.474630443467838</v>
      </c>
      <c r="F151">
        <v>0.49880763116057197</v>
      </c>
      <c r="G151">
        <v>0.49880763116057197</v>
      </c>
      <c r="H151">
        <v>0.80484747179272798</v>
      </c>
      <c r="I151">
        <v>0.70455495194316697</v>
      </c>
      <c r="J151">
        <v>0.75303338027640299</v>
      </c>
      <c r="K151">
        <v>0.61287747274680504</v>
      </c>
      <c r="L151">
        <v>0.86229646921982195</v>
      </c>
      <c r="M151">
        <v>0.88401664361730103</v>
      </c>
      <c r="N151" s="21">
        <v>0</v>
      </c>
      <c r="O151">
        <v>1.0213052030080201</v>
      </c>
      <c r="P151">
        <v>0.997263106381862</v>
      </c>
      <c r="Q151">
        <v>1.0043191443494801</v>
      </c>
      <c r="R151">
        <v>1.0092789852823001</v>
      </c>
      <c r="S151">
        <v>13.319999694824199</v>
      </c>
      <c r="T151" s="27">
        <f>IF(C151,P151,R151)</f>
        <v>1.0092789852823001</v>
      </c>
      <c r="U151" s="27">
        <f>IF(D151 = 0,O151,Q151)</f>
        <v>1.0043191443494801</v>
      </c>
      <c r="V151" s="39">
        <f>S151*T151^(1-N151)</f>
        <v>13.443595775952714</v>
      </c>
      <c r="W151" s="38">
        <f>S151*U151^(N151+1)</f>
        <v>13.377530696241175</v>
      </c>
      <c r="X151" s="44">
        <f>0.5 * (D151-MAX($D$3:$D$151))/(MIN($D$3:$D$151)-MAX($D$3:$D$151)) + 0.75</f>
        <v>0.97537699892580654</v>
      </c>
      <c r="Y151" s="44">
        <f>AVERAGE(D151, F151, G151, H151, I151, J151, K151)</f>
        <v>0.62832829937320123</v>
      </c>
      <c r="Z151" s="22">
        <f>AI151^N151</f>
        <v>1</v>
      </c>
      <c r="AA151" s="22">
        <f>(Z151+AB151)/2</f>
        <v>1</v>
      </c>
      <c r="AB151" s="22">
        <f>AM151^N151</f>
        <v>1</v>
      </c>
      <c r="AC151" s="22">
        <v>1</v>
      </c>
      <c r="AD151" s="22">
        <v>1</v>
      </c>
      <c r="AE151" s="22">
        <v>1</v>
      </c>
      <c r="AF151" s="22">
        <f>PERCENTILE($L$2:$L$151, 0.05)</f>
        <v>-2.4581207071075768E-2</v>
      </c>
      <c r="AG151" s="22">
        <f>PERCENTILE($L$2:$L$151, 0.95)</f>
        <v>0.95085622292800409</v>
      </c>
      <c r="AH151" s="22">
        <f>MIN(MAX(L151,AF151), AG151)</f>
        <v>0.86229646921982195</v>
      </c>
      <c r="AI151" s="22">
        <f>AH151-$AH$152+1</f>
        <v>1.8868776762908976</v>
      </c>
      <c r="AJ151" s="22">
        <f>PERCENTILE($M$2:$M$151, 0.02)</f>
        <v>-1.1132593852637855</v>
      </c>
      <c r="AK151" s="22">
        <f>PERCENTILE($M$2:$M$151, 0.98)</f>
        <v>1.0497352809010159</v>
      </c>
      <c r="AL151" s="22">
        <f>MIN(MAX(M151,AJ151), AK151)</f>
        <v>0.88401664361730103</v>
      </c>
      <c r="AM151" s="22">
        <f>AL151-$AL$152 + 1</f>
        <v>2.9972760288810867</v>
      </c>
      <c r="AN151" s="49">
        <v>0</v>
      </c>
      <c r="AO151" s="74">
        <v>0.39</v>
      </c>
      <c r="AP151" s="51">
        <v>0.76</v>
      </c>
      <c r="AQ151" s="50">
        <v>1</v>
      </c>
      <c r="AR151" s="17">
        <f>(AI151^4)*AB151*AE151*AN151</f>
        <v>0</v>
      </c>
      <c r="AS151" s="17">
        <f>(AM151^4) *Z151*AC151*AO151*(M151 &gt; 0)</f>
        <v>31.475422507493992</v>
      </c>
      <c r="AT151" s="17">
        <f>(AM151^4)*AA151*AP151*AQ151</f>
        <v>61.336720783834444</v>
      </c>
      <c r="AU151" s="17">
        <f>MIN(AR151, 0.05*AR$152)</f>
        <v>0</v>
      </c>
      <c r="AV151" s="17">
        <f>MIN(AS151, 0.05*AS$152)</f>
        <v>31.475422507493992</v>
      </c>
      <c r="AW151" s="17">
        <f>MIN(AT151, 0.05*AT$152)</f>
        <v>61.336720783834444</v>
      </c>
      <c r="AX151" s="14">
        <f>AU151/$AU$152</f>
        <v>0</v>
      </c>
      <c r="AY151" s="14">
        <f>AV151/$AV$152</f>
        <v>2.0496358101303163E-2</v>
      </c>
      <c r="AZ151" s="67">
        <f>AW151/$AW$152</f>
        <v>1.8037862972004017E-2</v>
      </c>
      <c r="BA151" s="21">
        <f>N151</f>
        <v>0</v>
      </c>
      <c r="BB151" s="66">
        <v>0</v>
      </c>
      <c r="BC151" s="15">
        <f>$D$158*AX151</f>
        <v>0</v>
      </c>
      <c r="BD151" s="19">
        <f>BC151-BB151</f>
        <v>0</v>
      </c>
      <c r="BE151" s="63">
        <f>(IF(BD151 &gt; 0, V151, W151))</f>
        <v>13.377530696241175</v>
      </c>
      <c r="BF151" s="63">
        <f>IF(BD151&gt;0, S151*(T151^(2-N151)), S151*(U151^(N151 + 2)))</f>
        <v>13.435310182357842</v>
      </c>
      <c r="BG151" s="46">
        <f>BD151/BE151</f>
        <v>0</v>
      </c>
      <c r="BH151" s="64" t="e">
        <f>BB151/BC151</f>
        <v>#DIV/0!</v>
      </c>
      <c r="BI151" s="66">
        <v>0</v>
      </c>
      <c r="BJ151" s="66">
        <v>4143</v>
      </c>
      <c r="BK151" s="66">
        <v>0</v>
      </c>
      <c r="BL151" s="10">
        <f>SUM(BI151:BK151)</f>
        <v>4143</v>
      </c>
      <c r="BM151" s="15">
        <f>AY151*$D$157</f>
        <v>3717.9983668601913</v>
      </c>
      <c r="BN151" s="9">
        <f>BM151-BL151</f>
        <v>-425.00163313980875</v>
      </c>
      <c r="BO151" s="48">
        <f>IF(BN151&gt;0,V151,W151)</f>
        <v>13.377530696241175</v>
      </c>
      <c r="BP151" s="48">
        <f xml:space="preserve"> IF(BN151 &gt;0, S151*T151^(2-N151), S151*U151^(N151+2))</f>
        <v>13.435310182357842</v>
      </c>
      <c r="BQ151" s="48">
        <f>IF(BN151&gt;0, S151*T151^(3-N151), S151*U151^(N151+3))</f>
        <v>13.493339226415484</v>
      </c>
      <c r="BR151" s="46">
        <f>BN151/BP151</f>
        <v>-31.633183556706147</v>
      </c>
      <c r="BS151" s="64">
        <f>BL151/BM151</f>
        <v>1.1143092576177536</v>
      </c>
      <c r="BT151" s="16">
        <f>BB151+BL151+BV151</f>
        <v>4343</v>
      </c>
      <c r="BU151" s="69">
        <f>BC151+BM151+BW151</f>
        <v>3890.0795796131097</v>
      </c>
      <c r="BV151" s="66">
        <v>200</v>
      </c>
      <c r="BW151" s="15">
        <f>AZ151*$D$160</f>
        <v>172.08121275291833</v>
      </c>
      <c r="BX151" s="37">
        <f>BW151-BV151</f>
        <v>-27.918787247081667</v>
      </c>
      <c r="BY151" s="54">
        <f>BX151*(BX151&lt;&gt;0)</f>
        <v>-27.918787247081667</v>
      </c>
      <c r="BZ151" s="26">
        <f>BY151/$BY$152</f>
        <v>-5.4211237372974168E-2</v>
      </c>
      <c r="CA151" s="47">
        <f>BZ151 * $BX$152</f>
        <v>-27.918787247081667</v>
      </c>
      <c r="CB151" s="48">
        <f>IF(CA151&gt;0, V151, W151)</f>
        <v>13.377530696241175</v>
      </c>
      <c r="CC151" s="48">
        <f>IF(BX151&gt;0, S151*T151^(2-N151), S151*U151^(N151+2))</f>
        <v>13.435310182357842</v>
      </c>
      <c r="CD151" s="65">
        <f>CA151/CB151</f>
        <v>-2.0869910808671364</v>
      </c>
      <c r="CE151" s="66">
        <v>0</v>
      </c>
      <c r="CF151" s="15">
        <f>AZ151*$CE$155</f>
        <v>115.92934532106982</v>
      </c>
      <c r="CG151" s="37">
        <f>CF151-CE151</f>
        <v>115.92934532106982</v>
      </c>
      <c r="CH151" s="54">
        <f>CG151*(CG151&lt;&gt;0)</f>
        <v>115.92934532106982</v>
      </c>
      <c r="CI151" s="26">
        <f>CH151/$CH$152</f>
        <v>1.803786297200401E-2</v>
      </c>
      <c r="CJ151" s="47">
        <f>CI151 * $CG$152</f>
        <v>115.9293453210698</v>
      </c>
      <c r="CK151" s="48">
        <f>IF(CA151&gt;0,V151,W151)</f>
        <v>13.377530696241175</v>
      </c>
      <c r="CL151" s="65">
        <f>CJ151/CK151</f>
        <v>8.6659749062391374</v>
      </c>
      <c r="CM151" s="70">
        <f>N151</f>
        <v>0</v>
      </c>
      <c r="CN151" s="1">
        <f>BT151+BV151</f>
        <v>4543</v>
      </c>
    </row>
    <row r="152" spans="1:92" ht="17" thickBot="1" x14ac:dyDescent="0.25">
      <c r="A152" s="4" t="s">
        <v>11</v>
      </c>
      <c r="B152" s="13">
        <f>AVERAGE(B2:B151)</f>
        <v>0.26</v>
      </c>
      <c r="C152" s="13">
        <f>AVERAGE(C2:C151)</f>
        <v>0.25333333333333335</v>
      </c>
      <c r="D152" s="6">
        <f>SUM(D2:D151)</f>
        <v>48.863959357023766</v>
      </c>
      <c r="E152" s="6">
        <f>SUM(E3:E151)</f>
        <v>100.20515770250478</v>
      </c>
      <c r="F152" s="4"/>
      <c r="G152" s="4"/>
      <c r="H152" s="4"/>
      <c r="I152" s="4"/>
      <c r="J152" s="4"/>
      <c r="K152" s="4"/>
      <c r="L152" s="4">
        <f>MIN(L2:L151)</f>
        <v>-0.95823125619397997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23">
        <f>SUM(X2:X151)</f>
        <v>162.21850773973983</v>
      </c>
      <c r="Y152" s="23"/>
      <c r="Z152" s="13"/>
      <c r="AA152" s="13"/>
      <c r="AB152" s="13"/>
      <c r="AC152" s="13"/>
      <c r="AD152" s="13"/>
      <c r="AE152" s="13"/>
      <c r="AF152" s="13"/>
      <c r="AG152" s="13"/>
      <c r="AH152" s="23">
        <f>MIN(AH2:AH151)</f>
        <v>-2.4581207071075768E-2</v>
      </c>
      <c r="AI152" s="13"/>
      <c r="AJ152" s="13"/>
      <c r="AK152" s="13"/>
      <c r="AL152" s="23">
        <f>MIN(AL2:AL151)</f>
        <v>-1.1132593852637855</v>
      </c>
      <c r="AM152" s="13"/>
      <c r="AN152" s="13"/>
      <c r="AO152" s="13"/>
      <c r="AP152" s="13"/>
      <c r="AQ152" s="13"/>
      <c r="AR152" s="18">
        <f>SUM(AR2:AR151)</f>
        <v>556.99443559983308</v>
      </c>
      <c r="AS152" s="18">
        <f>SUM(AS2:AS151)</f>
        <v>1535.6592791717851</v>
      </c>
      <c r="AT152" s="18">
        <f>SUM(AT2:AT151)</f>
        <v>3424.6919078593469</v>
      </c>
      <c r="AU152" s="18">
        <f>SUM(AU2:AU151)</f>
        <v>556.99443559983308</v>
      </c>
      <c r="AV152" s="18">
        <f>SUM(AV2:AV151)</f>
        <v>1535.6592791717851</v>
      </c>
      <c r="AW152" s="18">
        <f>SUM(AW2:AW151)</f>
        <v>3400.4427730176899</v>
      </c>
      <c r="AX152" s="4">
        <f>SUM(AX2:AX151)</f>
        <v>1</v>
      </c>
      <c r="AY152" s="4">
        <f>SUM(AY2:AY151)</f>
        <v>0.99999999999999989</v>
      </c>
      <c r="AZ152" s="4">
        <f>SUM(AZ2:AZ151)</f>
        <v>0.99999999999999978</v>
      </c>
      <c r="BA152" s="7"/>
      <c r="BB152" s="9">
        <f>SUM(BB2:BB151)</f>
        <v>121898</v>
      </c>
      <c r="BC152" s="9">
        <f>SUM(BC2:BC151)</f>
        <v>127739.00000000003</v>
      </c>
      <c r="BD152" s="55">
        <f>SUM(BD2:BD151)</f>
        <v>5841.0000000000045</v>
      </c>
      <c r="BE152" s="9"/>
      <c r="BF152" s="9"/>
      <c r="BG152" s="9"/>
      <c r="BH152" s="9"/>
      <c r="BI152" s="9">
        <f>SUM(BI2:BI151)</f>
        <v>29028</v>
      </c>
      <c r="BJ152" s="9">
        <f>SUM(BJ2:BJ151)</f>
        <v>115080</v>
      </c>
      <c r="BK152" s="9">
        <f>SUM(BK2:BK151)</f>
        <v>1752</v>
      </c>
      <c r="BL152" s="9">
        <f>SUM(BL2:BL151)</f>
        <v>145860</v>
      </c>
      <c r="BM152" s="9">
        <f>SUM(BM2:BM151)</f>
        <v>181397.99999999991</v>
      </c>
      <c r="BN152" s="55">
        <f>SUM(BN2:BN151)</f>
        <v>35537.999999999993</v>
      </c>
      <c r="BO152" s="9"/>
      <c r="BP152" s="9"/>
      <c r="BQ152" s="9"/>
      <c r="BR152" s="9"/>
      <c r="BS152" s="9"/>
      <c r="BT152" s="6">
        <f>SUM(BT2:BT151)</f>
        <v>276783</v>
      </c>
      <c r="BU152" s="6">
        <f>SUM(BU2:BU151)</f>
        <v>318677.00000000017</v>
      </c>
      <c r="BV152" s="9">
        <f>SUM(BV2:BV151)</f>
        <v>9025</v>
      </c>
      <c r="BW152" s="9">
        <f>SUM(BW2:BW151)</f>
        <v>9540.0000000000055</v>
      </c>
      <c r="BX152" s="55">
        <f>SUM(BX2:BX151)</f>
        <v>514.99999999999943</v>
      </c>
      <c r="BY152" s="9">
        <f>SUM(BY2:BY151)</f>
        <v>514.99999999999943</v>
      </c>
      <c r="BZ152" s="9">
        <f>SUM(BZ2:BZ151)</f>
        <v>1.0000000000000004</v>
      </c>
      <c r="CA152" s="9">
        <f>SUM(CA2:CA151)</f>
        <v>514.99999999999943</v>
      </c>
      <c r="CB152" s="9"/>
      <c r="CC152" s="9"/>
      <c r="CD152" s="9"/>
      <c r="CE152" s="9">
        <f>SUM(CE2:CE151)</f>
        <v>0</v>
      </c>
      <c r="CF152" s="9">
        <f>SUM(CF2:CF151)</f>
        <v>6427.0000000000018</v>
      </c>
      <c r="CG152" s="55">
        <f>SUM(CG2:CG151)</f>
        <v>6427.0000000000018</v>
      </c>
      <c r="CH152" s="9">
        <f>SUM(CH2:CH151)</f>
        <v>6427.0000000000018</v>
      </c>
      <c r="CI152" s="9">
        <f>SUM(CI2:CI151)</f>
        <v>0.99999999999999933</v>
      </c>
      <c r="CJ152" s="9">
        <f>SUM(CJ2:CJ151)</f>
        <v>6427.0000000000027</v>
      </c>
      <c r="CK152" s="9"/>
      <c r="CL152" s="9"/>
    </row>
    <row r="153" spans="1:92" x14ac:dyDescent="0.2">
      <c r="A153" s="11" t="s">
        <v>18</v>
      </c>
      <c r="B153" s="8"/>
      <c r="C153" s="8"/>
      <c r="D153" s="1"/>
      <c r="E153" s="1">
        <f>MEDIAN(E2:E151)</f>
        <v>0.72620963792864845</v>
      </c>
      <c r="I153" s="20"/>
      <c r="L153">
        <f>PERCENTILE(L2:L151, 0.99)</f>
        <v>1.0934680979464957</v>
      </c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 t="s">
        <v>138</v>
      </c>
      <c r="AO153" s="3" t="s">
        <v>137</v>
      </c>
      <c r="AP153" s="3" t="s">
        <v>140</v>
      </c>
      <c r="AQ153" s="3"/>
      <c r="AR153" s="3"/>
      <c r="BB153" s="2" t="s">
        <v>96</v>
      </c>
      <c r="CA153" s="1"/>
      <c r="CE153" s="66">
        <v>6427</v>
      </c>
    </row>
    <row r="154" spans="1:92" x14ac:dyDescent="0.2">
      <c r="A154" s="12" t="s">
        <v>17</v>
      </c>
      <c r="B154" s="8"/>
      <c r="C154" s="8"/>
      <c r="D154" s="7"/>
      <c r="E154" s="7"/>
      <c r="F154" s="7"/>
      <c r="G154" s="7"/>
      <c r="H154" s="7"/>
      <c r="I154" s="34"/>
      <c r="J154" s="7"/>
      <c r="K154" s="7"/>
      <c r="N154" t="s">
        <v>73</v>
      </c>
      <c r="T154" s="7"/>
      <c r="U154" s="7"/>
      <c r="V154" s="7"/>
      <c r="Y154" s="7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 t="s">
        <v>139</v>
      </c>
      <c r="AP154" s="8" t="s">
        <v>141</v>
      </c>
      <c r="AQ154" s="8"/>
      <c r="AR154" s="8"/>
      <c r="AS154" s="17"/>
      <c r="AT154" s="17"/>
      <c r="AU154" s="17"/>
      <c r="AV154" s="17"/>
      <c r="AW154" s="17"/>
      <c r="AX154" s="17"/>
      <c r="AY154" s="7"/>
      <c r="AZ154" s="7"/>
      <c r="BA154" s="7"/>
      <c r="BB154" s="52" t="s">
        <v>97</v>
      </c>
      <c r="BC154" s="7"/>
      <c r="BD154" s="7"/>
      <c r="BE154" s="7"/>
      <c r="BF154" s="7"/>
      <c r="BG154" s="7"/>
      <c r="BH154" s="7" t="s">
        <v>287</v>
      </c>
      <c r="BI154" s="76">
        <v>0</v>
      </c>
      <c r="BJ154" s="76">
        <v>5891</v>
      </c>
      <c r="BK154" s="76">
        <v>0</v>
      </c>
      <c r="BL154" s="7"/>
      <c r="BM154" s="7"/>
      <c r="BN154" s="9"/>
      <c r="BO154" s="7"/>
      <c r="BP154" s="7"/>
      <c r="BQ154" s="7"/>
      <c r="BR154" s="7"/>
      <c r="BS154" s="7"/>
      <c r="BT154" s="7"/>
      <c r="BU154" s="7"/>
      <c r="CD154" s="7"/>
      <c r="CE154" s="72">
        <f>CE152+CE153</f>
        <v>6427</v>
      </c>
      <c r="CL154" s="7"/>
    </row>
    <row r="155" spans="1:92" x14ac:dyDescent="0.2">
      <c r="A155" t="s">
        <v>23</v>
      </c>
      <c r="B155" s="3"/>
      <c r="C155" s="2" t="s">
        <v>24</v>
      </c>
      <c r="H155" s="7" t="s">
        <v>36</v>
      </c>
      <c r="I155">
        <v>0.99</v>
      </c>
      <c r="K155">
        <v>0.01</v>
      </c>
      <c r="N155" s="45">
        <v>1</v>
      </c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O155" s="3"/>
      <c r="AP155" s="3" t="s">
        <v>142</v>
      </c>
      <c r="AQ155" s="3"/>
      <c r="AR155" s="3"/>
      <c r="AZ155" s="7"/>
      <c r="BB155" s="2" t="s">
        <v>98</v>
      </c>
      <c r="BD155" s="7"/>
      <c r="BH155" s="7" t="s">
        <v>288</v>
      </c>
      <c r="BK155">
        <f>SUM(BI154:BK154)</f>
        <v>5891</v>
      </c>
      <c r="BL155" t="s">
        <v>50</v>
      </c>
      <c r="BS155" s="7"/>
      <c r="BU155" s="7"/>
      <c r="CD155" s="7"/>
      <c r="CE155">
        <f>CE154*$N$155</f>
        <v>6427</v>
      </c>
      <c r="CL155" s="7"/>
    </row>
    <row r="156" spans="1:92" x14ac:dyDescent="0.2">
      <c r="A156" s="5" t="s">
        <v>7</v>
      </c>
      <c r="B156" s="3"/>
      <c r="C156" t="s">
        <v>9</v>
      </c>
      <c r="D156" t="s">
        <v>12</v>
      </c>
      <c r="F156" t="s">
        <v>20</v>
      </c>
      <c r="H156" t="s">
        <v>38</v>
      </c>
      <c r="I156">
        <v>0.99</v>
      </c>
      <c r="J156" t="s">
        <v>39</v>
      </c>
      <c r="K156">
        <v>0.01</v>
      </c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BB156" s="2" t="s">
        <v>100</v>
      </c>
      <c r="BL156" t="s">
        <v>51</v>
      </c>
      <c r="CE156" t="s">
        <v>246</v>
      </c>
    </row>
    <row r="157" spans="1:92" x14ac:dyDescent="0.2">
      <c r="A157" s="5" t="s">
        <v>1</v>
      </c>
      <c r="B157" s="3"/>
      <c r="C157" s="3">
        <v>181398</v>
      </c>
      <c r="D157" s="1">
        <f>C157*$N$155</f>
        <v>181398</v>
      </c>
      <c r="F157">
        <f>D157/C157</f>
        <v>1</v>
      </c>
      <c r="H157" t="s">
        <v>40</v>
      </c>
      <c r="I157">
        <v>0.99</v>
      </c>
      <c r="J157" t="s">
        <v>41</v>
      </c>
      <c r="K157">
        <v>0.01</v>
      </c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BB157" s="2" t="s">
        <v>101</v>
      </c>
      <c r="BL157" t="s">
        <v>61</v>
      </c>
      <c r="BM157" t="s">
        <v>77</v>
      </c>
    </row>
    <row r="158" spans="1:92" x14ac:dyDescent="0.2">
      <c r="A158" s="5" t="s">
        <v>8</v>
      </c>
      <c r="B158" s="3"/>
      <c r="C158" s="3">
        <v>127739</v>
      </c>
      <c r="D158" s="1">
        <f>C158*$N$155</f>
        <v>127739</v>
      </c>
      <c r="F158">
        <f>D158/C158</f>
        <v>1</v>
      </c>
      <c r="H158" t="s">
        <v>42</v>
      </c>
      <c r="I158">
        <v>0.98</v>
      </c>
      <c r="J158" t="s">
        <v>37</v>
      </c>
      <c r="K158">
        <v>0.02</v>
      </c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46"/>
      <c r="AO158" s="3"/>
      <c r="AP158" s="3"/>
      <c r="AQ158" s="3"/>
      <c r="AR158" s="3"/>
      <c r="BL158" s="35" t="s">
        <v>62</v>
      </c>
      <c r="BM158" t="s">
        <v>78</v>
      </c>
    </row>
    <row r="159" spans="1:92" x14ac:dyDescent="0.2">
      <c r="A159" s="5" t="s">
        <v>58</v>
      </c>
      <c r="B159" s="3"/>
      <c r="C159">
        <v>17470</v>
      </c>
      <c r="D159" s="1">
        <f>C159*$N$155</f>
        <v>17470</v>
      </c>
      <c r="F159">
        <f>D159/C159</f>
        <v>1</v>
      </c>
      <c r="H159" t="s">
        <v>43</v>
      </c>
      <c r="I159">
        <v>0.99</v>
      </c>
      <c r="J159" t="s">
        <v>37</v>
      </c>
      <c r="K159">
        <v>0.01</v>
      </c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46"/>
      <c r="AO159" s="3"/>
      <c r="AP159" s="3"/>
      <c r="AQ159" s="3"/>
      <c r="AR159" s="3"/>
      <c r="BL159" t="s">
        <v>59</v>
      </c>
      <c r="BM159" t="s">
        <v>74</v>
      </c>
    </row>
    <row r="160" spans="1:92" x14ac:dyDescent="0.2">
      <c r="A160" s="5" t="s">
        <v>83</v>
      </c>
      <c r="B160" s="3"/>
      <c r="C160">
        <v>9540</v>
      </c>
      <c r="D160" s="1">
        <f>C160*$N$155</f>
        <v>9540</v>
      </c>
      <c r="F160">
        <f>D160/C160</f>
        <v>1</v>
      </c>
      <c r="H160" t="s">
        <v>44</v>
      </c>
      <c r="I160">
        <v>0.99</v>
      </c>
      <c r="J160" t="s">
        <v>37</v>
      </c>
      <c r="K160">
        <v>0.01</v>
      </c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46"/>
      <c r="AO160" s="3"/>
      <c r="AP160" s="3"/>
      <c r="AQ160" s="3"/>
      <c r="AR160" s="3"/>
      <c r="BL160">
        <v>0</v>
      </c>
      <c r="BM160" s="36"/>
    </row>
    <row r="161" spans="1:65" x14ac:dyDescent="0.2">
      <c r="A161" s="5" t="s">
        <v>9</v>
      </c>
      <c r="B161" s="3"/>
      <c r="C161">
        <f>SUM(C157:C159)</f>
        <v>326607</v>
      </c>
      <c r="D161">
        <f>SUM(D157:D159)</f>
        <v>326607</v>
      </c>
      <c r="F161">
        <f>D161/C161</f>
        <v>1</v>
      </c>
      <c r="I161" s="20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46"/>
      <c r="AO161" s="3"/>
      <c r="AP161" s="3"/>
      <c r="AQ161" s="3"/>
      <c r="AR161" s="3"/>
      <c r="BL161" s="36" t="s">
        <v>60</v>
      </c>
      <c r="BM161" t="s">
        <v>75</v>
      </c>
    </row>
    <row r="162" spans="1:65" x14ac:dyDescent="0.2">
      <c r="A162" s="5" t="s">
        <v>296</v>
      </c>
      <c r="B162" s="3"/>
      <c r="C162">
        <f>0.05*150</f>
        <v>7.5</v>
      </c>
      <c r="I162" s="20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46"/>
      <c r="AO162" s="3"/>
      <c r="AP162" s="3"/>
      <c r="AQ162" s="3"/>
      <c r="AR162" s="3"/>
      <c r="BL162" s="36" t="s">
        <v>64</v>
      </c>
      <c r="BM162" t="s">
        <v>79</v>
      </c>
    </row>
    <row r="163" spans="1:65" x14ac:dyDescent="0.2">
      <c r="I163" s="20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46"/>
      <c r="AO163" s="3"/>
      <c r="AP163" s="3"/>
      <c r="AQ163" s="3"/>
      <c r="AR163" s="3"/>
      <c r="BL163" s="36" t="s">
        <v>63</v>
      </c>
      <c r="BM163" t="s">
        <v>76</v>
      </c>
    </row>
    <row r="164" spans="1:65" x14ac:dyDescent="0.2">
      <c r="AN164" s="46"/>
    </row>
    <row r="165" spans="1:65" x14ac:dyDescent="0.2">
      <c r="AN165" s="46"/>
    </row>
    <row r="166" spans="1:65" x14ac:dyDescent="0.2">
      <c r="AN166" s="46"/>
    </row>
    <row r="167" spans="1:65" x14ac:dyDescent="0.2">
      <c r="AN167" s="46"/>
    </row>
    <row r="168" spans="1:65" x14ac:dyDescent="0.2">
      <c r="AN168" s="46"/>
    </row>
    <row r="169" spans="1:65" x14ac:dyDescent="0.2">
      <c r="AN169" s="46"/>
    </row>
    <row r="170" spans="1:65" x14ac:dyDescent="0.2">
      <c r="AN170" s="46"/>
    </row>
    <row r="171" spans="1:65" x14ac:dyDescent="0.2">
      <c r="AN171" s="46"/>
    </row>
    <row r="172" spans="1:65" x14ac:dyDescent="0.2">
      <c r="AN172" s="46"/>
    </row>
    <row r="173" spans="1:65" x14ac:dyDescent="0.2">
      <c r="AN173" s="46"/>
    </row>
    <row r="174" spans="1:65" x14ac:dyDescent="0.2">
      <c r="AN174" s="46"/>
    </row>
    <row r="175" spans="1:65" x14ac:dyDescent="0.2">
      <c r="AN175" s="46"/>
    </row>
    <row r="176" spans="1:65" x14ac:dyDescent="0.2">
      <c r="AN176" s="46"/>
    </row>
    <row r="177" spans="40:40" x14ac:dyDescent="0.2">
      <c r="AN177" s="46"/>
    </row>
    <row r="178" spans="40:40" x14ac:dyDescent="0.2">
      <c r="AN178" s="46"/>
    </row>
    <row r="179" spans="40:40" x14ac:dyDescent="0.2">
      <c r="AN179" s="46"/>
    </row>
    <row r="180" spans="40:40" x14ac:dyDescent="0.2">
      <c r="AN180" s="46"/>
    </row>
    <row r="181" spans="40:40" x14ac:dyDescent="0.2">
      <c r="AN181" s="46"/>
    </row>
    <row r="182" spans="40:40" x14ac:dyDescent="0.2">
      <c r="AN182" s="46"/>
    </row>
    <row r="183" spans="40:40" x14ac:dyDescent="0.2">
      <c r="AN183" s="46"/>
    </row>
    <row r="184" spans="40:40" x14ac:dyDescent="0.2">
      <c r="AN184" s="46"/>
    </row>
    <row r="185" spans="40:40" x14ac:dyDescent="0.2">
      <c r="AN185" s="46"/>
    </row>
    <row r="186" spans="40:40" x14ac:dyDescent="0.2">
      <c r="AN186" s="46"/>
    </row>
    <row r="187" spans="40:40" x14ac:dyDescent="0.2">
      <c r="AN187" s="46"/>
    </row>
    <row r="188" spans="40:40" x14ac:dyDescent="0.2">
      <c r="AN188" s="46"/>
    </row>
    <row r="189" spans="40:40" x14ac:dyDescent="0.2">
      <c r="AN189" s="46"/>
    </row>
    <row r="190" spans="40:40" x14ac:dyDescent="0.2">
      <c r="AN190" s="46"/>
    </row>
    <row r="191" spans="40:40" x14ac:dyDescent="0.2">
      <c r="AN191" s="46"/>
    </row>
    <row r="192" spans="40:40" x14ac:dyDescent="0.2">
      <c r="AN192" s="46"/>
    </row>
    <row r="193" spans="40:40" x14ac:dyDescent="0.2">
      <c r="AN193" s="46"/>
    </row>
    <row r="194" spans="40:40" x14ac:dyDescent="0.2">
      <c r="AN194" s="46"/>
    </row>
    <row r="195" spans="40:40" x14ac:dyDescent="0.2">
      <c r="AN195" s="46"/>
    </row>
    <row r="196" spans="40:40" x14ac:dyDescent="0.2">
      <c r="AN196" s="46"/>
    </row>
    <row r="197" spans="40:40" x14ac:dyDescent="0.2">
      <c r="AN197" s="46"/>
    </row>
    <row r="198" spans="40:40" x14ac:dyDescent="0.2">
      <c r="AN198" s="46"/>
    </row>
    <row r="199" spans="40:40" x14ac:dyDescent="0.2">
      <c r="AN199" s="46"/>
    </row>
    <row r="200" spans="40:40" x14ac:dyDescent="0.2">
      <c r="AN200" s="46"/>
    </row>
    <row r="201" spans="40:40" x14ac:dyDescent="0.2">
      <c r="AN201" s="46"/>
    </row>
    <row r="202" spans="40:40" x14ac:dyDescent="0.2">
      <c r="AN202" s="46"/>
    </row>
    <row r="203" spans="40:40" x14ac:dyDescent="0.2">
      <c r="AN203" s="46"/>
    </row>
    <row r="204" spans="40:40" x14ac:dyDescent="0.2">
      <c r="AN204" s="46"/>
    </row>
    <row r="205" spans="40:40" x14ac:dyDescent="0.2">
      <c r="AN205" s="46"/>
    </row>
    <row r="206" spans="40:40" x14ac:dyDescent="0.2">
      <c r="AN206" s="46"/>
    </row>
    <row r="207" spans="40:40" x14ac:dyDescent="0.2">
      <c r="AN207" s="46"/>
    </row>
    <row r="208" spans="40:40" x14ac:dyDescent="0.2">
      <c r="AN208" s="46"/>
    </row>
    <row r="209" spans="40:40" x14ac:dyDescent="0.2">
      <c r="AN209" s="46"/>
    </row>
    <row r="210" spans="40:40" x14ac:dyDescent="0.2">
      <c r="AN210" s="46"/>
    </row>
    <row r="211" spans="40:40" x14ac:dyDescent="0.2">
      <c r="AN211" s="46"/>
    </row>
    <row r="212" spans="40:40" x14ac:dyDescent="0.2">
      <c r="AN212" s="46"/>
    </row>
    <row r="213" spans="40:40" x14ac:dyDescent="0.2">
      <c r="AN213" s="46"/>
    </row>
    <row r="214" spans="40:40" x14ac:dyDescent="0.2">
      <c r="AN214" s="46"/>
    </row>
    <row r="215" spans="40:40" x14ac:dyDescent="0.2">
      <c r="AN215" s="46"/>
    </row>
    <row r="216" spans="40:40" x14ac:dyDescent="0.2">
      <c r="AN216" s="46"/>
    </row>
    <row r="217" spans="40:40" x14ac:dyDescent="0.2">
      <c r="AN217" s="46"/>
    </row>
    <row r="218" spans="40:40" x14ac:dyDescent="0.2">
      <c r="AN218" s="46"/>
    </row>
    <row r="219" spans="40:40" x14ac:dyDescent="0.2">
      <c r="AN219" s="46"/>
    </row>
    <row r="220" spans="40:40" x14ac:dyDescent="0.2">
      <c r="AN220" s="46"/>
    </row>
    <row r="221" spans="40:40" x14ac:dyDescent="0.2">
      <c r="AN221" s="46"/>
    </row>
    <row r="222" spans="40:40" x14ac:dyDescent="0.2">
      <c r="AN222" s="46"/>
    </row>
    <row r="223" spans="40:40" x14ac:dyDescent="0.2">
      <c r="AN223" s="46"/>
    </row>
    <row r="224" spans="40:40" x14ac:dyDescent="0.2">
      <c r="AN224" s="46"/>
    </row>
    <row r="225" spans="40:40" x14ac:dyDescent="0.2">
      <c r="AN225" s="46"/>
    </row>
    <row r="226" spans="40:40" x14ac:dyDescent="0.2">
      <c r="AN226" s="46"/>
    </row>
    <row r="227" spans="40:40" x14ac:dyDescent="0.2">
      <c r="AN227" s="46"/>
    </row>
    <row r="228" spans="40:40" x14ac:dyDescent="0.2">
      <c r="AN228" s="46"/>
    </row>
    <row r="229" spans="40:40" x14ac:dyDescent="0.2">
      <c r="AN229" s="46"/>
    </row>
    <row r="230" spans="40:40" x14ac:dyDescent="0.2">
      <c r="AN230" s="46"/>
    </row>
    <row r="231" spans="40:40" x14ac:dyDescent="0.2">
      <c r="AN231" s="46"/>
    </row>
    <row r="232" spans="40:40" x14ac:dyDescent="0.2">
      <c r="AN232" s="46"/>
    </row>
    <row r="233" spans="40:40" x14ac:dyDescent="0.2">
      <c r="AN233" s="46"/>
    </row>
    <row r="234" spans="40:40" x14ac:dyDescent="0.2">
      <c r="AN234" s="46"/>
    </row>
    <row r="235" spans="40:40" x14ac:dyDescent="0.2">
      <c r="AN235" s="46"/>
    </row>
    <row r="236" spans="40:40" x14ac:dyDescent="0.2">
      <c r="AN236" s="46"/>
    </row>
    <row r="237" spans="40:40" x14ac:dyDescent="0.2">
      <c r="AN237" s="46"/>
    </row>
    <row r="238" spans="40:40" x14ac:dyDescent="0.2">
      <c r="AN238" s="46"/>
    </row>
    <row r="239" spans="40:40" x14ac:dyDescent="0.2">
      <c r="AN239" s="46"/>
    </row>
    <row r="240" spans="40:40" x14ac:dyDescent="0.2">
      <c r="AN240" s="46"/>
    </row>
    <row r="241" spans="40:40" x14ac:dyDescent="0.2">
      <c r="AN241" s="46"/>
    </row>
    <row r="242" spans="40:40" x14ac:dyDescent="0.2">
      <c r="AN242" s="46"/>
    </row>
    <row r="243" spans="40:40" x14ac:dyDescent="0.2">
      <c r="AN243" s="46"/>
    </row>
    <row r="244" spans="40:40" x14ac:dyDescent="0.2">
      <c r="AN244" s="46"/>
    </row>
    <row r="245" spans="40:40" x14ac:dyDescent="0.2">
      <c r="AN245" s="46"/>
    </row>
    <row r="246" spans="40:40" x14ac:dyDescent="0.2">
      <c r="AN246" s="46"/>
    </row>
    <row r="247" spans="40:40" x14ac:dyDescent="0.2">
      <c r="AN247" s="46"/>
    </row>
    <row r="248" spans="40:40" x14ac:dyDescent="0.2">
      <c r="AN248" s="46"/>
    </row>
    <row r="249" spans="40:40" x14ac:dyDescent="0.2">
      <c r="AN249" s="46"/>
    </row>
    <row r="250" spans="40:40" x14ac:dyDescent="0.2">
      <c r="AN250" s="46"/>
    </row>
    <row r="251" spans="40:40" x14ac:dyDescent="0.2">
      <c r="AN251" s="46"/>
    </row>
    <row r="252" spans="40:40" x14ac:dyDescent="0.2">
      <c r="AN252" s="46"/>
    </row>
    <row r="253" spans="40:40" x14ac:dyDescent="0.2">
      <c r="AN253" s="46"/>
    </row>
    <row r="254" spans="40:40" x14ac:dyDescent="0.2">
      <c r="AN254" s="46"/>
    </row>
    <row r="255" spans="40:40" x14ac:dyDescent="0.2">
      <c r="AN255" s="46"/>
    </row>
    <row r="256" spans="40:40" x14ac:dyDescent="0.2">
      <c r="AN256" s="46"/>
    </row>
    <row r="257" spans="40:40" x14ac:dyDescent="0.2">
      <c r="AN257" s="46"/>
    </row>
    <row r="258" spans="40:40" x14ac:dyDescent="0.2">
      <c r="AN258" s="46"/>
    </row>
    <row r="259" spans="40:40" x14ac:dyDescent="0.2">
      <c r="AN259" s="46"/>
    </row>
    <row r="260" spans="40:40" x14ac:dyDescent="0.2">
      <c r="AN260" s="46"/>
    </row>
    <row r="261" spans="40:40" x14ac:dyDescent="0.2">
      <c r="AN261" s="46"/>
    </row>
    <row r="262" spans="40:40" x14ac:dyDescent="0.2">
      <c r="AN262" s="46"/>
    </row>
    <row r="263" spans="40:40" x14ac:dyDescent="0.2">
      <c r="AN263" s="46"/>
    </row>
    <row r="264" spans="40:40" x14ac:dyDescent="0.2">
      <c r="AN264" s="46"/>
    </row>
    <row r="265" spans="40:40" x14ac:dyDescent="0.2">
      <c r="AN265" s="46"/>
    </row>
    <row r="266" spans="40:40" x14ac:dyDescent="0.2">
      <c r="AN266" s="46"/>
    </row>
    <row r="267" spans="40:40" x14ac:dyDescent="0.2">
      <c r="AN267" s="46"/>
    </row>
    <row r="268" spans="40:40" x14ac:dyDescent="0.2">
      <c r="AN268" s="46"/>
    </row>
    <row r="269" spans="40:40" x14ac:dyDescent="0.2">
      <c r="AN269" s="46"/>
    </row>
    <row r="270" spans="40:40" x14ac:dyDescent="0.2">
      <c r="AN270" s="46"/>
    </row>
    <row r="271" spans="40:40" x14ac:dyDescent="0.2">
      <c r="AN271" s="46"/>
    </row>
    <row r="272" spans="40:40" x14ac:dyDescent="0.2">
      <c r="AN272" s="46"/>
    </row>
    <row r="273" spans="40:40" x14ac:dyDescent="0.2">
      <c r="AN273" s="46"/>
    </row>
    <row r="274" spans="40:40" x14ac:dyDescent="0.2">
      <c r="AN274" s="46"/>
    </row>
    <row r="275" spans="40:40" x14ac:dyDescent="0.2">
      <c r="AN275" s="46"/>
    </row>
    <row r="276" spans="40:40" x14ac:dyDescent="0.2">
      <c r="AN276" s="46"/>
    </row>
    <row r="277" spans="40:40" x14ac:dyDescent="0.2">
      <c r="AN277" s="46"/>
    </row>
    <row r="278" spans="40:40" x14ac:dyDescent="0.2">
      <c r="AN278" s="46"/>
    </row>
    <row r="279" spans="40:40" x14ac:dyDescent="0.2">
      <c r="AN279" s="46"/>
    </row>
    <row r="280" spans="40:40" x14ac:dyDescent="0.2">
      <c r="AN280" s="46"/>
    </row>
    <row r="281" spans="40:40" x14ac:dyDescent="0.2">
      <c r="AN281" s="46"/>
    </row>
  </sheetData>
  <sortState xmlns:xlrd2="http://schemas.microsoft.com/office/spreadsheetml/2017/richdata2" ref="A2:CN151">
    <sortCondition ref="A2:A151"/>
    <sortCondition descending="1" ref="CA2:CA151"/>
    <sortCondition descending="1" ref="BN2:BN151"/>
    <sortCondition descending="1" ref="BD2:BD151"/>
  </sortState>
  <conditionalFormatting sqref="G2:G151">
    <cfRule type="cellIs" dxfId="54" priority="21" operator="lessThanOrEqual">
      <formula>0.01</formula>
    </cfRule>
    <cfRule type="cellIs" dxfId="53" priority="22" operator="greaterThanOrEqual">
      <formula>0.99</formula>
    </cfRule>
  </conditionalFormatting>
  <conditionalFormatting sqref="B2:C151">
    <cfRule type="expression" dxfId="52" priority="20">
      <formula>$C2 &lt;&gt; $B2</formula>
    </cfRule>
  </conditionalFormatting>
  <conditionalFormatting sqref="P154:P155 Q155:R155 O2:P151">
    <cfRule type="cellIs" dxfId="51" priority="19" operator="greaterThan">
      <formula>0</formula>
    </cfRule>
  </conditionalFormatting>
  <conditionalFormatting sqref="Q2:R151">
    <cfRule type="cellIs" dxfId="50" priority="18" operator="greaterThan">
      <formula>0</formula>
    </cfRule>
  </conditionalFormatting>
  <conditionalFormatting sqref="AQ14:AQ15 AQ61 AQ106 AQ75:AQ76 AQ43 AQ86 AQ67 AQ110:AQ112 AQ22 AQ29 AQ88 AQ53 AQ7:AQ8 AQ10 AQ146 AQ96:AQ98 AQ150 AQ46 AQ103 AQ32 AQ36 AQ78:AQ79 AQ114:AQ118 AQ49 AQ71 AQ81:AQ82 AQ100:AQ101 AQ121:AQ125 AQ2:AQ4 AQ17:AQ19 AQ38:AQ40 AQ128:AQ140 AQ148 AQ69">
    <cfRule type="cellIs" dxfId="49" priority="15" operator="greaterThan">
      <formula>1</formula>
    </cfRule>
  </conditionalFormatting>
  <conditionalFormatting sqref="BA2:BA151 CD2:CD151 CL2:CM151">
    <cfRule type="cellIs" dxfId="48" priority="16" operator="greaterThan">
      <formula>0</formula>
    </cfRule>
    <cfRule type="cellIs" dxfId="47" priority="17" operator="lessThan">
      <formula>0</formula>
    </cfRule>
  </conditionalFormatting>
  <conditionalFormatting sqref="AP2:AP36 AP38:AP151">
    <cfRule type="cellIs" dxfId="46" priority="14" operator="between">
      <formula>0.01</formula>
      <formula>0.99</formula>
    </cfRule>
  </conditionalFormatting>
  <conditionalFormatting sqref="BD2:BD151">
    <cfRule type="colorScale" priority="13">
      <colorScale>
        <cfvo type="percentile" val="0"/>
        <cfvo type="percentile" val="50"/>
        <cfvo type="percentile" val="100"/>
        <color rgb="FFFF0000"/>
        <color theme="0"/>
        <color rgb="FF00B050"/>
      </colorScale>
    </cfRule>
  </conditionalFormatting>
  <conditionalFormatting sqref="N2:N151 BG2:BG151 BR2:BR151">
    <cfRule type="cellIs" dxfId="45" priority="11" operator="lessThan">
      <formula>0</formula>
    </cfRule>
    <cfRule type="cellIs" dxfId="44" priority="12" operator="greaterThan">
      <formula>0</formula>
    </cfRule>
  </conditionalFormatting>
  <conditionalFormatting sqref="BH2:BH151">
    <cfRule type="cellIs" dxfId="43" priority="10" operator="lessThanOrEqual">
      <formula>0.3333</formula>
    </cfRule>
  </conditionalFormatting>
  <conditionalFormatting sqref="BH2:BH151 BS2:BS151">
    <cfRule type="cellIs" dxfId="42" priority="9" operator="greaterThanOrEqual">
      <formula>2</formula>
    </cfRule>
  </conditionalFormatting>
  <conditionalFormatting sqref="AQ143">
    <cfRule type="cellIs" dxfId="41" priority="8" operator="greaterThan">
      <formula>1</formula>
    </cfRule>
  </conditionalFormatting>
  <conditionalFormatting sqref="AQ12">
    <cfRule type="cellIs" dxfId="40" priority="7" operator="greaterThan">
      <formula>1</formula>
    </cfRule>
  </conditionalFormatting>
  <conditionalFormatting sqref="AQ6">
    <cfRule type="cellIs" dxfId="39" priority="6" operator="greaterThan">
      <formula>1</formula>
    </cfRule>
  </conditionalFormatting>
  <conditionalFormatting sqref="AQ56">
    <cfRule type="cellIs" dxfId="38" priority="3" operator="greaterThan">
      <formula>1</formula>
    </cfRule>
  </conditionalFormatting>
  <conditionalFormatting sqref="AQ93:AQ94">
    <cfRule type="cellIs" dxfId="37" priority="2" operator="greaterThan">
      <formula>1</formula>
    </cfRule>
  </conditionalFormatting>
  <conditionalFormatting sqref="AQ37">
    <cfRule type="cellIs" dxfId="36" priority="1" operator="greaterThan">
      <formula>1</formula>
    </cfRule>
  </conditionalFormatting>
  <conditionalFormatting sqref="D2:D151">
    <cfRule type="cellIs" dxfId="35" priority="22806" operator="greaterThanOrEqual">
      <formula>$I$160</formula>
    </cfRule>
    <cfRule type="cellIs" dxfId="34" priority="22807" operator="lessThanOrEqual">
      <formula>$K$160</formula>
    </cfRule>
  </conditionalFormatting>
  <conditionalFormatting sqref="K2:K151">
    <cfRule type="cellIs" dxfId="7" priority="22875" operator="greaterThanOrEqual">
      <formula>$I$159</formula>
    </cfRule>
    <cfRule type="cellIs" dxfId="6" priority="22876" operator="lessThanOrEqual">
      <formula>$K$159</formula>
    </cfRule>
  </conditionalFormatting>
  <conditionalFormatting sqref="BX2:BX151">
    <cfRule type="colorScale" priority="22879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H2:H151">
    <cfRule type="cellIs" dxfId="5" priority="22881" operator="lessThanOrEqual">
      <formula>$K$157</formula>
    </cfRule>
  </conditionalFormatting>
  <conditionalFormatting sqref="I2:I151">
    <cfRule type="cellIs" dxfId="4" priority="22883" operator="greaterThanOrEqual">
      <formula>$I$157</formula>
    </cfRule>
  </conditionalFormatting>
  <conditionalFormatting sqref="F2:F151">
    <cfRule type="cellIs" dxfId="3" priority="22885" operator="greaterThanOrEqual">
      <formula>$I$155</formula>
    </cfRule>
    <cfRule type="cellIs" dxfId="2" priority="22886" operator="lessThanOrEqual">
      <formula>$K$155</formula>
    </cfRule>
  </conditionalFormatting>
  <conditionalFormatting sqref="J2:J151">
    <cfRule type="cellIs" dxfId="1" priority="22889" operator="lessThanOrEqual">
      <formula>$K$158</formula>
    </cfRule>
    <cfRule type="cellIs" dxfId="0" priority="22890" operator="greaterThanOrEqual">
      <formula>$I$158</formula>
    </cfRule>
  </conditionalFormatting>
  <conditionalFormatting sqref="BN2:BN151">
    <cfRule type="colorScale" priority="22893">
      <colorScale>
        <cfvo type="percent" val="0"/>
        <cfvo type="percentile" val="50"/>
        <cfvo type="percentile" val="100"/>
        <color rgb="FFFF0000"/>
        <color theme="0"/>
        <color rgb="FF00B050"/>
      </colorScale>
    </cfRule>
  </conditionalFormatting>
  <conditionalFormatting sqref="CG2:CG151">
    <cfRule type="colorScale" priority="22895">
      <colorScale>
        <cfvo type="min"/>
        <cfvo type="percentile" val="50"/>
        <cfvo type="max"/>
        <color rgb="FFFF0000"/>
        <color theme="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B99F1-A6E5-7A44-B065-79131F44C8C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D8E2-A9AB-0943-913C-D39F11171E7E}">
  <dimension ref="A1:CQ138"/>
  <sheetViews>
    <sheetView zoomScale="93" zoomScaleNormal="93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baseColWidth="10" defaultRowHeight="16" x14ac:dyDescent="0.2"/>
  <cols>
    <col min="1" max="1" width="12.6640625" bestFit="1" customWidth="1"/>
    <col min="2" max="2" width="8.6640625" customWidth="1"/>
    <col min="3" max="3" width="8.5" customWidth="1"/>
    <col min="4" max="4" width="8.33203125" customWidth="1"/>
    <col min="5" max="5" width="9" hidden="1" customWidth="1"/>
    <col min="6" max="6" width="9" customWidth="1"/>
    <col min="7" max="8" width="9.5" customWidth="1"/>
    <col min="9" max="9" width="9.5" style="20" customWidth="1"/>
    <col min="10" max="17" width="9.5" customWidth="1"/>
    <col min="18" max="18" width="10.5" customWidth="1"/>
    <col min="19" max="22" width="8.6640625" customWidth="1"/>
    <col min="23" max="25" width="9" customWidth="1"/>
    <col min="26" max="41" width="9" style="3" customWidth="1"/>
    <col min="42" max="42" width="8.6640625" style="3" customWidth="1"/>
    <col min="43" max="44" width="9.1640625" style="3" customWidth="1"/>
    <col min="45" max="45" width="8.6640625" customWidth="1"/>
    <col min="46" max="50" width="9.1640625" customWidth="1"/>
    <col min="51" max="54" width="9.83203125" customWidth="1"/>
    <col min="67" max="76" width="11.33203125" customWidth="1"/>
    <col min="77" max="77" width="11.1640625" customWidth="1"/>
    <col min="78" max="78" width="10.83203125" customWidth="1"/>
    <col min="79" max="79" width="9.1640625" customWidth="1"/>
    <col min="80" max="80" width="9.5" customWidth="1"/>
    <col min="81" max="83" width="11.33203125" customWidth="1"/>
    <col min="84" max="84" width="7.1640625" customWidth="1"/>
  </cols>
  <sheetData>
    <row r="1" spans="1:95" x14ac:dyDescent="0.2">
      <c r="A1" s="40" t="s">
        <v>0</v>
      </c>
      <c r="B1" s="41" t="s">
        <v>56</v>
      </c>
      <c r="C1" s="41" t="s">
        <v>25</v>
      </c>
      <c r="D1" s="40" t="s">
        <v>2</v>
      </c>
      <c r="E1" s="42" t="s">
        <v>19</v>
      </c>
      <c r="F1" s="40" t="s">
        <v>27</v>
      </c>
      <c r="G1" s="42" t="s">
        <v>26</v>
      </c>
      <c r="H1" s="42" t="s">
        <v>28</v>
      </c>
      <c r="I1" s="43" t="s">
        <v>29</v>
      </c>
      <c r="J1" s="42" t="s">
        <v>30</v>
      </c>
      <c r="K1" s="42" t="s">
        <v>31</v>
      </c>
      <c r="L1" s="42" t="s">
        <v>33</v>
      </c>
      <c r="M1" s="41" t="s">
        <v>197</v>
      </c>
      <c r="N1" s="41" t="s">
        <v>45</v>
      </c>
      <c r="O1" s="40" t="s">
        <v>52</v>
      </c>
      <c r="P1" s="40" t="s">
        <v>53</v>
      </c>
      <c r="Q1" s="40" t="s">
        <v>54</v>
      </c>
      <c r="R1" s="40" t="s">
        <v>55</v>
      </c>
      <c r="S1" s="40" t="s">
        <v>68</v>
      </c>
      <c r="T1" s="40" t="s">
        <v>70</v>
      </c>
      <c r="U1" s="40" t="s">
        <v>71</v>
      </c>
      <c r="V1" s="40" t="s">
        <v>72</v>
      </c>
      <c r="W1" s="40" t="s">
        <v>69</v>
      </c>
      <c r="X1" s="41" t="s">
        <v>22</v>
      </c>
      <c r="Y1" s="41" t="s">
        <v>57</v>
      </c>
      <c r="Z1" s="41" t="s">
        <v>32</v>
      </c>
      <c r="AA1" s="41" t="s">
        <v>90</v>
      </c>
      <c r="AB1" s="41" t="s">
        <v>133</v>
      </c>
      <c r="AC1" s="41" t="s">
        <v>34</v>
      </c>
      <c r="AD1" s="41" t="s">
        <v>91</v>
      </c>
      <c r="AE1" s="41" t="s">
        <v>134</v>
      </c>
      <c r="AF1" s="41" t="s">
        <v>47</v>
      </c>
      <c r="AG1" s="41" t="s">
        <v>48</v>
      </c>
      <c r="AH1" s="41" t="s">
        <v>46</v>
      </c>
      <c r="AI1" s="41" t="s">
        <v>49</v>
      </c>
      <c r="AJ1" s="41" t="s">
        <v>92</v>
      </c>
      <c r="AK1" s="41" t="s">
        <v>93</v>
      </c>
      <c r="AL1" s="41" t="s">
        <v>94</v>
      </c>
      <c r="AM1" s="41" t="s">
        <v>95</v>
      </c>
      <c r="AN1" s="41" t="s">
        <v>130</v>
      </c>
      <c r="AO1" s="41" t="s">
        <v>129</v>
      </c>
      <c r="AP1" s="41" t="s">
        <v>81</v>
      </c>
      <c r="AQ1" s="41" t="s">
        <v>89</v>
      </c>
      <c r="AR1" s="40" t="s">
        <v>131</v>
      </c>
      <c r="AS1" s="40" t="s">
        <v>132</v>
      </c>
      <c r="AT1" s="40" t="s">
        <v>80</v>
      </c>
      <c r="AU1" s="40" t="s">
        <v>228</v>
      </c>
      <c r="AV1" s="40" t="s">
        <v>229</v>
      </c>
      <c r="AW1" s="40" t="s">
        <v>230</v>
      </c>
      <c r="AX1" s="40" t="s">
        <v>136</v>
      </c>
      <c r="AY1" s="40" t="s">
        <v>135</v>
      </c>
      <c r="AZ1" s="40" t="s">
        <v>82</v>
      </c>
      <c r="BA1" s="40" t="s">
        <v>113</v>
      </c>
      <c r="BB1" s="56" t="s">
        <v>13</v>
      </c>
      <c r="BC1" s="57" t="s">
        <v>14</v>
      </c>
      <c r="BD1" s="58" t="s">
        <v>15</v>
      </c>
      <c r="BE1" s="59" t="s">
        <v>99</v>
      </c>
      <c r="BF1" s="59" t="s">
        <v>102</v>
      </c>
      <c r="BG1" s="59" t="s">
        <v>112</v>
      </c>
      <c r="BH1" s="59" t="s">
        <v>103</v>
      </c>
      <c r="BI1" s="59" t="s">
        <v>104</v>
      </c>
      <c r="BJ1" s="60" t="s">
        <v>105</v>
      </c>
      <c r="BK1" s="41" t="s">
        <v>4</v>
      </c>
      <c r="BL1" s="40" t="s">
        <v>5</v>
      </c>
      <c r="BM1" s="40" t="s">
        <v>6</v>
      </c>
      <c r="BN1" s="40" t="s">
        <v>3</v>
      </c>
      <c r="BO1" s="41" t="s">
        <v>16</v>
      </c>
      <c r="BP1" s="40" t="s">
        <v>10</v>
      </c>
      <c r="BQ1" s="40" t="s">
        <v>106</v>
      </c>
      <c r="BR1" s="40" t="s">
        <v>107</v>
      </c>
      <c r="BS1" s="40" t="s">
        <v>108</v>
      </c>
      <c r="BT1" s="40" t="s">
        <v>109</v>
      </c>
      <c r="BU1" s="40" t="s">
        <v>110</v>
      </c>
      <c r="BV1" s="40" t="s">
        <v>111</v>
      </c>
      <c r="BW1" s="40" t="s">
        <v>21</v>
      </c>
      <c r="BX1" s="68" t="s">
        <v>35</v>
      </c>
      <c r="BY1" s="40" t="s">
        <v>65</v>
      </c>
      <c r="BZ1" s="41" t="s">
        <v>66</v>
      </c>
      <c r="CA1" s="41" t="s">
        <v>67</v>
      </c>
      <c r="CB1" s="41" t="s">
        <v>84</v>
      </c>
      <c r="CC1" s="41" t="s">
        <v>85</v>
      </c>
      <c r="CD1" s="41" t="s">
        <v>86</v>
      </c>
      <c r="CE1" s="41" t="s">
        <v>87</v>
      </c>
      <c r="CF1" s="41" t="s">
        <v>88</v>
      </c>
      <c r="CG1" s="41" t="s">
        <v>221</v>
      </c>
      <c r="CH1" s="40" t="s">
        <v>244</v>
      </c>
      <c r="CI1" s="41" t="s">
        <v>234</v>
      </c>
      <c r="CJ1" s="41" t="s">
        <v>235</v>
      </c>
      <c r="CK1" s="41" t="s">
        <v>236</v>
      </c>
      <c r="CL1" s="41" t="s">
        <v>237</v>
      </c>
      <c r="CM1" s="41" t="s">
        <v>238</v>
      </c>
      <c r="CN1" s="41" t="s">
        <v>239</v>
      </c>
      <c r="CO1" s="41" t="s">
        <v>240</v>
      </c>
      <c r="CP1" s="41" t="s">
        <v>250</v>
      </c>
      <c r="CQ1" s="41" t="s">
        <v>256</v>
      </c>
    </row>
    <row r="2" spans="1:95" x14ac:dyDescent="0.2">
      <c r="A2" s="33" t="s">
        <v>182</v>
      </c>
      <c r="B2">
        <v>0</v>
      </c>
      <c r="C2">
        <v>0</v>
      </c>
      <c r="D2">
        <v>0.14622453056332399</v>
      </c>
      <c r="E2">
        <v>0.85377546943667504</v>
      </c>
      <c r="F2">
        <v>0.32737385776718297</v>
      </c>
      <c r="G2">
        <v>0.32737385776718297</v>
      </c>
      <c r="H2">
        <v>8.1069786878395306E-2</v>
      </c>
      <c r="I2">
        <v>8.6502298370246505E-2</v>
      </c>
      <c r="J2">
        <v>8.3742001966559398E-2</v>
      </c>
      <c r="K2">
        <v>0.165574582110116</v>
      </c>
      <c r="L2">
        <v>0.85252498389942299</v>
      </c>
      <c r="M2">
        <v>-1.85266469264683</v>
      </c>
      <c r="N2" s="21">
        <v>0</v>
      </c>
      <c r="O2">
        <v>1.0004707447083701</v>
      </c>
      <c r="P2">
        <v>0.98447575096558904</v>
      </c>
      <c r="Q2">
        <v>1.0123083472004699</v>
      </c>
      <c r="R2">
        <v>0.99091453392195294</v>
      </c>
      <c r="S2">
        <v>138.88000488281199</v>
      </c>
      <c r="T2" s="27">
        <f>IF(C2,P2,R2)</f>
        <v>0.99091453392195294</v>
      </c>
      <c r="U2" s="27">
        <f>IF(D2 = 0,O2,Q2)</f>
        <v>1.0123083472004699</v>
      </c>
      <c r="V2" s="39">
        <f>S2*T2^(1-N2)</f>
        <v>137.6182153095302</v>
      </c>
      <c r="W2" s="38">
        <f>S2*U2^(N2+1)</f>
        <v>140.58938820211259</v>
      </c>
      <c r="X2" s="44">
        <f>0.5 * (D2-MAX($D$3:$D$126))/(MIN($D$3:$D$126)-MAX($D$3:$D$126)) + 0.75</f>
        <v>1.1760941370767961</v>
      </c>
      <c r="Y2" s="44">
        <f>AVERAGE(D2, F2, G2, H2, I2, J2, K2)</f>
        <v>0.1739801307747153</v>
      </c>
      <c r="Z2" s="22">
        <f>AI2^N2</f>
        <v>1</v>
      </c>
      <c r="AA2" s="22">
        <f>(Z2+AB2)/2</f>
        <v>1</v>
      </c>
      <c r="AB2" s="22">
        <f>AM2^N2</f>
        <v>1</v>
      </c>
      <c r="AC2" s="22">
        <v>1</v>
      </c>
      <c r="AD2" s="22">
        <v>1</v>
      </c>
      <c r="AE2" s="22">
        <v>1</v>
      </c>
      <c r="AF2" s="22">
        <f>PERCENTILE($L$2:$L$126, 0.05)</f>
        <v>-0.10573411347504191</v>
      </c>
      <c r="AG2" s="22">
        <f>PERCENTILE($L$2:$L$126, 0.95)</f>
        <v>0.97680415159684475</v>
      </c>
      <c r="AH2" s="22">
        <f>MIN(MAX(L2,AF2), AG2)</f>
        <v>0.85252498389942299</v>
      </c>
      <c r="AI2" s="22">
        <f>AH2-$AH$127+1</f>
        <v>1.9582590973744649</v>
      </c>
      <c r="AJ2" s="22">
        <f>PERCENTILE($M$2:$M$126, 0.02)</f>
        <v>-2.6288582302280261</v>
      </c>
      <c r="AK2" s="22">
        <f>PERCENTILE($M$2:$M$126, 0.98)</f>
        <v>1.3004365594014071</v>
      </c>
      <c r="AL2" s="22">
        <f>MIN(MAX(M2,AJ2), AK2)</f>
        <v>-1.85266469264683</v>
      </c>
      <c r="AM2" s="22">
        <f>AL2-$AL$127 + 1</f>
        <v>1.7761935375811961</v>
      </c>
      <c r="AN2" s="46">
        <v>1</v>
      </c>
      <c r="AO2" s="46">
        <v>1</v>
      </c>
      <c r="AP2" s="51">
        <v>1</v>
      </c>
      <c r="AQ2" s="21">
        <v>1</v>
      </c>
      <c r="AR2" s="17">
        <f>(AI2^4)*AB2*AE2*AN2</f>
        <v>14.705527620067411</v>
      </c>
      <c r="AS2" s="17">
        <f>(AI2^4) *Z2*AC2*AO2</f>
        <v>14.705527620067411</v>
      </c>
      <c r="AT2" s="17">
        <f>(AM2^4)*AA2*AP2*AQ2</f>
        <v>9.9531635960211435</v>
      </c>
      <c r="AU2" s="17">
        <f t="shared" ref="AU2:AW4" si="0">MIN(AR2, 0.05*AR$127)</f>
        <v>14.705527620067411</v>
      </c>
      <c r="AV2" s="17">
        <f t="shared" si="0"/>
        <v>14.705527620067411</v>
      </c>
      <c r="AW2" s="17">
        <f t="shared" si="0"/>
        <v>9.9531635960211435</v>
      </c>
      <c r="AX2" s="14">
        <f>AU2/$AU$127</f>
        <v>1.8776650645855618E-2</v>
      </c>
      <c r="AY2" s="14">
        <f>AV2/$AV$127</f>
        <v>1.7279726743900388E-2</v>
      </c>
      <c r="AZ2" s="67">
        <f>AW2/$AW$127</f>
        <v>8.3618420624691529E-4</v>
      </c>
      <c r="BA2" s="21">
        <f>N2</f>
        <v>0</v>
      </c>
      <c r="BB2" s="66">
        <v>2222</v>
      </c>
      <c r="BC2" s="15">
        <f>$D$133*AX2</f>
        <v>2239.0029296144071</v>
      </c>
      <c r="BD2" s="19">
        <f>BC2-BB2</f>
        <v>17.002929614407094</v>
      </c>
      <c r="BE2" s="53">
        <f>BD2*IF($BD$127 &gt; 0, (BD2&gt;0), (BD2&lt;0))</f>
        <v>17.002929614407094</v>
      </c>
      <c r="BF2" s="61">
        <f>BE2/$BE$127</f>
        <v>8.445445087339853E-4</v>
      </c>
      <c r="BG2" s="62">
        <f>BF2*$BD$127</f>
        <v>1.1443578093345421</v>
      </c>
      <c r="BH2" s="63">
        <f>(IF(BG2 &gt; 0, V2, W2))</f>
        <v>137.6182153095302</v>
      </c>
      <c r="BI2" s="46">
        <f>BG2/BH2</f>
        <v>8.3154530580174888E-3</v>
      </c>
      <c r="BJ2" s="64">
        <f>BB2/BC2</f>
        <v>0.99240602618714069</v>
      </c>
      <c r="BK2" s="66">
        <v>0</v>
      </c>
      <c r="BL2" s="66">
        <v>5555</v>
      </c>
      <c r="BM2" s="66">
        <v>0</v>
      </c>
      <c r="BN2" s="10">
        <f>SUM(BK2:BM2)</f>
        <v>5555</v>
      </c>
      <c r="BO2" s="15">
        <f>AY2*$D$132</f>
        <v>3065.6308810888554</v>
      </c>
      <c r="BP2" s="9">
        <f>BO2-BN2</f>
        <v>-2489.3691189111446</v>
      </c>
      <c r="BQ2" s="53">
        <f>BP2*IF($BP$127 &gt; 0, (BP2&gt;0), (BP2&lt;0))</f>
        <v>0</v>
      </c>
      <c r="BR2" s="7">
        <f>BQ2/$BQ$127</f>
        <v>0</v>
      </c>
      <c r="BS2" s="62">
        <f>BR2*$BP$127</f>
        <v>0</v>
      </c>
      <c r="BT2" s="48">
        <f>IF(BS2&gt;0,V2,W2)</f>
        <v>140.58938820211259</v>
      </c>
      <c r="BU2" s="46">
        <f>BS2/BT2</f>
        <v>0</v>
      </c>
      <c r="BV2" s="64">
        <f>BN2/BO2</f>
        <v>1.8120250661185167</v>
      </c>
      <c r="BW2" s="16">
        <f t="shared" ref="BW2:BX4" si="1">BB2+BN2+BY2</f>
        <v>7777</v>
      </c>
      <c r="BX2" s="69">
        <f t="shared" si="1"/>
        <v>5313.0324448708061</v>
      </c>
      <c r="BY2" s="66">
        <v>0</v>
      </c>
      <c r="BZ2" s="15">
        <f>AZ2*$D$135</f>
        <v>8.3986341675440173</v>
      </c>
      <c r="CA2" s="37">
        <f>BZ2-BY2</f>
        <v>8.3986341675440173</v>
      </c>
      <c r="CB2" s="54">
        <f>CA2*(CA2&lt;&gt;0)</f>
        <v>8.3986341675440173</v>
      </c>
      <c r="CC2" s="26">
        <f>CB2/$CB$127</f>
        <v>2.6163969369296038E-3</v>
      </c>
      <c r="CD2" s="47">
        <f>CC2 * $CA$127</f>
        <v>8.3986341675440173</v>
      </c>
      <c r="CE2" s="48">
        <f>IF(CD2&gt;0, V2, W2)</f>
        <v>137.6182153095302</v>
      </c>
      <c r="CF2" s="65">
        <f>CD2/CE2</f>
        <v>6.1028506645387393E-2</v>
      </c>
      <c r="CG2" t="s">
        <v>222</v>
      </c>
      <c r="CH2" s="66">
        <v>0</v>
      </c>
      <c r="CI2" s="15">
        <f>AZ2*$CH$130</f>
        <v>7.7790216707150526</v>
      </c>
      <c r="CJ2" s="37">
        <f>CI2-CH2</f>
        <v>7.7790216707150526</v>
      </c>
      <c r="CK2" s="54">
        <f>CJ2*(CJ2&lt;&gt;0)</f>
        <v>7.7790216707150526</v>
      </c>
      <c r="CL2" s="26">
        <f>CK2/$CK$127</f>
        <v>1.2103659048879809E-3</v>
      </c>
      <c r="CM2" s="47">
        <f>CL2 * $CJ$127</f>
        <v>7.7790216707150535</v>
      </c>
      <c r="CN2" s="48">
        <f>IF(CD2&gt;0,V2,W2)</f>
        <v>137.6182153095302</v>
      </c>
      <c r="CO2" s="65">
        <f>CM2/CN2</f>
        <v>5.6526104870772496E-2</v>
      </c>
      <c r="CP2" s="70">
        <f>N2</f>
        <v>0</v>
      </c>
      <c r="CQ2" s="1">
        <f>BW2+BY2</f>
        <v>7777</v>
      </c>
    </row>
    <row r="3" spans="1:95" x14ac:dyDescent="0.2">
      <c r="A3" s="25" t="s">
        <v>183</v>
      </c>
      <c r="B3">
        <v>1</v>
      </c>
      <c r="C3">
        <v>1</v>
      </c>
      <c r="D3">
        <v>0.96364362764682299</v>
      </c>
      <c r="E3">
        <v>3.6356372353176201E-2</v>
      </c>
      <c r="F3">
        <v>0.78863726658720701</v>
      </c>
      <c r="G3">
        <v>0.78863726658720701</v>
      </c>
      <c r="H3">
        <v>0.826577517760133</v>
      </c>
      <c r="I3">
        <v>0.81111575428332605</v>
      </c>
      <c r="J3">
        <v>0.81881014087006099</v>
      </c>
      <c r="K3">
        <v>0.80358209994352803</v>
      </c>
      <c r="L3">
        <v>0.94814719312320195</v>
      </c>
      <c r="M3">
        <v>-0.73774459825815697</v>
      </c>
      <c r="N3" s="21">
        <v>0</v>
      </c>
      <c r="O3">
        <v>1.01890776220801</v>
      </c>
      <c r="P3">
        <v>0.99570753899416098</v>
      </c>
      <c r="Q3">
        <v>0.99975698382671296</v>
      </c>
      <c r="R3">
        <v>0.99066049254212496</v>
      </c>
      <c r="S3">
        <v>373.63000488281199</v>
      </c>
      <c r="T3" s="27">
        <f>IF(C3,P3,R3)</f>
        <v>0.99570753899416098</v>
      </c>
      <c r="U3" s="27">
        <f>IF(D3 = 0,O3,Q3)</f>
        <v>0.99975698382671296</v>
      </c>
      <c r="V3" s="39">
        <f>S3*T3^(1-N3)</f>
        <v>372.02621265624106</v>
      </c>
      <c r="W3" s="38">
        <f>S3*U3^(N3+1)</f>
        <v>373.53920674880015</v>
      </c>
      <c r="X3" s="44">
        <f>0.5 * (D3-MAX($D$3:$D$126))/(MIN($D$3:$D$126)-MAX($D$3:$D$126)) + 0.75</f>
        <v>0.75371593724194919</v>
      </c>
      <c r="Y3" s="44">
        <f>AVERAGE(D3, F3, G3, H3, I3, J3, K3)</f>
        <v>0.82871481052546925</v>
      </c>
      <c r="Z3" s="22">
        <f>AI3^N3</f>
        <v>1</v>
      </c>
      <c r="AA3" s="22">
        <f>(Z3+AB3)/2</f>
        <v>1</v>
      </c>
      <c r="AB3" s="22">
        <f>AM3^N3</f>
        <v>1</v>
      </c>
      <c r="AC3" s="22">
        <v>1</v>
      </c>
      <c r="AD3" s="22">
        <v>1</v>
      </c>
      <c r="AE3" s="22">
        <v>1</v>
      </c>
      <c r="AF3" s="22">
        <f>PERCENTILE($L$2:$L$126, 0.05)</f>
        <v>-0.10573411347504191</v>
      </c>
      <c r="AG3" s="22">
        <f>PERCENTILE($L$2:$L$126, 0.95)</f>
        <v>0.97680415159684475</v>
      </c>
      <c r="AH3" s="22">
        <f>MIN(MAX(L3,AF3), AG3)</f>
        <v>0.94814719312320195</v>
      </c>
      <c r="AI3" s="22">
        <f>AH3-$AH$127+1</f>
        <v>2.0538813065982438</v>
      </c>
      <c r="AJ3" s="22">
        <f>PERCENTILE($M$2:$M$126, 0.02)</f>
        <v>-2.6288582302280261</v>
      </c>
      <c r="AK3" s="22">
        <f>PERCENTILE($M$2:$M$126, 0.98)</f>
        <v>1.3004365594014071</v>
      </c>
      <c r="AL3" s="22">
        <f>MIN(MAX(M3,AJ3), AK3)</f>
        <v>-0.73774459825815697</v>
      </c>
      <c r="AM3" s="22">
        <f>AL3-$AL$127 + 1</f>
        <v>2.8911136319698691</v>
      </c>
      <c r="AN3" s="46">
        <v>1</v>
      </c>
      <c r="AO3" s="46">
        <v>1</v>
      </c>
      <c r="AP3" s="51">
        <v>1</v>
      </c>
      <c r="AQ3" s="21">
        <v>1</v>
      </c>
      <c r="AR3" s="17">
        <f>(AI3^4)*AB3*AE3*AN3</f>
        <v>17.795138348109589</v>
      </c>
      <c r="AS3" s="17">
        <f>(AI3^4) *Z3*AC3*AO3</f>
        <v>17.795138348109589</v>
      </c>
      <c r="AT3" s="17">
        <f>(AM3^4)*AA3*AP3*AQ3</f>
        <v>69.865158048472381</v>
      </c>
      <c r="AU3" s="17">
        <f t="shared" si="0"/>
        <v>17.795138348109589</v>
      </c>
      <c r="AV3" s="17">
        <f t="shared" si="0"/>
        <v>17.795138348109589</v>
      </c>
      <c r="AW3" s="17">
        <f t="shared" si="0"/>
        <v>69.865158048472381</v>
      </c>
      <c r="AX3" s="14">
        <f>AU3/$AU$127</f>
        <v>2.2721598611746396E-2</v>
      </c>
      <c r="AY3" s="14">
        <f>AV3/$AV$127</f>
        <v>2.0910173097470071E-2</v>
      </c>
      <c r="AZ3" s="67">
        <f>AW3/$AW$127</f>
        <v>5.8695048226104791E-3</v>
      </c>
      <c r="BA3" s="21">
        <f>N3</f>
        <v>0</v>
      </c>
      <c r="BB3" s="66">
        <v>2242</v>
      </c>
      <c r="BC3" s="15">
        <f>$D$133*AX3</f>
        <v>2709.4143048590872</v>
      </c>
      <c r="BD3" s="19">
        <f>BC3-BB3</f>
        <v>467.41430485908722</v>
      </c>
      <c r="BE3" s="53">
        <f>BD3*IF($BD$127 &gt; 0, (BD3&gt;0), (BD3&lt;0))</f>
        <v>467.41430485908722</v>
      </c>
      <c r="BF3" s="61">
        <f>BE3/$BE$127</f>
        <v>2.321671579102284E-2</v>
      </c>
      <c r="BG3" s="62">
        <f>BF3*$BD$127</f>
        <v>31.458649896835727</v>
      </c>
      <c r="BH3" s="63">
        <f>(IF(BG3 &gt; 0, V3, W3))</f>
        <v>372.02621265624106</v>
      </c>
      <c r="BI3" s="46">
        <f>BG3/BH3</f>
        <v>8.4560304695261046E-2</v>
      </c>
      <c r="BJ3" s="64">
        <f>BB3/BC3</f>
        <v>0.82748511218058374</v>
      </c>
      <c r="BK3" s="66">
        <v>1495</v>
      </c>
      <c r="BL3" s="66">
        <v>4857</v>
      </c>
      <c r="BM3" s="66">
        <v>0</v>
      </c>
      <c r="BN3" s="10">
        <f>SUM(BK3:BM3)</f>
        <v>6352</v>
      </c>
      <c r="BO3" s="15">
        <f>AY3*$D$132</f>
        <v>3709.7156295683603</v>
      </c>
      <c r="BP3" s="9">
        <f>BO3-BN3</f>
        <v>-2642.2843704316397</v>
      </c>
      <c r="BQ3" s="53">
        <f>BP3*IF($BP$127 &gt; 0, (BP3&gt;0), (BP3&lt;0))</f>
        <v>0</v>
      </c>
      <c r="BR3" s="7">
        <f>BQ3/$BQ$127</f>
        <v>0</v>
      </c>
      <c r="BS3" s="62">
        <f>BR3*$BP$127</f>
        <v>0</v>
      </c>
      <c r="BT3" s="48">
        <f>IF(BS3&gt;0,V3,W3)</f>
        <v>373.53920674880015</v>
      </c>
      <c r="BU3" s="46">
        <f>BS3/BT3</f>
        <v>0</v>
      </c>
      <c r="BV3" s="64">
        <f>BN3/BO3</f>
        <v>1.7122606243376881</v>
      </c>
      <c r="BW3" s="16">
        <f t="shared" si="1"/>
        <v>8594</v>
      </c>
      <c r="BX3" s="69">
        <f t="shared" si="1"/>
        <v>6478.083240865747</v>
      </c>
      <c r="BY3" s="66">
        <v>0</v>
      </c>
      <c r="BZ3" s="15">
        <f>AZ3*$D$135</f>
        <v>58.953306438299649</v>
      </c>
      <c r="CA3" s="37">
        <f>BZ3-BY3</f>
        <v>58.953306438299649</v>
      </c>
      <c r="CB3" s="54">
        <f>CA3*(CA3&lt;&gt;0)</f>
        <v>58.953306438299649</v>
      </c>
      <c r="CC3" s="26">
        <f>CB3/$CB$127</f>
        <v>1.8365516024392438E-2</v>
      </c>
      <c r="CD3" s="47">
        <f>CC3 * $CA$127</f>
        <v>58.953306438299649</v>
      </c>
      <c r="CE3" s="48">
        <f>IF(CD3&gt;0, V3, W3)</f>
        <v>372.02621265624106</v>
      </c>
      <c r="CF3" s="65">
        <f>CD3/CE3</f>
        <v>0.15846546407947218</v>
      </c>
      <c r="CG3" t="s">
        <v>222</v>
      </c>
      <c r="CH3" s="66">
        <v>0</v>
      </c>
      <c r="CI3" s="15">
        <f>AZ3*$CH$130</f>
        <v>54.604003364745289</v>
      </c>
      <c r="CJ3" s="37">
        <f>CI3-CH3</f>
        <v>54.604003364745289</v>
      </c>
      <c r="CK3" s="54">
        <f>CJ3*(CJ3&lt;&gt;0)</f>
        <v>54.604003364745289</v>
      </c>
      <c r="CL3" s="26">
        <f>CK3/$CK$127</f>
        <v>8.4960328869994224E-3</v>
      </c>
      <c r="CM3" s="47">
        <f>CL3 * $CJ$127</f>
        <v>54.604003364745289</v>
      </c>
      <c r="CN3" s="48">
        <f>IF(CD3&gt;0,V3,W3)</f>
        <v>372.02621265624106</v>
      </c>
      <c r="CO3" s="65">
        <f>CM3/CN3</f>
        <v>0.14677461293621366</v>
      </c>
      <c r="CP3" s="70">
        <f>N3</f>
        <v>0</v>
      </c>
      <c r="CQ3" s="1">
        <f>BW3+BY3</f>
        <v>8594</v>
      </c>
    </row>
    <row r="4" spans="1:95" x14ac:dyDescent="0.2">
      <c r="A4" s="25" t="s">
        <v>184</v>
      </c>
      <c r="B4">
        <v>0</v>
      </c>
      <c r="C4">
        <v>0</v>
      </c>
      <c r="D4">
        <v>5.5913978494623602E-2</v>
      </c>
      <c r="E4">
        <v>0.94408602150537602</v>
      </c>
      <c r="F4">
        <v>2.5052192066805801E-2</v>
      </c>
      <c r="G4">
        <v>2.5052192066805801E-2</v>
      </c>
      <c r="H4">
        <v>0.518309859154929</v>
      </c>
      <c r="I4">
        <v>8.1690140845070397E-2</v>
      </c>
      <c r="J4">
        <v>0.20576881541126299</v>
      </c>
      <c r="K4">
        <v>7.1798049312234796E-2</v>
      </c>
      <c r="L4">
        <v>-0.119434946922098</v>
      </c>
      <c r="M4">
        <v>-2.1593614328130202</v>
      </c>
      <c r="N4" s="21">
        <v>0</v>
      </c>
      <c r="O4">
        <v>1.00013578378194</v>
      </c>
      <c r="P4">
        <v>0.98317444280376698</v>
      </c>
      <c r="Q4">
        <v>1.0129695828963901</v>
      </c>
      <c r="R4">
        <v>0.98665226150660901</v>
      </c>
      <c r="S4">
        <v>92.019996643066406</v>
      </c>
      <c r="T4" s="27">
        <f>IF(C4,P4,R4)</f>
        <v>0.98665226150660901</v>
      </c>
      <c r="U4" s="27">
        <f>IF(D4 = 0,O4,Q4)</f>
        <v>1.0129695828963901</v>
      </c>
      <c r="V4" s="39">
        <f>S4*T4^(1-N4)</f>
        <v>90.791737791712038</v>
      </c>
      <c r="W4" s="38">
        <f>S4*U4^(N4+1)</f>
        <v>93.213457617654186</v>
      </c>
      <c r="X4" s="44">
        <f>0.5 * (D4-MAX($D$3:$D$126))/(MIN($D$3:$D$126)-MAX($D$3:$D$126)) + 0.75</f>
        <v>1.222759560658125</v>
      </c>
      <c r="Y4" s="44">
        <f>AVERAGE(D4, F4, G4, H4, I4, J4, K4)</f>
        <v>0.14051217533596178</v>
      </c>
      <c r="Z4" s="22">
        <f>AI4^N4</f>
        <v>1</v>
      </c>
      <c r="AA4" s="22">
        <f>(Z4+AB4)/2</f>
        <v>1</v>
      </c>
      <c r="AB4" s="22">
        <f>AM4^N4</f>
        <v>1</v>
      </c>
      <c r="AC4" s="22">
        <v>1</v>
      </c>
      <c r="AD4" s="22">
        <v>1</v>
      </c>
      <c r="AE4" s="22">
        <v>1</v>
      </c>
      <c r="AF4" s="22">
        <f>PERCENTILE($L$2:$L$126, 0.05)</f>
        <v>-0.10573411347504191</v>
      </c>
      <c r="AG4" s="22">
        <f>PERCENTILE($L$2:$L$126, 0.95)</f>
        <v>0.97680415159684475</v>
      </c>
      <c r="AH4" s="22">
        <f>MIN(MAX(L4,AF4), AG4)</f>
        <v>-0.10573411347504191</v>
      </c>
      <c r="AI4" s="22">
        <f>AH4-$AH$127+1</f>
        <v>1</v>
      </c>
      <c r="AJ4" s="22">
        <f>PERCENTILE($M$2:$M$126, 0.02)</f>
        <v>-2.6288582302280261</v>
      </c>
      <c r="AK4" s="22">
        <f>PERCENTILE($M$2:$M$126, 0.98)</f>
        <v>1.3004365594014071</v>
      </c>
      <c r="AL4" s="22">
        <f>MIN(MAX(M4,AJ4), AK4)</f>
        <v>-2.1593614328130202</v>
      </c>
      <c r="AM4" s="22">
        <f>AL4-$AL$127 + 1</f>
        <v>1.4694967974150059</v>
      </c>
      <c r="AN4" s="46">
        <v>1</v>
      </c>
      <c r="AO4" s="46">
        <v>1</v>
      </c>
      <c r="AP4" s="51">
        <v>1</v>
      </c>
      <c r="AQ4" s="21">
        <v>1</v>
      </c>
      <c r="AR4" s="17">
        <f>(AI4^4)*AB4*AE4*AN4</f>
        <v>1</v>
      </c>
      <c r="AS4" s="17">
        <f>(AI4^4) *Z4*AC4*AO4</f>
        <v>1</v>
      </c>
      <c r="AT4" s="17">
        <f>(AM4^4)*AA4*AP4*AQ4</f>
        <v>4.6630983539170527</v>
      </c>
      <c r="AU4" s="17">
        <f t="shared" si="0"/>
        <v>1</v>
      </c>
      <c r="AV4" s="17">
        <f t="shared" si="0"/>
        <v>1</v>
      </c>
      <c r="AW4" s="17">
        <f t="shared" si="0"/>
        <v>4.6630983539170527</v>
      </c>
      <c r="AX4" s="14">
        <f>AU4/$AU$127</f>
        <v>1.2768430437159347E-3</v>
      </c>
      <c r="AY4" s="14">
        <f>AV4/$AV$127</f>
        <v>1.1750497629422138E-3</v>
      </c>
      <c r="AZ4" s="67">
        <f>AW4/$AW$127</f>
        <v>3.9175576268837457E-4</v>
      </c>
      <c r="BA4" s="21">
        <f>N4</f>
        <v>0</v>
      </c>
      <c r="BB4" s="66">
        <v>184</v>
      </c>
      <c r="BC4" s="15">
        <f>$D$133*AX4</f>
        <v>152.25587190486291</v>
      </c>
      <c r="BD4" s="19">
        <f>BC4-BB4</f>
        <v>-31.744128095137086</v>
      </c>
      <c r="BE4" s="53">
        <f>BD4*IF($BD$127 &gt; 0, (BD4&gt;0), (BD4&lt;0))</f>
        <v>0</v>
      </c>
      <c r="BF4" s="61">
        <f>BE4/$BE$127</f>
        <v>0</v>
      </c>
      <c r="BG4" s="62">
        <f>BF4*$BD$127</f>
        <v>0</v>
      </c>
      <c r="BH4" s="63">
        <f>(IF(BG4 &gt; 0, V4, W4))</f>
        <v>93.213457617654186</v>
      </c>
      <c r="BI4" s="46">
        <f>BG4/BH4</f>
        <v>0</v>
      </c>
      <c r="BJ4" s="64">
        <f>BB4/BC4</f>
        <v>1.208491979310804</v>
      </c>
      <c r="BK4" s="66">
        <v>0</v>
      </c>
      <c r="BL4" s="66">
        <v>460</v>
      </c>
      <c r="BM4" s="66">
        <v>0</v>
      </c>
      <c r="BN4" s="10">
        <f>SUM(BK4:BM4)</f>
        <v>460</v>
      </c>
      <c r="BO4" s="15">
        <f>AY4*$D$132</f>
        <v>208.46792854310402</v>
      </c>
      <c r="BP4" s="9">
        <f>BO4-BN4</f>
        <v>-251.53207145689598</v>
      </c>
      <c r="BQ4" s="53">
        <f>BP4*IF($BP$127 &gt; 0, (BP4&gt;0), (BP4&lt;0))</f>
        <v>0</v>
      </c>
      <c r="BR4" s="7">
        <f>BQ4/$BQ$127</f>
        <v>0</v>
      </c>
      <c r="BS4" s="62">
        <f>BR4*$BP$127</f>
        <v>0</v>
      </c>
      <c r="BT4" s="48">
        <f>IF(BS4&gt;0,V4,W4)</f>
        <v>93.213457617654186</v>
      </c>
      <c r="BU4" s="46">
        <f>BS4/BT4</f>
        <v>0</v>
      </c>
      <c r="BV4" s="64">
        <f>BN4/BO4</f>
        <v>2.206574427130108</v>
      </c>
      <c r="BW4" s="16">
        <f t="shared" si="1"/>
        <v>644</v>
      </c>
      <c r="BX4" s="69">
        <f t="shared" si="1"/>
        <v>364.65859532840898</v>
      </c>
      <c r="BY4" s="66">
        <v>0</v>
      </c>
      <c r="BZ4" s="15">
        <f>AZ4*$D$135</f>
        <v>3.9347948804420341</v>
      </c>
      <c r="CA4" s="37">
        <f>BZ4-BY4</f>
        <v>3.9347948804420341</v>
      </c>
      <c r="CB4" s="54">
        <f>CA4*(CA4&lt;&gt;0)</f>
        <v>3.9347948804420341</v>
      </c>
      <c r="CC4" s="26">
        <f>CB4/$CB$127</f>
        <v>1.2257927976454951E-3</v>
      </c>
      <c r="CD4" s="47">
        <f>CC4 * $CA$127</f>
        <v>3.9347948804420341</v>
      </c>
      <c r="CE4" s="48">
        <f>IF(CD4&gt;0, V4, W4)</f>
        <v>90.791737791712038</v>
      </c>
      <c r="CF4" s="65">
        <f>CD4/CE4</f>
        <v>4.3338688917585882E-2</v>
      </c>
      <c r="CG4" t="s">
        <v>222</v>
      </c>
      <c r="CH4" s="66">
        <v>0</v>
      </c>
      <c r="CI4" s="15">
        <f>AZ4*$CH$130</f>
        <v>3.6445038602899484</v>
      </c>
      <c r="CJ4" s="37">
        <f>CI4-CH4</f>
        <v>3.6445038602899484</v>
      </c>
      <c r="CK4" s="54">
        <f>CJ4*(CJ4&lt;&gt;0)</f>
        <v>3.6445038602899484</v>
      </c>
      <c r="CL4" s="26">
        <f>CK4/$CK$127</f>
        <v>5.6706143772988153E-4</v>
      </c>
      <c r="CM4" s="47">
        <f>CL4 * $CJ$127</f>
        <v>3.6445038602899484</v>
      </c>
      <c r="CN4" s="48">
        <f>IF(CD4&gt;0,V4,W4)</f>
        <v>90.791737791712038</v>
      </c>
      <c r="CO4" s="65">
        <f>CM4/CN4</f>
        <v>4.0141360314645706E-2</v>
      </c>
      <c r="CP4" s="70">
        <f>N4</f>
        <v>0</v>
      </c>
      <c r="CQ4" s="1">
        <f>BW4+BY4</f>
        <v>644</v>
      </c>
    </row>
    <row r="5" spans="1:95" x14ac:dyDescent="0.2">
      <c r="A5" s="25" t="s">
        <v>273</v>
      </c>
      <c r="I5"/>
      <c r="N5" s="21"/>
      <c r="T5" s="27"/>
      <c r="U5" s="27"/>
      <c r="V5" s="39"/>
      <c r="W5" s="38"/>
      <c r="X5" s="44"/>
      <c r="Y5" s="44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46"/>
      <c r="AO5" s="46"/>
      <c r="AP5" s="51"/>
      <c r="AQ5" s="21"/>
      <c r="AR5" s="17"/>
      <c r="AS5" s="17"/>
      <c r="AT5" s="17"/>
      <c r="AU5" s="17"/>
      <c r="AV5" s="17"/>
      <c r="AW5" s="17"/>
      <c r="AX5" s="14"/>
      <c r="AY5" s="14"/>
      <c r="AZ5" s="67"/>
      <c r="BA5" s="21"/>
      <c r="BB5" s="66"/>
      <c r="BC5" s="15"/>
      <c r="BD5" s="19"/>
      <c r="BE5" s="53"/>
      <c r="BF5" s="61"/>
      <c r="BG5" s="62"/>
      <c r="BH5" s="63"/>
      <c r="BI5" s="46"/>
      <c r="BJ5" s="64"/>
      <c r="BK5" s="66"/>
      <c r="BL5" s="66"/>
      <c r="BM5" s="66"/>
      <c r="BN5" s="10"/>
      <c r="BO5" s="15"/>
      <c r="BP5" s="9"/>
      <c r="BQ5" s="53"/>
      <c r="BR5" s="7"/>
      <c r="BS5" s="62"/>
      <c r="BT5" s="48"/>
      <c r="BU5" s="46"/>
      <c r="BV5" s="64"/>
      <c r="BW5" s="16"/>
      <c r="BX5" s="69"/>
      <c r="BY5" s="66"/>
      <c r="BZ5" s="15"/>
      <c r="CA5" s="37"/>
      <c r="CB5" s="54"/>
      <c r="CC5" s="26"/>
      <c r="CD5" s="47"/>
      <c r="CE5" s="48"/>
      <c r="CF5" s="65"/>
      <c r="CH5" s="66"/>
      <c r="CI5" s="15"/>
      <c r="CJ5" s="37"/>
      <c r="CK5" s="54"/>
      <c r="CL5" s="26"/>
      <c r="CM5" s="47"/>
      <c r="CN5" s="48"/>
      <c r="CO5" s="65"/>
      <c r="CP5" s="70"/>
      <c r="CQ5" s="1"/>
    </row>
    <row r="6" spans="1:95" x14ac:dyDescent="0.2">
      <c r="A6" s="25" t="s">
        <v>262</v>
      </c>
      <c r="B6">
        <v>1</v>
      </c>
      <c r="C6">
        <v>0</v>
      </c>
      <c r="D6">
        <v>0.109468637634838</v>
      </c>
      <c r="E6">
        <v>0.89053136236516095</v>
      </c>
      <c r="F6">
        <v>0.51132300357568505</v>
      </c>
      <c r="G6">
        <v>0.51132300357568505</v>
      </c>
      <c r="H6">
        <v>6.35185959047221E-2</v>
      </c>
      <c r="I6">
        <v>5.5996656916005E-2</v>
      </c>
      <c r="J6">
        <v>5.96391567903427E-2</v>
      </c>
      <c r="K6">
        <v>0.17462781216278001</v>
      </c>
      <c r="L6">
        <v>0.75241423748406</v>
      </c>
      <c r="M6">
        <v>-1.94022136560502</v>
      </c>
      <c r="N6" s="21">
        <v>0</v>
      </c>
      <c r="O6">
        <v>1.00078898731743</v>
      </c>
      <c r="P6">
        <v>0.99031426185728499</v>
      </c>
      <c r="Q6">
        <v>1.00905045718369</v>
      </c>
      <c r="R6">
        <v>0.99174179116815597</v>
      </c>
      <c r="S6">
        <v>256.88000488281199</v>
      </c>
      <c r="T6" s="27">
        <f t="shared" ref="T6:T37" si="2">IF(C6,P6,R6)</f>
        <v>0.99174179116815597</v>
      </c>
      <c r="U6" s="27">
        <f t="shared" ref="U6:U37" si="3">IF(D6 = 0,O6,Q6)</f>
        <v>1.00905045718369</v>
      </c>
      <c r="V6" s="39">
        <f t="shared" ref="V6:V37" si="4">S6*T6^(1-N6)</f>
        <v>254.75863615776461</v>
      </c>
      <c r="W6" s="38">
        <f t="shared" ref="W6:W37" si="5">S6*U6^(N6+1)</f>
        <v>259.20488636834995</v>
      </c>
      <c r="X6" s="44">
        <f t="shared" ref="X6:X37" si="6">0.5 * (D6-MAX($D$3:$D$126))/(MIN($D$3:$D$126)-MAX($D$3:$D$126)) + 0.75</f>
        <v>1.1950867052023122</v>
      </c>
      <c r="Y6" s="44">
        <f t="shared" ref="Y6:Y37" si="7">AVERAGE(D6, F6, G6, H6, I6, J6, K6)</f>
        <v>0.21227098093715116</v>
      </c>
      <c r="Z6" s="22">
        <f t="shared" ref="Z6:Z37" si="8">AI6^N6</f>
        <v>1</v>
      </c>
      <c r="AA6" s="22">
        <f t="shared" ref="AA6:AA37" si="9">(Z6+AB6)/2</f>
        <v>1</v>
      </c>
      <c r="AB6" s="22">
        <f t="shared" ref="AB6:AB37" si="10">AM6^N6</f>
        <v>1</v>
      </c>
      <c r="AC6" s="22">
        <v>1</v>
      </c>
      <c r="AD6" s="22">
        <v>1</v>
      </c>
      <c r="AE6" s="22">
        <v>1</v>
      </c>
      <c r="AF6" s="22">
        <f t="shared" ref="AF6:AF37" si="11">PERCENTILE($L$2:$L$126, 0.05)</f>
        <v>-0.10573411347504191</v>
      </c>
      <c r="AG6" s="22">
        <f t="shared" ref="AG6:AG37" si="12">PERCENTILE($L$2:$L$126, 0.95)</f>
        <v>0.97680415159684475</v>
      </c>
      <c r="AH6" s="22">
        <f t="shared" ref="AH6:AH37" si="13">MIN(MAX(L6,AF6), AG6)</f>
        <v>0.75241423748406</v>
      </c>
      <c r="AI6" s="22">
        <f t="shared" ref="AI6:AI37" si="14">AH6-$AH$127+1</f>
        <v>1.8581483509591019</v>
      </c>
      <c r="AJ6" s="22">
        <f t="shared" ref="AJ6:AJ37" si="15">PERCENTILE($M$2:$M$126, 0.02)</f>
        <v>-2.6288582302280261</v>
      </c>
      <c r="AK6" s="22">
        <f t="shared" ref="AK6:AK37" si="16">PERCENTILE($M$2:$M$126, 0.98)</f>
        <v>1.3004365594014071</v>
      </c>
      <c r="AL6" s="22">
        <f t="shared" ref="AL6:AL37" si="17">MIN(MAX(M6,AJ6), AK6)</f>
        <v>-1.94022136560502</v>
      </c>
      <c r="AM6" s="22">
        <f t="shared" ref="AM6:AM37" si="18">AL6-$AL$127 + 1</f>
        <v>1.6886368646230061</v>
      </c>
      <c r="AN6" s="46">
        <v>1</v>
      </c>
      <c r="AO6" s="71">
        <v>0</v>
      </c>
      <c r="AP6" s="51">
        <v>1</v>
      </c>
      <c r="AQ6" s="21">
        <v>2</v>
      </c>
      <c r="AR6" s="17">
        <f t="shared" ref="AR6:AR37" si="19">(AI6^4)*AB6*AE6*AN6</f>
        <v>11.921242902609446</v>
      </c>
      <c r="AS6" s="17">
        <f t="shared" ref="AS6:AS37" si="20">(AI6^4) *Z6*AC6*AO6</f>
        <v>0</v>
      </c>
      <c r="AT6" s="17">
        <f t="shared" ref="AT6:AT37" si="21">(AM6^4)*AA6*AP6*AQ6</f>
        <v>16.262041317252262</v>
      </c>
      <c r="AU6" s="17">
        <f t="shared" ref="AU6:AU37" si="22">MIN(AR6, 0.05*AR$127)</f>
        <v>11.921242902609446</v>
      </c>
      <c r="AV6" s="17">
        <f t="shared" ref="AV6:AV37" si="23">MIN(AS6, 0.05*AS$127)</f>
        <v>0</v>
      </c>
      <c r="AW6" s="17">
        <f t="shared" ref="AW6:AW37" si="24">MIN(AT6, 0.05*AT$127)</f>
        <v>16.262041317252262</v>
      </c>
      <c r="AX6" s="14">
        <f t="shared" ref="AX6:AX37" si="25">AU6/$AU$127</f>
        <v>1.5221556072644828E-2</v>
      </c>
      <c r="AY6" s="14">
        <f t="shared" ref="AY6:AY37" si="26">AV6/$AV$127</f>
        <v>0</v>
      </c>
      <c r="AZ6" s="67">
        <f t="shared" ref="AZ6:AZ37" si="27">AW6/$AW$127</f>
        <v>1.3662050241248979E-3</v>
      </c>
      <c r="BA6" s="21">
        <f t="shared" ref="BA6:BA37" si="28">N6</f>
        <v>0</v>
      </c>
      <c r="BB6" s="66">
        <v>257</v>
      </c>
      <c r="BC6" s="15">
        <f t="shared" ref="BC6:BC37" si="29">$D$133*AX6</f>
        <v>1815.07923232646</v>
      </c>
      <c r="BD6" s="19">
        <f t="shared" ref="BD6:BD37" si="30">BC6-BB6</f>
        <v>1558.07923232646</v>
      </c>
      <c r="BE6" s="53">
        <f t="shared" ref="BE6:BE37" si="31">BD6*IF($BD$127 &gt; 0, (BD6&gt;0), (BD6&lt;0))</f>
        <v>1558.07923232646</v>
      </c>
      <c r="BF6" s="61">
        <f t="shared" ref="BF6:BF37" si="32">BE6/$BE$127</f>
        <v>7.7390619715251963E-2</v>
      </c>
      <c r="BG6" s="62">
        <f t="shared" ref="BG6:BG37" si="33">BF6*$BD$127</f>
        <v>104.86428971416566</v>
      </c>
      <c r="BH6" s="63">
        <f t="shared" ref="BH6:BH37" si="34">(IF(BG6 &gt; 0, V6, W6))</f>
        <v>254.75863615776461</v>
      </c>
      <c r="BI6" s="46">
        <f t="shared" ref="BI6:BI37" si="35">BG6/BH6</f>
        <v>0.41162211925654313</v>
      </c>
      <c r="BJ6" s="64">
        <f t="shared" ref="BJ6:BJ37" si="36">BB6/BC6</f>
        <v>0.14159161507819842</v>
      </c>
      <c r="BK6" s="66">
        <v>0</v>
      </c>
      <c r="BL6" s="66">
        <v>0</v>
      </c>
      <c r="BM6" s="66">
        <v>0</v>
      </c>
      <c r="BN6" s="10">
        <f t="shared" ref="BN6:BN37" si="37">SUM(BK6:BM6)</f>
        <v>0</v>
      </c>
      <c r="BO6" s="15">
        <f t="shared" ref="BO6:BO37" si="38">AY6*$D$132</f>
        <v>0</v>
      </c>
      <c r="BP6" s="9">
        <f t="shared" ref="BP6:BP37" si="39">BO6-BN6</f>
        <v>0</v>
      </c>
      <c r="BQ6" s="53">
        <f t="shared" ref="BQ6:BQ37" si="40">BP6*IF($BP$127 &gt; 0, (BP6&gt;0), (BP6&lt;0))</f>
        <v>0</v>
      </c>
      <c r="BR6" s="7">
        <f t="shared" ref="BR6:BR37" si="41">BQ6/$BQ$127</f>
        <v>0</v>
      </c>
      <c r="BS6" s="62">
        <f t="shared" ref="BS6:BS37" si="42">BR6*$BP$127</f>
        <v>0</v>
      </c>
      <c r="BT6" s="48">
        <f t="shared" ref="BT6:BT37" si="43">IF(BS6&gt;0,V6,W6)</f>
        <v>259.20488636834995</v>
      </c>
      <c r="BU6" s="46">
        <f t="shared" ref="BU6:BU37" si="44">BS6/BT6</f>
        <v>0</v>
      </c>
      <c r="BV6" s="64" t="e">
        <f t="shared" ref="BV6:BV37" si="45">BN6/BO6</f>
        <v>#DIV/0!</v>
      </c>
      <c r="BW6" s="16">
        <f t="shared" ref="BW6:BW37" si="46">BB6+BN6+BY6</f>
        <v>257</v>
      </c>
      <c r="BX6" s="69">
        <f t="shared" ref="BX6:BX37" si="47">BC6+BO6+BZ6</f>
        <v>1828.8013955887704</v>
      </c>
      <c r="BY6" s="66">
        <v>0</v>
      </c>
      <c r="BZ6" s="15">
        <f t="shared" ref="BZ6:BZ37" si="48">AZ6*$D$135</f>
        <v>13.722163262310476</v>
      </c>
      <c r="CA6" s="37">
        <f t="shared" ref="CA6:CA37" si="49">BZ6-BY6</f>
        <v>13.722163262310476</v>
      </c>
      <c r="CB6" s="54">
        <f t="shared" ref="CB6:CB37" si="50">CA6*(CA6&lt;&gt;0)</f>
        <v>13.722163262310476</v>
      </c>
      <c r="CC6" s="26">
        <f t="shared" ref="CC6:CC37" si="51">CB6/$CB$127</f>
        <v>4.2748172156730508E-3</v>
      </c>
      <c r="CD6" s="47">
        <f t="shared" ref="CD6:CD37" si="52">CC6 * $CA$127</f>
        <v>13.722163262310476</v>
      </c>
      <c r="CE6" s="48">
        <f t="shared" ref="CE6:CE37" si="53">IF(CD6&gt;0, V6, W6)</f>
        <v>254.75863615776461</v>
      </c>
      <c r="CF6" s="65">
        <f t="shared" ref="CF6:CF37" si="54">CD6/CE6</f>
        <v>5.3863387986630366E-2</v>
      </c>
      <c r="CG6" t="s">
        <v>222</v>
      </c>
      <c r="CH6" s="66">
        <v>0</v>
      </c>
      <c r="CI6" s="15">
        <f t="shared" ref="CI6:CI37" si="55">AZ6*$CH$130</f>
        <v>12.709805339433926</v>
      </c>
      <c r="CJ6" s="37">
        <f t="shared" ref="CJ6:CJ37" si="56">CI6-CH6</f>
        <v>12.709805339433926</v>
      </c>
      <c r="CK6" s="54">
        <f t="shared" ref="CK6:CK37" si="57">CJ6*(CJ6&lt;&gt;0)</f>
        <v>12.709805339433926</v>
      </c>
      <c r="CL6" s="26">
        <f t="shared" ref="CL6:CL37" si="58">CK6/$CK$127</f>
        <v>1.9775642351694297E-3</v>
      </c>
      <c r="CM6" s="47">
        <f t="shared" ref="CM6:CM37" si="59">CL6 * $CJ$127</f>
        <v>12.709805339433926</v>
      </c>
      <c r="CN6" s="48">
        <f t="shared" ref="CN6:CN37" si="60">IF(CD6&gt;0,V6,W6)</f>
        <v>254.75863615776461</v>
      </c>
      <c r="CO6" s="65">
        <f t="shared" ref="CO6:CO37" si="61">CM6/CN6</f>
        <v>4.9889595623220061E-2</v>
      </c>
      <c r="CP6" s="70">
        <f t="shared" ref="CP6:CP37" si="62">N6</f>
        <v>0</v>
      </c>
      <c r="CQ6" s="1">
        <f t="shared" ref="CQ6:CQ37" si="63">BW6+BY6</f>
        <v>257</v>
      </c>
    </row>
    <row r="7" spans="1:95" x14ac:dyDescent="0.2">
      <c r="A7" s="25" t="s">
        <v>185</v>
      </c>
      <c r="B7">
        <v>1</v>
      </c>
      <c r="C7">
        <v>0</v>
      </c>
      <c r="D7">
        <v>6.1126648022373102E-2</v>
      </c>
      <c r="E7">
        <v>0.938873351977626</v>
      </c>
      <c r="F7">
        <v>3.1783869686134197E-2</v>
      </c>
      <c r="G7">
        <v>3.1783869686134197E-2</v>
      </c>
      <c r="H7">
        <v>2.67446719598829E-2</v>
      </c>
      <c r="I7">
        <v>5.68324279147513E-2</v>
      </c>
      <c r="J7">
        <v>3.8986723910373902E-2</v>
      </c>
      <c r="K7">
        <v>3.5201547583261397E-2</v>
      </c>
      <c r="L7">
        <v>0.83637822351746305</v>
      </c>
      <c r="M7">
        <v>-2.3005852754059402</v>
      </c>
      <c r="N7" s="21">
        <v>0</v>
      </c>
      <c r="O7">
        <v>1.00156531182181</v>
      </c>
      <c r="P7">
        <v>0.98429364121678298</v>
      </c>
      <c r="Q7">
        <v>1.0083813942348401</v>
      </c>
      <c r="R7">
        <v>0.984303921113309</v>
      </c>
      <c r="S7">
        <v>285.92999267578102</v>
      </c>
      <c r="T7" s="27">
        <f t="shared" si="2"/>
        <v>0.984303921113309</v>
      </c>
      <c r="U7" s="27">
        <f t="shared" si="3"/>
        <v>1.0083813942348401</v>
      </c>
      <c r="V7" s="39">
        <f t="shared" si="4"/>
        <v>281.44201295467099</v>
      </c>
      <c r="W7" s="38">
        <f t="shared" si="5"/>
        <v>288.32648466796167</v>
      </c>
      <c r="X7" s="44">
        <f t="shared" si="6"/>
        <v>1.2200660611065235</v>
      </c>
      <c r="Y7" s="44">
        <f t="shared" si="7"/>
        <v>4.0351394108987283E-2</v>
      </c>
      <c r="Z7" s="22">
        <f t="shared" si="8"/>
        <v>1</v>
      </c>
      <c r="AA7" s="22">
        <f t="shared" si="9"/>
        <v>1</v>
      </c>
      <c r="AB7" s="22">
        <f t="shared" si="10"/>
        <v>1</v>
      </c>
      <c r="AC7" s="22">
        <v>1</v>
      </c>
      <c r="AD7" s="22">
        <v>1</v>
      </c>
      <c r="AE7" s="22">
        <v>1</v>
      </c>
      <c r="AF7" s="22">
        <f t="shared" si="11"/>
        <v>-0.10573411347504191</v>
      </c>
      <c r="AG7" s="22">
        <f t="shared" si="12"/>
        <v>0.97680415159684475</v>
      </c>
      <c r="AH7" s="22">
        <f t="shared" si="13"/>
        <v>0.83637822351746305</v>
      </c>
      <c r="AI7" s="22">
        <f t="shared" si="14"/>
        <v>1.9421123369925049</v>
      </c>
      <c r="AJ7" s="22">
        <f t="shared" si="15"/>
        <v>-2.6288582302280261</v>
      </c>
      <c r="AK7" s="22">
        <f t="shared" si="16"/>
        <v>1.3004365594014071</v>
      </c>
      <c r="AL7" s="22">
        <f t="shared" si="17"/>
        <v>-2.3005852754059402</v>
      </c>
      <c r="AM7" s="22">
        <f t="shared" si="18"/>
        <v>1.328272954822086</v>
      </c>
      <c r="AN7" s="46">
        <v>1</v>
      </c>
      <c r="AO7" s="46">
        <v>0</v>
      </c>
      <c r="AP7" s="51">
        <v>1</v>
      </c>
      <c r="AQ7" s="21">
        <v>1</v>
      </c>
      <c r="AR7" s="17">
        <f t="shared" si="19"/>
        <v>14.226477725604909</v>
      </c>
      <c r="AS7" s="17">
        <f t="shared" si="20"/>
        <v>0</v>
      </c>
      <c r="AT7" s="17">
        <f t="shared" si="21"/>
        <v>3.1127863974888874</v>
      </c>
      <c r="AU7" s="17">
        <f t="shared" si="22"/>
        <v>14.226477725604909</v>
      </c>
      <c r="AV7" s="17">
        <f t="shared" si="23"/>
        <v>0</v>
      </c>
      <c r="AW7" s="17">
        <f t="shared" si="24"/>
        <v>3.1127863974888874</v>
      </c>
      <c r="AX7" s="14">
        <f t="shared" si="25"/>
        <v>1.8164979120518319E-2</v>
      </c>
      <c r="AY7" s="14">
        <f t="shared" si="26"/>
        <v>0</v>
      </c>
      <c r="AZ7" s="67">
        <f t="shared" si="27"/>
        <v>2.6151110628192176E-4</v>
      </c>
      <c r="BA7" s="21">
        <f t="shared" si="28"/>
        <v>0</v>
      </c>
      <c r="BB7" s="66">
        <v>2002</v>
      </c>
      <c r="BC7" s="15">
        <f t="shared" si="29"/>
        <v>2166.0647702470865</v>
      </c>
      <c r="BD7" s="19">
        <f t="shared" si="30"/>
        <v>164.06477024708647</v>
      </c>
      <c r="BE7" s="53">
        <f t="shared" si="31"/>
        <v>164.06477024708647</v>
      </c>
      <c r="BF7" s="61">
        <f t="shared" si="32"/>
        <v>8.1491839307194294E-3</v>
      </c>
      <c r="BG7" s="62">
        <f t="shared" si="33"/>
        <v>11.04214422612475</v>
      </c>
      <c r="BH7" s="63">
        <f t="shared" si="34"/>
        <v>281.44201295467099</v>
      </c>
      <c r="BI7" s="46">
        <f t="shared" si="35"/>
        <v>3.9234171580144278E-2</v>
      </c>
      <c r="BJ7" s="64">
        <f t="shared" si="36"/>
        <v>0.92425675699975895</v>
      </c>
      <c r="BK7" s="66">
        <v>0</v>
      </c>
      <c r="BL7" s="66">
        <v>0</v>
      </c>
      <c r="BM7" s="66">
        <v>0</v>
      </c>
      <c r="BN7" s="10">
        <f t="shared" si="37"/>
        <v>0</v>
      </c>
      <c r="BO7" s="15">
        <f t="shared" si="38"/>
        <v>0</v>
      </c>
      <c r="BP7" s="9">
        <f t="shared" si="39"/>
        <v>0</v>
      </c>
      <c r="BQ7" s="53">
        <f t="shared" si="40"/>
        <v>0</v>
      </c>
      <c r="BR7" s="7">
        <f t="shared" si="41"/>
        <v>0</v>
      </c>
      <c r="BS7" s="62">
        <f t="shared" si="42"/>
        <v>0</v>
      </c>
      <c r="BT7" s="48">
        <f t="shared" si="43"/>
        <v>288.32648466796167</v>
      </c>
      <c r="BU7" s="46">
        <f t="shared" si="44"/>
        <v>0</v>
      </c>
      <c r="BV7" s="64" t="e">
        <f t="shared" si="45"/>
        <v>#DIV/0!</v>
      </c>
      <c r="BW7" s="16">
        <f t="shared" si="46"/>
        <v>2002</v>
      </c>
      <c r="BX7" s="69">
        <f t="shared" si="47"/>
        <v>2168.6913877985821</v>
      </c>
      <c r="BY7" s="66">
        <v>0</v>
      </c>
      <c r="BZ7" s="15">
        <f t="shared" si="48"/>
        <v>2.626617551495622</v>
      </c>
      <c r="CA7" s="37">
        <f t="shared" si="49"/>
        <v>2.626617551495622</v>
      </c>
      <c r="CB7" s="54">
        <f t="shared" si="50"/>
        <v>2.626617551495622</v>
      </c>
      <c r="CC7" s="26">
        <f t="shared" si="51"/>
        <v>8.1826091946904215E-4</v>
      </c>
      <c r="CD7" s="47">
        <f t="shared" si="52"/>
        <v>2.626617551495622</v>
      </c>
      <c r="CE7" s="48">
        <f t="shared" si="53"/>
        <v>281.44201295467099</v>
      </c>
      <c r="CF7" s="65">
        <f t="shared" si="54"/>
        <v>9.3327130655459917E-3</v>
      </c>
      <c r="CG7" t="s">
        <v>222</v>
      </c>
      <c r="CH7" s="66">
        <v>0</v>
      </c>
      <c r="CI7" s="15">
        <f t="shared" si="55"/>
        <v>2.4328378217407183</v>
      </c>
      <c r="CJ7" s="37">
        <f t="shared" si="56"/>
        <v>2.4328378217407183</v>
      </c>
      <c r="CK7" s="54">
        <f t="shared" si="57"/>
        <v>2.4328378217407183</v>
      </c>
      <c r="CL7" s="26">
        <f t="shared" si="58"/>
        <v>3.785339694633139E-4</v>
      </c>
      <c r="CM7" s="47">
        <f t="shared" si="59"/>
        <v>2.4328378217407183</v>
      </c>
      <c r="CN7" s="48">
        <f t="shared" si="60"/>
        <v>281.44201295467099</v>
      </c>
      <c r="CO7" s="65">
        <f t="shared" si="61"/>
        <v>8.6441885353220199E-3</v>
      </c>
      <c r="CP7" s="70">
        <f t="shared" si="62"/>
        <v>0</v>
      </c>
      <c r="CQ7" s="1">
        <f t="shared" si="63"/>
        <v>2002</v>
      </c>
    </row>
    <row r="8" spans="1:95" x14ac:dyDescent="0.2">
      <c r="A8" s="25" t="s">
        <v>186</v>
      </c>
      <c r="B8">
        <v>1</v>
      </c>
      <c r="C8">
        <v>0</v>
      </c>
      <c r="D8">
        <v>0.207843137254901</v>
      </c>
      <c r="E8">
        <v>0.792156862745098</v>
      </c>
      <c r="F8">
        <v>0.15917843388960201</v>
      </c>
      <c r="G8">
        <v>0.15917843388960201</v>
      </c>
      <c r="H8">
        <v>0.221374045801526</v>
      </c>
      <c r="I8">
        <v>9.0076335877862596E-2</v>
      </c>
      <c r="J8">
        <v>0.14121105800984399</v>
      </c>
      <c r="K8">
        <v>0.149925831869964</v>
      </c>
      <c r="L8">
        <v>0.70896323349185897</v>
      </c>
      <c r="M8">
        <v>-0.39215233126983601</v>
      </c>
      <c r="N8" s="21">
        <v>0</v>
      </c>
      <c r="O8">
        <v>1.0497819442274201</v>
      </c>
      <c r="P8">
        <v>0.96507257790141099</v>
      </c>
      <c r="Q8">
        <v>1.00896694148614</v>
      </c>
      <c r="R8">
        <v>0.96127133396557896</v>
      </c>
      <c r="S8">
        <v>12.789999961853001</v>
      </c>
      <c r="T8" s="27">
        <f t="shared" si="2"/>
        <v>0.96127133396557896</v>
      </c>
      <c r="U8" s="27">
        <f t="shared" si="3"/>
        <v>1.00896694148614</v>
      </c>
      <c r="V8" s="39">
        <f t="shared" si="4"/>
        <v>12.294660324750138</v>
      </c>
      <c r="W8" s="38">
        <f t="shared" si="5"/>
        <v>12.90468714311867</v>
      </c>
      <c r="X8" s="44">
        <f t="shared" si="6"/>
        <v>1.1442544647916975</v>
      </c>
      <c r="Y8" s="44">
        <f t="shared" si="7"/>
        <v>0.16125532522761452</v>
      </c>
      <c r="Z8" s="22">
        <f t="shared" si="8"/>
        <v>1</v>
      </c>
      <c r="AA8" s="22">
        <f t="shared" si="9"/>
        <v>1</v>
      </c>
      <c r="AB8" s="22">
        <f t="shared" si="10"/>
        <v>1</v>
      </c>
      <c r="AC8" s="22">
        <v>1</v>
      </c>
      <c r="AD8" s="22">
        <v>1</v>
      </c>
      <c r="AE8" s="22">
        <v>1</v>
      </c>
      <c r="AF8" s="22">
        <f t="shared" si="11"/>
        <v>-0.10573411347504191</v>
      </c>
      <c r="AG8" s="22">
        <f t="shared" si="12"/>
        <v>0.97680415159684475</v>
      </c>
      <c r="AH8" s="22">
        <f t="shared" si="13"/>
        <v>0.70896323349185897</v>
      </c>
      <c r="AI8" s="22">
        <f t="shared" si="14"/>
        <v>1.8146973469669008</v>
      </c>
      <c r="AJ8" s="22">
        <f t="shared" si="15"/>
        <v>-2.6288582302280261</v>
      </c>
      <c r="AK8" s="22">
        <f t="shared" si="16"/>
        <v>1.3004365594014071</v>
      </c>
      <c r="AL8" s="22">
        <f t="shared" si="17"/>
        <v>-0.39215233126983601</v>
      </c>
      <c r="AM8" s="22">
        <f t="shared" si="18"/>
        <v>3.2367058989581903</v>
      </c>
      <c r="AN8" s="46">
        <v>1</v>
      </c>
      <c r="AO8" s="46">
        <v>1</v>
      </c>
      <c r="AP8" s="51">
        <v>1</v>
      </c>
      <c r="AQ8" s="21">
        <v>1</v>
      </c>
      <c r="AR8" s="17">
        <f t="shared" si="19"/>
        <v>10.844681888722638</v>
      </c>
      <c r="AS8" s="17">
        <f t="shared" si="20"/>
        <v>10.844681888722638</v>
      </c>
      <c r="AT8" s="17">
        <f t="shared" si="21"/>
        <v>109.7521299499663</v>
      </c>
      <c r="AU8" s="17">
        <f t="shared" si="22"/>
        <v>10.844681888722638</v>
      </c>
      <c r="AV8" s="17">
        <f t="shared" si="23"/>
        <v>10.844681888722638</v>
      </c>
      <c r="AW8" s="17">
        <f t="shared" si="24"/>
        <v>109.7521299499663</v>
      </c>
      <c r="AX8" s="14">
        <f t="shared" si="25"/>
        <v>1.3846956630927684E-2</v>
      </c>
      <c r="AY8" s="14">
        <f t="shared" si="26"/>
        <v>1.2743040882527255E-2</v>
      </c>
      <c r="AZ8" s="67">
        <f t="shared" si="27"/>
        <v>9.2204852035997729E-3</v>
      </c>
      <c r="BA8" s="21">
        <f t="shared" si="28"/>
        <v>0</v>
      </c>
      <c r="BB8" s="66">
        <v>2520</v>
      </c>
      <c r="BC8" s="15">
        <f t="shared" si="29"/>
        <v>1651.1664964983408</v>
      </c>
      <c r="BD8" s="19">
        <f t="shared" si="30"/>
        <v>-868.83350350165915</v>
      </c>
      <c r="BE8" s="53">
        <f t="shared" si="31"/>
        <v>0</v>
      </c>
      <c r="BF8" s="61">
        <f t="shared" si="32"/>
        <v>0</v>
      </c>
      <c r="BG8" s="62">
        <f t="shared" si="33"/>
        <v>0</v>
      </c>
      <c r="BH8" s="63">
        <f t="shared" si="34"/>
        <v>12.90468714311867</v>
      </c>
      <c r="BI8" s="46">
        <f t="shared" si="35"/>
        <v>0</v>
      </c>
      <c r="BJ8" s="64">
        <f t="shared" si="36"/>
        <v>1.5261937577731928</v>
      </c>
      <c r="BK8" s="66">
        <v>166</v>
      </c>
      <c r="BL8" s="66">
        <v>2596</v>
      </c>
      <c r="BM8" s="66">
        <v>90</v>
      </c>
      <c r="BN8" s="10">
        <f t="shared" si="37"/>
        <v>2852</v>
      </c>
      <c r="BO8" s="15">
        <f t="shared" si="38"/>
        <v>2260.7683690509252</v>
      </c>
      <c r="BP8" s="9">
        <f t="shared" si="39"/>
        <v>-591.23163094907477</v>
      </c>
      <c r="BQ8" s="53">
        <f t="shared" si="40"/>
        <v>0</v>
      </c>
      <c r="BR8" s="7">
        <f t="shared" si="41"/>
        <v>0</v>
      </c>
      <c r="BS8" s="62">
        <f t="shared" si="42"/>
        <v>0</v>
      </c>
      <c r="BT8" s="48">
        <f t="shared" si="43"/>
        <v>12.90468714311867</v>
      </c>
      <c r="BU8" s="46">
        <f t="shared" si="44"/>
        <v>0</v>
      </c>
      <c r="BV8" s="64">
        <f t="shared" si="45"/>
        <v>1.261518003809154</v>
      </c>
      <c r="BW8" s="16">
        <f t="shared" si="46"/>
        <v>5372</v>
      </c>
      <c r="BX8" s="69">
        <f t="shared" si="47"/>
        <v>4004.5454189342217</v>
      </c>
      <c r="BY8" s="66">
        <v>0</v>
      </c>
      <c r="BZ8" s="15">
        <f t="shared" si="48"/>
        <v>92.61055338495612</v>
      </c>
      <c r="CA8" s="37">
        <f t="shared" si="49"/>
        <v>92.61055338495612</v>
      </c>
      <c r="CB8" s="54">
        <f t="shared" si="50"/>
        <v>92.61055338495612</v>
      </c>
      <c r="CC8" s="26">
        <f t="shared" si="51"/>
        <v>2.885063968378699E-2</v>
      </c>
      <c r="CD8" s="47">
        <f t="shared" si="52"/>
        <v>92.61055338495612</v>
      </c>
      <c r="CE8" s="48">
        <f t="shared" si="53"/>
        <v>12.294660324750138</v>
      </c>
      <c r="CF8" s="65">
        <f t="shared" si="54"/>
        <v>7.532583327944705</v>
      </c>
      <c r="CG8" t="s">
        <v>222</v>
      </c>
      <c r="CH8" s="66">
        <v>0</v>
      </c>
      <c r="CI8" s="15">
        <f t="shared" si="55"/>
        <v>85.778173849088688</v>
      </c>
      <c r="CJ8" s="37">
        <f t="shared" si="56"/>
        <v>85.778173849088688</v>
      </c>
      <c r="CK8" s="54">
        <f t="shared" si="57"/>
        <v>85.778173849088688</v>
      </c>
      <c r="CL8" s="26">
        <f t="shared" si="58"/>
        <v>1.3346533973718483E-2</v>
      </c>
      <c r="CM8" s="47">
        <f t="shared" si="59"/>
        <v>85.778173849088688</v>
      </c>
      <c r="CN8" s="48">
        <f t="shared" si="60"/>
        <v>12.294660324750138</v>
      </c>
      <c r="CO8" s="65">
        <f t="shared" si="61"/>
        <v>6.9768640680873739</v>
      </c>
      <c r="CP8" s="70">
        <f t="shared" si="62"/>
        <v>0</v>
      </c>
      <c r="CQ8" s="1">
        <f t="shared" si="63"/>
        <v>5372</v>
      </c>
    </row>
    <row r="9" spans="1:95" x14ac:dyDescent="0.2">
      <c r="A9" s="25" t="s">
        <v>145</v>
      </c>
      <c r="B9">
        <v>1</v>
      </c>
      <c r="C9">
        <v>1</v>
      </c>
      <c r="D9">
        <v>0.25809029165001901</v>
      </c>
      <c r="E9">
        <v>0.74190970834998005</v>
      </c>
      <c r="F9">
        <v>0.37425506555423099</v>
      </c>
      <c r="G9">
        <v>0.37425506555423099</v>
      </c>
      <c r="H9">
        <v>2.9251984956121999E-2</v>
      </c>
      <c r="I9">
        <v>0.14333472628499699</v>
      </c>
      <c r="J9">
        <v>6.4752028979628298E-2</v>
      </c>
      <c r="K9">
        <v>0.15567201049173901</v>
      </c>
      <c r="L9">
        <v>0.86385804573640101</v>
      </c>
      <c r="M9">
        <v>-2.5490252466706602</v>
      </c>
      <c r="N9" s="21">
        <v>0</v>
      </c>
      <c r="O9">
        <v>1.00208206183021</v>
      </c>
      <c r="P9">
        <v>0.99190756374634603</v>
      </c>
      <c r="Q9">
        <v>1.01070909595889</v>
      </c>
      <c r="R9">
        <v>0.97711157020432404</v>
      </c>
      <c r="S9">
        <v>60.110000610351499</v>
      </c>
      <c r="T9" s="27">
        <f t="shared" si="2"/>
        <v>0.99190756374634603</v>
      </c>
      <c r="U9" s="27">
        <f t="shared" si="3"/>
        <v>1.01070909595889</v>
      </c>
      <c r="V9" s="39">
        <f t="shared" si="4"/>
        <v>59.623564262205129</v>
      </c>
      <c r="W9" s="38">
        <f t="shared" si="5"/>
        <v>60.753724374976692</v>
      </c>
      <c r="X9" s="44">
        <f t="shared" si="6"/>
        <v>1.118290668868704</v>
      </c>
      <c r="Y9" s="44">
        <f t="shared" si="7"/>
        <v>0.19994445335299535</v>
      </c>
      <c r="Z9" s="22">
        <f t="shared" si="8"/>
        <v>1</v>
      </c>
      <c r="AA9" s="22">
        <f t="shared" si="9"/>
        <v>1</v>
      </c>
      <c r="AB9" s="22">
        <f t="shared" si="10"/>
        <v>1</v>
      </c>
      <c r="AC9" s="22">
        <v>1</v>
      </c>
      <c r="AD9" s="22">
        <v>1</v>
      </c>
      <c r="AE9" s="22">
        <v>1</v>
      </c>
      <c r="AF9" s="22">
        <f t="shared" si="11"/>
        <v>-0.10573411347504191</v>
      </c>
      <c r="AG9" s="22">
        <f t="shared" si="12"/>
        <v>0.97680415159684475</v>
      </c>
      <c r="AH9" s="22">
        <f t="shared" si="13"/>
        <v>0.86385804573640101</v>
      </c>
      <c r="AI9" s="22">
        <f t="shared" si="14"/>
        <v>1.9695921592114429</v>
      </c>
      <c r="AJ9" s="22">
        <f t="shared" si="15"/>
        <v>-2.6288582302280261</v>
      </c>
      <c r="AK9" s="22">
        <f t="shared" si="16"/>
        <v>1.3004365594014071</v>
      </c>
      <c r="AL9" s="22">
        <f t="shared" si="17"/>
        <v>-2.5490252466706602</v>
      </c>
      <c r="AM9" s="22">
        <f t="shared" si="18"/>
        <v>1.0798329835573659</v>
      </c>
      <c r="AN9" s="46">
        <v>1</v>
      </c>
      <c r="AO9" s="46">
        <v>1</v>
      </c>
      <c r="AP9" s="51">
        <v>1</v>
      </c>
      <c r="AQ9" s="21">
        <v>1</v>
      </c>
      <c r="AR9" s="17">
        <f t="shared" si="19"/>
        <v>15.048916302809191</v>
      </c>
      <c r="AS9" s="17">
        <f t="shared" si="20"/>
        <v>15.048916302809191</v>
      </c>
      <c r="AT9" s="17">
        <f t="shared" si="21"/>
        <v>1.3596475847287544</v>
      </c>
      <c r="AU9" s="17">
        <f t="shared" si="22"/>
        <v>15.048916302809191</v>
      </c>
      <c r="AV9" s="17">
        <f t="shared" si="23"/>
        <v>15.048916302809191</v>
      </c>
      <c r="AW9" s="17">
        <f t="shared" si="24"/>
        <v>1.3596475847287544</v>
      </c>
      <c r="AX9" s="14">
        <f t="shared" si="25"/>
        <v>1.9215104096705238E-2</v>
      </c>
      <c r="AY9" s="14">
        <f t="shared" si="26"/>
        <v>1.7683225534153156E-2</v>
      </c>
      <c r="AZ9" s="67">
        <f t="shared" si="27"/>
        <v>1.1422657986516369E-4</v>
      </c>
      <c r="BA9" s="21">
        <f t="shared" si="28"/>
        <v>0</v>
      </c>
      <c r="BB9" s="66">
        <v>2284</v>
      </c>
      <c r="BC9" s="15">
        <f t="shared" si="29"/>
        <v>2291.2858729075192</v>
      </c>
      <c r="BD9" s="19">
        <f t="shared" si="30"/>
        <v>7.2858729075192059</v>
      </c>
      <c r="BE9" s="53">
        <f t="shared" si="31"/>
        <v>7.2858729075192059</v>
      </c>
      <c r="BF9" s="61">
        <f t="shared" si="32"/>
        <v>3.6189316164463985E-4</v>
      </c>
      <c r="BG9" s="62">
        <f t="shared" si="33"/>
        <v>0.49036523402848353</v>
      </c>
      <c r="BH9" s="63">
        <f t="shared" si="34"/>
        <v>59.623564262205129</v>
      </c>
      <c r="BI9" s="46">
        <f t="shared" si="35"/>
        <v>8.224352906378022E-3</v>
      </c>
      <c r="BJ9" s="64">
        <f t="shared" si="36"/>
        <v>0.99682018163090502</v>
      </c>
      <c r="BK9" s="66">
        <v>1082</v>
      </c>
      <c r="BL9" s="66">
        <v>4388</v>
      </c>
      <c r="BM9" s="66">
        <v>240</v>
      </c>
      <c r="BN9" s="10">
        <f t="shared" si="37"/>
        <v>5710</v>
      </c>
      <c r="BO9" s="15">
        <f t="shared" si="38"/>
        <v>3137.2164084651799</v>
      </c>
      <c r="BP9" s="9">
        <f t="shared" si="39"/>
        <v>-2572.7835915348201</v>
      </c>
      <c r="BQ9" s="53">
        <f t="shared" si="40"/>
        <v>0</v>
      </c>
      <c r="BR9" s="7">
        <f t="shared" si="41"/>
        <v>0</v>
      </c>
      <c r="BS9" s="62">
        <f t="shared" si="42"/>
        <v>0</v>
      </c>
      <c r="BT9" s="48">
        <f t="shared" si="43"/>
        <v>60.753724374976692</v>
      </c>
      <c r="BU9" s="46">
        <f t="shared" si="44"/>
        <v>0</v>
      </c>
      <c r="BV9" s="64">
        <f t="shared" si="45"/>
        <v>1.8200848320800103</v>
      </c>
      <c r="BW9" s="16">
        <f t="shared" si="46"/>
        <v>7994</v>
      </c>
      <c r="BX9" s="69">
        <f t="shared" si="47"/>
        <v>5429.649573140865</v>
      </c>
      <c r="BY9" s="66">
        <v>0</v>
      </c>
      <c r="BZ9" s="15">
        <f t="shared" si="48"/>
        <v>1.147291768165704</v>
      </c>
      <c r="CA9" s="37">
        <f t="shared" si="49"/>
        <v>1.147291768165704</v>
      </c>
      <c r="CB9" s="54">
        <f t="shared" si="50"/>
        <v>1.147291768165704</v>
      </c>
      <c r="CC9" s="26">
        <f t="shared" si="51"/>
        <v>3.5741176578370888E-4</v>
      </c>
      <c r="CD9" s="47">
        <f t="shared" si="52"/>
        <v>1.147291768165704</v>
      </c>
      <c r="CE9" s="48">
        <f t="shared" si="53"/>
        <v>59.623564262205129</v>
      </c>
      <c r="CF9" s="65">
        <f t="shared" si="54"/>
        <v>1.9242254004143165E-2</v>
      </c>
      <c r="CG9" t="s">
        <v>222</v>
      </c>
      <c r="CH9" s="66">
        <v>0</v>
      </c>
      <c r="CI9" s="15">
        <f t="shared" si="55"/>
        <v>1.0626498724856177</v>
      </c>
      <c r="CJ9" s="37">
        <f t="shared" si="56"/>
        <v>1.0626498724856177</v>
      </c>
      <c r="CK9" s="54">
        <f t="shared" si="57"/>
        <v>1.0626498724856177</v>
      </c>
      <c r="CL9" s="26">
        <f t="shared" si="58"/>
        <v>1.6534150808862887E-4</v>
      </c>
      <c r="CM9" s="47">
        <f t="shared" si="59"/>
        <v>1.0626498724856177</v>
      </c>
      <c r="CN9" s="48">
        <f t="shared" si="60"/>
        <v>59.623564262205129</v>
      </c>
      <c r="CO9" s="65">
        <f t="shared" si="61"/>
        <v>1.78226492433835E-2</v>
      </c>
      <c r="CP9" s="70">
        <f t="shared" si="62"/>
        <v>0</v>
      </c>
      <c r="CQ9" s="1">
        <f t="shared" si="63"/>
        <v>7994</v>
      </c>
    </row>
    <row r="10" spans="1:95" x14ac:dyDescent="0.2">
      <c r="A10" s="25" t="s">
        <v>198</v>
      </c>
      <c r="B10">
        <v>1</v>
      </c>
      <c r="C10">
        <v>0</v>
      </c>
      <c r="D10">
        <v>0.18417898521773801</v>
      </c>
      <c r="E10">
        <v>0.81582101478226099</v>
      </c>
      <c r="F10">
        <v>0.239952248308794</v>
      </c>
      <c r="G10">
        <v>0.239952248308794</v>
      </c>
      <c r="H10">
        <v>0.19974926870037599</v>
      </c>
      <c r="I10">
        <v>8.9427496865858699E-2</v>
      </c>
      <c r="J10">
        <v>0.133652823017923</v>
      </c>
      <c r="K10">
        <v>0.17908181196304701</v>
      </c>
      <c r="L10">
        <v>0.54175336596598</v>
      </c>
      <c r="M10">
        <v>0.64942212278974598</v>
      </c>
      <c r="N10" s="21">
        <v>0</v>
      </c>
      <c r="O10">
        <v>0.99227063805608495</v>
      </c>
      <c r="P10">
        <v>0.98756816226445798</v>
      </c>
      <c r="Q10">
        <v>1.00921653824313</v>
      </c>
      <c r="R10">
        <v>0.99781480900219699</v>
      </c>
      <c r="S10">
        <v>33.2299995422363</v>
      </c>
      <c r="T10" s="27">
        <f t="shared" si="2"/>
        <v>0.99781480900219699</v>
      </c>
      <c r="U10" s="27">
        <f t="shared" si="3"/>
        <v>1.00921653824313</v>
      </c>
      <c r="V10" s="39">
        <f t="shared" si="4"/>
        <v>33.157385646379609</v>
      </c>
      <c r="W10" s="38">
        <f t="shared" si="5"/>
        <v>33.536265103836513</v>
      </c>
      <c r="X10" s="44">
        <f t="shared" si="6"/>
        <v>1.1564822460776223</v>
      </c>
      <c r="Y10" s="44">
        <f t="shared" si="7"/>
        <v>0.180856411768933</v>
      </c>
      <c r="Z10" s="22">
        <f t="shared" si="8"/>
        <v>1</v>
      </c>
      <c r="AA10" s="22">
        <f t="shared" si="9"/>
        <v>1</v>
      </c>
      <c r="AB10" s="22">
        <f t="shared" si="10"/>
        <v>1</v>
      </c>
      <c r="AC10" s="22">
        <v>1</v>
      </c>
      <c r="AD10" s="22">
        <v>1</v>
      </c>
      <c r="AE10" s="22">
        <v>1</v>
      </c>
      <c r="AF10" s="22">
        <f t="shared" si="11"/>
        <v>-0.10573411347504191</v>
      </c>
      <c r="AG10" s="22">
        <f t="shared" si="12"/>
        <v>0.97680415159684475</v>
      </c>
      <c r="AH10" s="22">
        <f t="shared" si="13"/>
        <v>0.54175336596598</v>
      </c>
      <c r="AI10" s="22">
        <f t="shared" si="14"/>
        <v>1.6474874794410219</v>
      </c>
      <c r="AJ10" s="22">
        <f t="shared" si="15"/>
        <v>-2.6288582302280261</v>
      </c>
      <c r="AK10" s="22">
        <f t="shared" si="16"/>
        <v>1.3004365594014071</v>
      </c>
      <c r="AL10" s="22">
        <f t="shared" si="17"/>
        <v>0.64942212278974598</v>
      </c>
      <c r="AM10" s="22">
        <f t="shared" si="18"/>
        <v>4.278280353017772</v>
      </c>
      <c r="AN10" s="46">
        <v>0</v>
      </c>
      <c r="AO10" s="49">
        <v>0</v>
      </c>
      <c r="AP10" s="51">
        <v>0.5</v>
      </c>
      <c r="AQ10" s="50">
        <v>1</v>
      </c>
      <c r="AR10" s="17">
        <f t="shared" si="19"/>
        <v>0</v>
      </c>
      <c r="AS10" s="17">
        <f t="shared" si="20"/>
        <v>0</v>
      </c>
      <c r="AT10" s="17">
        <f t="shared" si="21"/>
        <v>167.51240163745771</v>
      </c>
      <c r="AU10" s="17">
        <f t="shared" si="22"/>
        <v>0</v>
      </c>
      <c r="AV10" s="17">
        <f t="shared" si="23"/>
        <v>0</v>
      </c>
      <c r="AW10" s="17">
        <f t="shared" si="24"/>
        <v>167.51240163745771</v>
      </c>
      <c r="AX10" s="14">
        <f t="shared" si="25"/>
        <v>0</v>
      </c>
      <c r="AY10" s="14">
        <f t="shared" si="26"/>
        <v>0</v>
      </c>
      <c r="AZ10" s="67">
        <f t="shared" si="27"/>
        <v>1.407303549755041E-2</v>
      </c>
      <c r="BA10" s="21">
        <f t="shared" si="28"/>
        <v>0</v>
      </c>
      <c r="BB10" s="66">
        <v>0</v>
      </c>
      <c r="BC10" s="15">
        <f t="shared" si="29"/>
        <v>0</v>
      </c>
      <c r="BD10" s="19">
        <f t="shared" si="30"/>
        <v>0</v>
      </c>
      <c r="BE10" s="53">
        <f t="shared" si="31"/>
        <v>0</v>
      </c>
      <c r="BF10" s="61">
        <f t="shared" si="32"/>
        <v>0</v>
      </c>
      <c r="BG10" s="62">
        <f t="shared" si="33"/>
        <v>0</v>
      </c>
      <c r="BH10" s="63">
        <f t="shared" si="34"/>
        <v>33.536265103836513</v>
      </c>
      <c r="BI10" s="46">
        <f t="shared" si="35"/>
        <v>0</v>
      </c>
      <c r="BJ10" s="64" t="e">
        <f t="shared" si="36"/>
        <v>#DIV/0!</v>
      </c>
      <c r="BK10" s="66">
        <v>0</v>
      </c>
      <c r="BL10" s="66">
        <v>0</v>
      </c>
      <c r="BM10" s="66">
        <v>0</v>
      </c>
      <c r="BN10" s="10">
        <f t="shared" si="37"/>
        <v>0</v>
      </c>
      <c r="BO10" s="15">
        <f t="shared" si="38"/>
        <v>0</v>
      </c>
      <c r="BP10" s="9">
        <f t="shared" si="39"/>
        <v>0</v>
      </c>
      <c r="BQ10" s="53">
        <f t="shared" si="40"/>
        <v>0</v>
      </c>
      <c r="BR10" s="7">
        <f t="shared" si="41"/>
        <v>0</v>
      </c>
      <c r="BS10" s="62">
        <f t="shared" si="42"/>
        <v>0</v>
      </c>
      <c r="BT10" s="48">
        <f t="shared" si="43"/>
        <v>33.536265103836513</v>
      </c>
      <c r="BU10" s="46">
        <f t="shared" si="44"/>
        <v>0</v>
      </c>
      <c r="BV10" s="64" t="e">
        <f t="shared" si="45"/>
        <v>#DIV/0!</v>
      </c>
      <c r="BW10" s="16">
        <f t="shared" si="46"/>
        <v>66</v>
      </c>
      <c r="BX10" s="69">
        <f t="shared" si="47"/>
        <v>141.34956853739632</v>
      </c>
      <c r="BY10" s="66">
        <v>66</v>
      </c>
      <c r="BZ10" s="15">
        <f t="shared" si="48"/>
        <v>141.34956853739632</v>
      </c>
      <c r="CA10" s="37">
        <f t="shared" si="49"/>
        <v>75.349568537396323</v>
      </c>
      <c r="CB10" s="54">
        <f t="shared" si="50"/>
        <v>75.349568537396323</v>
      </c>
      <c r="CC10" s="26">
        <f t="shared" si="51"/>
        <v>2.3473385837195146E-2</v>
      </c>
      <c r="CD10" s="47">
        <f t="shared" si="52"/>
        <v>75.349568537396323</v>
      </c>
      <c r="CE10" s="48">
        <f t="shared" si="53"/>
        <v>33.157385646379609</v>
      </c>
      <c r="CF10" s="65">
        <f t="shared" si="54"/>
        <v>2.2724821957012042</v>
      </c>
      <c r="CG10" t="s">
        <v>222</v>
      </c>
      <c r="CH10" s="66">
        <v>0</v>
      </c>
      <c r="CI10" s="15">
        <f t="shared" si="55"/>
        <v>130.92144923371146</v>
      </c>
      <c r="CJ10" s="37">
        <f t="shared" si="56"/>
        <v>130.92144923371146</v>
      </c>
      <c r="CK10" s="54">
        <f t="shared" si="57"/>
        <v>130.92144923371146</v>
      </c>
      <c r="CL10" s="26">
        <f t="shared" si="58"/>
        <v>2.0370538234590237E-2</v>
      </c>
      <c r="CM10" s="47">
        <f t="shared" si="59"/>
        <v>130.92144923371146</v>
      </c>
      <c r="CN10" s="48">
        <f t="shared" si="60"/>
        <v>33.157385646379609</v>
      </c>
      <c r="CO10" s="65">
        <f t="shared" si="61"/>
        <v>3.9484852825845911</v>
      </c>
      <c r="CP10" s="70">
        <f t="shared" si="62"/>
        <v>0</v>
      </c>
      <c r="CQ10" s="1">
        <f t="shared" si="63"/>
        <v>132</v>
      </c>
    </row>
    <row r="11" spans="1:95" x14ac:dyDescent="0.2">
      <c r="A11" s="25" t="s">
        <v>223</v>
      </c>
      <c r="B11">
        <v>1</v>
      </c>
      <c r="C11">
        <v>1</v>
      </c>
      <c r="D11">
        <v>0.80823012385137805</v>
      </c>
      <c r="E11">
        <v>0.19176987614862101</v>
      </c>
      <c r="F11">
        <v>0.987286452125546</v>
      </c>
      <c r="G11">
        <v>0.987286452125546</v>
      </c>
      <c r="H11">
        <v>0.74007521938988696</v>
      </c>
      <c r="I11">
        <v>0.61220225658169602</v>
      </c>
      <c r="J11">
        <v>0.67310899514913802</v>
      </c>
      <c r="K11">
        <v>0.81520021572285195</v>
      </c>
      <c r="L11">
        <v>0.67031438003265897</v>
      </c>
      <c r="M11">
        <v>-1.2929383665427201</v>
      </c>
      <c r="N11" s="21">
        <v>0</v>
      </c>
      <c r="O11">
        <v>1.0094106473</v>
      </c>
      <c r="P11">
        <v>0.99489370548513001</v>
      </c>
      <c r="Q11">
        <v>1.0042556890940799</v>
      </c>
      <c r="R11">
        <v>0.99826300725462402</v>
      </c>
      <c r="S11">
        <v>265.88000488281199</v>
      </c>
      <c r="T11" s="27">
        <f t="shared" si="2"/>
        <v>0.99489370548513001</v>
      </c>
      <c r="U11" s="27">
        <f t="shared" si="3"/>
        <v>1.0042556890940799</v>
      </c>
      <c r="V11" s="39">
        <f t="shared" si="4"/>
        <v>264.52234327226529</v>
      </c>
      <c r="W11" s="38">
        <f t="shared" si="5"/>
        <v>267.01150751992571</v>
      </c>
      <c r="X11" s="44">
        <f t="shared" si="6"/>
        <v>0.83402146985962022</v>
      </c>
      <c r="Y11" s="44">
        <f t="shared" si="7"/>
        <v>0.80334138784943476</v>
      </c>
      <c r="Z11" s="22">
        <f t="shared" si="8"/>
        <v>1</v>
      </c>
      <c r="AA11" s="22">
        <f t="shared" si="9"/>
        <v>1</v>
      </c>
      <c r="AB11" s="22">
        <f t="shared" si="10"/>
        <v>1</v>
      </c>
      <c r="AC11" s="22">
        <v>1</v>
      </c>
      <c r="AD11" s="22">
        <v>1</v>
      </c>
      <c r="AE11" s="22">
        <v>1</v>
      </c>
      <c r="AF11" s="22">
        <f t="shared" si="11"/>
        <v>-0.10573411347504191</v>
      </c>
      <c r="AG11" s="22">
        <f t="shared" si="12"/>
        <v>0.97680415159684475</v>
      </c>
      <c r="AH11" s="22">
        <f t="shared" si="13"/>
        <v>0.67031438003265897</v>
      </c>
      <c r="AI11" s="22">
        <f t="shared" si="14"/>
        <v>1.7760484935077008</v>
      </c>
      <c r="AJ11" s="22">
        <f t="shared" si="15"/>
        <v>-2.6288582302280261</v>
      </c>
      <c r="AK11" s="22">
        <f t="shared" si="16"/>
        <v>1.3004365594014071</v>
      </c>
      <c r="AL11" s="22">
        <f t="shared" si="17"/>
        <v>-1.2929383665427201</v>
      </c>
      <c r="AM11" s="22">
        <f t="shared" si="18"/>
        <v>2.335919863685306</v>
      </c>
      <c r="AN11" s="46">
        <v>1</v>
      </c>
      <c r="AO11" s="71">
        <v>0</v>
      </c>
      <c r="AP11" s="51">
        <v>1</v>
      </c>
      <c r="AQ11" s="21">
        <v>1</v>
      </c>
      <c r="AR11" s="17">
        <f t="shared" si="19"/>
        <v>9.9499128904224232</v>
      </c>
      <c r="AS11" s="17">
        <f t="shared" si="20"/>
        <v>0</v>
      </c>
      <c r="AT11" s="17">
        <f t="shared" si="21"/>
        <v>29.773628075590651</v>
      </c>
      <c r="AU11" s="17">
        <f t="shared" si="22"/>
        <v>9.9499128904224232</v>
      </c>
      <c r="AV11" s="17">
        <f t="shared" si="23"/>
        <v>0</v>
      </c>
      <c r="AW11" s="17">
        <f t="shared" si="24"/>
        <v>29.773628075590651</v>
      </c>
      <c r="AX11" s="14">
        <f t="shared" si="25"/>
        <v>1.2704477059715379E-2</v>
      </c>
      <c r="AY11" s="14">
        <f t="shared" si="26"/>
        <v>0</v>
      </c>
      <c r="AZ11" s="67">
        <f t="shared" si="27"/>
        <v>2.5013391289409838E-3</v>
      </c>
      <c r="BA11" s="21">
        <f t="shared" si="28"/>
        <v>0</v>
      </c>
      <c r="BB11" s="66">
        <v>798</v>
      </c>
      <c r="BC11" s="15">
        <f t="shared" si="29"/>
        <v>1514.9326625087006</v>
      </c>
      <c r="BD11" s="19">
        <f t="shared" si="30"/>
        <v>716.93266250870056</v>
      </c>
      <c r="BE11" s="53">
        <f t="shared" si="31"/>
        <v>716.93266250870056</v>
      </c>
      <c r="BF11" s="61">
        <f t="shared" si="32"/>
        <v>3.5610424614162715E-2</v>
      </c>
      <c r="BG11" s="62">
        <f t="shared" si="33"/>
        <v>48.252125352190141</v>
      </c>
      <c r="BH11" s="63">
        <f t="shared" si="34"/>
        <v>264.52234327226529</v>
      </c>
      <c r="BI11" s="46">
        <f t="shared" si="35"/>
        <v>0.18241228606736484</v>
      </c>
      <c r="BJ11" s="64">
        <f t="shared" si="36"/>
        <v>0.52675608609462987</v>
      </c>
      <c r="BK11" s="66">
        <v>0</v>
      </c>
      <c r="BL11" s="66">
        <v>0</v>
      </c>
      <c r="BM11" s="66">
        <v>0</v>
      </c>
      <c r="BN11" s="10">
        <f t="shared" si="37"/>
        <v>0</v>
      </c>
      <c r="BO11" s="15">
        <f t="shared" si="38"/>
        <v>0</v>
      </c>
      <c r="BP11" s="9">
        <f t="shared" si="39"/>
        <v>0</v>
      </c>
      <c r="BQ11" s="53">
        <f t="shared" si="40"/>
        <v>0</v>
      </c>
      <c r="BR11" s="7">
        <f t="shared" si="41"/>
        <v>0</v>
      </c>
      <c r="BS11" s="62">
        <f t="shared" si="42"/>
        <v>0</v>
      </c>
      <c r="BT11" s="48">
        <f t="shared" si="43"/>
        <v>267.01150751992571</v>
      </c>
      <c r="BU11" s="46">
        <f t="shared" si="44"/>
        <v>0</v>
      </c>
      <c r="BV11" s="64" t="e">
        <f t="shared" si="45"/>
        <v>#DIV/0!</v>
      </c>
      <c r="BW11" s="16">
        <f t="shared" si="46"/>
        <v>798</v>
      </c>
      <c r="BX11" s="69">
        <f t="shared" si="47"/>
        <v>1540.0561127197839</v>
      </c>
      <c r="BY11" s="66">
        <v>0</v>
      </c>
      <c r="BZ11" s="15">
        <f t="shared" si="48"/>
        <v>25.123450211083242</v>
      </c>
      <c r="CA11" s="37">
        <f t="shared" si="49"/>
        <v>25.123450211083242</v>
      </c>
      <c r="CB11" s="54">
        <f t="shared" si="50"/>
        <v>25.123450211083242</v>
      </c>
      <c r="CC11" s="26">
        <f t="shared" si="51"/>
        <v>7.826620003452734E-3</v>
      </c>
      <c r="CD11" s="47">
        <f t="shared" si="52"/>
        <v>25.123450211083245</v>
      </c>
      <c r="CE11" s="48">
        <f t="shared" si="53"/>
        <v>264.52234327226529</v>
      </c>
      <c r="CF11" s="65">
        <f t="shared" si="54"/>
        <v>9.4976665866082985E-2</v>
      </c>
      <c r="CG11" t="s">
        <v>222</v>
      </c>
      <c r="CH11" s="66">
        <v>0</v>
      </c>
      <c r="CI11" s="15">
        <f t="shared" si="55"/>
        <v>23.269957916537972</v>
      </c>
      <c r="CJ11" s="37">
        <f t="shared" si="56"/>
        <v>23.269957916537972</v>
      </c>
      <c r="CK11" s="54">
        <f t="shared" si="57"/>
        <v>23.269957916537972</v>
      </c>
      <c r="CL11" s="26">
        <f t="shared" si="58"/>
        <v>3.6206562807745406E-3</v>
      </c>
      <c r="CM11" s="47">
        <f t="shared" si="59"/>
        <v>23.269957916537972</v>
      </c>
      <c r="CN11" s="48">
        <f t="shared" si="60"/>
        <v>264.52234327226529</v>
      </c>
      <c r="CO11" s="65">
        <f t="shared" si="61"/>
        <v>8.7969725463179008E-2</v>
      </c>
      <c r="CP11" s="70">
        <f t="shared" si="62"/>
        <v>0</v>
      </c>
      <c r="CQ11" s="1">
        <f t="shared" si="63"/>
        <v>798</v>
      </c>
    </row>
    <row r="12" spans="1:95" x14ac:dyDescent="0.2">
      <c r="A12" s="25" t="s">
        <v>146</v>
      </c>
      <c r="B12">
        <v>1</v>
      </c>
      <c r="C12">
        <v>1</v>
      </c>
      <c r="D12">
        <v>0.42857142857142799</v>
      </c>
      <c r="E12">
        <v>0.57142857142857095</v>
      </c>
      <c r="F12">
        <v>0.89389067524115695</v>
      </c>
      <c r="G12">
        <v>0.89389067524115695</v>
      </c>
      <c r="H12">
        <v>0.17291768144179201</v>
      </c>
      <c r="I12">
        <v>0.51193375547978504</v>
      </c>
      <c r="J12">
        <v>0.29752713834094802</v>
      </c>
      <c r="K12">
        <v>0.515709932611502</v>
      </c>
      <c r="L12">
        <v>0.658788735069469</v>
      </c>
      <c r="M12">
        <v>1.1024249021494801</v>
      </c>
      <c r="N12" s="21">
        <v>0</v>
      </c>
      <c r="O12">
        <v>1.00209269372989</v>
      </c>
      <c r="P12">
        <v>0.99068415859734404</v>
      </c>
      <c r="Q12">
        <v>1.0128699362006199</v>
      </c>
      <c r="R12">
        <v>0.98780957085880505</v>
      </c>
      <c r="S12">
        <v>28.579999923706001</v>
      </c>
      <c r="T12" s="27">
        <f t="shared" si="2"/>
        <v>0.99068415859734404</v>
      </c>
      <c r="U12" s="27">
        <f t="shared" si="3"/>
        <v>1.0128699362006199</v>
      </c>
      <c r="V12" s="39">
        <f t="shared" si="4"/>
        <v>28.313753177128838</v>
      </c>
      <c r="W12" s="38">
        <f t="shared" si="5"/>
        <v>28.94782269933782</v>
      </c>
      <c r="X12" s="44">
        <f t="shared" si="6"/>
        <v>1.0301993629821873</v>
      </c>
      <c r="Y12" s="44">
        <f t="shared" si="7"/>
        <v>0.53063446956110982</v>
      </c>
      <c r="Z12" s="22">
        <f t="shared" si="8"/>
        <v>1</v>
      </c>
      <c r="AA12" s="22">
        <f t="shared" si="9"/>
        <v>1</v>
      </c>
      <c r="AB12" s="22">
        <f t="shared" si="10"/>
        <v>1</v>
      </c>
      <c r="AC12" s="22">
        <v>1</v>
      </c>
      <c r="AD12" s="22">
        <v>1</v>
      </c>
      <c r="AE12" s="22">
        <v>1</v>
      </c>
      <c r="AF12" s="22">
        <f t="shared" si="11"/>
        <v>-0.10573411347504191</v>
      </c>
      <c r="AG12" s="22">
        <f t="shared" si="12"/>
        <v>0.97680415159684475</v>
      </c>
      <c r="AH12" s="22">
        <f t="shared" si="13"/>
        <v>0.658788735069469</v>
      </c>
      <c r="AI12" s="22">
        <f t="shared" si="14"/>
        <v>1.764522848544511</v>
      </c>
      <c r="AJ12" s="22">
        <f t="shared" si="15"/>
        <v>-2.6288582302280261</v>
      </c>
      <c r="AK12" s="22">
        <f t="shared" si="16"/>
        <v>1.3004365594014071</v>
      </c>
      <c r="AL12" s="22">
        <f t="shared" si="17"/>
        <v>1.1024249021494801</v>
      </c>
      <c r="AM12" s="22">
        <f t="shared" si="18"/>
        <v>4.7312831323775058</v>
      </c>
      <c r="AN12" s="46">
        <v>0</v>
      </c>
      <c r="AO12" s="49">
        <v>0</v>
      </c>
      <c r="AP12" s="51">
        <v>0.5</v>
      </c>
      <c r="AQ12" s="50">
        <v>1</v>
      </c>
      <c r="AR12" s="17">
        <f t="shared" si="19"/>
        <v>0</v>
      </c>
      <c r="AS12" s="17">
        <f t="shared" si="20"/>
        <v>0</v>
      </c>
      <c r="AT12" s="17">
        <f t="shared" si="21"/>
        <v>250.54500966294819</v>
      </c>
      <c r="AU12" s="17">
        <f t="shared" si="22"/>
        <v>0</v>
      </c>
      <c r="AV12" s="17">
        <f t="shared" si="23"/>
        <v>0</v>
      </c>
      <c r="AW12" s="17">
        <f t="shared" si="24"/>
        <v>250.54500966294819</v>
      </c>
      <c r="AX12" s="14">
        <f t="shared" si="25"/>
        <v>0</v>
      </c>
      <c r="AY12" s="14">
        <f t="shared" si="26"/>
        <v>0</v>
      </c>
      <c r="AZ12" s="67">
        <f t="shared" si="27"/>
        <v>2.1048762839373809E-2</v>
      </c>
      <c r="BA12" s="21">
        <f t="shared" si="28"/>
        <v>0</v>
      </c>
      <c r="BB12" s="66">
        <v>0</v>
      </c>
      <c r="BC12" s="15">
        <f t="shared" si="29"/>
        <v>0</v>
      </c>
      <c r="BD12" s="19">
        <f t="shared" si="30"/>
        <v>0</v>
      </c>
      <c r="BE12" s="53">
        <f t="shared" si="31"/>
        <v>0</v>
      </c>
      <c r="BF12" s="61">
        <f t="shared" si="32"/>
        <v>0</v>
      </c>
      <c r="BG12" s="62">
        <f t="shared" si="33"/>
        <v>0</v>
      </c>
      <c r="BH12" s="63">
        <f t="shared" si="34"/>
        <v>28.94782269933782</v>
      </c>
      <c r="BI12" s="46">
        <f t="shared" si="35"/>
        <v>0</v>
      </c>
      <c r="BJ12" s="64" t="e">
        <f t="shared" si="36"/>
        <v>#DIV/0!</v>
      </c>
      <c r="BK12" s="66">
        <v>0</v>
      </c>
      <c r="BL12" s="66">
        <v>0</v>
      </c>
      <c r="BM12" s="66">
        <v>0</v>
      </c>
      <c r="BN12" s="10">
        <f t="shared" si="37"/>
        <v>0</v>
      </c>
      <c r="BO12" s="15">
        <f t="shared" si="38"/>
        <v>0</v>
      </c>
      <c r="BP12" s="9">
        <f t="shared" si="39"/>
        <v>0</v>
      </c>
      <c r="BQ12" s="53">
        <f t="shared" si="40"/>
        <v>0</v>
      </c>
      <c r="BR12" s="7">
        <f t="shared" si="41"/>
        <v>0</v>
      </c>
      <c r="BS12" s="62">
        <f t="shared" si="42"/>
        <v>0</v>
      </c>
      <c r="BT12" s="48">
        <f t="shared" si="43"/>
        <v>28.94782269933782</v>
      </c>
      <c r="BU12" s="46">
        <f t="shared" si="44"/>
        <v>0</v>
      </c>
      <c r="BV12" s="64" t="e">
        <f t="shared" si="45"/>
        <v>#DIV/0!</v>
      </c>
      <c r="BW12" s="16">
        <f t="shared" si="46"/>
        <v>229</v>
      </c>
      <c r="BX12" s="69">
        <f t="shared" si="47"/>
        <v>211.41377395867053</v>
      </c>
      <c r="BY12" s="66">
        <v>229</v>
      </c>
      <c r="BZ12" s="15">
        <f t="shared" si="48"/>
        <v>211.41377395867053</v>
      </c>
      <c r="CA12" s="37">
        <f t="shared" si="49"/>
        <v>-17.586226041329468</v>
      </c>
      <c r="CB12" s="54">
        <f t="shared" si="50"/>
        <v>-17.586226041329468</v>
      </c>
      <c r="CC12" s="26">
        <f t="shared" si="51"/>
        <v>-5.4785750907568502E-3</v>
      </c>
      <c r="CD12" s="47">
        <f t="shared" si="52"/>
        <v>-17.586226041329468</v>
      </c>
      <c r="CE12" s="48">
        <f t="shared" si="53"/>
        <v>28.94782269933782</v>
      </c>
      <c r="CF12" s="65">
        <f t="shared" si="54"/>
        <v>-0.60751463845782616</v>
      </c>
      <c r="CG12" t="s">
        <v>222</v>
      </c>
      <c r="CH12" s="66">
        <v>0</v>
      </c>
      <c r="CI12" s="15">
        <f t="shared" si="55"/>
        <v>195.81664069469454</v>
      </c>
      <c r="CJ12" s="37">
        <f t="shared" si="56"/>
        <v>195.81664069469454</v>
      </c>
      <c r="CK12" s="54">
        <f t="shared" si="57"/>
        <v>195.81664069469454</v>
      </c>
      <c r="CL12" s="26">
        <f t="shared" si="58"/>
        <v>3.0467814018156923E-2</v>
      </c>
      <c r="CM12" s="47">
        <f t="shared" si="59"/>
        <v>195.81664069469454</v>
      </c>
      <c r="CN12" s="48">
        <f t="shared" si="60"/>
        <v>28.94782269933782</v>
      </c>
      <c r="CO12" s="65">
        <f t="shared" si="61"/>
        <v>6.7644687038646891</v>
      </c>
      <c r="CP12" s="70">
        <f t="shared" si="62"/>
        <v>0</v>
      </c>
      <c r="CQ12" s="1">
        <f t="shared" si="63"/>
        <v>458</v>
      </c>
    </row>
    <row r="13" spans="1:95" x14ac:dyDescent="0.2">
      <c r="A13" s="25" t="s">
        <v>147</v>
      </c>
      <c r="B13">
        <v>0</v>
      </c>
      <c r="C13">
        <v>0</v>
      </c>
      <c r="D13">
        <v>3.1961646024770201E-3</v>
      </c>
      <c r="E13">
        <v>0.99680383539752204</v>
      </c>
      <c r="F13">
        <v>1.1918951132300301E-3</v>
      </c>
      <c r="G13">
        <v>1.1918951132300301E-3</v>
      </c>
      <c r="H13">
        <v>6.6861679899707397E-3</v>
      </c>
      <c r="I13">
        <v>7.9398244880902608E-3</v>
      </c>
      <c r="J13">
        <v>7.2860826469547399E-3</v>
      </c>
      <c r="K13">
        <v>2.9469045287378202E-3</v>
      </c>
      <c r="L13">
        <v>0.78777637353887198</v>
      </c>
      <c r="M13">
        <v>-2.7766737046230299</v>
      </c>
      <c r="N13" s="21">
        <v>6</v>
      </c>
      <c r="O13">
        <v>1.0059741519415699</v>
      </c>
      <c r="P13">
        <v>0.97939860303065995</v>
      </c>
      <c r="Q13">
        <v>1.00724069580638</v>
      </c>
      <c r="R13">
        <v>0.98356069480308295</v>
      </c>
      <c r="S13">
        <v>89.300003051757798</v>
      </c>
      <c r="T13" s="27">
        <f t="shared" si="2"/>
        <v>0.98356069480308295</v>
      </c>
      <c r="U13" s="27">
        <f t="shared" si="3"/>
        <v>1.00724069580638</v>
      </c>
      <c r="V13" s="39">
        <f t="shared" si="4"/>
        <v>97.016510174003955</v>
      </c>
      <c r="W13" s="38">
        <f t="shared" si="5"/>
        <v>93.925674887080689</v>
      </c>
      <c r="X13" s="44">
        <f t="shared" si="6"/>
        <v>1.25</v>
      </c>
      <c r="Y13" s="44">
        <f t="shared" si="7"/>
        <v>4.3484192118129492E-3</v>
      </c>
      <c r="Z13" s="22">
        <f t="shared" si="8"/>
        <v>46.089955472629541</v>
      </c>
      <c r="AA13" s="22">
        <f t="shared" si="9"/>
        <v>23.54497773631477</v>
      </c>
      <c r="AB13" s="22">
        <f t="shared" si="10"/>
        <v>1</v>
      </c>
      <c r="AC13" s="22">
        <v>1</v>
      </c>
      <c r="AD13" s="22">
        <v>1</v>
      </c>
      <c r="AE13" s="22">
        <v>1</v>
      </c>
      <c r="AF13" s="22">
        <f t="shared" si="11"/>
        <v>-0.10573411347504191</v>
      </c>
      <c r="AG13" s="22">
        <f t="shared" si="12"/>
        <v>0.97680415159684475</v>
      </c>
      <c r="AH13" s="22">
        <f t="shared" si="13"/>
        <v>0.78777637353887198</v>
      </c>
      <c r="AI13" s="22">
        <f t="shared" si="14"/>
        <v>1.8935104870139139</v>
      </c>
      <c r="AJ13" s="22">
        <f t="shared" si="15"/>
        <v>-2.6288582302280261</v>
      </c>
      <c r="AK13" s="22">
        <f t="shared" si="16"/>
        <v>1.3004365594014071</v>
      </c>
      <c r="AL13" s="22">
        <f t="shared" si="17"/>
        <v>-2.6288582302280261</v>
      </c>
      <c r="AM13" s="22">
        <f t="shared" si="18"/>
        <v>1</v>
      </c>
      <c r="AN13" s="46">
        <v>1</v>
      </c>
      <c r="AO13" s="46">
        <v>1</v>
      </c>
      <c r="AP13" s="51">
        <v>1</v>
      </c>
      <c r="AQ13" s="21">
        <v>1</v>
      </c>
      <c r="AR13" s="17">
        <f t="shared" si="19"/>
        <v>12.854963830871897</v>
      </c>
      <c r="AS13" s="17">
        <f t="shared" si="20"/>
        <v>592.48471056714902</v>
      </c>
      <c r="AT13" s="17">
        <f t="shared" si="21"/>
        <v>23.54497773631477</v>
      </c>
      <c r="AU13" s="17">
        <f t="shared" si="22"/>
        <v>12.854963830871897</v>
      </c>
      <c r="AV13" s="17">
        <f t="shared" si="23"/>
        <v>93.800069070126071</v>
      </c>
      <c r="AW13" s="17">
        <f t="shared" si="24"/>
        <v>23.54497773631477</v>
      </c>
      <c r="AX13" s="14">
        <f t="shared" si="25"/>
        <v>1.6413771144668726E-2</v>
      </c>
      <c r="AY13" s="14">
        <f t="shared" si="26"/>
        <v>0.11021974892481493</v>
      </c>
      <c r="AZ13" s="67">
        <f t="shared" si="27"/>
        <v>1.9780583660266638E-3</v>
      </c>
      <c r="BA13" s="21">
        <f t="shared" si="28"/>
        <v>6</v>
      </c>
      <c r="BB13" s="66">
        <v>2232</v>
      </c>
      <c r="BC13" s="15">
        <f t="shared" si="29"/>
        <v>1957.2437263748775</v>
      </c>
      <c r="BD13" s="19">
        <f t="shared" si="30"/>
        <v>-274.7562736251225</v>
      </c>
      <c r="BE13" s="53">
        <f t="shared" si="31"/>
        <v>0</v>
      </c>
      <c r="BF13" s="61">
        <f t="shared" si="32"/>
        <v>0</v>
      </c>
      <c r="BG13" s="62">
        <f t="shared" si="33"/>
        <v>0</v>
      </c>
      <c r="BH13" s="63">
        <f t="shared" si="34"/>
        <v>93.925674887080689</v>
      </c>
      <c r="BI13" s="46">
        <f t="shared" si="35"/>
        <v>0</v>
      </c>
      <c r="BJ13" s="64">
        <f t="shared" si="36"/>
        <v>1.140379182174728</v>
      </c>
      <c r="BK13" s="66">
        <v>179</v>
      </c>
      <c r="BL13" s="66">
        <v>4554</v>
      </c>
      <c r="BM13" s="66">
        <v>0</v>
      </c>
      <c r="BN13" s="10">
        <f t="shared" si="37"/>
        <v>4733</v>
      </c>
      <c r="BO13" s="15">
        <f t="shared" si="38"/>
        <v>19554.306096249267</v>
      </c>
      <c r="BP13" s="9">
        <f t="shared" si="39"/>
        <v>14821.306096249267</v>
      </c>
      <c r="BQ13" s="53">
        <f t="shared" si="40"/>
        <v>14821.306096249267</v>
      </c>
      <c r="BR13" s="7">
        <f t="shared" si="41"/>
        <v>0.2334903669411198</v>
      </c>
      <c r="BS13" s="62">
        <f t="shared" si="42"/>
        <v>1129.3929048941955</v>
      </c>
      <c r="BT13" s="48">
        <f t="shared" si="43"/>
        <v>97.016510174003955</v>
      </c>
      <c r="BU13" s="46">
        <f t="shared" si="44"/>
        <v>11.641244390965753</v>
      </c>
      <c r="BV13" s="64">
        <f t="shared" si="45"/>
        <v>0.24204387395305435</v>
      </c>
      <c r="BW13" s="16">
        <f t="shared" si="46"/>
        <v>7412</v>
      </c>
      <c r="BX13" s="69">
        <f t="shared" si="47"/>
        <v>21531.417440852514</v>
      </c>
      <c r="BY13" s="66">
        <v>447</v>
      </c>
      <c r="BZ13" s="15">
        <f t="shared" si="48"/>
        <v>19.867618228371811</v>
      </c>
      <c r="CA13" s="37">
        <f t="shared" si="49"/>
        <v>-427.13238177162816</v>
      </c>
      <c r="CB13" s="54">
        <f t="shared" si="50"/>
        <v>-427.13238177162816</v>
      </c>
      <c r="CC13" s="26">
        <f t="shared" si="51"/>
        <v>-0.13306304728088122</v>
      </c>
      <c r="CD13" s="47">
        <f t="shared" si="52"/>
        <v>-427.13238177162816</v>
      </c>
      <c r="CE13" s="48">
        <f t="shared" si="53"/>
        <v>93.925674887080689</v>
      </c>
      <c r="CF13" s="65">
        <f t="shared" si="54"/>
        <v>-4.5475572284695875</v>
      </c>
      <c r="CG13" t="s">
        <v>222</v>
      </c>
      <c r="CH13" s="66">
        <v>0</v>
      </c>
      <c r="CI13" s="15">
        <f t="shared" si="55"/>
        <v>18.401876979146053</v>
      </c>
      <c r="CJ13" s="37">
        <f t="shared" si="56"/>
        <v>18.401876979146053</v>
      </c>
      <c r="CK13" s="54">
        <f t="shared" si="57"/>
        <v>18.401876979146053</v>
      </c>
      <c r="CL13" s="26">
        <f t="shared" si="58"/>
        <v>2.863214093534472E-3</v>
      </c>
      <c r="CM13" s="47">
        <f t="shared" si="59"/>
        <v>18.401876979146053</v>
      </c>
      <c r="CN13" s="48">
        <f t="shared" si="60"/>
        <v>93.925674887080689</v>
      </c>
      <c r="CO13" s="65">
        <f t="shared" si="61"/>
        <v>0.1959195608790584</v>
      </c>
      <c r="CP13" s="70">
        <f t="shared" si="62"/>
        <v>6</v>
      </c>
      <c r="CQ13" s="1">
        <f t="shared" si="63"/>
        <v>7859</v>
      </c>
    </row>
    <row r="14" spans="1:95" x14ac:dyDescent="0.2">
      <c r="A14" s="25" t="s">
        <v>187</v>
      </c>
      <c r="B14">
        <v>1</v>
      </c>
      <c r="C14">
        <v>1</v>
      </c>
      <c r="D14">
        <v>0.62773029439696104</v>
      </c>
      <c r="E14">
        <v>0.37226970560303801</v>
      </c>
      <c r="F14">
        <v>0.75660377358490505</v>
      </c>
      <c r="G14">
        <v>0.75660377358490505</v>
      </c>
      <c r="H14">
        <v>0.58567134268537002</v>
      </c>
      <c r="I14">
        <v>0.54008016032064099</v>
      </c>
      <c r="J14">
        <v>0.56241396911236097</v>
      </c>
      <c r="K14">
        <v>0.65232241364778898</v>
      </c>
      <c r="L14">
        <v>0.812728365742037</v>
      </c>
      <c r="M14">
        <v>-2.3452699743859098</v>
      </c>
      <c r="N14" s="21">
        <v>0</v>
      </c>
      <c r="O14">
        <v>1.0201558567117801</v>
      </c>
      <c r="P14">
        <v>0.98121466625621501</v>
      </c>
      <c r="Q14">
        <v>1.00553751502203</v>
      </c>
      <c r="R14">
        <v>0.99144001611157795</v>
      </c>
      <c r="S14">
        <v>122.25</v>
      </c>
      <c r="T14" s="27">
        <f t="shared" si="2"/>
        <v>0.98121466625621501</v>
      </c>
      <c r="U14" s="27">
        <f t="shared" si="3"/>
        <v>1.00553751502203</v>
      </c>
      <c r="V14" s="39">
        <f t="shared" si="4"/>
        <v>119.95349294982229</v>
      </c>
      <c r="W14" s="38">
        <f t="shared" si="5"/>
        <v>122.92696121144317</v>
      </c>
      <c r="X14" s="44">
        <f t="shared" si="6"/>
        <v>0.92728965175978662</v>
      </c>
      <c r="Y14" s="44">
        <f t="shared" si="7"/>
        <v>0.64020367533327593</v>
      </c>
      <c r="Z14" s="22">
        <f t="shared" si="8"/>
        <v>1</v>
      </c>
      <c r="AA14" s="22">
        <f t="shared" si="9"/>
        <v>1</v>
      </c>
      <c r="AB14" s="22">
        <f t="shared" si="10"/>
        <v>1</v>
      </c>
      <c r="AC14" s="22">
        <v>1</v>
      </c>
      <c r="AD14" s="22">
        <v>1</v>
      </c>
      <c r="AE14" s="22">
        <v>1</v>
      </c>
      <c r="AF14" s="22">
        <f t="shared" si="11"/>
        <v>-0.10573411347504191</v>
      </c>
      <c r="AG14" s="22">
        <f t="shared" si="12"/>
        <v>0.97680415159684475</v>
      </c>
      <c r="AH14" s="22">
        <f t="shared" si="13"/>
        <v>0.812728365742037</v>
      </c>
      <c r="AI14" s="22">
        <f t="shared" si="14"/>
        <v>1.9184624792170788</v>
      </c>
      <c r="AJ14" s="22">
        <f t="shared" si="15"/>
        <v>-2.6288582302280261</v>
      </c>
      <c r="AK14" s="22">
        <f t="shared" si="16"/>
        <v>1.3004365594014071</v>
      </c>
      <c r="AL14" s="22">
        <f t="shared" si="17"/>
        <v>-2.3452699743859098</v>
      </c>
      <c r="AM14" s="22">
        <f t="shared" si="18"/>
        <v>1.2835882558421163</v>
      </c>
      <c r="AN14" s="46">
        <v>1</v>
      </c>
      <c r="AO14" s="46">
        <v>1</v>
      </c>
      <c r="AP14" s="51">
        <v>1</v>
      </c>
      <c r="AQ14" s="21">
        <v>2</v>
      </c>
      <c r="AR14" s="17">
        <f t="shared" si="19"/>
        <v>13.546067619732238</v>
      </c>
      <c r="AS14" s="17">
        <f t="shared" si="20"/>
        <v>13.546067619732238</v>
      </c>
      <c r="AT14" s="17">
        <f t="shared" si="21"/>
        <v>5.4291636809580082</v>
      </c>
      <c r="AU14" s="17">
        <f t="shared" si="22"/>
        <v>13.546067619732238</v>
      </c>
      <c r="AV14" s="17">
        <f t="shared" si="23"/>
        <v>13.546067619732238</v>
      </c>
      <c r="AW14" s="17">
        <f t="shared" si="24"/>
        <v>5.4291636809580082</v>
      </c>
      <c r="AX14" s="14">
        <f t="shared" si="25"/>
        <v>1.7296202209960775E-2</v>
      </c>
      <c r="AY14" s="14">
        <f t="shared" si="26"/>
        <v>1.5917303545365566E-2</v>
      </c>
      <c r="AZ14" s="67">
        <f t="shared" si="27"/>
        <v>4.5611436799464103E-4</v>
      </c>
      <c r="BA14" s="21">
        <f t="shared" si="28"/>
        <v>0</v>
      </c>
      <c r="BB14" s="66">
        <v>2690</v>
      </c>
      <c r="BC14" s="15">
        <f t="shared" si="29"/>
        <v>2062.4683363245626</v>
      </c>
      <c r="BD14" s="19">
        <f t="shared" si="30"/>
        <v>-627.53166367543736</v>
      </c>
      <c r="BE14" s="53">
        <f t="shared" si="31"/>
        <v>0</v>
      </c>
      <c r="BF14" s="61">
        <f t="shared" si="32"/>
        <v>0</v>
      </c>
      <c r="BG14" s="62">
        <f t="shared" si="33"/>
        <v>0</v>
      </c>
      <c r="BH14" s="63">
        <f t="shared" si="34"/>
        <v>122.92696121144317</v>
      </c>
      <c r="BI14" s="46">
        <f t="shared" si="35"/>
        <v>0</v>
      </c>
      <c r="BJ14" s="64">
        <f t="shared" si="36"/>
        <v>1.3042624473904578</v>
      </c>
      <c r="BK14" s="66">
        <v>0</v>
      </c>
      <c r="BL14" s="66">
        <v>4768</v>
      </c>
      <c r="BM14" s="66">
        <v>0</v>
      </c>
      <c r="BN14" s="10">
        <f t="shared" si="37"/>
        <v>4768</v>
      </c>
      <c r="BO14" s="15">
        <f t="shared" si="38"/>
        <v>2823.920656590396</v>
      </c>
      <c r="BP14" s="9">
        <f t="shared" si="39"/>
        <v>-1944.079343409604</v>
      </c>
      <c r="BQ14" s="53">
        <f t="shared" si="40"/>
        <v>0</v>
      </c>
      <c r="BR14" s="7">
        <f t="shared" si="41"/>
        <v>0</v>
      </c>
      <c r="BS14" s="62">
        <f t="shared" si="42"/>
        <v>0</v>
      </c>
      <c r="BT14" s="48">
        <f t="shared" si="43"/>
        <v>122.92696121144317</v>
      </c>
      <c r="BU14" s="46">
        <f t="shared" si="44"/>
        <v>0</v>
      </c>
      <c r="BV14" s="64">
        <f t="shared" si="45"/>
        <v>1.6884327075098799</v>
      </c>
      <c r="BW14" s="16">
        <f t="shared" si="46"/>
        <v>7458</v>
      </c>
      <c r="BX14" s="69">
        <f t="shared" si="47"/>
        <v>4890.9702056270971</v>
      </c>
      <c r="BY14" s="66">
        <v>0</v>
      </c>
      <c r="BZ14" s="15">
        <f t="shared" si="48"/>
        <v>4.5812127121381749</v>
      </c>
      <c r="CA14" s="37">
        <f t="shared" si="49"/>
        <v>4.5812127121381749</v>
      </c>
      <c r="CB14" s="54">
        <f t="shared" si="50"/>
        <v>4.5812127121381749</v>
      </c>
      <c r="CC14" s="26">
        <f t="shared" si="51"/>
        <v>1.4271690692019255E-3</v>
      </c>
      <c r="CD14" s="47">
        <f t="shared" si="52"/>
        <v>4.5812127121381749</v>
      </c>
      <c r="CE14" s="48">
        <f t="shared" si="53"/>
        <v>119.95349294982229</v>
      </c>
      <c r="CF14" s="65">
        <f t="shared" si="54"/>
        <v>3.8191574079918959E-2</v>
      </c>
      <c r="CG14" t="s">
        <v>222</v>
      </c>
      <c r="CH14" s="66">
        <v>0</v>
      </c>
      <c r="CI14" s="15">
        <f t="shared" si="55"/>
        <v>4.2432319654541457</v>
      </c>
      <c r="CJ14" s="37">
        <f t="shared" si="56"/>
        <v>4.2432319654541457</v>
      </c>
      <c r="CK14" s="54">
        <f t="shared" si="57"/>
        <v>4.2432319654541457</v>
      </c>
      <c r="CL14" s="26">
        <f t="shared" si="58"/>
        <v>6.6021969277332284E-4</v>
      </c>
      <c r="CM14" s="47">
        <f t="shared" si="59"/>
        <v>4.2432319654541457</v>
      </c>
      <c r="CN14" s="48">
        <f t="shared" si="60"/>
        <v>119.95349294982229</v>
      </c>
      <c r="CO14" s="65">
        <f t="shared" si="61"/>
        <v>3.5373975872708692E-2</v>
      </c>
      <c r="CP14" s="70">
        <f t="shared" si="62"/>
        <v>0</v>
      </c>
      <c r="CQ14" s="1">
        <f t="shared" si="63"/>
        <v>7458</v>
      </c>
    </row>
    <row r="15" spans="1:95" x14ac:dyDescent="0.2">
      <c r="A15" s="25" t="s">
        <v>199</v>
      </c>
      <c r="B15">
        <v>1</v>
      </c>
      <c r="C15">
        <v>0</v>
      </c>
      <c r="D15">
        <v>0.27846584099081101</v>
      </c>
      <c r="E15">
        <v>0.72153415900918905</v>
      </c>
      <c r="F15">
        <v>0.47874453714739701</v>
      </c>
      <c r="G15">
        <v>0.47874453714739701</v>
      </c>
      <c r="H15">
        <v>0.480777267028834</v>
      </c>
      <c r="I15">
        <v>0.169870455495194</v>
      </c>
      <c r="J15">
        <v>0.28577937879056697</v>
      </c>
      <c r="K15">
        <v>0.369885545034354</v>
      </c>
      <c r="L15">
        <v>0.46285737214043998</v>
      </c>
      <c r="M15">
        <v>0.82837610189619304</v>
      </c>
      <c r="N15" s="21">
        <v>0</v>
      </c>
      <c r="O15">
        <v>0.99275368745442505</v>
      </c>
      <c r="P15">
        <v>0.99417568897295605</v>
      </c>
      <c r="Q15">
        <v>1</v>
      </c>
      <c r="R15">
        <v>0.99760665332215703</v>
      </c>
      <c r="S15">
        <v>4.0500001907348597</v>
      </c>
      <c r="T15" s="27">
        <f t="shared" si="2"/>
        <v>0.99760665332215703</v>
      </c>
      <c r="U15" s="27">
        <f t="shared" si="3"/>
        <v>1</v>
      </c>
      <c r="V15" s="39">
        <f t="shared" si="4"/>
        <v>4.0403071362331007</v>
      </c>
      <c r="W15" s="38">
        <f t="shared" si="5"/>
        <v>4.0500001907348597</v>
      </c>
      <c r="X15" s="44">
        <f t="shared" si="6"/>
        <v>1.1077621800165152</v>
      </c>
      <c r="Y15" s="44">
        <f t="shared" si="7"/>
        <v>0.36318108023350776</v>
      </c>
      <c r="Z15" s="22">
        <f t="shared" si="8"/>
        <v>1</v>
      </c>
      <c r="AA15" s="22">
        <f t="shared" si="9"/>
        <v>1</v>
      </c>
      <c r="AB15" s="22">
        <f t="shared" si="10"/>
        <v>1</v>
      </c>
      <c r="AC15" s="22">
        <v>1</v>
      </c>
      <c r="AD15" s="22">
        <v>1</v>
      </c>
      <c r="AE15" s="22">
        <v>1</v>
      </c>
      <c r="AF15" s="22">
        <f t="shared" si="11"/>
        <v>-0.10573411347504191</v>
      </c>
      <c r="AG15" s="22">
        <f t="shared" si="12"/>
        <v>0.97680415159684475</v>
      </c>
      <c r="AH15" s="22">
        <f t="shared" si="13"/>
        <v>0.46285737214043998</v>
      </c>
      <c r="AI15" s="22">
        <f t="shared" si="14"/>
        <v>1.5685914856154819</v>
      </c>
      <c r="AJ15" s="22">
        <f t="shared" si="15"/>
        <v>-2.6288582302280261</v>
      </c>
      <c r="AK15" s="22">
        <f t="shared" si="16"/>
        <v>1.3004365594014071</v>
      </c>
      <c r="AL15" s="22">
        <f t="shared" si="17"/>
        <v>0.82837610189619304</v>
      </c>
      <c r="AM15" s="22">
        <f t="shared" si="18"/>
        <v>4.4572343321242194</v>
      </c>
      <c r="AN15" s="46">
        <v>0</v>
      </c>
      <c r="AO15" s="49">
        <v>0</v>
      </c>
      <c r="AP15" s="51">
        <v>0.5</v>
      </c>
      <c r="AQ15" s="50">
        <v>1</v>
      </c>
      <c r="AR15" s="17">
        <f t="shared" si="19"/>
        <v>0</v>
      </c>
      <c r="AS15" s="17">
        <f t="shared" si="20"/>
        <v>0</v>
      </c>
      <c r="AT15" s="17">
        <f t="shared" si="21"/>
        <v>197.34761059170037</v>
      </c>
      <c r="AU15" s="17">
        <f t="shared" si="22"/>
        <v>0</v>
      </c>
      <c r="AV15" s="17">
        <f t="shared" si="23"/>
        <v>0</v>
      </c>
      <c r="AW15" s="17">
        <f t="shared" si="24"/>
        <v>197.34761059170037</v>
      </c>
      <c r="AX15" s="14">
        <f t="shared" si="25"/>
        <v>0</v>
      </c>
      <c r="AY15" s="14">
        <f t="shared" si="26"/>
        <v>0</v>
      </c>
      <c r="AZ15" s="67">
        <f t="shared" si="27"/>
        <v>1.6579548153243855E-2</v>
      </c>
      <c r="BA15" s="21">
        <f t="shared" si="28"/>
        <v>0</v>
      </c>
      <c r="BB15" s="66">
        <v>0</v>
      </c>
      <c r="BC15" s="15">
        <f t="shared" si="29"/>
        <v>0</v>
      </c>
      <c r="BD15" s="19">
        <f t="shared" si="30"/>
        <v>0</v>
      </c>
      <c r="BE15" s="53">
        <f t="shared" si="31"/>
        <v>0</v>
      </c>
      <c r="BF15" s="61">
        <f t="shared" si="32"/>
        <v>0</v>
      </c>
      <c r="BG15" s="62">
        <f t="shared" si="33"/>
        <v>0</v>
      </c>
      <c r="BH15" s="63">
        <f t="shared" si="34"/>
        <v>4.0500001907348597</v>
      </c>
      <c r="BI15" s="46">
        <f t="shared" si="35"/>
        <v>0</v>
      </c>
      <c r="BJ15" s="64" t="e">
        <f t="shared" si="36"/>
        <v>#DIV/0!</v>
      </c>
      <c r="BK15" s="66">
        <v>0</v>
      </c>
      <c r="BL15" s="66">
        <v>0</v>
      </c>
      <c r="BM15" s="66">
        <v>0</v>
      </c>
      <c r="BN15" s="10">
        <f t="shared" si="37"/>
        <v>0</v>
      </c>
      <c r="BO15" s="15">
        <f t="shared" si="38"/>
        <v>0</v>
      </c>
      <c r="BP15" s="9">
        <f t="shared" si="39"/>
        <v>0</v>
      </c>
      <c r="BQ15" s="53">
        <f t="shared" si="40"/>
        <v>0</v>
      </c>
      <c r="BR15" s="7">
        <f t="shared" si="41"/>
        <v>0</v>
      </c>
      <c r="BS15" s="62">
        <f t="shared" si="42"/>
        <v>0</v>
      </c>
      <c r="BT15" s="48">
        <f t="shared" si="43"/>
        <v>4.0500001907348597</v>
      </c>
      <c r="BU15" s="46">
        <f t="shared" si="44"/>
        <v>0</v>
      </c>
      <c r="BV15" s="64" t="e">
        <f t="shared" si="45"/>
        <v>#DIV/0!</v>
      </c>
      <c r="BW15" s="16">
        <f t="shared" si="46"/>
        <v>89</v>
      </c>
      <c r="BX15" s="69">
        <f t="shared" si="47"/>
        <v>166.52498165118126</v>
      </c>
      <c r="BY15" s="66">
        <v>89</v>
      </c>
      <c r="BZ15" s="15">
        <f t="shared" si="48"/>
        <v>166.52498165118126</v>
      </c>
      <c r="CA15" s="37">
        <f t="shared" si="49"/>
        <v>77.524981651181264</v>
      </c>
      <c r="CB15" s="54">
        <f t="shared" si="50"/>
        <v>77.524981651181264</v>
      </c>
      <c r="CC15" s="26">
        <f t="shared" si="51"/>
        <v>2.415108462653625E-2</v>
      </c>
      <c r="CD15" s="47">
        <f t="shared" si="52"/>
        <v>77.524981651181264</v>
      </c>
      <c r="CE15" s="48">
        <f t="shared" si="53"/>
        <v>4.0403071362331007</v>
      </c>
      <c r="CF15" s="65">
        <f t="shared" si="54"/>
        <v>19.187893156919781</v>
      </c>
      <c r="CG15" t="s">
        <v>222</v>
      </c>
      <c r="CH15" s="66">
        <v>0</v>
      </c>
      <c r="CI15" s="15">
        <f t="shared" si="55"/>
        <v>154.23953646962758</v>
      </c>
      <c r="CJ15" s="37">
        <f t="shared" si="56"/>
        <v>154.23953646962758</v>
      </c>
      <c r="CK15" s="54">
        <f t="shared" si="57"/>
        <v>154.23953646962758</v>
      </c>
      <c r="CL15" s="26">
        <f t="shared" si="58"/>
        <v>2.3998683128929138E-2</v>
      </c>
      <c r="CM15" s="47">
        <f t="shared" si="59"/>
        <v>154.23953646962758</v>
      </c>
      <c r="CN15" s="48">
        <f t="shared" si="60"/>
        <v>4.0403071362331007</v>
      </c>
      <c r="CO15" s="65">
        <f t="shared" si="61"/>
        <v>38.17520086193985</v>
      </c>
      <c r="CP15" s="70">
        <f t="shared" si="62"/>
        <v>0</v>
      </c>
      <c r="CQ15" s="1">
        <f t="shared" si="63"/>
        <v>178</v>
      </c>
    </row>
    <row r="16" spans="1:95" x14ac:dyDescent="0.2">
      <c r="A16" s="25" t="s">
        <v>188</v>
      </c>
      <c r="B16">
        <v>1</v>
      </c>
      <c r="C16">
        <v>1</v>
      </c>
      <c r="D16">
        <v>0.270475429484618</v>
      </c>
      <c r="E16">
        <v>0.729524570515381</v>
      </c>
      <c r="F16">
        <v>0.52562574493444503</v>
      </c>
      <c r="G16">
        <v>0.52562574493444503</v>
      </c>
      <c r="H16">
        <v>7.8980359381529405E-2</v>
      </c>
      <c r="I16">
        <v>0.31216046803175901</v>
      </c>
      <c r="J16">
        <v>0.15701766126730701</v>
      </c>
      <c r="K16">
        <v>0.28728474580369301</v>
      </c>
      <c r="L16">
        <v>0.84532098880113304</v>
      </c>
      <c r="M16">
        <v>-1.9159006401432701</v>
      </c>
      <c r="N16" s="21">
        <v>0</v>
      </c>
      <c r="O16">
        <v>1.01125571490203</v>
      </c>
      <c r="P16">
        <v>0.980618514612692</v>
      </c>
      <c r="Q16">
        <v>1.02597626629445</v>
      </c>
      <c r="R16">
        <v>0.97377914608743898</v>
      </c>
      <c r="S16">
        <v>439.92001342773398</v>
      </c>
      <c r="T16" s="27">
        <f t="shared" si="2"/>
        <v>0.980618514612692</v>
      </c>
      <c r="U16" s="27">
        <f t="shared" si="3"/>
        <v>1.02597626629445</v>
      </c>
      <c r="V16" s="39">
        <f t="shared" si="4"/>
        <v>431.39371011590003</v>
      </c>
      <c r="W16" s="38">
        <f t="shared" si="5"/>
        <v>451.34749284479085</v>
      </c>
      <c r="X16" s="44">
        <f t="shared" si="6"/>
        <v>1.1118909991742365</v>
      </c>
      <c r="Y16" s="44">
        <f t="shared" si="7"/>
        <v>0.30816716483397094</v>
      </c>
      <c r="Z16" s="22">
        <f t="shared" si="8"/>
        <v>1</v>
      </c>
      <c r="AA16" s="22">
        <f t="shared" si="9"/>
        <v>1</v>
      </c>
      <c r="AB16" s="22">
        <f t="shared" si="10"/>
        <v>1</v>
      </c>
      <c r="AC16" s="22">
        <v>1</v>
      </c>
      <c r="AD16" s="22">
        <v>1</v>
      </c>
      <c r="AE16" s="22">
        <v>1</v>
      </c>
      <c r="AF16" s="22">
        <f t="shared" si="11"/>
        <v>-0.10573411347504191</v>
      </c>
      <c r="AG16" s="22">
        <f t="shared" si="12"/>
        <v>0.97680415159684475</v>
      </c>
      <c r="AH16" s="22">
        <f t="shared" si="13"/>
        <v>0.84532098880113304</v>
      </c>
      <c r="AI16" s="22">
        <f t="shared" si="14"/>
        <v>1.9510551022761748</v>
      </c>
      <c r="AJ16" s="22">
        <f t="shared" si="15"/>
        <v>-2.6288582302280261</v>
      </c>
      <c r="AK16" s="22">
        <f t="shared" si="16"/>
        <v>1.3004365594014071</v>
      </c>
      <c r="AL16" s="22">
        <f t="shared" si="17"/>
        <v>-1.9159006401432701</v>
      </c>
      <c r="AM16" s="22">
        <f t="shared" si="18"/>
        <v>1.712957590084756</v>
      </c>
      <c r="AN16" s="46">
        <v>1</v>
      </c>
      <c r="AO16" s="46">
        <v>0</v>
      </c>
      <c r="AP16" s="51">
        <v>1</v>
      </c>
      <c r="AQ16" s="21">
        <v>1</v>
      </c>
      <c r="AR16" s="17">
        <f t="shared" si="19"/>
        <v>14.490325463712347</v>
      </c>
      <c r="AS16" s="17">
        <f t="shared" si="20"/>
        <v>0</v>
      </c>
      <c r="AT16" s="17">
        <f t="shared" si="21"/>
        <v>8.6096687535013441</v>
      </c>
      <c r="AU16" s="17">
        <f t="shared" si="22"/>
        <v>14.490325463712347</v>
      </c>
      <c r="AV16" s="17">
        <f t="shared" si="23"/>
        <v>0</v>
      </c>
      <c r="AW16" s="17">
        <f t="shared" si="24"/>
        <v>8.6096687535013441</v>
      </c>
      <c r="AX16" s="14">
        <f t="shared" si="25"/>
        <v>1.8501871269520985E-2</v>
      </c>
      <c r="AY16" s="14">
        <f t="shared" si="26"/>
        <v>0</v>
      </c>
      <c r="AZ16" s="67">
        <f t="shared" si="27"/>
        <v>7.2331464897988358E-4</v>
      </c>
      <c r="BA16" s="21">
        <f t="shared" si="28"/>
        <v>0</v>
      </c>
      <c r="BB16" s="66">
        <v>1320</v>
      </c>
      <c r="BC16" s="15">
        <f t="shared" si="29"/>
        <v>2206.2371376627602</v>
      </c>
      <c r="BD16" s="19">
        <f t="shared" si="30"/>
        <v>886.23713766276023</v>
      </c>
      <c r="BE16" s="53">
        <f t="shared" si="31"/>
        <v>886.23713766276023</v>
      </c>
      <c r="BF16" s="61">
        <f t="shared" si="32"/>
        <v>4.401986745948832E-2</v>
      </c>
      <c r="BG16" s="62">
        <f t="shared" si="33"/>
        <v>59.646920407606252</v>
      </c>
      <c r="BH16" s="63">
        <f t="shared" si="34"/>
        <v>431.39371011590003</v>
      </c>
      <c r="BI16" s="46">
        <f t="shared" si="35"/>
        <v>0.13826562374212933</v>
      </c>
      <c r="BJ16" s="64">
        <f t="shared" si="36"/>
        <v>0.59830377136991686</v>
      </c>
      <c r="BK16" s="66">
        <v>0</v>
      </c>
      <c r="BL16" s="66">
        <v>0</v>
      </c>
      <c r="BM16" s="66">
        <v>0</v>
      </c>
      <c r="BN16" s="10">
        <f t="shared" si="37"/>
        <v>0</v>
      </c>
      <c r="BO16" s="15">
        <f t="shared" si="38"/>
        <v>0</v>
      </c>
      <c r="BP16" s="9">
        <f t="shared" si="39"/>
        <v>0</v>
      </c>
      <c r="BQ16" s="53">
        <f t="shared" si="40"/>
        <v>0</v>
      </c>
      <c r="BR16" s="7">
        <f t="shared" si="41"/>
        <v>0</v>
      </c>
      <c r="BS16" s="62">
        <f t="shared" si="42"/>
        <v>0</v>
      </c>
      <c r="BT16" s="48">
        <f t="shared" si="43"/>
        <v>451.34749284479085</v>
      </c>
      <c r="BU16" s="46">
        <f t="shared" si="44"/>
        <v>0</v>
      </c>
      <c r="BV16" s="64" t="e">
        <f t="shared" si="45"/>
        <v>#DIV/0!</v>
      </c>
      <c r="BW16" s="16">
        <f t="shared" si="46"/>
        <v>1320</v>
      </c>
      <c r="BX16" s="69">
        <f t="shared" si="47"/>
        <v>2213.5021099971141</v>
      </c>
      <c r="BY16" s="66">
        <v>0</v>
      </c>
      <c r="BZ16" s="15">
        <f t="shared" si="48"/>
        <v>7.264972334353951</v>
      </c>
      <c r="CA16" s="37">
        <f t="shared" si="49"/>
        <v>7.264972334353951</v>
      </c>
      <c r="CB16" s="54">
        <f t="shared" si="50"/>
        <v>7.264972334353951</v>
      </c>
      <c r="CC16" s="26">
        <f t="shared" si="51"/>
        <v>2.2632312568080875E-3</v>
      </c>
      <c r="CD16" s="47">
        <f t="shared" si="52"/>
        <v>7.2649723343539518</v>
      </c>
      <c r="CE16" s="48">
        <f t="shared" si="53"/>
        <v>431.39371011590003</v>
      </c>
      <c r="CF16" s="65">
        <f t="shared" si="54"/>
        <v>1.6840700649998153E-2</v>
      </c>
      <c r="CG16" t="s">
        <v>222</v>
      </c>
      <c r="CH16" s="66">
        <v>0</v>
      </c>
      <c r="CI16" s="15">
        <f t="shared" si="55"/>
        <v>6.7289961794598572</v>
      </c>
      <c r="CJ16" s="37">
        <f t="shared" si="56"/>
        <v>6.7289961794598572</v>
      </c>
      <c r="CK16" s="54">
        <f t="shared" si="57"/>
        <v>6.7289961794598572</v>
      </c>
      <c r="CL16" s="26">
        <f t="shared" si="58"/>
        <v>1.0469886695907667E-3</v>
      </c>
      <c r="CM16" s="47">
        <f t="shared" si="59"/>
        <v>6.7289961794598581</v>
      </c>
      <c r="CN16" s="48">
        <f t="shared" si="60"/>
        <v>431.39371011590003</v>
      </c>
      <c r="CO16" s="65">
        <f t="shared" si="61"/>
        <v>1.559827142044333E-2</v>
      </c>
      <c r="CP16" s="70">
        <f t="shared" si="62"/>
        <v>0</v>
      </c>
      <c r="CQ16" s="1">
        <f t="shared" si="63"/>
        <v>1320</v>
      </c>
    </row>
    <row r="17" spans="1:95" x14ac:dyDescent="0.2">
      <c r="A17" s="25" t="s">
        <v>189</v>
      </c>
      <c r="B17">
        <v>1</v>
      </c>
      <c r="C17">
        <v>1</v>
      </c>
      <c r="D17">
        <v>0.92808629644426599</v>
      </c>
      <c r="E17">
        <v>7.1913703555733094E-2</v>
      </c>
      <c r="F17">
        <v>0.88319427890345603</v>
      </c>
      <c r="G17">
        <v>0.88319427890345603</v>
      </c>
      <c r="H17">
        <v>0.91851232762223101</v>
      </c>
      <c r="I17">
        <v>0.80359381529460905</v>
      </c>
      <c r="J17">
        <v>0.859133764759063</v>
      </c>
      <c r="K17">
        <v>0.87108095252277895</v>
      </c>
      <c r="L17">
        <v>0.82552971490819305</v>
      </c>
      <c r="M17">
        <v>-1.18346467230188</v>
      </c>
      <c r="N17" s="21">
        <v>0</v>
      </c>
      <c r="O17">
        <v>1.0061409491715301</v>
      </c>
      <c r="P17">
        <v>0.98952204868965998</v>
      </c>
      <c r="Q17">
        <v>1.0035900308065999</v>
      </c>
      <c r="R17">
        <v>0.99178835247578401</v>
      </c>
      <c r="S17">
        <v>147.39999389648401</v>
      </c>
      <c r="T17" s="27">
        <f t="shared" si="2"/>
        <v>0.98952204868965998</v>
      </c>
      <c r="U17" s="27">
        <f t="shared" si="3"/>
        <v>1.0035900308065999</v>
      </c>
      <c r="V17" s="39">
        <f t="shared" si="4"/>
        <v>145.85554393729223</v>
      </c>
      <c r="W17" s="38">
        <f t="shared" si="5"/>
        <v>147.92916441546501</v>
      </c>
      <c r="X17" s="44">
        <f t="shared" si="6"/>
        <v>0.7720891824938072</v>
      </c>
      <c r="Y17" s="44">
        <f t="shared" si="7"/>
        <v>0.8781136734928372</v>
      </c>
      <c r="Z17" s="22">
        <f t="shared" si="8"/>
        <v>1</v>
      </c>
      <c r="AA17" s="22">
        <f t="shared" si="9"/>
        <v>1</v>
      </c>
      <c r="AB17" s="22">
        <f t="shared" si="10"/>
        <v>1</v>
      </c>
      <c r="AC17" s="22">
        <v>1</v>
      </c>
      <c r="AD17" s="22">
        <v>1</v>
      </c>
      <c r="AE17" s="22">
        <v>1</v>
      </c>
      <c r="AF17" s="22">
        <f t="shared" si="11"/>
        <v>-0.10573411347504191</v>
      </c>
      <c r="AG17" s="22">
        <f t="shared" si="12"/>
        <v>0.97680415159684475</v>
      </c>
      <c r="AH17" s="22">
        <f t="shared" si="13"/>
        <v>0.82552971490819305</v>
      </c>
      <c r="AI17" s="22">
        <f t="shared" si="14"/>
        <v>1.9312638283832348</v>
      </c>
      <c r="AJ17" s="22">
        <f t="shared" si="15"/>
        <v>-2.6288582302280261</v>
      </c>
      <c r="AK17" s="22">
        <f t="shared" si="16"/>
        <v>1.3004365594014071</v>
      </c>
      <c r="AL17" s="22">
        <f t="shared" si="17"/>
        <v>-1.18346467230188</v>
      </c>
      <c r="AM17" s="22">
        <f t="shared" si="18"/>
        <v>2.4453935579261463</v>
      </c>
      <c r="AN17" s="46">
        <v>1</v>
      </c>
      <c r="AO17" s="46">
        <v>1</v>
      </c>
      <c r="AP17" s="51">
        <v>1</v>
      </c>
      <c r="AQ17" s="21">
        <v>1</v>
      </c>
      <c r="AR17" s="17">
        <f t="shared" si="19"/>
        <v>13.911258660579236</v>
      </c>
      <c r="AS17" s="17">
        <f t="shared" si="20"/>
        <v>13.911258660579236</v>
      </c>
      <c r="AT17" s="17">
        <f t="shared" si="21"/>
        <v>35.759797854169307</v>
      </c>
      <c r="AU17" s="17">
        <f t="shared" si="22"/>
        <v>13.911258660579236</v>
      </c>
      <c r="AV17" s="17">
        <f t="shared" si="23"/>
        <v>13.911258660579236</v>
      </c>
      <c r="AW17" s="17">
        <f t="shared" si="24"/>
        <v>35.759797854169307</v>
      </c>
      <c r="AX17" s="14">
        <f t="shared" si="25"/>
        <v>1.7762493850093649E-2</v>
      </c>
      <c r="AY17" s="14">
        <f t="shared" si="26"/>
        <v>1.6346421191341449E-2</v>
      </c>
      <c r="AZ17" s="67">
        <f t="shared" si="27"/>
        <v>3.0042486387134417E-3</v>
      </c>
      <c r="BA17" s="21">
        <f t="shared" si="28"/>
        <v>0</v>
      </c>
      <c r="BB17" s="66">
        <v>3538</v>
      </c>
      <c r="BC17" s="15">
        <f t="shared" si="29"/>
        <v>2118.0708166605673</v>
      </c>
      <c r="BD17" s="19">
        <f t="shared" si="30"/>
        <v>-1419.9291833394327</v>
      </c>
      <c r="BE17" s="53">
        <f t="shared" si="31"/>
        <v>0</v>
      </c>
      <c r="BF17" s="61">
        <f t="shared" si="32"/>
        <v>0</v>
      </c>
      <c r="BG17" s="62">
        <f t="shared" si="33"/>
        <v>0</v>
      </c>
      <c r="BH17" s="63">
        <f t="shared" si="34"/>
        <v>147.92916441546501</v>
      </c>
      <c r="BI17" s="46">
        <f t="shared" si="35"/>
        <v>0</v>
      </c>
      <c r="BJ17" s="64">
        <f t="shared" si="36"/>
        <v>1.6703879644487751</v>
      </c>
      <c r="BK17" s="66">
        <v>0</v>
      </c>
      <c r="BL17" s="66">
        <v>3538</v>
      </c>
      <c r="BM17" s="66">
        <v>0</v>
      </c>
      <c r="BN17" s="10">
        <f t="shared" si="37"/>
        <v>3538</v>
      </c>
      <c r="BO17" s="15">
        <f t="shared" si="38"/>
        <v>2900.0512763982692</v>
      </c>
      <c r="BP17" s="9">
        <f t="shared" si="39"/>
        <v>-637.94872360173076</v>
      </c>
      <c r="BQ17" s="53">
        <f t="shared" si="40"/>
        <v>0</v>
      </c>
      <c r="BR17" s="7">
        <f t="shared" si="41"/>
        <v>0</v>
      </c>
      <c r="BS17" s="62">
        <f t="shared" si="42"/>
        <v>0</v>
      </c>
      <c r="BT17" s="48">
        <f t="shared" si="43"/>
        <v>147.92916441546501</v>
      </c>
      <c r="BU17" s="46">
        <f t="shared" si="44"/>
        <v>0</v>
      </c>
      <c r="BV17" s="64">
        <f t="shared" si="45"/>
        <v>1.2199784289311029</v>
      </c>
      <c r="BW17" s="16">
        <f t="shared" si="46"/>
        <v>7076</v>
      </c>
      <c r="BX17" s="69">
        <f t="shared" si="47"/>
        <v>5048.2967663860745</v>
      </c>
      <c r="BY17" s="66">
        <v>0</v>
      </c>
      <c r="BZ17" s="15">
        <f t="shared" si="48"/>
        <v>30.174673327237809</v>
      </c>
      <c r="CA17" s="37">
        <f t="shared" si="49"/>
        <v>30.174673327237809</v>
      </c>
      <c r="CB17" s="54">
        <f t="shared" si="50"/>
        <v>30.174673327237809</v>
      </c>
      <c r="CC17" s="26">
        <f t="shared" si="51"/>
        <v>9.4002097592641269E-3</v>
      </c>
      <c r="CD17" s="47">
        <f t="shared" si="52"/>
        <v>30.174673327237809</v>
      </c>
      <c r="CE17" s="48">
        <f t="shared" si="53"/>
        <v>145.85554393729223</v>
      </c>
      <c r="CF17" s="65">
        <f t="shared" si="54"/>
        <v>0.20688053750093194</v>
      </c>
      <c r="CG17" t="s">
        <v>222</v>
      </c>
      <c r="CH17" s="66">
        <v>0</v>
      </c>
      <c r="CI17" s="15">
        <f t="shared" si="55"/>
        <v>27.948525085951147</v>
      </c>
      <c r="CJ17" s="37">
        <f t="shared" si="56"/>
        <v>27.948525085951147</v>
      </c>
      <c r="CK17" s="54">
        <f t="shared" si="57"/>
        <v>27.948525085951147</v>
      </c>
      <c r="CL17" s="26">
        <f t="shared" si="58"/>
        <v>4.3486113405867659E-3</v>
      </c>
      <c r="CM17" s="47">
        <f t="shared" si="59"/>
        <v>27.948525085951143</v>
      </c>
      <c r="CN17" s="48">
        <f t="shared" si="60"/>
        <v>145.85554393729223</v>
      </c>
      <c r="CO17" s="65">
        <f t="shared" si="61"/>
        <v>0.19161784551684283</v>
      </c>
      <c r="CP17" s="70">
        <f t="shared" si="62"/>
        <v>0</v>
      </c>
      <c r="CQ17" s="1">
        <f t="shared" si="63"/>
        <v>7076</v>
      </c>
    </row>
    <row r="18" spans="1:95" x14ac:dyDescent="0.2">
      <c r="A18" s="25" t="s">
        <v>148</v>
      </c>
      <c r="B18">
        <v>1</v>
      </c>
      <c r="C18">
        <v>1</v>
      </c>
      <c r="D18">
        <v>0.48905109489051002</v>
      </c>
      <c r="E18">
        <v>0.51094890510948898</v>
      </c>
      <c r="F18">
        <v>0.50347222222222199</v>
      </c>
      <c r="G18">
        <v>0.50347222222222199</v>
      </c>
      <c r="H18">
        <v>0.84756097560975596</v>
      </c>
      <c r="I18">
        <v>0.42073170731707299</v>
      </c>
      <c r="J18">
        <v>0.59715640859293795</v>
      </c>
      <c r="K18">
        <v>0.548317119966656</v>
      </c>
      <c r="L18">
        <v>0.36032274500821598</v>
      </c>
      <c r="M18">
        <v>-0.68399212149488797</v>
      </c>
      <c r="N18" s="21">
        <v>0</v>
      </c>
      <c r="O18">
        <v>1.0061623452847199</v>
      </c>
      <c r="P18">
        <v>1.00211878510166</v>
      </c>
      <c r="Q18">
        <v>0.99927564098632204</v>
      </c>
      <c r="R18">
        <v>0.98594480907042203</v>
      </c>
      <c r="S18">
        <v>33.860000610351499</v>
      </c>
      <c r="T18" s="27">
        <f t="shared" si="2"/>
        <v>1.00211878510166</v>
      </c>
      <c r="U18" s="27">
        <f t="shared" si="3"/>
        <v>0.99927564098632204</v>
      </c>
      <c r="V18" s="39">
        <f t="shared" si="4"/>
        <v>33.931742675186911</v>
      </c>
      <c r="W18" s="38">
        <f t="shared" si="5"/>
        <v>33.835473813706251</v>
      </c>
      <c r="X18" s="44">
        <f t="shared" si="6"/>
        <v>0.99894820592259559</v>
      </c>
      <c r="Y18" s="44">
        <f t="shared" si="7"/>
        <v>0.55853739297448246</v>
      </c>
      <c r="Z18" s="22">
        <f t="shared" si="8"/>
        <v>1</v>
      </c>
      <c r="AA18" s="22">
        <f t="shared" si="9"/>
        <v>1</v>
      </c>
      <c r="AB18" s="22">
        <f t="shared" si="10"/>
        <v>1</v>
      </c>
      <c r="AC18" s="22">
        <v>1</v>
      </c>
      <c r="AD18" s="22">
        <v>1</v>
      </c>
      <c r="AE18" s="22">
        <v>1</v>
      </c>
      <c r="AF18" s="22">
        <f t="shared" si="11"/>
        <v>-0.10573411347504191</v>
      </c>
      <c r="AG18" s="22">
        <f t="shared" si="12"/>
        <v>0.97680415159684475</v>
      </c>
      <c r="AH18" s="22">
        <f t="shared" si="13"/>
        <v>0.36032274500821598</v>
      </c>
      <c r="AI18" s="22">
        <f t="shared" si="14"/>
        <v>1.4660568584832578</v>
      </c>
      <c r="AJ18" s="22">
        <f t="shared" si="15"/>
        <v>-2.6288582302280261</v>
      </c>
      <c r="AK18" s="22">
        <f t="shared" si="16"/>
        <v>1.3004365594014071</v>
      </c>
      <c r="AL18" s="22">
        <f t="shared" si="17"/>
        <v>-0.68399212149488797</v>
      </c>
      <c r="AM18" s="22">
        <f t="shared" si="18"/>
        <v>2.9448661087331383</v>
      </c>
      <c r="AN18" s="46">
        <v>1</v>
      </c>
      <c r="AO18" s="46">
        <v>1</v>
      </c>
      <c r="AP18" s="51">
        <v>1</v>
      </c>
      <c r="AQ18" s="21">
        <v>1</v>
      </c>
      <c r="AR18" s="17">
        <f t="shared" si="19"/>
        <v>4.6195881216335559</v>
      </c>
      <c r="AS18" s="17">
        <f t="shared" si="20"/>
        <v>4.6195881216335559</v>
      </c>
      <c r="AT18" s="17">
        <f t="shared" si="21"/>
        <v>75.207684149127729</v>
      </c>
      <c r="AU18" s="17">
        <f t="shared" si="22"/>
        <v>4.6195881216335559</v>
      </c>
      <c r="AV18" s="17">
        <f t="shared" si="23"/>
        <v>4.6195881216335559</v>
      </c>
      <c r="AW18" s="17">
        <f t="shared" si="24"/>
        <v>75.207684149127729</v>
      </c>
      <c r="AX18" s="14">
        <f t="shared" si="25"/>
        <v>5.8984889579405666E-3</v>
      </c>
      <c r="AY18" s="14">
        <f t="shared" si="26"/>
        <v>5.4282459272161762E-3</v>
      </c>
      <c r="AZ18" s="67">
        <f t="shared" si="27"/>
        <v>6.3183406026850446E-3</v>
      </c>
      <c r="BA18" s="21">
        <f t="shared" si="28"/>
        <v>0</v>
      </c>
      <c r="BB18" s="66">
        <v>711</v>
      </c>
      <c r="BC18" s="15">
        <f t="shared" si="29"/>
        <v>703.35941730066497</v>
      </c>
      <c r="BD18" s="19">
        <f t="shared" si="30"/>
        <v>-7.6405826993350274</v>
      </c>
      <c r="BE18" s="53">
        <f t="shared" si="31"/>
        <v>0</v>
      </c>
      <c r="BF18" s="61">
        <f t="shared" si="32"/>
        <v>0</v>
      </c>
      <c r="BG18" s="62">
        <f t="shared" si="33"/>
        <v>0</v>
      </c>
      <c r="BH18" s="63">
        <f t="shared" si="34"/>
        <v>33.835473813706251</v>
      </c>
      <c r="BI18" s="46">
        <f t="shared" si="35"/>
        <v>0</v>
      </c>
      <c r="BJ18" s="64">
        <f t="shared" si="36"/>
        <v>1.010862984857241</v>
      </c>
      <c r="BK18" s="66">
        <v>745</v>
      </c>
      <c r="BL18" s="66">
        <v>609</v>
      </c>
      <c r="BM18" s="66">
        <v>68</v>
      </c>
      <c r="BN18" s="10">
        <f t="shared" si="37"/>
        <v>1422</v>
      </c>
      <c r="BO18" s="15">
        <f t="shared" si="38"/>
        <v>963.03596643927619</v>
      </c>
      <c r="BP18" s="9">
        <f t="shared" si="39"/>
        <v>-458.96403356072381</v>
      </c>
      <c r="BQ18" s="53">
        <f t="shared" si="40"/>
        <v>0</v>
      </c>
      <c r="BR18" s="7">
        <f t="shared" si="41"/>
        <v>0</v>
      </c>
      <c r="BS18" s="62">
        <f t="shared" si="42"/>
        <v>0</v>
      </c>
      <c r="BT18" s="48">
        <f t="shared" si="43"/>
        <v>33.835473813706251</v>
      </c>
      <c r="BU18" s="46">
        <f t="shared" si="44"/>
        <v>0</v>
      </c>
      <c r="BV18" s="64">
        <f t="shared" si="45"/>
        <v>1.4765803662117571</v>
      </c>
      <c r="BW18" s="16">
        <f t="shared" si="46"/>
        <v>2167</v>
      </c>
      <c r="BX18" s="69">
        <f t="shared" si="47"/>
        <v>1729.8567967533099</v>
      </c>
      <c r="BY18" s="66">
        <v>34</v>
      </c>
      <c r="BZ18" s="15">
        <f t="shared" si="48"/>
        <v>63.461413013368592</v>
      </c>
      <c r="CA18" s="37">
        <f t="shared" si="49"/>
        <v>29.461413013368592</v>
      </c>
      <c r="CB18" s="54">
        <f t="shared" si="50"/>
        <v>29.461413013368592</v>
      </c>
      <c r="CC18" s="26">
        <f t="shared" si="51"/>
        <v>9.1780102845385146E-3</v>
      </c>
      <c r="CD18" s="47">
        <f t="shared" si="52"/>
        <v>29.461413013368595</v>
      </c>
      <c r="CE18" s="48">
        <f t="shared" si="53"/>
        <v>33.931742675186911</v>
      </c>
      <c r="CF18" s="65">
        <f t="shared" si="54"/>
        <v>0.86825522919318521</v>
      </c>
      <c r="CG18" t="s">
        <v>222</v>
      </c>
      <c r="CH18" s="66">
        <v>0</v>
      </c>
      <c r="CI18" s="15">
        <f t="shared" si="55"/>
        <v>58.77952262677897</v>
      </c>
      <c r="CJ18" s="37">
        <f t="shared" si="56"/>
        <v>58.77952262677897</v>
      </c>
      <c r="CK18" s="54">
        <f t="shared" si="57"/>
        <v>58.77952262677897</v>
      </c>
      <c r="CL18" s="26">
        <f t="shared" si="58"/>
        <v>9.1457169171898188E-3</v>
      </c>
      <c r="CM18" s="47">
        <f t="shared" si="59"/>
        <v>58.779522626778963</v>
      </c>
      <c r="CN18" s="48">
        <f t="shared" si="60"/>
        <v>33.931742675186911</v>
      </c>
      <c r="CO18" s="65">
        <f t="shared" si="61"/>
        <v>1.7322871739730115</v>
      </c>
      <c r="CP18" s="70">
        <f t="shared" si="62"/>
        <v>0</v>
      </c>
      <c r="CQ18" s="1">
        <f t="shared" si="63"/>
        <v>2201</v>
      </c>
    </row>
    <row r="19" spans="1:95" x14ac:dyDescent="0.2">
      <c r="A19" s="25" t="s">
        <v>251</v>
      </c>
      <c r="B19">
        <v>1</v>
      </c>
      <c r="C19">
        <v>1</v>
      </c>
      <c r="D19">
        <v>0.47622852576907698</v>
      </c>
      <c r="E19">
        <v>0.52377147423092296</v>
      </c>
      <c r="F19">
        <v>0.40007945967421499</v>
      </c>
      <c r="G19">
        <v>0.40007945967421499</v>
      </c>
      <c r="H19">
        <v>0.339740910990388</v>
      </c>
      <c r="I19">
        <v>0.38111157542833202</v>
      </c>
      <c r="J19">
        <v>0.35983217452724198</v>
      </c>
      <c r="K19">
        <v>0.37942253749382998</v>
      </c>
      <c r="L19">
        <v>0.420230807932923</v>
      </c>
      <c r="M19">
        <v>1.3176756425202201</v>
      </c>
      <c r="N19" s="21">
        <v>0</v>
      </c>
      <c r="O19">
        <v>1</v>
      </c>
      <c r="P19">
        <v>0.98434784068953096</v>
      </c>
      <c r="Q19">
        <v>1.02143270350708</v>
      </c>
      <c r="R19">
        <v>0.98403701443471303</v>
      </c>
      <c r="S19">
        <v>1.0390000343322701</v>
      </c>
      <c r="T19" s="27">
        <f t="shared" si="2"/>
        <v>0.98434784068953096</v>
      </c>
      <c r="U19" s="27">
        <f t="shared" si="3"/>
        <v>1.02143270350708</v>
      </c>
      <c r="V19" s="39">
        <f t="shared" si="4"/>
        <v>1.0227374402713185</v>
      </c>
      <c r="W19" s="38">
        <f t="shared" si="5"/>
        <v>1.0612686140119596</v>
      </c>
      <c r="X19" s="44">
        <f t="shared" si="6"/>
        <v>1.0055739058629234</v>
      </c>
      <c r="Y19" s="44">
        <f t="shared" si="7"/>
        <v>0.39092780622247131</v>
      </c>
      <c r="Z19" s="22">
        <f t="shared" si="8"/>
        <v>1</v>
      </c>
      <c r="AA19" s="22">
        <f t="shared" si="9"/>
        <v>1</v>
      </c>
      <c r="AB19" s="22">
        <f t="shared" si="10"/>
        <v>1</v>
      </c>
      <c r="AC19" s="22">
        <v>1</v>
      </c>
      <c r="AD19" s="22">
        <v>1</v>
      </c>
      <c r="AE19" s="22">
        <v>1</v>
      </c>
      <c r="AF19" s="22">
        <f t="shared" si="11"/>
        <v>-0.10573411347504191</v>
      </c>
      <c r="AG19" s="22">
        <f t="shared" si="12"/>
        <v>0.97680415159684475</v>
      </c>
      <c r="AH19" s="22">
        <f t="shared" si="13"/>
        <v>0.420230807932923</v>
      </c>
      <c r="AI19" s="22">
        <f t="shared" si="14"/>
        <v>1.5259649214079649</v>
      </c>
      <c r="AJ19" s="22">
        <f t="shared" si="15"/>
        <v>-2.6288582302280261</v>
      </c>
      <c r="AK19" s="22">
        <f t="shared" si="16"/>
        <v>1.3004365594014071</v>
      </c>
      <c r="AL19" s="22">
        <f t="shared" si="17"/>
        <v>1.3004365594014071</v>
      </c>
      <c r="AM19" s="22">
        <f t="shared" si="18"/>
        <v>4.9292947896294335</v>
      </c>
      <c r="AN19" s="46">
        <v>0</v>
      </c>
      <c r="AO19" s="49">
        <v>0</v>
      </c>
      <c r="AP19" s="51">
        <v>0.5</v>
      </c>
      <c r="AQ19" s="50">
        <v>1</v>
      </c>
      <c r="AR19" s="17">
        <f t="shared" si="19"/>
        <v>0</v>
      </c>
      <c r="AS19" s="17">
        <f t="shared" si="20"/>
        <v>0</v>
      </c>
      <c r="AT19" s="17">
        <f t="shared" si="21"/>
        <v>295.19511719770139</v>
      </c>
      <c r="AU19" s="17">
        <f t="shared" si="22"/>
        <v>0</v>
      </c>
      <c r="AV19" s="17">
        <f t="shared" si="23"/>
        <v>0</v>
      </c>
      <c r="AW19" s="17">
        <f t="shared" si="24"/>
        <v>295.19511719770139</v>
      </c>
      <c r="AX19" s="14">
        <f t="shared" si="25"/>
        <v>0</v>
      </c>
      <c r="AY19" s="14">
        <f t="shared" si="26"/>
        <v>0</v>
      </c>
      <c r="AZ19" s="67">
        <f t="shared" si="27"/>
        <v>2.4799903305176289E-2</v>
      </c>
      <c r="BA19" s="21">
        <f t="shared" si="28"/>
        <v>0</v>
      </c>
      <c r="BB19" s="66">
        <v>0</v>
      </c>
      <c r="BC19" s="15">
        <f t="shared" si="29"/>
        <v>0</v>
      </c>
      <c r="BD19" s="19">
        <f t="shared" si="30"/>
        <v>0</v>
      </c>
      <c r="BE19" s="53">
        <f t="shared" si="31"/>
        <v>0</v>
      </c>
      <c r="BF19" s="61">
        <f t="shared" si="32"/>
        <v>0</v>
      </c>
      <c r="BG19" s="62">
        <f t="shared" si="33"/>
        <v>0</v>
      </c>
      <c r="BH19" s="63">
        <f t="shared" si="34"/>
        <v>1.0612686140119596</v>
      </c>
      <c r="BI19" s="46">
        <f t="shared" si="35"/>
        <v>0</v>
      </c>
      <c r="BJ19" s="64" t="e">
        <f t="shared" si="36"/>
        <v>#DIV/0!</v>
      </c>
      <c r="BK19" s="66">
        <v>0</v>
      </c>
      <c r="BL19" s="66">
        <v>0</v>
      </c>
      <c r="BM19" s="66">
        <v>0</v>
      </c>
      <c r="BN19" s="10">
        <f t="shared" si="37"/>
        <v>0</v>
      </c>
      <c r="BO19" s="15">
        <f t="shared" si="38"/>
        <v>0</v>
      </c>
      <c r="BP19" s="9">
        <f t="shared" si="39"/>
        <v>0</v>
      </c>
      <c r="BQ19" s="53">
        <f t="shared" si="40"/>
        <v>0</v>
      </c>
      <c r="BR19" s="7">
        <f t="shared" si="41"/>
        <v>0</v>
      </c>
      <c r="BS19" s="62">
        <f t="shared" si="42"/>
        <v>0</v>
      </c>
      <c r="BT19" s="48">
        <f t="shared" si="43"/>
        <v>1.0612686140119596</v>
      </c>
      <c r="BU19" s="46">
        <f t="shared" si="44"/>
        <v>0</v>
      </c>
      <c r="BV19" s="64" t="e">
        <f t="shared" si="45"/>
        <v>#DIV/0!</v>
      </c>
      <c r="BW19" s="16">
        <f t="shared" si="46"/>
        <v>60</v>
      </c>
      <c r="BX19" s="69">
        <f t="shared" si="47"/>
        <v>249.09022879719063</v>
      </c>
      <c r="BY19" s="66">
        <v>60</v>
      </c>
      <c r="BZ19" s="15">
        <f t="shared" si="48"/>
        <v>249.09022879719063</v>
      </c>
      <c r="CA19" s="37">
        <f t="shared" si="49"/>
        <v>189.09022879719063</v>
      </c>
      <c r="CB19" s="54">
        <f t="shared" si="50"/>
        <v>189.09022879719063</v>
      </c>
      <c r="CC19" s="26">
        <f t="shared" si="51"/>
        <v>5.8906613332458217E-2</v>
      </c>
      <c r="CD19" s="47">
        <f t="shared" si="52"/>
        <v>189.09022879719063</v>
      </c>
      <c r="CE19" s="48">
        <f t="shared" si="53"/>
        <v>1.0227374402713185</v>
      </c>
      <c r="CF19" s="65">
        <f t="shared" si="54"/>
        <v>184.88638564657174</v>
      </c>
      <c r="CG19" t="s">
        <v>222</v>
      </c>
      <c r="CH19" s="66">
        <v>0</v>
      </c>
      <c r="CI19" s="15">
        <f t="shared" si="55"/>
        <v>230.71350044805502</v>
      </c>
      <c r="CJ19" s="37">
        <f t="shared" si="56"/>
        <v>230.71350044805502</v>
      </c>
      <c r="CK19" s="54">
        <f t="shared" si="57"/>
        <v>230.71350044805502</v>
      </c>
      <c r="CL19" s="26">
        <f t="shared" si="58"/>
        <v>3.5897541690999693E-2</v>
      </c>
      <c r="CM19" s="47">
        <f t="shared" si="59"/>
        <v>230.71350044805502</v>
      </c>
      <c r="CN19" s="48">
        <f t="shared" si="60"/>
        <v>1.0227374402713185</v>
      </c>
      <c r="CO19" s="65">
        <f t="shared" si="61"/>
        <v>225.58429110295387</v>
      </c>
      <c r="CP19" s="70">
        <f t="shared" si="62"/>
        <v>0</v>
      </c>
      <c r="CQ19" s="1">
        <f t="shared" si="63"/>
        <v>120</v>
      </c>
    </row>
    <row r="20" spans="1:95" x14ac:dyDescent="0.2">
      <c r="A20" s="32" t="s">
        <v>149</v>
      </c>
      <c r="B20">
        <v>1</v>
      </c>
      <c r="C20">
        <v>1</v>
      </c>
      <c r="D20">
        <v>0.49311926605504502</v>
      </c>
      <c r="E20">
        <v>0.50688073394495403</v>
      </c>
      <c r="F20">
        <v>0.51580135440180497</v>
      </c>
      <c r="G20">
        <v>0.51580135440180497</v>
      </c>
      <c r="H20">
        <v>0.15879265091863501</v>
      </c>
      <c r="I20">
        <v>0.45800524934383202</v>
      </c>
      <c r="J20">
        <v>0.26968104805113302</v>
      </c>
      <c r="K20">
        <v>0.372963603909648</v>
      </c>
      <c r="L20">
        <v>-0.109740135165282</v>
      </c>
      <c r="M20">
        <v>-0.53868163195392005</v>
      </c>
      <c r="N20" s="21">
        <v>0</v>
      </c>
      <c r="O20">
        <v>0.99188786084457403</v>
      </c>
      <c r="P20">
        <v>1.0015504231282999</v>
      </c>
      <c r="Q20">
        <v>0.99987896954134303</v>
      </c>
      <c r="R20">
        <v>0.97855643536826697</v>
      </c>
      <c r="S20">
        <v>14.3599996566772</v>
      </c>
      <c r="T20" s="27">
        <f t="shared" si="2"/>
        <v>1.0015504231282999</v>
      </c>
      <c r="U20" s="27">
        <f t="shared" si="3"/>
        <v>0.99987896954134303</v>
      </c>
      <c r="V20" s="39">
        <f t="shared" si="4"/>
        <v>14.38226373226729</v>
      </c>
      <c r="W20" s="38">
        <f t="shared" si="5"/>
        <v>14.358261659332438</v>
      </c>
      <c r="X20" s="44">
        <f t="shared" si="6"/>
        <v>0.99684609353101206</v>
      </c>
      <c r="Y20" s="44">
        <f t="shared" si="7"/>
        <v>0.397737789583129</v>
      </c>
      <c r="Z20" s="22">
        <f t="shared" si="8"/>
        <v>1</v>
      </c>
      <c r="AA20" s="22">
        <f t="shared" si="9"/>
        <v>1</v>
      </c>
      <c r="AB20" s="22">
        <f t="shared" si="10"/>
        <v>1</v>
      </c>
      <c r="AC20" s="22">
        <v>1</v>
      </c>
      <c r="AD20" s="22">
        <v>1</v>
      </c>
      <c r="AE20" s="22">
        <v>1</v>
      </c>
      <c r="AF20" s="22">
        <f t="shared" si="11"/>
        <v>-0.10573411347504191</v>
      </c>
      <c r="AG20" s="22">
        <f t="shared" si="12"/>
        <v>0.97680415159684475</v>
      </c>
      <c r="AH20" s="22">
        <f t="shared" si="13"/>
        <v>-0.10573411347504191</v>
      </c>
      <c r="AI20" s="22">
        <f t="shared" si="14"/>
        <v>1</v>
      </c>
      <c r="AJ20" s="22">
        <f t="shared" si="15"/>
        <v>-2.6288582302280261</v>
      </c>
      <c r="AK20" s="22">
        <f t="shared" si="16"/>
        <v>1.3004365594014071</v>
      </c>
      <c r="AL20" s="22">
        <f t="shared" si="17"/>
        <v>-0.53868163195392005</v>
      </c>
      <c r="AM20" s="22">
        <f t="shared" si="18"/>
        <v>3.0901765982741063</v>
      </c>
      <c r="AN20" s="46">
        <v>1</v>
      </c>
      <c r="AO20" s="46">
        <v>1</v>
      </c>
      <c r="AP20" s="51">
        <v>1</v>
      </c>
      <c r="AQ20" s="21">
        <v>1</v>
      </c>
      <c r="AR20" s="17">
        <f t="shared" si="19"/>
        <v>1</v>
      </c>
      <c r="AS20" s="17">
        <f t="shared" si="20"/>
        <v>1</v>
      </c>
      <c r="AT20" s="17">
        <f t="shared" si="21"/>
        <v>91.1870565565699</v>
      </c>
      <c r="AU20" s="17">
        <f t="shared" si="22"/>
        <v>1</v>
      </c>
      <c r="AV20" s="17">
        <f t="shared" si="23"/>
        <v>1</v>
      </c>
      <c r="AW20" s="17">
        <f t="shared" si="24"/>
        <v>91.1870565565699</v>
      </c>
      <c r="AX20" s="14">
        <f t="shared" si="25"/>
        <v>1.2768430437159347E-3</v>
      </c>
      <c r="AY20" s="14">
        <f t="shared" si="26"/>
        <v>1.1750497629422138E-3</v>
      </c>
      <c r="AZ20" s="67">
        <f t="shared" si="27"/>
        <v>7.6607980740142946E-3</v>
      </c>
      <c r="BA20" s="21">
        <f t="shared" si="28"/>
        <v>0</v>
      </c>
      <c r="BB20" s="66">
        <v>273</v>
      </c>
      <c r="BC20" s="15">
        <f t="shared" si="29"/>
        <v>152.25587190486291</v>
      </c>
      <c r="BD20" s="19">
        <f t="shared" si="30"/>
        <v>-120.74412809513709</v>
      </c>
      <c r="BE20" s="53">
        <f t="shared" si="31"/>
        <v>0</v>
      </c>
      <c r="BF20" s="61">
        <f t="shared" si="32"/>
        <v>0</v>
      </c>
      <c r="BG20" s="62">
        <f t="shared" si="33"/>
        <v>0</v>
      </c>
      <c r="BH20" s="63">
        <f t="shared" si="34"/>
        <v>14.358261659332438</v>
      </c>
      <c r="BI20" s="46">
        <f t="shared" si="35"/>
        <v>0</v>
      </c>
      <c r="BJ20" s="64">
        <f t="shared" si="36"/>
        <v>1.7930342953904863</v>
      </c>
      <c r="BK20" s="66">
        <v>57</v>
      </c>
      <c r="BL20" s="66">
        <v>316</v>
      </c>
      <c r="BM20" s="66">
        <v>0</v>
      </c>
      <c r="BN20" s="10">
        <f t="shared" si="37"/>
        <v>373</v>
      </c>
      <c r="BO20" s="15">
        <f t="shared" si="38"/>
        <v>208.46792854310402</v>
      </c>
      <c r="BP20" s="9">
        <f t="shared" si="39"/>
        <v>-164.53207145689598</v>
      </c>
      <c r="BQ20" s="53">
        <f t="shared" si="40"/>
        <v>0</v>
      </c>
      <c r="BR20" s="7">
        <f t="shared" si="41"/>
        <v>0</v>
      </c>
      <c r="BS20" s="62">
        <f t="shared" si="42"/>
        <v>0</v>
      </c>
      <c r="BT20" s="48">
        <f t="shared" si="43"/>
        <v>14.358261659332438</v>
      </c>
      <c r="BU20" s="46">
        <f t="shared" si="44"/>
        <v>0</v>
      </c>
      <c r="BV20" s="64">
        <f t="shared" si="45"/>
        <v>1.7892440463468047</v>
      </c>
      <c r="BW20" s="16">
        <f t="shared" si="46"/>
        <v>660</v>
      </c>
      <c r="BX20" s="69">
        <f t="shared" si="47"/>
        <v>437.66885630336651</v>
      </c>
      <c r="BY20" s="66">
        <v>14</v>
      </c>
      <c r="BZ20" s="15">
        <f t="shared" si="48"/>
        <v>76.945055855399573</v>
      </c>
      <c r="CA20" s="37">
        <f t="shared" si="49"/>
        <v>62.945055855399573</v>
      </c>
      <c r="CB20" s="54">
        <f t="shared" si="50"/>
        <v>62.945055855399573</v>
      </c>
      <c r="CC20" s="26">
        <f t="shared" si="51"/>
        <v>1.9609051668348802E-2</v>
      </c>
      <c r="CD20" s="47">
        <f t="shared" si="52"/>
        <v>62.945055855399573</v>
      </c>
      <c r="CE20" s="48">
        <f t="shared" si="53"/>
        <v>14.38226373226729</v>
      </c>
      <c r="CF20" s="65">
        <f t="shared" si="54"/>
        <v>4.3765749973127912</v>
      </c>
      <c r="CG20" t="s">
        <v>222</v>
      </c>
      <c r="CH20" s="66">
        <v>0</v>
      </c>
      <c r="CI20" s="15">
        <f t="shared" si="55"/>
        <v>71.268404482554985</v>
      </c>
      <c r="CJ20" s="37">
        <f t="shared" si="56"/>
        <v>71.268404482554985</v>
      </c>
      <c r="CK20" s="54">
        <f t="shared" si="57"/>
        <v>71.268404482554985</v>
      </c>
      <c r="CL20" s="26">
        <f t="shared" si="58"/>
        <v>1.1088906874522325E-2</v>
      </c>
      <c r="CM20" s="47">
        <f t="shared" si="59"/>
        <v>71.268404482554985</v>
      </c>
      <c r="CN20" s="48">
        <f t="shared" si="60"/>
        <v>14.38226373226729</v>
      </c>
      <c r="CO20" s="65">
        <f t="shared" si="61"/>
        <v>4.9552981233865809</v>
      </c>
      <c r="CP20" s="70">
        <f t="shared" si="62"/>
        <v>0</v>
      </c>
      <c r="CQ20" s="1">
        <f t="shared" si="63"/>
        <v>674</v>
      </c>
    </row>
    <row r="21" spans="1:95" x14ac:dyDescent="0.2">
      <c r="A21" s="32" t="s">
        <v>200</v>
      </c>
      <c r="B21">
        <v>1</v>
      </c>
      <c r="C21">
        <v>1</v>
      </c>
      <c r="D21">
        <v>0.78306032760687105</v>
      </c>
      <c r="E21">
        <v>0.216939672393128</v>
      </c>
      <c r="F21">
        <v>0.62058005562177199</v>
      </c>
      <c r="G21">
        <v>0.62058005562177199</v>
      </c>
      <c r="H21">
        <v>0.328458002507313</v>
      </c>
      <c r="I21">
        <v>0.65775177601337198</v>
      </c>
      <c r="J21">
        <v>0.46480515756065899</v>
      </c>
      <c r="K21">
        <v>0.53707430634157205</v>
      </c>
      <c r="L21">
        <v>0.53833011015798204</v>
      </c>
      <c r="M21">
        <v>0.76196512146408302</v>
      </c>
      <c r="N21" s="21">
        <v>0</v>
      </c>
      <c r="O21">
        <v>1.00119763223219</v>
      </c>
      <c r="P21">
        <v>1.01034997795971</v>
      </c>
      <c r="Q21">
        <v>1.00212855994677</v>
      </c>
      <c r="R21">
        <v>0.99713115034421196</v>
      </c>
      <c r="S21">
        <v>6.9899997711181596</v>
      </c>
      <c r="T21" s="27">
        <f t="shared" si="2"/>
        <v>1.01034997795971</v>
      </c>
      <c r="U21" s="27">
        <f t="shared" si="3"/>
        <v>1.00212855994677</v>
      </c>
      <c r="V21" s="39">
        <f t="shared" si="4"/>
        <v>7.0623461146876112</v>
      </c>
      <c r="W21" s="38">
        <f t="shared" si="5"/>
        <v>7.0048784046588928</v>
      </c>
      <c r="X21" s="44">
        <f t="shared" si="6"/>
        <v>0.84702725020644132</v>
      </c>
      <c r="Y21" s="44">
        <f t="shared" si="7"/>
        <v>0.57318709732476159</v>
      </c>
      <c r="Z21" s="22">
        <f t="shared" si="8"/>
        <v>1</v>
      </c>
      <c r="AA21" s="22">
        <f t="shared" si="9"/>
        <v>1</v>
      </c>
      <c r="AB21" s="22">
        <f t="shared" si="10"/>
        <v>1</v>
      </c>
      <c r="AC21" s="22">
        <v>1</v>
      </c>
      <c r="AD21" s="22">
        <v>1</v>
      </c>
      <c r="AE21" s="22">
        <v>1</v>
      </c>
      <c r="AF21" s="22">
        <f t="shared" si="11"/>
        <v>-0.10573411347504191</v>
      </c>
      <c r="AG21" s="22">
        <f t="shared" si="12"/>
        <v>0.97680415159684475</v>
      </c>
      <c r="AH21" s="22">
        <f t="shared" si="13"/>
        <v>0.53833011015798204</v>
      </c>
      <c r="AI21" s="22">
        <f t="shared" si="14"/>
        <v>1.6440642236330238</v>
      </c>
      <c r="AJ21" s="22">
        <f t="shared" si="15"/>
        <v>-2.6288582302280261</v>
      </c>
      <c r="AK21" s="22">
        <f t="shared" si="16"/>
        <v>1.3004365594014071</v>
      </c>
      <c r="AL21" s="22">
        <f t="shared" si="17"/>
        <v>0.76196512146408302</v>
      </c>
      <c r="AM21" s="22">
        <f t="shared" si="18"/>
        <v>4.3908233516921094</v>
      </c>
      <c r="AN21" s="46">
        <v>0</v>
      </c>
      <c r="AO21" s="49">
        <v>0</v>
      </c>
      <c r="AP21" s="51">
        <v>0.5</v>
      </c>
      <c r="AQ21" s="50">
        <v>1</v>
      </c>
      <c r="AR21" s="17">
        <f t="shared" si="19"/>
        <v>0</v>
      </c>
      <c r="AS21" s="17">
        <f t="shared" si="20"/>
        <v>0</v>
      </c>
      <c r="AT21" s="17">
        <f t="shared" si="21"/>
        <v>185.84627695179111</v>
      </c>
      <c r="AU21" s="17">
        <f t="shared" si="22"/>
        <v>0</v>
      </c>
      <c r="AV21" s="17">
        <f t="shared" si="23"/>
        <v>0</v>
      </c>
      <c r="AW21" s="17">
        <f t="shared" si="24"/>
        <v>185.84627695179111</v>
      </c>
      <c r="AX21" s="14">
        <f t="shared" si="25"/>
        <v>0</v>
      </c>
      <c r="AY21" s="14">
        <f t="shared" si="26"/>
        <v>0</v>
      </c>
      <c r="AZ21" s="67">
        <f t="shared" si="27"/>
        <v>1.5613299236737243E-2</v>
      </c>
      <c r="BA21" s="21">
        <f t="shared" si="28"/>
        <v>0</v>
      </c>
      <c r="BB21" s="66">
        <v>0</v>
      </c>
      <c r="BC21" s="15">
        <f t="shared" si="29"/>
        <v>0</v>
      </c>
      <c r="BD21" s="19">
        <f t="shared" si="30"/>
        <v>0</v>
      </c>
      <c r="BE21" s="53">
        <f t="shared" si="31"/>
        <v>0</v>
      </c>
      <c r="BF21" s="61">
        <f t="shared" si="32"/>
        <v>0</v>
      </c>
      <c r="BG21" s="62">
        <f t="shared" si="33"/>
        <v>0</v>
      </c>
      <c r="BH21" s="63">
        <f t="shared" si="34"/>
        <v>7.0048784046588928</v>
      </c>
      <c r="BI21" s="46">
        <f t="shared" si="35"/>
        <v>0</v>
      </c>
      <c r="BJ21" s="64" t="e">
        <f t="shared" si="36"/>
        <v>#DIV/0!</v>
      </c>
      <c r="BK21" s="66">
        <v>0</v>
      </c>
      <c r="BL21" s="66">
        <v>0</v>
      </c>
      <c r="BM21" s="66">
        <v>0</v>
      </c>
      <c r="BN21" s="10">
        <f t="shared" si="37"/>
        <v>0</v>
      </c>
      <c r="BO21" s="15">
        <f t="shared" si="38"/>
        <v>0</v>
      </c>
      <c r="BP21" s="9">
        <f t="shared" si="39"/>
        <v>0</v>
      </c>
      <c r="BQ21" s="53">
        <f t="shared" si="40"/>
        <v>0</v>
      </c>
      <c r="BR21" s="7">
        <f t="shared" si="41"/>
        <v>0</v>
      </c>
      <c r="BS21" s="62">
        <f t="shared" si="42"/>
        <v>0</v>
      </c>
      <c r="BT21" s="48">
        <f t="shared" si="43"/>
        <v>7.0048784046588928</v>
      </c>
      <c r="BU21" s="46">
        <f t="shared" si="44"/>
        <v>0</v>
      </c>
      <c r="BV21" s="64" t="e">
        <f t="shared" si="45"/>
        <v>#DIV/0!</v>
      </c>
      <c r="BW21" s="16">
        <f t="shared" si="46"/>
        <v>77</v>
      </c>
      <c r="BX21" s="69">
        <f t="shared" si="47"/>
        <v>156.81997753378886</v>
      </c>
      <c r="BY21" s="66">
        <v>77</v>
      </c>
      <c r="BZ21" s="15">
        <f t="shared" si="48"/>
        <v>156.81997753378886</v>
      </c>
      <c r="CA21" s="37">
        <f t="shared" si="49"/>
        <v>79.819977533788858</v>
      </c>
      <c r="CB21" s="54">
        <f t="shared" si="50"/>
        <v>79.819977533788858</v>
      </c>
      <c r="CC21" s="26">
        <f t="shared" si="51"/>
        <v>2.4866036614887527E-2</v>
      </c>
      <c r="CD21" s="47">
        <f t="shared" si="52"/>
        <v>79.819977533788858</v>
      </c>
      <c r="CE21" s="48">
        <f t="shared" si="53"/>
        <v>7.0623461146876112</v>
      </c>
      <c r="CF21" s="65">
        <f t="shared" si="54"/>
        <v>11.302189985816</v>
      </c>
      <c r="CG21" t="s">
        <v>222</v>
      </c>
      <c r="CH21" s="66">
        <v>0</v>
      </c>
      <c r="CI21" s="15">
        <f t="shared" si="55"/>
        <v>145.25052279936656</v>
      </c>
      <c r="CJ21" s="37">
        <f t="shared" si="56"/>
        <v>145.25052279936656</v>
      </c>
      <c r="CK21" s="54">
        <f t="shared" si="57"/>
        <v>145.25052279936656</v>
      </c>
      <c r="CL21" s="26">
        <f t="shared" si="58"/>
        <v>2.2600050225512147E-2</v>
      </c>
      <c r="CM21" s="47">
        <f t="shared" si="59"/>
        <v>145.25052279936656</v>
      </c>
      <c r="CN21" s="48">
        <f t="shared" si="60"/>
        <v>7.0623461146876112</v>
      </c>
      <c r="CO21" s="65">
        <f t="shared" si="61"/>
        <v>20.566893839610611</v>
      </c>
      <c r="CP21" s="70">
        <f t="shared" si="62"/>
        <v>0</v>
      </c>
      <c r="CQ21" s="1">
        <f t="shared" si="63"/>
        <v>154</v>
      </c>
    </row>
    <row r="22" spans="1:95" x14ac:dyDescent="0.2">
      <c r="A22" s="32" t="s">
        <v>258</v>
      </c>
      <c r="B22">
        <v>1</v>
      </c>
      <c r="C22">
        <v>1</v>
      </c>
      <c r="D22">
        <v>0.45105872952456999</v>
      </c>
      <c r="E22">
        <v>0.54894127047542896</v>
      </c>
      <c r="F22">
        <v>0.44974175605880001</v>
      </c>
      <c r="G22">
        <v>0.44974175605880001</v>
      </c>
      <c r="H22">
        <v>0.252611784371082</v>
      </c>
      <c r="I22">
        <v>0.17864605098203001</v>
      </c>
      <c r="J22">
        <v>0.212433748988756</v>
      </c>
      <c r="K22">
        <v>0.30909598398613602</v>
      </c>
      <c r="L22">
        <v>-6.33835706115881E-2</v>
      </c>
      <c r="M22">
        <v>0.20210499625359701</v>
      </c>
      <c r="N22" s="21">
        <v>0</v>
      </c>
      <c r="O22">
        <v>1.0053182920171</v>
      </c>
      <c r="P22">
        <v>0.98679316820840002</v>
      </c>
      <c r="Q22">
        <v>1.0100807259709801</v>
      </c>
      <c r="R22">
        <v>0.99536075207058705</v>
      </c>
      <c r="S22">
        <v>15.6000003814697</v>
      </c>
      <c r="T22" s="27">
        <f t="shared" si="2"/>
        <v>0.98679316820840002</v>
      </c>
      <c r="U22" s="27">
        <f t="shared" si="3"/>
        <v>1.0100807259709801</v>
      </c>
      <c r="V22" s="39">
        <f t="shared" si="4"/>
        <v>15.393973800482733</v>
      </c>
      <c r="W22" s="38">
        <f t="shared" si="5"/>
        <v>15.757259710462481</v>
      </c>
      <c r="X22" s="44">
        <f t="shared" si="6"/>
        <v>1.0185796862097443</v>
      </c>
      <c r="Y22" s="44">
        <f t="shared" si="7"/>
        <v>0.32904711571002487</v>
      </c>
      <c r="Z22" s="22">
        <f t="shared" si="8"/>
        <v>1</v>
      </c>
      <c r="AA22" s="22">
        <f t="shared" si="9"/>
        <v>1</v>
      </c>
      <c r="AB22" s="22">
        <f t="shared" si="10"/>
        <v>1</v>
      </c>
      <c r="AC22" s="22">
        <v>1</v>
      </c>
      <c r="AD22" s="22">
        <v>1</v>
      </c>
      <c r="AE22" s="22">
        <v>1</v>
      </c>
      <c r="AF22" s="22">
        <f t="shared" si="11"/>
        <v>-0.10573411347504191</v>
      </c>
      <c r="AG22" s="22">
        <f t="shared" si="12"/>
        <v>0.97680415159684475</v>
      </c>
      <c r="AH22" s="22">
        <f t="shared" si="13"/>
        <v>-6.33835706115881E-2</v>
      </c>
      <c r="AI22" s="22">
        <f t="shared" si="14"/>
        <v>1.0423505428634539</v>
      </c>
      <c r="AJ22" s="22">
        <f t="shared" si="15"/>
        <v>-2.6288582302280261</v>
      </c>
      <c r="AK22" s="22">
        <f t="shared" si="16"/>
        <v>1.3004365594014071</v>
      </c>
      <c r="AL22" s="22">
        <f t="shared" si="17"/>
        <v>0.20210499625359701</v>
      </c>
      <c r="AM22" s="22">
        <f t="shared" si="18"/>
        <v>3.8309632264816234</v>
      </c>
      <c r="AN22" s="46">
        <v>0</v>
      </c>
      <c r="AO22" s="49">
        <v>0</v>
      </c>
      <c r="AP22" s="51">
        <v>0.5</v>
      </c>
      <c r="AQ22" s="50">
        <v>1</v>
      </c>
      <c r="AR22" s="17">
        <f t="shared" si="19"/>
        <v>0</v>
      </c>
      <c r="AS22" s="17">
        <f t="shared" si="20"/>
        <v>0</v>
      </c>
      <c r="AT22" s="17">
        <f t="shared" si="21"/>
        <v>107.69658620418552</v>
      </c>
      <c r="AU22" s="17">
        <f t="shared" si="22"/>
        <v>0</v>
      </c>
      <c r="AV22" s="17">
        <f t="shared" si="23"/>
        <v>0</v>
      </c>
      <c r="AW22" s="17">
        <f t="shared" si="24"/>
        <v>107.69658620418552</v>
      </c>
      <c r="AX22" s="14">
        <f t="shared" si="25"/>
        <v>0</v>
      </c>
      <c r="AY22" s="14">
        <f t="shared" si="26"/>
        <v>0</v>
      </c>
      <c r="AZ22" s="67">
        <f t="shared" si="27"/>
        <v>9.0477950635363038E-3</v>
      </c>
      <c r="BA22" s="21">
        <f t="shared" si="28"/>
        <v>0</v>
      </c>
      <c r="BB22" s="66">
        <v>0</v>
      </c>
      <c r="BC22" s="15">
        <f t="shared" si="29"/>
        <v>0</v>
      </c>
      <c r="BD22" s="19">
        <f t="shared" si="30"/>
        <v>0</v>
      </c>
      <c r="BE22" s="53">
        <f t="shared" si="31"/>
        <v>0</v>
      </c>
      <c r="BF22" s="61">
        <f t="shared" si="32"/>
        <v>0</v>
      </c>
      <c r="BG22" s="62">
        <f t="shared" si="33"/>
        <v>0</v>
      </c>
      <c r="BH22" s="63">
        <f t="shared" si="34"/>
        <v>15.757259710462481</v>
      </c>
      <c r="BI22" s="46">
        <f t="shared" si="35"/>
        <v>0</v>
      </c>
      <c r="BJ22" s="64" t="e">
        <f t="shared" si="36"/>
        <v>#DIV/0!</v>
      </c>
      <c r="BK22" s="66">
        <v>0</v>
      </c>
      <c r="BL22" s="66">
        <v>0</v>
      </c>
      <c r="BM22" s="66">
        <v>0</v>
      </c>
      <c r="BN22" s="10">
        <f t="shared" si="37"/>
        <v>0</v>
      </c>
      <c r="BO22" s="15">
        <f t="shared" si="38"/>
        <v>0</v>
      </c>
      <c r="BP22" s="9">
        <f t="shared" si="39"/>
        <v>0</v>
      </c>
      <c r="BQ22" s="53">
        <f t="shared" si="40"/>
        <v>0</v>
      </c>
      <c r="BR22" s="7">
        <f t="shared" si="41"/>
        <v>0</v>
      </c>
      <c r="BS22" s="62">
        <f t="shared" si="42"/>
        <v>0</v>
      </c>
      <c r="BT22" s="48">
        <f t="shared" si="43"/>
        <v>15.757259710462481</v>
      </c>
      <c r="BU22" s="46">
        <f t="shared" si="44"/>
        <v>0</v>
      </c>
      <c r="BV22" s="64" t="e">
        <f t="shared" si="45"/>
        <v>#DIV/0!</v>
      </c>
      <c r="BW22" s="16">
        <f t="shared" si="46"/>
        <v>62</v>
      </c>
      <c r="BX22" s="69">
        <f t="shared" si="47"/>
        <v>90.876053618158636</v>
      </c>
      <c r="BY22" s="66">
        <v>62</v>
      </c>
      <c r="BZ22" s="15">
        <f t="shared" si="48"/>
        <v>90.876053618158636</v>
      </c>
      <c r="CA22" s="37">
        <f t="shared" si="49"/>
        <v>28.876053618158636</v>
      </c>
      <c r="CB22" s="54">
        <f t="shared" si="50"/>
        <v>28.876053618158636</v>
      </c>
      <c r="CC22" s="26">
        <f t="shared" si="51"/>
        <v>8.9956553327597104E-3</v>
      </c>
      <c r="CD22" s="47">
        <f t="shared" si="52"/>
        <v>28.876053618158632</v>
      </c>
      <c r="CE22" s="48">
        <f t="shared" si="53"/>
        <v>15.393973800482733</v>
      </c>
      <c r="CF22" s="65">
        <f t="shared" si="54"/>
        <v>1.8758024401245323</v>
      </c>
      <c r="CG22" t="s">
        <v>222</v>
      </c>
      <c r="CH22" s="66">
        <v>0</v>
      </c>
      <c r="CI22" s="15">
        <f t="shared" si="55"/>
        <v>84.171637476078232</v>
      </c>
      <c r="CJ22" s="37">
        <f t="shared" si="56"/>
        <v>84.171637476078232</v>
      </c>
      <c r="CK22" s="54">
        <f t="shared" si="57"/>
        <v>84.171637476078232</v>
      </c>
      <c r="CL22" s="26">
        <f t="shared" si="58"/>
        <v>1.3096567212708609E-2</v>
      </c>
      <c r="CM22" s="47">
        <f t="shared" si="59"/>
        <v>84.171637476078232</v>
      </c>
      <c r="CN22" s="48">
        <f t="shared" si="60"/>
        <v>15.393973800482733</v>
      </c>
      <c r="CO22" s="65">
        <f t="shared" si="61"/>
        <v>5.4678303709623517</v>
      </c>
      <c r="CP22" s="70">
        <f t="shared" si="62"/>
        <v>0</v>
      </c>
      <c r="CQ22" s="1">
        <f t="shared" si="63"/>
        <v>124</v>
      </c>
    </row>
    <row r="23" spans="1:95" x14ac:dyDescent="0.2">
      <c r="A23" s="32" t="s">
        <v>259</v>
      </c>
      <c r="B23">
        <v>1</v>
      </c>
      <c r="C23">
        <v>1</v>
      </c>
      <c r="D23">
        <v>0.82766990291262099</v>
      </c>
      <c r="E23">
        <v>0.17233009708737801</v>
      </c>
      <c r="F23">
        <v>0.85947712418300604</v>
      </c>
      <c r="G23">
        <v>0.85947712418300604</v>
      </c>
      <c r="H23">
        <v>0.56080234015879604</v>
      </c>
      <c r="I23">
        <v>0.40869201838696101</v>
      </c>
      <c r="J23">
        <v>0.47874360603106703</v>
      </c>
      <c r="K23">
        <v>0.64145863290829896</v>
      </c>
      <c r="L23">
        <v>0.132554969285087</v>
      </c>
      <c r="M23">
        <v>0.27658406117491402</v>
      </c>
      <c r="N23" s="21">
        <v>0</v>
      </c>
      <c r="O23">
        <v>1</v>
      </c>
      <c r="P23">
        <v>0.99403960628358001</v>
      </c>
      <c r="Q23">
        <v>1.0014014956666899</v>
      </c>
      <c r="R23">
        <v>0.98462198139410995</v>
      </c>
      <c r="S23">
        <v>1.0700000524520801</v>
      </c>
      <c r="T23" s="27">
        <f t="shared" si="2"/>
        <v>0.99403960628358001</v>
      </c>
      <c r="U23" s="27">
        <f t="shared" si="3"/>
        <v>1.0014014956666899</v>
      </c>
      <c r="V23" s="39">
        <f t="shared" si="4"/>
        <v>1.0636224308628757</v>
      </c>
      <c r="W23" s="38">
        <f t="shared" si="5"/>
        <v>1.0714996528889495</v>
      </c>
      <c r="X23" s="44">
        <f t="shared" si="6"/>
        <v>0.82397651383354864</v>
      </c>
      <c r="Y23" s="44">
        <f t="shared" si="7"/>
        <v>0.66233153553767943</v>
      </c>
      <c r="Z23" s="22">
        <f t="shared" si="8"/>
        <v>1</v>
      </c>
      <c r="AA23" s="22">
        <f t="shared" si="9"/>
        <v>1</v>
      </c>
      <c r="AB23" s="22">
        <f t="shared" si="10"/>
        <v>1</v>
      </c>
      <c r="AC23" s="22">
        <v>1</v>
      </c>
      <c r="AD23" s="22">
        <v>1</v>
      </c>
      <c r="AE23" s="22">
        <v>1</v>
      </c>
      <c r="AF23" s="22">
        <f t="shared" si="11"/>
        <v>-0.10573411347504191</v>
      </c>
      <c r="AG23" s="22">
        <f t="shared" si="12"/>
        <v>0.97680415159684475</v>
      </c>
      <c r="AH23" s="22">
        <f t="shared" si="13"/>
        <v>0.132554969285087</v>
      </c>
      <c r="AI23" s="22">
        <f t="shared" si="14"/>
        <v>1.2382890827601289</v>
      </c>
      <c r="AJ23" s="22">
        <f t="shared" si="15"/>
        <v>-2.6288582302280261</v>
      </c>
      <c r="AK23" s="22">
        <f t="shared" si="16"/>
        <v>1.3004365594014071</v>
      </c>
      <c r="AL23" s="22">
        <f t="shared" si="17"/>
        <v>0.27658406117491402</v>
      </c>
      <c r="AM23" s="22">
        <f t="shared" si="18"/>
        <v>3.9054422914029403</v>
      </c>
      <c r="AN23" s="46">
        <v>0</v>
      </c>
      <c r="AO23" s="49">
        <v>0</v>
      </c>
      <c r="AP23" s="51">
        <v>0.5</v>
      </c>
      <c r="AQ23" s="50">
        <v>1</v>
      </c>
      <c r="AR23" s="17">
        <f t="shared" si="19"/>
        <v>0</v>
      </c>
      <c r="AS23" s="17">
        <f t="shared" si="20"/>
        <v>0</v>
      </c>
      <c r="AT23" s="17">
        <f t="shared" si="21"/>
        <v>116.31906531898839</v>
      </c>
      <c r="AU23" s="17">
        <f t="shared" si="22"/>
        <v>0</v>
      </c>
      <c r="AV23" s="17">
        <f t="shared" si="23"/>
        <v>0</v>
      </c>
      <c r="AW23" s="17">
        <f t="shared" si="24"/>
        <v>116.31906531898839</v>
      </c>
      <c r="AX23" s="14">
        <f t="shared" si="25"/>
        <v>0</v>
      </c>
      <c r="AY23" s="14">
        <f t="shared" si="26"/>
        <v>0</v>
      </c>
      <c r="AZ23" s="67">
        <f t="shared" si="27"/>
        <v>9.7721859353365314E-3</v>
      </c>
      <c r="BA23" s="21">
        <f t="shared" si="28"/>
        <v>0</v>
      </c>
      <c r="BB23" s="66">
        <v>0</v>
      </c>
      <c r="BC23" s="15">
        <f t="shared" si="29"/>
        <v>0</v>
      </c>
      <c r="BD23" s="19">
        <f t="shared" si="30"/>
        <v>0</v>
      </c>
      <c r="BE23" s="53">
        <f t="shared" si="31"/>
        <v>0</v>
      </c>
      <c r="BF23" s="61">
        <f t="shared" si="32"/>
        <v>0</v>
      </c>
      <c r="BG23" s="62">
        <f t="shared" si="33"/>
        <v>0</v>
      </c>
      <c r="BH23" s="63">
        <f t="shared" si="34"/>
        <v>1.0714996528889495</v>
      </c>
      <c r="BI23" s="46">
        <f t="shared" si="35"/>
        <v>0</v>
      </c>
      <c r="BJ23" s="64" t="e">
        <f t="shared" si="36"/>
        <v>#DIV/0!</v>
      </c>
      <c r="BK23" s="66">
        <v>0</v>
      </c>
      <c r="BL23" s="66">
        <v>0</v>
      </c>
      <c r="BM23" s="66">
        <v>0</v>
      </c>
      <c r="BN23" s="10">
        <f t="shared" si="37"/>
        <v>0</v>
      </c>
      <c r="BO23" s="15">
        <f t="shared" si="38"/>
        <v>0</v>
      </c>
      <c r="BP23" s="9">
        <f t="shared" si="39"/>
        <v>0</v>
      </c>
      <c r="BQ23" s="53">
        <f t="shared" si="40"/>
        <v>0</v>
      </c>
      <c r="BR23" s="7">
        <f t="shared" si="41"/>
        <v>0</v>
      </c>
      <c r="BS23" s="62">
        <f t="shared" si="42"/>
        <v>0</v>
      </c>
      <c r="BT23" s="48">
        <f t="shared" si="43"/>
        <v>1.0714996528889495</v>
      </c>
      <c r="BU23" s="46">
        <f t="shared" si="44"/>
        <v>0</v>
      </c>
      <c r="BV23" s="64" t="e">
        <f t="shared" si="45"/>
        <v>#DIV/0!</v>
      </c>
      <c r="BW23" s="16">
        <f t="shared" si="46"/>
        <v>55</v>
      </c>
      <c r="BX23" s="69">
        <f t="shared" si="47"/>
        <v>98.151835534520117</v>
      </c>
      <c r="BY23" s="66">
        <v>55</v>
      </c>
      <c r="BZ23" s="15">
        <f t="shared" si="48"/>
        <v>98.151835534520117</v>
      </c>
      <c r="CA23" s="37">
        <f t="shared" si="49"/>
        <v>43.151835534520117</v>
      </c>
      <c r="CB23" s="54">
        <f t="shared" si="50"/>
        <v>43.151835534520117</v>
      </c>
      <c r="CC23" s="26">
        <f t="shared" si="51"/>
        <v>1.3442939418853637E-2</v>
      </c>
      <c r="CD23" s="47">
        <f t="shared" si="52"/>
        <v>43.151835534520117</v>
      </c>
      <c r="CE23" s="48">
        <f t="shared" si="53"/>
        <v>1.0636224308628757</v>
      </c>
      <c r="CF23" s="65">
        <f t="shared" si="54"/>
        <v>40.570633226973882</v>
      </c>
      <c r="CG23" t="s">
        <v>222</v>
      </c>
      <c r="CH23" s="66">
        <v>0</v>
      </c>
      <c r="CI23" s="15">
        <f t="shared" si="55"/>
        <v>90.910645756435756</v>
      </c>
      <c r="CJ23" s="37">
        <f t="shared" si="56"/>
        <v>90.910645756435756</v>
      </c>
      <c r="CK23" s="54">
        <f t="shared" si="57"/>
        <v>90.910645756435756</v>
      </c>
      <c r="CL23" s="26">
        <f t="shared" si="58"/>
        <v>1.4145113701016922E-2</v>
      </c>
      <c r="CM23" s="47">
        <f t="shared" si="59"/>
        <v>90.910645756435756</v>
      </c>
      <c r="CN23" s="48">
        <f t="shared" si="60"/>
        <v>1.0636224308628757</v>
      </c>
      <c r="CO23" s="65">
        <f t="shared" si="61"/>
        <v>85.472666914972322</v>
      </c>
      <c r="CP23" s="70">
        <f t="shared" si="62"/>
        <v>0</v>
      </c>
      <c r="CQ23" s="1">
        <f t="shared" si="63"/>
        <v>110</v>
      </c>
    </row>
    <row r="24" spans="1:95" x14ac:dyDescent="0.2">
      <c r="A24" s="32" t="s">
        <v>265</v>
      </c>
      <c r="B24">
        <v>0</v>
      </c>
      <c r="C24">
        <v>1</v>
      </c>
      <c r="D24">
        <v>0.35797043547742702</v>
      </c>
      <c r="E24">
        <v>0.64202956452257198</v>
      </c>
      <c r="F24">
        <v>0.60739856801909298</v>
      </c>
      <c r="G24">
        <v>0.60739856801909298</v>
      </c>
      <c r="H24">
        <v>6.1429168407856199E-2</v>
      </c>
      <c r="I24">
        <v>0.34224822398662702</v>
      </c>
      <c r="J24">
        <v>0.14499663371459401</v>
      </c>
      <c r="K24">
        <v>0.296767160726778</v>
      </c>
      <c r="L24">
        <v>0.15587148360559699</v>
      </c>
      <c r="M24">
        <v>7.6287689867896094E-2</v>
      </c>
      <c r="N24" s="21">
        <v>0</v>
      </c>
      <c r="O24">
        <v>1.0058750256286599</v>
      </c>
      <c r="P24">
        <v>0.98665714950625405</v>
      </c>
      <c r="Q24">
        <v>1.0127743277105401</v>
      </c>
      <c r="R24">
        <v>0.988309715724634</v>
      </c>
      <c r="S24">
        <v>4.46000003814697</v>
      </c>
      <c r="T24" s="27">
        <f t="shared" si="2"/>
        <v>0.98665714950625405</v>
      </c>
      <c r="U24" s="27">
        <f t="shared" si="3"/>
        <v>1.0127743277105401</v>
      </c>
      <c r="V24" s="39">
        <f t="shared" si="4"/>
        <v>4.4004909244358741</v>
      </c>
      <c r="W24" s="38">
        <f t="shared" si="5"/>
        <v>4.5169735402232805</v>
      </c>
      <c r="X24" s="44">
        <f t="shared" si="6"/>
        <v>1.0666804293971923</v>
      </c>
      <c r="Y24" s="44">
        <f t="shared" si="7"/>
        <v>0.34545839405020973</v>
      </c>
      <c r="Z24" s="22">
        <f t="shared" si="8"/>
        <v>1</v>
      </c>
      <c r="AA24" s="22">
        <f t="shared" si="9"/>
        <v>1</v>
      </c>
      <c r="AB24" s="22">
        <f t="shared" si="10"/>
        <v>1</v>
      </c>
      <c r="AC24" s="22">
        <v>1</v>
      </c>
      <c r="AD24" s="22">
        <v>1</v>
      </c>
      <c r="AE24" s="22">
        <v>1</v>
      </c>
      <c r="AF24" s="22">
        <f t="shared" si="11"/>
        <v>-0.10573411347504191</v>
      </c>
      <c r="AG24" s="22">
        <f t="shared" si="12"/>
        <v>0.97680415159684475</v>
      </c>
      <c r="AH24" s="22">
        <f t="shared" si="13"/>
        <v>0.15587148360559699</v>
      </c>
      <c r="AI24" s="22">
        <f t="shared" si="14"/>
        <v>1.261605597080639</v>
      </c>
      <c r="AJ24" s="22">
        <f t="shared" si="15"/>
        <v>-2.6288582302280261</v>
      </c>
      <c r="AK24" s="22">
        <f t="shared" si="16"/>
        <v>1.3004365594014071</v>
      </c>
      <c r="AL24" s="22">
        <f t="shared" si="17"/>
        <v>7.6287689867896094E-2</v>
      </c>
      <c r="AM24" s="22">
        <f t="shared" si="18"/>
        <v>3.705145920095922</v>
      </c>
      <c r="AN24" s="46">
        <v>0</v>
      </c>
      <c r="AO24" s="49">
        <v>0</v>
      </c>
      <c r="AP24" s="51">
        <v>0.5</v>
      </c>
      <c r="AQ24" s="50">
        <v>1</v>
      </c>
      <c r="AR24" s="17">
        <f t="shared" si="19"/>
        <v>0</v>
      </c>
      <c r="AS24" s="17">
        <f t="shared" si="20"/>
        <v>0</v>
      </c>
      <c r="AT24" s="17">
        <f t="shared" si="21"/>
        <v>94.230451143833747</v>
      </c>
      <c r="AU24" s="17">
        <f t="shared" si="22"/>
        <v>0</v>
      </c>
      <c r="AV24" s="17">
        <f t="shared" si="23"/>
        <v>0</v>
      </c>
      <c r="AW24" s="17">
        <f t="shared" si="24"/>
        <v>94.230451143833747</v>
      </c>
      <c r="AX24" s="14">
        <f t="shared" si="25"/>
        <v>0</v>
      </c>
      <c r="AY24" s="14">
        <f t="shared" si="26"/>
        <v>0</v>
      </c>
      <c r="AZ24" s="67">
        <f t="shared" si="27"/>
        <v>7.9164794423246376E-3</v>
      </c>
      <c r="BA24" s="21">
        <f t="shared" si="28"/>
        <v>0</v>
      </c>
      <c r="BB24" s="66">
        <v>0</v>
      </c>
      <c r="BC24" s="15">
        <f t="shared" si="29"/>
        <v>0</v>
      </c>
      <c r="BD24" s="19">
        <f t="shared" si="30"/>
        <v>0</v>
      </c>
      <c r="BE24" s="53">
        <f t="shared" si="31"/>
        <v>0</v>
      </c>
      <c r="BF24" s="61">
        <f t="shared" si="32"/>
        <v>0</v>
      </c>
      <c r="BG24" s="62">
        <f t="shared" si="33"/>
        <v>0</v>
      </c>
      <c r="BH24" s="63">
        <f t="shared" si="34"/>
        <v>4.5169735402232805</v>
      </c>
      <c r="BI24" s="46">
        <f t="shared" si="35"/>
        <v>0</v>
      </c>
      <c r="BJ24" s="64" t="e">
        <f t="shared" si="36"/>
        <v>#DIV/0!</v>
      </c>
      <c r="BK24" s="66">
        <v>0</v>
      </c>
      <c r="BL24" s="66">
        <v>0</v>
      </c>
      <c r="BM24" s="66">
        <v>0</v>
      </c>
      <c r="BN24" s="10">
        <f t="shared" si="37"/>
        <v>0</v>
      </c>
      <c r="BO24" s="15">
        <f t="shared" si="38"/>
        <v>0</v>
      </c>
      <c r="BP24" s="9">
        <f t="shared" si="39"/>
        <v>0</v>
      </c>
      <c r="BQ24" s="53">
        <f t="shared" si="40"/>
        <v>0</v>
      </c>
      <c r="BR24" s="7">
        <f t="shared" si="41"/>
        <v>0</v>
      </c>
      <c r="BS24" s="62">
        <f t="shared" si="42"/>
        <v>0</v>
      </c>
      <c r="BT24" s="48">
        <f t="shared" si="43"/>
        <v>4.5169735402232805</v>
      </c>
      <c r="BU24" s="46">
        <f t="shared" si="44"/>
        <v>0</v>
      </c>
      <c r="BV24" s="64" t="e">
        <f t="shared" si="45"/>
        <v>#DIV/0!</v>
      </c>
      <c r="BW24" s="16">
        <f t="shared" si="46"/>
        <v>0</v>
      </c>
      <c r="BX24" s="69">
        <f t="shared" si="47"/>
        <v>79.513119518708663</v>
      </c>
      <c r="BY24" s="66">
        <v>0</v>
      </c>
      <c r="BZ24" s="15">
        <f t="shared" si="48"/>
        <v>79.513119518708663</v>
      </c>
      <c r="CA24" s="37">
        <f t="shared" si="49"/>
        <v>79.513119518708663</v>
      </c>
      <c r="CB24" s="54">
        <f t="shared" si="50"/>
        <v>79.513119518708663</v>
      </c>
      <c r="CC24" s="26">
        <f t="shared" si="51"/>
        <v>2.4770442217666281E-2</v>
      </c>
      <c r="CD24" s="47">
        <f t="shared" si="52"/>
        <v>79.513119518708663</v>
      </c>
      <c r="CE24" s="48">
        <f t="shared" si="53"/>
        <v>4.4004909244358741</v>
      </c>
      <c r="CF24" s="65">
        <f t="shared" si="54"/>
        <v>18.069147484698412</v>
      </c>
      <c r="CG24" t="s">
        <v>222</v>
      </c>
      <c r="CH24" s="66">
        <v>0</v>
      </c>
      <c r="CI24" s="15">
        <f t="shared" si="55"/>
        <v>73.647008251946104</v>
      </c>
      <c r="CJ24" s="37">
        <f t="shared" si="56"/>
        <v>73.647008251946104</v>
      </c>
      <c r="CK24" s="54">
        <f t="shared" si="57"/>
        <v>73.647008251946104</v>
      </c>
      <c r="CL24" s="26">
        <f t="shared" si="58"/>
        <v>1.1459002373105043E-2</v>
      </c>
      <c r="CM24" s="47">
        <f t="shared" si="59"/>
        <v>73.647008251946104</v>
      </c>
      <c r="CN24" s="48">
        <f t="shared" si="60"/>
        <v>4.4004909244358741</v>
      </c>
      <c r="CO24" s="65">
        <f t="shared" si="61"/>
        <v>16.736089112918094</v>
      </c>
      <c r="CP24" s="70">
        <f t="shared" si="62"/>
        <v>0</v>
      </c>
      <c r="CQ24" s="1">
        <f t="shared" si="63"/>
        <v>0</v>
      </c>
    </row>
    <row r="25" spans="1:95" x14ac:dyDescent="0.2">
      <c r="A25" s="32" t="s">
        <v>167</v>
      </c>
      <c r="B25">
        <v>0</v>
      </c>
      <c r="C25">
        <v>0</v>
      </c>
      <c r="D25">
        <v>0.36104513064132998</v>
      </c>
      <c r="E25">
        <v>0.63895486935866896</v>
      </c>
      <c r="F25">
        <v>0.33177570093457898</v>
      </c>
      <c r="G25">
        <v>0.33177570093457898</v>
      </c>
      <c r="H25">
        <v>0.38524590163934402</v>
      </c>
      <c r="I25">
        <v>0.58606557377049096</v>
      </c>
      <c r="J25">
        <v>0.47516245683659802</v>
      </c>
      <c r="K25">
        <v>0.39704830584547102</v>
      </c>
      <c r="L25">
        <v>0.34249985661712601</v>
      </c>
      <c r="M25">
        <v>0.29169887449330101</v>
      </c>
      <c r="N25" s="21">
        <v>0</v>
      </c>
      <c r="O25">
        <v>1.0032789811735401</v>
      </c>
      <c r="P25">
        <v>1.00023643063358</v>
      </c>
      <c r="Q25">
        <v>1.0032979757143801</v>
      </c>
      <c r="R25">
        <v>0.97216074067022096</v>
      </c>
      <c r="S25">
        <v>35.450000762939403</v>
      </c>
      <c r="T25" s="27">
        <f t="shared" si="2"/>
        <v>0.97216074067022096</v>
      </c>
      <c r="U25" s="27">
        <f t="shared" si="3"/>
        <v>1.0032979757143801</v>
      </c>
      <c r="V25" s="39">
        <f t="shared" si="4"/>
        <v>34.463098998459067</v>
      </c>
      <c r="W25" s="38">
        <f t="shared" si="5"/>
        <v>35.566914004530332</v>
      </c>
      <c r="X25" s="44">
        <f t="shared" si="6"/>
        <v>1.0650916676310387</v>
      </c>
      <c r="Y25" s="44">
        <f t="shared" si="7"/>
        <v>0.40973125294319884</v>
      </c>
      <c r="Z25" s="22">
        <f t="shared" si="8"/>
        <v>1</v>
      </c>
      <c r="AA25" s="22">
        <f t="shared" si="9"/>
        <v>1</v>
      </c>
      <c r="AB25" s="22">
        <f t="shared" si="10"/>
        <v>1</v>
      </c>
      <c r="AC25" s="22">
        <v>1</v>
      </c>
      <c r="AD25" s="22">
        <v>1</v>
      </c>
      <c r="AE25" s="22">
        <v>1</v>
      </c>
      <c r="AF25" s="22">
        <f t="shared" si="11"/>
        <v>-0.10573411347504191</v>
      </c>
      <c r="AG25" s="22">
        <f t="shared" si="12"/>
        <v>0.97680415159684475</v>
      </c>
      <c r="AH25" s="22">
        <f t="shared" si="13"/>
        <v>0.34249985661712601</v>
      </c>
      <c r="AI25" s="22">
        <f t="shared" si="14"/>
        <v>1.448233970092168</v>
      </c>
      <c r="AJ25" s="22">
        <f t="shared" si="15"/>
        <v>-2.6288582302280261</v>
      </c>
      <c r="AK25" s="22">
        <f t="shared" si="16"/>
        <v>1.3004365594014071</v>
      </c>
      <c r="AL25" s="22">
        <f t="shared" si="17"/>
        <v>0.29169887449330101</v>
      </c>
      <c r="AM25" s="22">
        <f t="shared" si="18"/>
        <v>3.9205571047213272</v>
      </c>
      <c r="AN25" s="46">
        <v>1</v>
      </c>
      <c r="AO25" s="46">
        <v>1</v>
      </c>
      <c r="AP25" s="51">
        <v>1</v>
      </c>
      <c r="AQ25" s="21">
        <v>1</v>
      </c>
      <c r="AR25" s="17">
        <f t="shared" si="19"/>
        <v>4.3990097107917823</v>
      </c>
      <c r="AS25" s="17">
        <f t="shared" si="20"/>
        <v>4.3990097107917823</v>
      </c>
      <c r="AT25" s="17">
        <f t="shared" si="21"/>
        <v>236.26050925968963</v>
      </c>
      <c r="AU25" s="17">
        <f t="shared" si="22"/>
        <v>4.3990097107917823</v>
      </c>
      <c r="AV25" s="17">
        <f t="shared" si="23"/>
        <v>4.3990097107917823</v>
      </c>
      <c r="AW25" s="17">
        <f t="shared" si="24"/>
        <v>236.26050925968963</v>
      </c>
      <c r="AX25" s="14">
        <f t="shared" si="25"/>
        <v>5.6168449484633324E-3</v>
      </c>
      <c r="AY25" s="14">
        <f t="shared" si="26"/>
        <v>5.1690553178463799E-3</v>
      </c>
      <c r="AZ25" s="67">
        <f t="shared" si="27"/>
        <v>1.9848694789039802E-2</v>
      </c>
      <c r="BA25" s="21">
        <f t="shared" si="28"/>
        <v>0</v>
      </c>
      <c r="BB25" s="66">
        <v>674</v>
      </c>
      <c r="BC25" s="15">
        <f t="shared" si="29"/>
        <v>669.77505903456165</v>
      </c>
      <c r="BD25" s="19">
        <f t="shared" si="30"/>
        <v>-4.2249409654383498</v>
      </c>
      <c r="BE25" s="53">
        <f t="shared" si="31"/>
        <v>0</v>
      </c>
      <c r="BF25" s="61">
        <f t="shared" si="32"/>
        <v>0</v>
      </c>
      <c r="BG25" s="62">
        <f t="shared" si="33"/>
        <v>0</v>
      </c>
      <c r="BH25" s="63">
        <f t="shared" si="34"/>
        <v>35.566914004530332</v>
      </c>
      <c r="BI25" s="46">
        <f t="shared" si="35"/>
        <v>0</v>
      </c>
      <c r="BJ25" s="64">
        <f t="shared" si="36"/>
        <v>1.006307999840317</v>
      </c>
      <c r="BK25" s="66">
        <v>390</v>
      </c>
      <c r="BL25" s="66">
        <v>1064</v>
      </c>
      <c r="BM25" s="66">
        <v>0</v>
      </c>
      <c r="BN25" s="10">
        <f t="shared" si="37"/>
        <v>1454</v>
      </c>
      <c r="BO25" s="15">
        <f t="shared" si="38"/>
        <v>917.05244204976191</v>
      </c>
      <c r="BP25" s="9">
        <f t="shared" si="39"/>
        <v>-536.94755795023809</v>
      </c>
      <c r="BQ25" s="53">
        <f t="shared" si="40"/>
        <v>0</v>
      </c>
      <c r="BR25" s="7">
        <f t="shared" si="41"/>
        <v>0</v>
      </c>
      <c r="BS25" s="62">
        <f t="shared" si="42"/>
        <v>0</v>
      </c>
      <c r="BT25" s="48">
        <f t="shared" si="43"/>
        <v>35.566914004530332</v>
      </c>
      <c r="BU25" s="46">
        <f t="shared" si="44"/>
        <v>0</v>
      </c>
      <c r="BV25" s="64">
        <f t="shared" si="45"/>
        <v>1.5855145609231165</v>
      </c>
      <c r="BW25" s="16">
        <f t="shared" si="46"/>
        <v>2305</v>
      </c>
      <c r="BX25" s="69">
        <f t="shared" si="47"/>
        <v>1786.1877915454393</v>
      </c>
      <c r="BY25" s="66">
        <v>177</v>
      </c>
      <c r="BZ25" s="15">
        <f t="shared" si="48"/>
        <v>199.36029046111577</v>
      </c>
      <c r="CA25" s="37">
        <f t="shared" si="49"/>
        <v>22.360290461115767</v>
      </c>
      <c r="CB25" s="54">
        <f t="shared" si="50"/>
        <v>22.360290461115767</v>
      </c>
      <c r="CC25" s="26">
        <f t="shared" si="51"/>
        <v>6.9658225735563222E-3</v>
      </c>
      <c r="CD25" s="47">
        <f t="shared" si="52"/>
        <v>22.360290461115767</v>
      </c>
      <c r="CE25" s="48">
        <f t="shared" si="53"/>
        <v>34.463098998459067</v>
      </c>
      <c r="CF25" s="65">
        <f t="shared" si="54"/>
        <v>0.64881833354903895</v>
      </c>
      <c r="CG25" t="s">
        <v>222</v>
      </c>
      <c r="CH25" s="66">
        <v>152</v>
      </c>
      <c r="CI25" s="15">
        <f t="shared" si="55"/>
        <v>184.65240762243729</v>
      </c>
      <c r="CJ25" s="37">
        <f t="shared" si="56"/>
        <v>32.652407622437295</v>
      </c>
      <c r="CK25" s="54">
        <f t="shared" si="57"/>
        <v>32.652407622437295</v>
      </c>
      <c r="CL25" s="26">
        <f t="shared" si="58"/>
        <v>5.0805053092325024E-3</v>
      </c>
      <c r="CM25" s="47">
        <f t="shared" si="59"/>
        <v>32.652407622437295</v>
      </c>
      <c r="CN25" s="48">
        <f t="shared" si="60"/>
        <v>34.463098998459067</v>
      </c>
      <c r="CO25" s="65">
        <f t="shared" si="61"/>
        <v>0.94745999551280247</v>
      </c>
      <c r="CP25" s="70">
        <f t="shared" si="62"/>
        <v>0</v>
      </c>
      <c r="CQ25" s="1">
        <f t="shared" si="63"/>
        <v>2482</v>
      </c>
    </row>
    <row r="26" spans="1:95" x14ac:dyDescent="0.2">
      <c r="A26" s="32" t="s">
        <v>218</v>
      </c>
      <c r="B26">
        <v>1</v>
      </c>
      <c r="C26">
        <v>0</v>
      </c>
      <c r="D26">
        <v>4.5944866160607202E-2</v>
      </c>
      <c r="E26">
        <v>0.954055133839392</v>
      </c>
      <c r="F26">
        <v>0.82034976152623196</v>
      </c>
      <c r="G26">
        <v>0.82034976152623196</v>
      </c>
      <c r="H26">
        <v>2.46552444630171E-2</v>
      </c>
      <c r="I26">
        <v>9.6113664855829502E-3</v>
      </c>
      <c r="J26">
        <v>1.5393849106889901E-2</v>
      </c>
      <c r="K26">
        <v>0.112375889067931</v>
      </c>
      <c r="L26">
        <v>0.21038290296374301</v>
      </c>
      <c r="M26">
        <v>0.66747186744828102</v>
      </c>
      <c r="N26" s="21">
        <v>1</v>
      </c>
      <c r="O26">
        <v>1.0118655430682</v>
      </c>
      <c r="P26">
        <v>0.97568361827540195</v>
      </c>
      <c r="Q26">
        <v>1.0219729585104</v>
      </c>
      <c r="R26">
        <v>1</v>
      </c>
      <c r="S26">
        <v>14.1099996566772</v>
      </c>
      <c r="T26" s="27">
        <f t="shared" si="2"/>
        <v>1</v>
      </c>
      <c r="U26" s="27">
        <f t="shared" si="3"/>
        <v>1.0219729585104</v>
      </c>
      <c r="V26" s="39">
        <f t="shared" si="4"/>
        <v>14.1099996566772</v>
      </c>
      <c r="W26" s="38">
        <f t="shared" si="5"/>
        <v>14.736888992466717</v>
      </c>
      <c r="X26" s="44">
        <f t="shared" si="6"/>
        <v>1.2279108175061932</v>
      </c>
      <c r="Y26" s="44">
        <f t="shared" si="7"/>
        <v>0.26409724833378456</v>
      </c>
      <c r="Z26" s="22">
        <f t="shared" si="8"/>
        <v>1.316117016438785</v>
      </c>
      <c r="AA26" s="22">
        <f t="shared" si="9"/>
        <v>2.806223557057546</v>
      </c>
      <c r="AB26" s="22">
        <f t="shared" si="10"/>
        <v>4.2963300976763072</v>
      </c>
      <c r="AC26" s="22">
        <v>1</v>
      </c>
      <c r="AD26" s="22">
        <v>1</v>
      </c>
      <c r="AE26" s="22">
        <v>1</v>
      </c>
      <c r="AF26" s="22">
        <f t="shared" si="11"/>
        <v>-0.10573411347504191</v>
      </c>
      <c r="AG26" s="22">
        <f t="shared" si="12"/>
        <v>0.97680415159684475</v>
      </c>
      <c r="AH26" s="22">
        <f t="shared" si="13"/>
        <v>0.21038290296374301</v>
      </c>
      <c r="AI26" s="22">
        <f t="shared" si="14"/>
        <v>1.316117016438785</v>
      </c>
      <c r="AJ26" s="22">
        <f t="shared" si="15"/>
        <v>-2.6288582302280261</v>
      </c>
      <c r="AK26" s="22">
        <f t="shared" si="16"/>
        <v>1.3004365594014071</v>
      </c>
      <c r="AL26" s="22">
        <f t="shared" si="17"/>
        <v>0.66747186744828102</v>
      </c>
      <c r="AM26" s="22">
        <f t="shared" si="18"/>
        <v>4.2963300976763072</v>
      </c>
      <c r="AN26" s="46">
        <v>0</v>
      </c>
      <c r="AO26" s="49">
        <v>0</v>
      </c>
      <c r="AP26" s="51">
        <v>0.5</v>
      </c>
      <c r="AQ26" s="50">
        <v>1</v>
      </c>
      <c r="AR26" s="17">
        <f t="shared" si="19"/>
        <v>0</v>
      </c>
      <c r="AS26" s="17">
        <f t="shared" si="20"/>
        <v>0</v>
      </c>
      <c r="AT26" s="17">
        <f t="shared" si="21"/>
        <v>478.06047420578886</v>
      </c>
      <c r="AU26" s="17">
        <f t="shared" si="22"/>
        <v>0</v>
      </c>
      <c r="AV26" s="17">
        <f t="shared" si="23"/>
        <v>0</v>
      </c>
      <c r="AW26" s="17">
        <f t="shared" si="24"/>
        <v>478.06047420578886</v>
      </c>
      <c r="AX26" s="14">
        <f t="shared" si="25"/>
        <v>0</v>
      </c>
      <c r="AY26" s="14">
        <f t="shared" si="26"/>
        <v>0</v>
      </c>
      <c r="AZ26" s="67">
        <f t="shared" si="27"/>
        <v>4.0162769787245672E-2</v>
      </c>
      <c r="BA26" s="21">
        <f t="shared" si="28"/>
        <v>1</v>
      </c>
      <c r="BB26" s="66">
        <v>0</v>
      </c>
      <c r="BC26" s="15">
        <f t="shared" si="29"/>
        <v>0</v>
      </c>
      <c r="BD26" s="19">
        <f t="shared" si="30"/>
        <v>0</v>
      </c>
      <c r="BE26" s="53">
        <f t="shared" si="31"/>
        <v>0</v>
      </c>
      <c r="BF26" s="61">
        <f t="shared" si="32"/>
        <v>0</v>
      </c>
      <c r="BG26" s="62">
        <f t="shared" si="33"/>
        <v>0</v>
      </c>
      <c r="BH26" s="63">
        <f t="shared" si="34"/>
        <v>14.736888992466717</v>
      </c>
      <c r="BI26" s="46">
        <f t="shared" si="35"/>
        <v>0</v>
      </c>
      <c r="BJ26" s="64" t="e">
        <f t="shared" si="36"/>
        <v>#DIV/0!</v>
      </c>
      <c r="BK26" s="66">
        <v>0</v>
      </c>
      <c r="BL26" s="66">
        <v>0</v>
      </c>
      <c r="BM26" s="66">
        <v>0</v>
      </c>
      <c r="BN26" s="10">
        <f t="shared" si="37"/>
        <v>0</v>
      </c>
      <c r="BO26" s="15">
        <f t="shared" si="38"/>
        <v>0</v>
      </c>
      <c r="BP26" s="9">
        <f t="shared" si="39"/>
        <v>0</v>
      </c>
      <c r="BQ26" s="53">
        <f t="shared" si="40"/>
        <v>0</v>
      </c>
      <c r="BR26" s="7">
        <f t="shared" si="41"/>
        <v>0</v>
      </c>
      <c r="BS26" s="62">
        <f t="shared" si="42"/>
        <v>0</v>
      </c>
      <c r="BT26" s="48">
        <f t="shared" si="43"/>
        <v>14.736888992466717</v>
      </c>
      <c r="BU26" s="46">
        <f t="shared" si="44"/>
        <v>0</v>
      </c>
      <c r="BV26" s="64" t="e">
        <f t="shared" si="45"/>
        <v>#DIV/0!</v>
      </c>
      <c r="BW26" s="16">
        <f t="shared" si="46"/>
        <v>71</v>
      </c>
      <c r="BX26" s="69">
        <f t="shared" si="47"/>
        <v>403.39485974309554</v>
      </c>
      <c r="BY26" s="66">
        <v>71</v>
      </c>
      <c r="BZ26" s="15">
        <f t="shared" si="48"/>
        <v>403.39485974309554</v>
      </c>
      <c r="CA26" s="37">
        <f t="shared" si="49"/>
        <v>332.39485974309554</v>
      </c>
      <c r="CB26" s="54">
        <f t="shared" si="50"/>
        <v>332.39485974309554</v>
      </c>
      <c r="CC26" s="26">
        <f t="shared" si="51"/>
        <v>0.10354980054302054</v>
      </c>
      <c r="CD26" s="47">
        <f t="shared" si="52"/>
        <v>332.39485974309554</v>
      </c>
      <c r="CE26" s="48">
        <f t="shared" si="53"/>
        <v>14.1099996566772</v>
      </c>
      <c r="CF26" s="65">
        <f t="shared" si="54"/>
        <v>23.557396727915446</v>
      </c>
      <c r="CG26" t="s">
        <v>222</v>
      </c>
      <c r="CH26" s="66">
        <v>0</v>
      </c>
      <c r="CI26" s="15">
        <f t="shared" si="55"/>
        <v>373.63424733074652</v>
      </c>
      <c r="CJ26" s="37">
        <f t="shared" si="56"/>
        <v>373.63424733074652</v>
      </c>
      <c r="CK26" s="54">
        <f t="shared" si="57"/>
        <v>373.63424733074652</v>
      </c>
      <c r="CL26" s="26">
        <f t="shared" si="58"/>
        <v>5.8135093718802947E-2</v>
      </c>
      <c r="CM26" s="47">
        <f t="shared" si="59"/>
        <v>373.63424733074652</v>
      </c>
      <c r="CN26" s="48">
        <f t="shared" si="60"/>
        <v>14.1099996566772</v>
      </c>
      <c r="CO26" s="65">
        <f t="shared" si="61"/>
        <v>26.480103219133216</v>
      </c>
      <c r="CP26" s="70">
        <f t="shared" si="62"/>
        <v>1</v>
      </c>
      <c r="CQ26" s="1">
        <f t="shared" si="63"/>
        <v>142</v>
      </c>
    </row>
    <row r="27" spans="1:95" x14ac:dyDescent="0.2">
      <c r="A27" s="32" t="s">
        <v>213</v>
      </c>
      <c r="B27">
        <v>0</v>
      </c>
      <c r="C27">
        <v>0</v>
      </c>
      <c r="D27">
        <v>4.14691943127962E-2</v>
      </c>
      <c r="E27">
        <v>0.95853080568720295</v>
      </c>
      <c r="F27">
        <v>7.1095571095571006E-2</v>
      </c>
      <c r="G27">
        <v>7.1095571095571006E-2</v>
      </c>
      <c r="H27">
        <v>0.24250681198910001</v>
      </c>
      <c r="I27">
        <v>4.3596730245231599E-2</v>
      </c>
      <c r="J27">
        <v>0.102822682638219</v>
      </c>
      <c r="K27">
        <v>8.5499925986768199E-2</v>
      </c>
      <c r="L27">
        <v>0.72829683597934303</v>
      </c>
      <c r="M27">
        <v>-0.38198061487180901</v>
      </c>
      <c r="N27" s="21">
        <v>0</v>
      </c>
      <c r="O27">
        <v>1.0029143164338199</v>
      </c>
      <c r="P27">
        <v>0.98082062681646098</v>
      </c>
      <c r="Q27">
        <v>1.0213203986872299</v>
      </c>
      <c r="R27">
        <v>0.98743291994688298</v>
      </c>
      <c r="S27">
        <v>141.52999877929599</v>
      </c>
      <c r="T27" s="27">
        <f t="shared" si="2"/>
        <v>0.98743291994688298</v>
      </c>
      <c r="U27" s="27">
        <f t="shared" si="3"/>
        <v>1.0213203986872299</v>
      </c>
      <c r="V27" s="39">
        <f t="shared" si="4"/>
        <v>139.75137995471903</v>
      </c>
      <c r="W27" s="38">
        <f t="shared" si="5"/>
        <v>144.54747477947376</v>
      </c>
      <c r="X27" s="44">
        <f t="shared" si="6"/>
        <v>1.230223494350758</v>
      </c>
      <c r="Y27" s="44">
        <f t="shared" si="7"/>
        <v>9.4012355337608142E-2</v>
      </c>
      <c r="Z27" s="22">
        <f t="shared" si="8"/>
        <v>1</v>
      </c>
      <c r="AA27" s="22">
        <f t="shared" si="9"/>
        <v>1</v>
      </c>
      <c r="AB27" s="22">
        <f t="shared" si="10"/>
        <v>1</v>
      </c>
      <c r="AC27" s="22">
        <v>1</v>
      </c>
      <c r="AD27" s="22">
        <v>1</v>
      </c>
      <c r="AE27" s="22">
        <v>1</v>
      </c>
      <c r="AF27" s="22">
        <f t="shared" si="11"/>
        <v>-0.10573411347504191</v>
      </c>
      <c r="AG27" s="22">
        <f t="shared" si="12"/>
        <v>0.97680415159684475</v>
      </c>
      <c r="AH27" s="22">
        <f t="shared" si="13"/>
        <v>0.72829683597934303</v>
      </c>
      <c r="AI27" s="22">
        <f t="shared" si="14"/>
        <v>1.8340309494543849</v>
      </c>
      <c r="AJ27" s="22">
        <f t="shared" si="15"/>
        <v>-2.6288582302280261</v>
      </c>
      <c r="AK27" s="22">
        <f t="shared" si="16"/>
        <v>1.3004365594014071</v>
      </c>
      <c r="AL27" s="22">
        <f t="shared" si="17"/>
        <v>-0.38198061487180901</v>
      </c>
      <c r="AM27" s="22">
        <f t="shared" si="18"/>
        <v>3.2468776153562171</v>
      </c>
      <c r="AN27" s="46">
        <v>1</v>
      </c>
      <c r="AO27" s="49">
        <v>0</v>
      </c>
      <c r="AP27" s="51">
        <v>1</v>
      </c>
      <c r="AQ27" s="21">
        <v>2</v>
      </c>
      <c r="AR27" s="17">
        <f t="shared" si="19"/>
        <v>11.314272663703166</v>
      </c>
      <c r="AS27" s="17">
        <f t="shared" si="20"/>
        <v>0</v>
      </c>
      <c r="AT27" s="17">
        <f t="shared" si="21"/>
        <v>222.2765625479079</v>
      </c>
      <c r="AU27" s="17">
        <f t="shared" si="22"/>
        <v>11.314272663703166</v>
      </c>
      <c r="AV27" s="17">
        <f t="shared" si="23"/>
        <v>0</v>
      </c>
      <c r="AW27" s="17">
        <f t="shared" si="24"/>
        <v>222.2765625479079</v>
      </c>
      <c r="AX27" s="14">
        <f t="shared" si="25"/>
        <v>1.4446550345354746E-2</v>
      </c>
      <c r="AY27" s="14">
        <f t="shared" si="26"/>
        <v>0</v>
      </c>
      <c r="AZ27" s="67">
        <f t="shared" si="27"/>
        <v>1.8673876826029046E-2</v>
      </c>
      <c r="BA27" s="21">
        <f t="shared" si="28"/>
        <v>0</v>
      </c>
      <c r="BB27" s="66">
        <v>1415</v>
      </c>
      <c r="BC27" s="15">
        <f t="shared" si="29"/>
        <v>1722.6644493814813</v>
      </c>
      <c r="BD27" s="19">
        <f t="shared" si="30"/>
        <v>307.66444938148129</v>
      </c>
      <c r="BE27" s="53">
        <f t="shared" si="31"/>
        <v>307.66444938148129</v>
      </c>
      <c r="BF27" s="61">
        <f t="shared" si="32"/>
        <v>1.5281855959553467E-2</v>
      </c>
      <c r="BG27" s="62">
        <f t="shared" si="33"/>
        <v>20.706914825194801</v>
      </c>
      <c r="BH27" s="63">
        <f t="shared" si="34"/>
        <v>139.75137995471903</v>
      </c>
      <c r="BI27" s="46">
        <f t="shared" si="35"/>
        <v>0.14816966266740311</v>
      </c>
      <c r="BJ27" s="64">
        <f t="shared" si="36"/>
        <v>0.82140198603857673</v>
      </c>
      <c r="BK27" s="66">
        <v>0</v>
      </c>
      <c r="BL27" s="66">
        <v>0</v>
      </c>
      <c r="BM27" s="66">
        <v>0</v>
      </c>
      <c r="BN27" s="10">
        <f t="shared" si="37"/>
        <v>0</v>
      </c>
      <c r="BO27" s="15">
        <f t="shared" si="38"/>
        <v>0</v>
      </c>
      <c r="BP27" s="9">
        <f t="shared" si="39"/>
        <v>0</v>
      </c>
      <c r="BQ27" s="53">
        <f t="shared" si="40"/>
        <v>0</v>
      </c>
      <c r="BR27" s="7">
        <f t="shared" si="41"/>
        <v>0</v>
      </c>
      <c r="BS27" s="62">
        <f t="shared" si="42"/>
        <v>0</v>
      </c>
      <c r="BT27" s="48">
        <f t="shared" si="43"/>
        <v>144.54747477947376</v>
      </c>
      <c r="BU27" s="46">
        <f t="shared" si="44"/>
        <v>0</v>
      </c>
      <c r="BV27" s="64" t="e">
        <f t="shared" si="45"/>
        <v>#DIV/0!</v>
      </c>
      <c r="BW27" s="16">
        <f t="shared" si="46"/>
        <v>1555</v>
      </c>
      <c r="BX27" s="69">
        <f t="shared" si="47"/>
        <v>1910.224868222117</v>
      </c>
      <c r="BY27" s="66">
        <v>140</v>
      </c>
      <c r="BZ27" s="15">
        <f t="shared" si="48"/>
        <v>187.56041884063575</v>
      </c>
      <c r="CA27" s="37">
        <f t="shared" si="49"/>
        <v>47.560418840635748</v>
      </c>
      <c r="CB27" s="54">
        <f t="shared" si="50"/>
        <v>47.560418840635748</v>
      </c>
      <c r="CC27" s="26">
        <f t="shared" si="51"/>
        <v>1.4816329856895891E-2</v>
      </c>
      <c r="CD27" s="47">
        <f t="shared" si="52"/>
        <v>47.560418840635748</v>
      </c>
      <c r="CE27" s="48">
        <f t="shared" si="53"/>
        <v>139.75137995471903</v>
      </c>
      <c r="CF27" s="65">
        <f t="shared" si="54"/>
        <v>0.34032164015872934</v>
      </c>
      <c r="CG27" t="s">
        <v>222</v>
      </c>
      <c r="CH27" s="66">
        <v>0</v>
      </c>
      <c r="CI27" s="15">
        <f t="shared" si="55"/>
        <v>173.72307611254823</v>
      </c>
      <c r="CJ27" s="37">
        <f t="shared" si="56"/>
        <v>173.72307611254823</v>
      </c>
      <c r="CK27" s="54">
        <f t="shared" si="57"/>
        <v>173.72307611254823</v>
      </c>
      <c r="CL27" s="26">
        <f t="shared" si="58"/>
        <v>2.7030196998996146E-2</v>
      </c>
      <c r="CM27" s="47">
        <f t="shared" si="59"/>
        <v>173.72307611254823</v>
      </c>
      <c r="CN27" s="48">
        <f t="shared" si="60"/>
        <v>139.75137995471903</v>
      </c>
      <c r="CO27" s="65">
        <f t="shared" si="61"/>
        <v>1.2430866598157126</v>
      </c>
      <c r="CP27" s="70">
        <f t="shared" si="62"/>
        <v>0</v>
      </c>
      <c r="CQ27" s="1">
        <f t="shared" si="63"/>
        <v>1695</v>
      </c>
    </row>
    <row r="28" spans="1:95" x14ac:dyDescent="0.2">
      <c r="A28" s="32" t="s">
        <v>253</v>
      </c>
      <c r="B28">
        <v>0</v>
      </c>
      <c r="C28">
        <v>0</v>
      </c>
      <c r="D28">
        <v>9.3088294047143402E-2</v>
      </c>
      <c r="E28">
        <v>0.90691170595285597</v>
      </c>
      <c r="F28">
        <v>3.5359555025824302E-2</v>
      </c>
      <c r="G28">
        <v>3.5359555025824302E-2</v>
      </c>
      <c r="H28">
        <v>0.471374843292937</v>
      </c>
      <c r="I28">
        <v>0.20225658169661501</v>
      </c>
      <c r="J28">
        <v>0.30876959776216101</v>
      </c>
      <c r="K28">
        <v>0.104489021348526</v>
      </c>
      <c r="L28">
        <v>0.57803150239129997</v>
      </c>
      <c r="M28">
        <v>0.58276503264254298</v>
      </c>
      <c r="N28" s="21">
        <v>0</v>
      </c>
      <c r="O28">
        <v>1.0341118514813701</v>
      </c>
      <c r="P28">
        <v>0.99347285329218105</v>
      </c>
      <c r="Q28">
        <v>1.01735364594875</v>
      </c>
      <c r="R28">
        <v>0.98924733032387202</v>
      </c>
      <c r="S28">
        <v>23.8250007629394</v>
      </c>
      <c r="T28" s="27">
        <f t="shared" si="2"/>
        <v>0.98924733032387202</v>
      </c>
      <c r="U28" s="27">
        <f t="shared" si="3"/>
        <v>1.01735364594875</v>
      </c>
      <c r="V28" s="39">
        <f t="shared" si="4"/>
        <v>23.568818399702014</v>
      </c>
      <c r="W28" s="38">
        <f t="shared" si="5"/>
        <v>24.23845139090815</v>
      </c>
      <c r="X28" s="44">
        <f t="shared" si="6"/>
        <v>1.2035507844756399</v>
      </c>
      <c r="Y28" s="44">
        <f t="shared" si="7"/>
        <v>0.178671064028433</v>
      </c>
      <c r="Z28" s="22">
        <f t="shared" si="8"/>
        <v>1</v>
      </c>
      <c r="AA28" s="22">
        <f t="shared" si="9"/>
        <v>1</v>
      </c>
      <c r="AB28" s="22">
        <f t="shared" si="10"/>
        <v>1</v>
      </c>
      <c r="AC28" s="22">
        <v>1</v>
      </c>
      <c r="AD28" s="22">
        <v>1</v>
      </c>
      <c r="AE28" s="22">
        <v>1</v>
      </c>
      <c r="AF28" s="22">
        <f t="shared" si="11"/>
        <v>-0.10573411347504191</v>
      </c>
      <c r="AG28" s="22">
        <f t="shared" si="12"/>
        <v>0.97680415159684475</v>
      </c>
      <c r="AH28" s="22">
        <f t="shared" si="13"/>
        <v>0.57803150239129997</v>
      </c>
      <c r="AI28" s="22">
        <f t="shared" si="14"/>
        <v>1.6837656158663419</v>
      </c>
      <c r="AJ28" s="22">
        <f t="shared" si="15"/>
        <v>-2.6288582302280261</v>
      </c>
      <c r="AK28" s="22">
        <f t="shared" si="16"/>
        <v>1.3004365594014071</v>
      </c>
      <c r="AL28" s="22">
        <f t="shared" si="17"/>
        <v>0.58276503264254298</v>
      </c>
      <c r="AM28" s="22">
        <f t="shared" si="18"/>
        <v>4.2116232628705692</v>
      </c>
      <c r="AN28" s="46">
        <v>0</v>
      </c>
      <c r="AO28" s="49">
        <v>0</v>
      </c>
      <c r="AP28" s="51">
        <v>0.5</v>
      </c>
      <c r="AQ28" s="50">
        <v>1</v>
      </c>
      <c r="AR28" s="17">
        <f t="shared" si="19"/>
        <v>0</v>
      </c>
      <c r="AS28" s="17">
        <f t="shared" si="20"/>
        <v>0</v>
      </c>
      <c r="AT28" s="17">
        <f t="shared" si="21"/>
        <v>157.31425130349055</v>
      </c>
      <c r="AU28" s="17">
        <f t="shared" si="22"/>
        <v>0</v>
      </c>
      <c r="AV28" s="17">
        <f t="shared" si="23"/>
        <v>0</v>
      </c>
      <c r="AW28" s="17">
        <f t="shared" si="24"/>
        <v>157.31425130349055</v>
      </c>
      <c r="AX28" s="14">
        <f t="shared" si="25"/>
        <v>0</v>
      </c>
      <c r="AY28" s="14">
        <f t="shared" si="26"/>
        <v>0</v>
      </c>
      <c r="AZ28" s="67">
        <f t="shared" si="27"/>
        <v>1.3216269489443802E-2</v>
      </c>
      <c r="BA28" s="21">
        <f t="shared" si="28"/>
        <v>0</v>
      </c>
      <c r="BB28" s="66">
        <v>0</v>
      </c>
      <c r="BC28" s="15">
        <f t="shared" si="29"/>
        <v>0</v>
      </c>
      <c r="BD28" s="19">
        <f t="shared" si="30"/>
        <v>0</v>
      </c>
      <c r="BE28" s="53">
        <f t="shared" si="31"/>
        <v>0</v>
      </c>
      <c r="BF28" s="61">
        <f t="shared" si="32"/>
        <v>0</v>
      </c>
      <c r="BG28" s="62">
        <f t="shared" si="33"/>
        <v>0</v>
      </c>
      <c r="BH28" s="63">
        <f t="shared" si="34"/>
        <v>24.23845139090815</v>
      </c>
      <c r="BI28" s="46">
        <f t="shared" si="35"/>
        <v>0</v>
      </c>
      <c r="BJ28" s="64" t="e">
        <f t="shared" si="36"/>
        <v>#DIV/0!</v>
      </c>
      <c r="BK28" s="66">
        <v>0</v>
      </c>
      <c r="BL28" s="66">
        <v>0</v>
      </c>
      <c r="BM28" s="66">
        <v>0</v>
      </c>
      <c r="BN28" s="10">
        <f t="shared" si="37"/>
        <v>0</v>
      </c>
      <c r="BO28" s="15">
        <f t="shared" si="38"/>
        <v>0</v>
      </c>
      <c r="BP28" s="9">
        <f t="shared" si="39"/>
        <v>0</v>
      </c>
      <c r="BQ28" s="53">
        <f t="shared" si="40"/>
        <v>0</v>
      </c>
      <c r="BR28" s="7">
        <f t="shared" si="41"/>
        <v>0</v>
      </c>
      <c r="BS28" s="62">
        <f t="shared" si="42"/>
        <v>0</v>
      </c>
      <c r="BT28" s="48">
        <f t="shared" si="43"/>
        <v>24.23845139090815</v>
      </c>
      <c r="BU28" s="46">
        <f t="shared" si="44"/>
        <v>0</v>
      </c>
      <c r="BV28" s="64" t="e">
        <f t="shared" si="45"/>
        <v>#DIV/0!</v>
      </c>
      <c r="BW28" s="16">
        <f t="shared" si="46"/>
        <v>71</v>
      </c>
      <c r="BX28" s="69">
        <f t="shared" si="47"/>
        <v>132.74421075197355</v>
      </c>
      <c r="BY28" s="66">
        <v>71</v>
      </c>
      <c r="BZ28" s="15">
        <f t="shared" si="48"/>
        <v>132.74421075197355</v>
      </c>
      <c r="CA28" s="37">
        <f t="shared" si="49"/>
        <v>61.744210751973554</v>
      </c>
      <c r="CB28" s="54">
        <f t="shared" si="50"/>
        <v>61.744210751973554</v>
      </c>
      <c r="CC28" s="26">
        <f t="shared" si="51"/>
        <v>1.9234956620552534E-2</v>
      </c>
      <c r="CD28" s="47">
        <f t="shared" si="52"/>
        <v>61.744210751973554</v>
      </c>
      <c r="CE28" s="48">
        <f t="shared" si="53"/>
        <v>23.568818399702014</v>
      </c>
      <c r="CF28" s="65">
        <f t="shared" si="54"/>
        <v>2.6197414611482688</v>
      </c>
      <c r="CG28" t="s">
        <v>222</v>
      </c>
      <c r="CH28" s="66">
        <v>0</v>
      </c>
      <c r="CI28" s="15">
        <f t="shared" si="55"/>
        <v>122.9509550602957</v>
      </c>
      <c r="CJ28" s="37">
        <f t="shared" si="56"/>
        <v>122.9509550602957</v>
      </c>
      <c r="CK28" s="54">
        <f t="shared" si="57"/>
        <v>122.9509550602957</v>
      </c>
      <c r="CL28" s="26">
        <f t="shared" si="58"/>
        <v>1.9130380435708059E-2</v>
      </c>
      <c r="CM28" s="47">
        <f t="shared" si="59"/>
        <v>122.9509550602957</v>
      </c>
      <c r="CN28" s="48">
        <f t="shared" si="60"/>
        <v>23.568818399702014</v>
      </c>
      <c r="CO28" s="65">
        <f t="shared" si="61"/>
        <v>5.2166787903907048</v>
      </c>
      <c r="CP28" s="70">
        <f t="shared" si="62"/>
        <v>0</v>
      </c>
      <c r="CQ28" s="1">
        <f t="shared" si="63"/>
        <v>142</v>
      </c>
    </row>
    <row r="29" spans="1:95" x14ac:dyDescent="0.2">
      <c r="A29" s="32" t="s">
        <v>150</v>
      </c>
      <c r="B29">
        <v>0</v>
      </c>
      <c r="C29">
        <v>0</v>
      </c>
      <c r="D29">
        <v>8.12903225806451E-2</v>
      </c>
      <c r="E29">
        <v>0.91870967741935405</v>
      </c>
      <c r="F29">
        <v>0.14195183776932799</v>
      </c>
      <c r="G29">
        <v>0.14195183776932799</v>
      </c>
      <c r="H29">
        <v>0.16390977443609001</v>
      </c>
      <c r="I29">
        <v>3.4586466165413499E-2</v>
      </c>
      <c r="J29">
        <v>7.5293159501473902E-2</v>
      </c>
      <c r="K29">
        <v>0.103382795293479</v>
      </c>
      <c r="L29">
        <v>0.66274706258024996</v>
      </c>
      <c r="M29">
        <v>-0.35461526130544102</v>
      </c>
      <c r="N29" s="21">
        <v>1</v>
      </c>
      <c r="O29">
        <v>1.00097101107318</v>
      </c>
      <c r="P29">
        <v>0.96427591320836703</v>
      </c>
      <c r="Q29">
        <v>1.0203791267272</v>
      </c>
      <c r="R29">
        <v>0.98115844388832696</v>
      </c>
      <c r="S29">
        <v>75.010002136230398</v>
      </c>
      <c r="T29" s="27">
        <f t="shared" si="2"/>
        <v>0.98115844388832696</v>
      </c>
      <c r="U29" s="27">
        <f t="shared" si="3"/>
        <v>1.0203791267272</v>
      </c>
      <c r="V29" s="39">
        <f t="shared" si="4"/>
        <v>75.010002136230398</v>
      </c>
      <c r="W29" s="38">
        <f t="shared" si="5"/>
        <v>78.098431129351468</v>
      </c>
      <c r="X29" s="44">
        <f t="shared" si="6"/>
        <v>1.2096470525558722</v>
      </c>
      <c r="Y29" s="44">
        <f t="shared" si="7"/>
        <v>0.10605231335939393</v>
      </c>
      <c r="Z29" s="22">
        <f t="shared" si="8"/>
        <v>1.7684811760552919</v>
      </c>
      <c r="AA29" s="22">
        <f t="shared" si="9"/>
        <v>2.5213620724889383</v>
      </c>
      <c r="AB29" s="22">
        <f t="shared" si="10"/>
        <v>3.2742429689225849</v>
      </c>
      <c r="AC29" s="22">
        <v>1</v>
      </c>
      <c r="AD29" s="22">
        <v>1</v>
      </c>
      <c r="AE29" s="22">
        <v>1</v>
      </c>
      <c r="AF29" s="22">
        <f t="shared" si="11"/>
        <v>-0.10573411347504191</v>
      </c>
      <c r="AG29" s="22">
        <f t="shared" si="12"/>
        <v>0.97680415159684475</v>
      </c>
      <c r="AH29" s="22">
        <f t="shared" si="13"/>
        <v>0.66274706258024996</v>
      </c>
      <c r="AI29" s="22">
        <f t="shared" si="14"/>
        <v>1.7684811760552919</v>
      </c>
      <c r="AJ29" s="22">
        <f t="shared" si="15"/>
        <v>-2.6288582302280261</v>
      </c>
      <c r="AK29" s="22">
        <f t="shared" si="16"/>
        <v>1.3004365594014071</v>
      </c>
      <c r="AL29" s="22">
        <f t="shared" si="17"/>
        <v>-0.35461526130544102</v>
      </c>
      <c r="AM29" s="22">
        <f t="shared" si="18"/>
        <v>3.2742429689225849</v>
      </c>
      <c r="AN29" s="46">
        <v>1</v>
      </c>
      <c r="AO29" s="46">
        <v>1</v>
      </c>
      <c r="AP29" s="51">
        <v>1</v>
      </c>
      <c r="AQ29" s="21">
        <v>1</v>
      </c>
      <c r="AR29" s="17">
        <f t="shared" si="19"/>
        <v>32.02673523882347</v>
      </c>
      <c r="AS29" s="17">
        <f t="shared" si="20"/>
        <v>17.298251515831577</v>
      </c>
      <c r="AT29" s="17">
        <f t="shared" si="21"/>
        <v>289.78695405703354</v>
      </c>
      <c r="AU29" s="17">
        <f t="shared" si="22"/>
        <v>32.02673523882347</v>
      </c>
      <c r="AV29" s="17">
        <f t="shared" si="23"/>
        <v>17.298251515831577</v>
      </c>
      <c r="AW29" s="17">
        <f t="shared" si="24"/>
        <v>289.78695405703354</v>
      </c>
      <c r="AX29" s="14">
        <f t="shared" si="25"/>
        <v>4.0893114102623737E-2</v>
      </c>
      <c r="AY29" s="14">
        <f t="shared" si="26"/>
        <v>2.0326306342992685E-2</v>
      </c>
      <c r="AZ29" s="67">
        <f t="shared" si="27"/>
        <v>2.4345553232517886E-2</v>
      </c>
      <c r="BA29" s="21">
        <f t="shared" si="28"/>
        <v>1</v>
      </c>
      <c r="BB29" s="66">
        <v>2100</v>
      </c>
      <c r="BC29" s="15">
        <f t="shared" si="29"/>
        <v>4876.2584980532647</v>
      </c>
      <c r="BD29" s="19">
        <f t="shared" si="30"/>
        <v>2776.2584980532647</v>
      </c>
      <c r="BE29" s="53">
        <f t="shared" si="31"/>
        <v>2776.2584980532647</v>
      </c>
      <c r="BF29" s="61">
        <f t="shared" si="32"/>
        <v>0.13789822827768655</v>
      </c>
      <c r="BG29" s="62">
        <f t="shared" si="33"/>
        <v>186.85209931626397</v>
      </c>
      <c r="BH29" s="63">
        <f t="shared" si="34"/>
        <v>75.010002136230398</v>
      </c>
      <c r="BI29" s="46">
        <f t="shared" si="35"/>
        <v>2.491029116049218</v>
      </c>
      <c r="BJ29" s="64">
        <f t="shared" si="36"/>
        <v>0.43065805490795395</v>
      </c>
      <c r="BK29" s="66">
        <v>2400</v>
      </c>
      <c r="BL29" s="66">
        <v>2100</v>
      </c>
      <c r="BM29" s="66">
        <v>0</v>
      </c>
      <c r="BN29" s="10">
        <f t="shared" si="37"/>
        <v>4500</v>
      </c>
      <c r="BO29" s="15">
        <f t="shared" si="38"/>
        <v>3606.1306609230182</v>
      </c>
      <c r="BP29" s="9">
        <f t="shared" si="39"/>
        <v>-893.86933907698176</v>
      </c>
      <c r="BQ29" s="53">
        <f t="shared" si="40"/>
        <v>0</v>
      </c>
      <c r="BR29" s="7">
        <f t="shared" si="41"/>
        <v>0</v>
      </c>
      <c r="BS29" s="62">
        <f t="shared" si="42"/>
        <v>0</v>
      </c>
      <c r="BT29" s="48">
        <f t="shared" si="43"/>
        <v>78.098431129351468</v>
      </c>
      <c r="BU29" s="46">
        <f t="shared" si="44"/>
        <v>0</v>
      </c>
      <c r="BV29" s="64">
        <f t="shared" si="45"/>
        <v>1.2478749172244881</v>
      </c>
      <c r="BW29" s="16">
        <f t="shared" si="46"/>
        <v>6674</v>
      </c>
      <c r="BX29" s="69">
        <f t="shared" si="47"/>
        <v>8726.9158956436913</v>
      </c>
      <c r="BY29" s="66">
        <v>74</v>
      </c>
      <c r="BZ29" s="15">
        <f t="shared" si="48"/>
        <v>244.52673666740964</v>
      </c>
      <c r="CA29" s="37">
        <f t="shared" si="49"/>
        <v>170.52673666740964</v>
      </c>
      <c r="CB29" s="54">
        <f t="shared" si="50"/>
        <v>170.52673666740964</v>
      </c>
      <c r="CC29" s="26">
        <f t="shared" si="51"/>
        <v>5.3123593977386245E-2</v>
      </c>
      <c r="CD29" s="47">
        <f t="shared" si="52"/>
        <v>170.52673666740964</v>
      </c>
      <c r="CE29" s="48">
        <f t="shared" si="53"/>
        <v>75.010002136230398</v>
      </c>
      <c r="CF29" s="65">
        <f t="shared" si="54"/>
        <v>2.2733866392605253</v>
      </c>
      <c r="CG29" t="s">
        <v>222</v>
      </c>
      <c r="CH29" s="66">
        <v>485</v>
      </c>
      <c r="CI29" s="15">
        <f t="shared" si="55"/>
        <v>226.4866817221139</v>
      </c>
      <c r="CJ29" s="37">
        <f t="shared" si="56"/>
        <v>-258.51331827788613</v>
      </c>
      <c r="CK29" s="54">
        <f t="shared" si="57"/>
        <v>-258.51331827788613</v>
      </c>
      <c r="CL29" s="26">
        <f t="shared" si="58"/>
        <v>-4.0223015135815485E-2</v>
      </c>
      <c r="CM29" s="47">
        <f t="shared" si="59"/>
        <v>-258.51331827788613</v>
      </c>
      <c r="CN29" s="48">
        <f t="shared" si="60"/>
        <v>75.010002136230398</v>
      </c>
      <c r="CO29" s="65">
        <f t="shared" si="61"/>
        <v>-3.4463846275911814</v>
      </c>
      <c r="CP29" s="70">
        <f t="shared" si="62"/>
        <v>1</v>
      </c>
      <c r="CQ29" s="1">
        <f t="shared" si="63"/>
        <v>6748</v>
      </c>
    </row>
    <row r="30" spans="1:95" x14ac:dyDescent="0.2">
      <c r="A30" s="32" t="s">
        <v>151</v>
      </c>
      <c r="B30">
        <v>0</v>
      </c>
      <c r="C30">
        <v>1</v>
      </c>
      <c r="D30">
        <v>0.30513595166163099</v>
      </c>
      <c r="E30">
        <v>0.69486404833836801</v>
      </c>
      <c r="F30">
        <v>0.44927536231884002</v>
      </c>
      <c r="G30">
        <v>0.44927536231884002</v>
      </c>
      <c r="H30">
        <v>0.420814479638009</v>
      </c>
      <c r="I30">
        <v>0.203619909502262</v>
      </c>
      <c r="J30">
        <v>0.29272206316082999</v>
      </c>
      <c r="K30">
        <v>0.36264695088377602</v>
      </c>
      <c r="L30">
        <v>-0.21852802550519301</v>
      </c>
      <c r="M30">
        <v>-1.8150397351758001</v>
      </c>
      <c r="N30" s="21">
        <v>0</v>
      </c>
      <c r="O30">
        <v>0.98852604896682805</v>
      </c>
      <c r="P30">
        <v>0.98334846224956995</v>
      </c>
      <c r="Q30">
        <v>1.012542780892</v>
      </c>
      <c r="R30">
        <v>0.98743639009167905</v>
      </c>
      <c r="S30">
        <v>25.549999237060501</v>
      </c>
      <c r="T30" s="27">
        <f t="shared" si="2"/>
        <v>0.98334846224956995</v>
      </c>
      <c r="U30" s="27">
        <f t="shared" si="3"/>
        <v>1.012542780892</v>
      </c>
      <c r="V30" s="39">
        <f t="shared" si="4"/>
        <v>25.12455246024113</v>
      </c>
      <c r="W30" s="38">
        <f t="shared" si="5"/>
        <v>25.870467279281719</v>
      </c>
      <c r="X30" s="44">
        <f t="shared" si="6"/>
        <v>1.0939811546224067</v>
      </c>
      <c r="Y30" s="44">
        <f t="shared" si="7"/>
        <v>0.3547842970691697</v>
      </c>
      <c r="Z30" s="22">
        <f t="shared" si="8"/>
        <v>1</v>
      </c>
      <c r="AA30" s="22">
        <f t="shared" si="9"/>
        <v>1</v>
      </c>
      <c r="AB30" s="22">
        <f t="shared" si="10"/>
        <v>1</v>
      </c>
      <c r="AC30" s="22">
        <v>1</v>
      </c>
      <c r="AD30" s="22">
        <v>1</v>
      </c>
      <c r="AE30" s="22">
        <v>1</v>
      </c>
      <c r="AF30" s="22">
        <f t="shared" si="11"/>
        <v>-0.10573411347504191</v>
      </c>
      <c r="AG30" s="22">
        <f t="shared" si="12"/>
        <v>0.97680415159684475</v>
      </c>
      <c r="AH30" s="22">
        <f t="shared" si="13"/>
        <v>-0.10573411347504191</v>
      </c>
      <c r="AI30" s="22">
        <f t="shared" si="14"/>
        <v>1</v>
      </c>
      <c r="AJ30" s="22">
        <f t="shared" si="15"/>
        <v>-2.6288582302280261</v>
      </c>
      <c r="AK30" s="22">
        <f t="shared" si="16"/>
        <v>1.3004365594014071</v>
      </c>
      <c r="AL30" s="22">
        <f t="shared" si="17"/>
        <v>-1.8150397351758001</v>
      </c>
      <c r="AM30" s="22">
        <f t="shared" si="18"/>
        <v>1.813818495052226</v>
      </c>
      <c r="AN30" s="46">
        <v>1</v>
      </c>
      <c r="AO30" s="46">
        <v>1</v>
      </c>
      <c r="AP30" s="51">
        <v>1</v>
      </c>
      <c r="AQ30" s="21">
        <v>1</v>
      </c>
      <c r="AR30" s="17">
        <f t="shared" si="19"/>
        <v>1</v>
      </c>
      <c r="AS30" s="17">
        <f t="shared" si="20"/>
        <v>1</v>
      </c>
      <c r="AT30" s="17">
        <f t="shared" si="21"/>
        <v>10.823688970999504</v>
      </c>
      <c r="AU30" s="17">
        <f t="shared" si="22"/>
        <v>1</v>
      </c>
      <c r="AV30" s="17">
        <f t="shared" si="23"/>
        <v>1</v>
      </c>
      <c r="AW30" s="17">
        <f t="shared" si="24"/>
        <v>10.823688970999504</v>
      </c>
      <c r="AX30" s="14">
        <f t="shared" si="25"/>
        <v>1.2768430437159347E-3</v>
      </c>
      <c r="AY30" s="14">
        <f t="shared" si="26"/>
        <v>1.1750497629422138E-3</v>
      </c>
      <c r="AZ30" s="67">
        <f t="shared" si="27"/>
        <v>9.0931869888050056E-4</v>
      </c>
      <c r="BA30" s="21">
        <f t="shared" si="28"/>
        <v>0</v>
      </c>
      <c r="BB30" s="66">
        <v>128</v>
      </c>
      <c r="BC30" s="15">
        <f t="shared" si="29"/>
        <v>152.25587190486291</v>
      </c>
      <c r="BD30" s="19">
        <f t="shared" si="30"/>
        <v>24.255871904862914</v>
      </c>
      <c r="BE30" s="53">
        <f t="shared" si="31"/>
        <v>24.255871904862914</v>
      </c>
      <c r="BF30" s="61">
        <f t="shared" si="32"/>
        <v>1.2048019892083321E-3</v>
      </c>
      <c r="BG30" s="62">
        <f t="shared" si="33"/>
        <v>1.6325066953772784</v>
      </c>
      <c r="BH30" s="63">
        <f t="shared" si="34"/>
        <v>25.12455246024113</v>
      </c>
      <c r="BI30" s="46">
        <f t="shared" si="35"/>
        <v>6.4976548257353939E-2</v>
      </c>
      <c r="BJ30" s="64">
        <f t="shared" si="36"/>
        <v>0.84069007256403749</v>
      </c>
      <c r="BK30" s="66">
        <v>26</v>
      </c>
      <c r="BL30" s="66">
        <v>281</v>
      </c>
      <c r="BM30" s="66">
        <v>26</v>
      </c>
      <c r="BN30" s="10">
        <f t="shared" si="37"/>
        <v>333</v>
      </c>
      <c r="BO30" s="15">
        <f t="shared" si="38"/>
        <v>208.46792854310402</v>
      </c>
      <c r="BP30" s="9">
        <f t="shared" si="39"/>
        <v>-124.53207145689598</v>
      </c>
      <c r="BQ30" s="53">
        <f t="shared" si="40"/>
        <v>0</v>
      </c>
      <c r="BR30" s="7">
        <f t="shared" si="41"/>
        <v>0</v>
      </c>
      <c r="BS30" s="62">
        <f t="shared" si="42"/>
        <v>0</v>
      </c>
      <c r="BT30" s="48">
        <f t="shared" si="43"/>
        <v>25.870467279281719</v>
      </c>
      <c r="BU30" s="46">
        <f t="shared" si="44"/>
        <v>0</v>
      </c>
      <c r="BV30" s="64">
        <f t="shared" si="45"/>
        <v>1.5973680092050562</v>
      </c>
      <c r="BW30" s="16">
        <f t="shared" si="46"/>
        <v>461</v>
      </c>
      <c r="BX30" s="69">
        <f t="shared" si="47"/>
        <v>369.85699745952269</v>
      </c>
      <c r="BY30" s="66">
        <v>0</v>
      </c>
      <c r="BZ30" s="15">
        <f t="shared" si="48"/>
        <v>9.1331970115557475</v>
      </c>
      <c r="CA30" s="37">
        <f t="shared" si="49"/>
        <v>9.1331970115557475</v>
      </c>
      <c r="CB30" s="54">
        <f t="shared" si="50"/>
        <v>9.1331970115557475</v>
      </c>
      <c r="CC30" s="26">
        <f t="shared" si="51"/>
        <v>2.8452327138802987E-3</v>
      </c>
      <c r="CD30" s="47">
        <f t="shared" si="52"/>
        <v>9.1331970115557475</v>
      </c>
      <c r="CE30" s="48">
        <f t="shared" si="53"/>
        <v>25.12455246024113</v>
      </c>
      <c r="CF30" s="65">
        <f t="shared" si="54"/>
        <v>0.36351680397128527</v>
      </c>
      <c r="CG30" t="s">
        <v>222</v>
      </c>
      <c r="CH30" s="66">
        <v>0</v>
      </c>
      <c r="CI30" s="15">
        <f t="shared" si="55"/>
        <v>8.4593918556852969</v>
      </c>
      <c r="CJ30" s="37">
        <f t="shared" si="56"/>
        <v>8.4593918556852969</v>
      </c>
      <c r="CK30" s="54">
        <f t="shared" si="57"/>
        <v>8.4593918556852969</v>
      </c>
      <c r="CL30" s="26">
        <f t="shared" si="58"/>
        <v>1.3162271441862917E-3</v>
      </c>
      <c r="CM30" s="47">
        <f t="shared" si="59"/>
        <v>8.4593918556852969</v>
      </c>
      <c r="CN30" s="48">
        <f t="shared" si="60"/>
        <v>25.12455246024113</v>
      </c>
      <c r="CO30" s="65">
        <f t="shared" si="61"/>
        <v>0.3366982106078123</v>
      </c>
      <c r="CP30" s="70">
        <f t="shared" si="62"/>
        <v>0</v>
      </c>
      <c r="CQ30" s="1">
        <f t="shared" si="63"/>
        <v>461</v>
      </c>
    </row>
    <row r="31" spans="1:95" x14ac:dyDescent="0.2">
      <c r="A31" s="32" t="s">
        <v>164</v>
      </c>
      <c r="B31">
        <v>0</v>
      </c>
      <c r="C31">
        <v>0</v>
      </c>
      <c r="D31">
        <v>6.03907637655417E-2</v>
      </c>
      <c r="E31">
        <v>0.93960923623445802</v>
      </c>
      <c r="F31">
        <v>3.8596491228070101E-2</v>
      </c>
      <c r="G31">
        <v>3.8596491228070101E-2</v>
      </c>
      <c r="H31">
        <v>0.13877952755905501</v>
      </c>
      <c r="I31">
        <v>2.2637795275590501E-2</v>
      </c>
      <c r="J31">
        <v>5.6050535531117503E-2</v>
      </c>
      <c r="K31">
        <v>4.6511869484631603E-2</v>
      </c>
      <c r="L31">
        <v>0.34427701036675101</v>
      </c>
      <c r="M31">
        <v>-1.6375630661365399</v>
      </c>
      <c r="N31" s="21">
        <v>0</v>
      </c>
      <c r="O31">
        <v>1.00474593822879</v>
      </c>
      <c r="P31">
        <v>0.97465908977498505</v>
      </c>
      <c r="Q31">
        <v>1.03225015534819</v>
      </c>
      <c r="R31">
        <v>0.97763444360439</v>
      </c>
      <c r="S31">
        <v>42.430000305175703</v>
      </c>
      <c r="T31" s="27">
        <f t="shared" si="2"/>
        <v>0.97763444360439</v>
      </c>
      <c r="U31" s="27">
        <f t="shared" si="3"/>
        <v>1.03225015534819</v>
      </c>
      <c r="V31" s="39">
        <f t="shared" si="4"/>
        <v>41.481029740484544</v>
      </c>
      <c r="W31" s="38">
        <f t="shared" si="5"/>
        <v>43.798374406441368</v>
      </c>
      <c r="X31" s="44">
        <f t="shared" si="6"/>
        <v>1.2204463084836599</v>
      </c>
      <c r="Y31" s="44">
        <f t="shared" si="7"/>
        <v>5.736621058172521E-2</v>
      </c>
      <c r="Z31" s="22">
        <f t="shared" si="8"/>
        <v>1</v>
      </c>
      <c r="AA31" s="22">
        <f t="shared" si="9"/>
        <v>1</v>
      </c>
      <c r="AB31" s="22">
        <f t="shared" si="10"/>
        <v>1</v>
      </c>
      <c r="AC31" s="22">
        <v>1</v>
      </c>
      <c r="AD31" s="22">
        <v>1</v>
      </c>
      <c r="AE31" s="22">
        <v>1</v>
      </c>
      <c r="AF31" s="22">
        <f t="shared" si="11"/>
        <v>-0.10573411347504191</v>
      </c>
      <c r="AG31" s="22">
        <f t="shared" si="12"/>
        <v>0.97680415159684475</v>
      </c>
      <c r="AH31" s="22">
        <f t="shared" si="13"/>
        <v>0.34427701036675101</v>
      </c>
      <c r="AI31" s="22">
        <f t="shared" si="14"/>
        <v>1.450011123841793</v>
      </c>
      <c r="AJ31" s="22">
        <f t="shared" si="15"/>
        <v>-2.6288582302280261</v>
      </c>
      <c r="AK31" s="22">
        <f t="shared" si="16"/>
        <v>1.3004365594014071</v>
      </c>
      <c r="AL31" s="22">
        <f t="shared" si="17"/>
        <v>-1.6375630661365399</v>
      </c>
      <c r="AM31" s="22">
        <f t="shared" si="18"/>
        <v>1.9912951640914862</v>
      </c>
      <c r="AN31" s="46">
        <v>1</v>
      </c>
      <c r="AO31" s="46">
        <v>1</v>
      </c>
      <c r="AP31" s="51">
        <v>1</v>
      </c>
      <c r="AQ31" s="21">
        <v>1</v>
      </c>
      <c r="AR31" s="17">
        <f t="shared" si="19"/>
        <v>4.4206419012497298</v>
      </c>
      <c r="AS31" s="17">
        <f t="shared" si="20"/>
        <v>4.4206419012497298</v>
      </c>
      <c r="AT31" s="17">
        <f t="shared" si="21"/>
        <v>15.723258559892342</v>
      </c>
      <c r="AU31" s="17">
        <f t="shared" si="22"/>
        <v>4.4206419012497298</v>
      </c>
      <c r="AV31" s="17">
        <f t="shared" si="23"/>
        <v>4.4206419012497298</v>
      </c>
      <c r="AW31" s="17">
        <f t="shared" si="24"/>
        <v>15.723258559892342</v>
      </c>
      <c r="AX31" s="14">
        <f t="shared" si="25"/>
        <v>5.6444658603699007E-3</v>
      </c>
      <c r="AY31" s="14">
        <f t="shared" si="26"/>
        <v>5.1944742181159126E-3</v>
      </c>
      <c r="AZ31" s="67">
        <f t="shared" si="27"/>
        <v>1.3209408598261589E-3</v>
      </c>
      <c r="BA31" s="21">
        <f t="shared" si="28"/>
        <v>0</v>
      </c>
      <c r="BB31" s="66">
        <v>933</v>
      </c>
      <c r="BC31" s="15">
        <f t="shared" si="29"/>
        <v>673.06868705394845</v>
      </c>
      <c r="BD31" s="19">
        <f t="shared" si="30"/>
        <v>-259.93131294605155</v>
      </c>
      <c r="BE31" s="53">
        <f t="shared" si="31"/>
        <v>0</v>
      </c>
      <c r="BF31" s="61">
        <f t="shared" si="32"/>
        <v>0</v>
      </c>
      <c r="BG31" s="62">
        <f t="shared" si="33"/>
        <v>0</v>
      </c>
      <c r="BH31" s="63">
        <f t="shared" si="34"/>
        <v>43.798374406441368</v>
      </c>
      <c r="BI31" s="46">
        <f t="shared" si="35"/>
        <v>0</v>
      </c>
      <c r="BJ31" s="64">
        <f t="shared" si="36"/>
        <v>1.3861883904951551</v>
      </c>
      <c r="BK31" s="66">
        <v>212</v>
      </c>
      <c r="BL31" s="66">
        <v>1443</v>
      </c>
      <c r="BM31" s="66">
        <v>0</v>
      </c>
      <c r="BN31" s="10">
        <f t="shared" si="37"/>
        <v>1655</v>
      </c>
      <c r="BO31" s="15">
        <f t="shared" si="38"/>
        <v>921.56205998438031</v>
      </c>
      <c r="BP31" s="9">
        <f t="shared" si="39"/>
        <v>-733.43794001561969</v>
      </c>
      <c r="BQ31" s="53">
        <f t="shared" si="40"/>
        <v>0</v>
      </c>
      <c r="BR31" s="7">
        <f t="shared" si="41"/>
        <v>0</v>
      </c>
      <c r="BS31" s="62">
        <f t="shared" si="42"/>
        <v>0</v>
      </c>
      <c r="BT31" s="48">
        <f t="shared" si="43"/>
        <v>43.798374406441368</v>
      </c>
      <c r="BU31" s="46">
        <f t="shared" si="44"/>
        <v>0</v>
      </c>
      <c r="BV31" s="64">
        <f t="shared" si="45"/>
        <v>1.7958638618738827</v>
      </c>
      <c r="BW31" s="16">
        <f t="shared" si="46"/>
        <v>2588</v>
      </c>
      <c r="BX31" s="69">
        <f t="shared" si="47"/>
        <v>1607.8982770344228</v>
      </c>
      <c r="BY31" s="66">
        <v>0</v>
      </c>
      <c r="BZ31" s="15">
        <f t="shared" si="48"/>
        <v>13.267529996093939</v>
      </c>
      <c r="CA31" s="37">
        <f t="shared" si="49"/>
        <v>13.267529996093939</v>
      </c>
      <c r="CB31" s="54">
        <f t="shared" si="50"/>
        <v>13.267529996093939</v>
      </c>
      <c r="CC31" s="26">
        <f t="shared" si="51"/>
        <v>4.1331869146710148E-3</v>
      </c>
      <c r="CD31" s="47">
        <f t="shared" si="52"/>
        <v>13.267529996093941</v>
      </c>
      <c r="CE31" s="48">
        <f t="shared" si="53"/>
        <v>41.481029740484544</v>
      </c>
      <c r="CF31" s="65">
        <f t="shared" si="54"/>
        <v>0.31984572415629142</v>
      </c>
      <c r="CG31" t="s">
        <v>222</v>
      </c>
      <c r="CH31" s="66">
        <v>0</v>
      </c>
      <c r="CI31" s="15">
        <f t="shared" si="55"/>
        <v>12.288712818962756</v>
      </c>
      <c r="CJ31" s="37">
        <f t="shared" si="56"/>
        <v>12.288712818962756</v>
      </c>
      <c r="CK31" s="54">
        <f t="shared" si="57"/>
        <v>12.288712818962756</v>
      </c>
      <c r="CL31" s="26">
        <f t="shared" si="58"/>
        <v>1.9120449383791436E-3</v>
      </c>
      <c r="CM31" s="47">
        <f t="shared" si="59"/>
        <v>12.288712818962756</v>
      </c>
      <c r="CN31" s="48">
        <f t="shared" si="60"/>
        <v>41.481029740484544</v>
      </c>
      <c r="CO31" s="65">
        <f t="shared" si="61"/>
        <v>0.29624898166327945</v>
      </c>
      <c r="CP31" s="70">
        <f t="shared" si="62"/>
        <v>0</v>
      </c>
      <c r="CQ31" s="1">
        <f t="shared" si="63"/>
        <v>2588</v>
      </c>
    </row>
    <row r="32" spans="1:95" x14ac:dyDescent="0.2">
      <c r="A32" s="32" t="s">
        <v>231</v>
      </c>
      <c r="B32">
        <v>1</v>
      </c>
      <c r="C32">
        <v>1</v>
      </c>
      <c r="D32">
        <v>0.487015581302437</v>
      </c>
      <c r="E32">
        <v>0.51298441869756295</v>
      </c>
      <c r="F32">
        <v>0.66216216216216195</v>
      </c>
      <c r="G32">
        <v>0.66216216216216195</v>
      </c>
      <c r="H32">
        <v>0.47304638529043003</v>
      </c>
      <c r="I32">
        <v>0.185123276222315</v>
      </c>
      <c r="J32">
        <v>0.295925491720615</v>
      </c>
      <c r="K32">
        <v>0.44266314894807202</v>
      </c>
      <c r="L32">
        <v>0.55714796920475196</v>
      </c>
      <c r="M32">
        <v>0.59211547356796201</v>
      </c>
      <c r="N32" s="21">
        <v>0</v>
      </c>
      <c r="O32">
        <v>1.0112878679864299</v>
      </c>
      <c r="P32">
        <v>0.99454148983087398</v>
      </c>
      <c r="Q32">
        <v>1</v>
      </c>
      <c r="R32">
        <v>0.99343066322218498</v>
      </c>
      <c r="S32">
        <v>2.02589988708496</v>
      </c>
      <c r="T32" s="27">
        <f t="shared" si="2"/>
        <v>0.99454148983087398</v>
      </c>
      <c r="U32" s="27">
        <f t="shared" si="3"/>
        <v>1</v>
      </c>
      <c r="V32" s="39">
        <f t="shared" si="4"/>
        <v>2.0148414919496753</v>
      </c>
      <c r="W32" s="38">
        <f t="shared" si="5"/>
        <v>2.02589988708496</v>
      </c>
      <c r="X32" s="44">
        <f t="shared" si="6"/>
        <v>1</v>
      </c>
      <c r="Y32" s="44">
        <f t="shared" si="7"/>
        <v>0.45829974397259898</v>
      </c>
      <c r="Z32" s="22">
        <f t="shared" si="8"/>
        <v>1</v>
      </c>
      <c r="AA32" s="22">
        <f t="shared" si="9"/>
        <v>1</v>
      </c>
      <c r="AB32" s="22">
        <f t="shared" si="10"/>
        <v>1</v>
      </c>
      <c r="AC32" s="22">
        <v>1</v>
      </c>
      <c r="AD32" s="22">
        <v>1</v>
      </c>
      <c r="AE32" s="22">
        <v>1</v>
      </c>
      <c r="AF32" s="22">
        <f t="shared" si="11"/>
        <v>-0.10573411347504191</v>
      </c>
      <c r="AG32" s="22">
        <f t="shared" si="12"/>
        <v>0.97680415159684475</v>
      </c>
      <c r="AH32" s="22">
        <f t="shared" si="13"/>
        <v>0.55714796920475196</v>
      </c>
      <c r="AI32" s="22">
        <f t="shared" si="14"/>
        <v>1.6628820826797939</v>
      </c>
      <c r="AJ32" s="22">
        <f t="shared" si="15"/>
        <v>-2.6288582302280261</v>
      </c>
      <c r="AK32" s="22">
        <f t="shared" si="16"/>
        <v>1.3004365594014071</v>
      </c>
      <c r="AL32" s="22">
        <f t="shared" si="17"/>
        <v>0.59211547356796201</v>
      </c>
      <c r="AM32" s="22">
        <f t="shared" si="18"/>
        <v>4.2209737037959876</v>
      </c>
      <c r="AN32" s="46">
        <v>0</v>
      </c>
      <c r="AO32" s="49">
        <v>0</v>
      </c>
      <c r="AP32" s="51">
        <v>0.5</v>
      </c>
      <c r="AQ32" s="50">
        <v>1</v>
      </c>
      <c r="AR32" s="17">
        <f t="shared" si="19"/>
        <v>0</v>
      </c>
      <c r="AS32" s="17">
        <f t="shared" si="20"/>
        <v>0</v>
      </c>
      <c r="AT32" s="17">
        <f t="shared" si="21"/>
        <v>158.71595644055819</v>
      </c>
      <c r="AU32" s="17">
        <f t="shared" si="22"/>
        <v>0</v>
      </c>
      <c r="AV32" s="17">
        <f t="shared" si="23"/>
        <v>0</v>
      </c>
      <c r="AW32" s="17">
        <f t="shared" si="24"/>
        <v>158.71595644055819</v>
      </c>
      <c r="AX32" s="14">
        <f t="shared" si="25"/>
        <v>0</v>
      </c>
      <c r="AY32" s="14">
        <f t="shared" si="26"/>
        <v>0</v>
      </c>
      <c r="AZ32" s="67">
        <f t="shared" si="27"/>
        <v>1.3334029404281298E-2</v>
      </c>
      <c r="BA32" s="21">
        <f t="shared" si="28"/>
        <v>0</v>
      </c>
      <c r="BB32" s="66">
        <v>0</v>
      </c>
      <c r="BC32" s="15">
        <f t="shared" si="29"/>
        <v>0</v>
      </c>
      <c r="BD32" s="19">
        <f t="shared" si="30"/>
        <v>0</v>
      </c>
      <c r="BE32" s="53">
        <f t="shared" si="31"/>
        <v>0</v>
      </c>
      <c r="BF32" s="61">
        <f t="shared" si="32"/>
        <v>0</v>
      </c>
      <c r="BG32" s="62">
        <f t="shared" si="33"/>
        <v>0</v>
      </c>
      <c r="BH32" s="63">
        <f t="shared" si="34"/>
        <v>2.02589988708496</v>
      </c>
      <c r="BI32" s="46">
        <f t="shared" si="35"/>
        <v>0</v>
      </c>
      <c r="BJ32" s="64" t="e">
        <f t="shared" si="36"/>
        <v>#DIV/0!</v>
      </c>
      <c r="BK32" s="66">
        <v>0</v>
      </c>
      <c r="BL32" s="66">
        <v>0</v>
      </c>
      <c r="BM32" s="66">
        <v>0</v>
      </c>
      <c r="BN32" s="10">
        <f t="shared" si="37"/>
        <v>0</v>
      </c>
      <c r="BO32" s="15">
        <f t="shared" si="38"/>
        <v>0</v>
      </c>
      <c r="BP32" s="9">
        <f t="shared" si="39"/>
        <v>0</v>
      </c>
      <c r="BQ32" s="53">
        <f t="shared" si="40"/>
        <v>0</v>
      </c>
      <c r="BR32" s="7">
        <f t="shared" si="41"/>
        <v>0</v>
      </c>
      <c r="BS32" s="62">
        <f t="shared" si="42"/>
        <v>0</v>
      </c>
      <c r="BT32" s="48">
        <f t="shared" si="43"/>
        <v>2.02589988708496</v>
      </c>
      <c r="BU32" s="46">
        <f t="shared" si="44"/>
        <v>0</v>
      </c>
      <c r="BV32" s="64" t="e">
        <f t="shared" si="45"/>
        <v>#DIV/0!</v>
      </c>
      <c r="BW32" s="16">
        <f t="shared" si="46"/>
        <v>61</v>
      </c>
      <c r="BX32" s="69">
        <f t="shared" si="47"/>
        <v>133.92699133660136</v>
      </c>
      <c r="BY32" s="66">
        <v>61</v>
      </c>
      <c r="BZ32" s="15">
        <f t="shared" si="48"/>
        <v>133.92699133660136</v>
      </c>
      <c r="CA32" s="37">
        <f t="shared" si="49"/>
        <v>72.926991336601361</v>
      </c>
      <c r="CB32" s="54">
        <f t="shared" si="50"/>
        <v>72.926991336601361</v>
      </c>
      <c r="CC32" s="26">
        <f t="shared" si="51"/>
        <v>2.2718688889906996E-2</v>
      </c>
      <c r="CD32" s="47">
        <f t="shared" si="52"/>
        <v>72.926991336601361</v>
      </c>
      <c r="CE32" s="48">
        <f t="shared" si="53"/>
        <v>2.0148414919496753</v>
      </c>
      <c r="CF32" s="65">
        <f t="shared" si="54"/>
        <v>36.194902491328513</v>
      </c>
      <c r="CG32" t="s">
        <v>222</v>
      </c>
      <c r="CH32" s="66">
        <v>0</v>
      </c>
      <c r="CI32" s="15">
        <f t="shared" si="55"/>
        <v>124.04647554802892</v>
      </c>
      <c r="CJ32" s="37">
        <f t="shared" si="56"/>
        <v>124.04647554802892</v>
      </c>
      <c r="CK32" s="54">
        <f t="shared" si="57"/>
        <v>124.04647554802892</v>
      </c>
      <c r="CL32" s="26">
        <f t="shared" si="58"/>
        <v>1.9300836400813585E-2</v>
      </c>
      <c r="CM32" s="47">
        <f t="shared" si="59"/>
        <v>124.04647554802891</v>
      </c>
      <c r="CN32" s="48">
        <f t="shared" si="60"/>
        <v>2.0148414919496753</v>
      </c>
      <c r="CO32" s="65">
        <f t="shared" si="61"/>
        <v>61.566369386206397</v>
      </c>
      <c r="CP32" s="70">
        <f t="shared" si="62"/>
        <v>0</v>
      </c>
      <c r="CQ32" s="1">
        <f t="shared" si="63"/>
        <v>122</v>
      </c>
    </row>
    <row r="33" spans="1:95" x14ac:dyDescent="0.2">
      <c r="A33" s="32" t="s">
        <v>155</v>
      </c>
      <c r="B33">
        <v>0</v>
      </c>
      <c r="C33">
        <v>0</v>
      </c>
      <c r="D33">
        <v>0.31818181818181801</v>
      </c>
      <c r="E33">
        <v>0.68181818181818099</v>
      </c>
      <c r="F33">
        <v>0.36645962732919202</v>
      </c>
      <c r="G33">
        <v>0.36645962732919202</v>
      </c>
      <c r="H33">
        <v>0.48484848484848397</v>
      </c>
      <c r="I33">
        <v>0.32828282828282801</v>
      </c>
      <c r="J33">
        <v>0.398957932487505</v>
      </c>
      <c r="K33">
        <v>0.38236366885387502</v>
      </c>
      <c r="L33">
        <v>-7.9782857490388798E-2</v>
      </c>
      <c r="M33">
        <v>-0.122257369440439</v>
      </c>
      <c r="N33" s="21">
        <v>0</v>
      </c>
      <c r="O33">
        <v>1.00294034161861</v>
      </c>
      <c r="P33">
        <v>0.98657587962806803</v>
      </c>
      <c r="Q33">
        <v>1.00593886053406</v>
      </c>
      <c r="R33">
        <v>0.99371172303753297</v>
      </c>
      <c r="S33">
        <v>82.349998474121094</v>
      </c>
      <c r="T33" s="27">
        <f t="shared" si="2"/>
        <v>0.99371172303753297</v>
      </c>
      <c r="U33" s="27">
        <f t="shared" si="3"/>
        <v>1.00593886053406</v>
      </c>
      <c r="V33" s="39">
        <f t="shared" si="4"/>
        <v>81.83215887585709</v>
      </c>
      <c r="W33" s="38">
        <f t="shared" si="5"/>
        <v>82.83906363003895</v>
      </c>
      <c r="X33" s="44">
        <f t="shared" si="6"/>
        <v>1.0872400720666617</v>
      </c>
      <c r="Y33" s="44">
        <f t="shared" si="7"/>
        <v>0.37793628390184203</v>
      </c>
      <c r="Z33" s="22">
        <f t="shared" si="8"/>
        <v>1</v>
      </c>
      <c r="AA33" s="22">
        <f t="shared" si="9"/>
        <v>1</v>
      </c>
      <c r="AB33" s="22">
        <f t="shared" si="10"/>
        <v>1</v>
      </c>
      <c r="AC33" s="22">
        <v>1</v>
      </c>
      <c r="AD33" s="22">
        <v>1</v>
      </c>
      <c r="AE33" s="22">
        <v>1</v>
      </c>
      <c r="AF33" s="22">
        <f t="shared" si="11"/>
        <v>-0.10573411347504191</v>
      </c>
      <c r="AG33" s="22">
        <f t="shared" si="12"/>
        <v>0.97680415159684475</v>
      </c>
      <c r="AH33" s="22">
        <f t="shared" si="13"/>
        <v>-7.9782857490388798E-2</v>
      </c>
      <c r="AI33" s="22">
        <f t="shared" si="14"/>
        <v>1.0259512559846531</v>
      </c>
      <c r="AJ33" s="22">
        <f t="shared" si="15"/>
        <v>-2.6288582302280261</v>
      </c>
      <c r="AK33" s="22">
        <f t="shared" si="16"/>
        <v>1.3004365594014071</v>
      </c>
      <c r="AL33" s="22">
        <f t="shared" si="17"/>
        <v>-0.122257369440439</v>
      </c>
      <c r="AM33" s="22">
        <f t="shared" si="18"/>
        <v>3.5066008607875871</v>
      </c>
      <c r="AN33" s="46">
        <v>1</v>
      </c>
      <c r="AO33" s="46">
        <v>1</v>
      </c>
      <c r="AP33" s="51">
        <v>1</v>
      </c>
      <c r="AQ33" s="21">
        <v>1</v>
      </c>
      <c r="AR33" s="17">
        <f t="shared" si="19"/>
        <v>1.1079161929498136</v>
      </c>
      <c r="AS33" s="17">
        <f t="shared" si="20"/>
        <v>1.1079161929498136</v>
      </c>
      <c r="AT33" s="17">
        <f t="shared" si="21"/>
        <v>151.19775414867928</v>
      </c>
      <c r="AU33" s="17">
        <f t="shared" si="22"/>
        <v>1.1079161929498136</v>
      </c>
      <c r="AV33" s="17">
        <f t="shared" si="23"/>
        <v>1.1079161929498136</v>
      </c>
      <c r="AW33" s="17">
        <f t="shared" si="24"/>
        <v>151.19775414867928</v>
      </c>
      <c r="AX33" s="14">
        <f t="shared" si="25"/>
        <v>1.4146350839882107E-3</v>
      </c>
      <c r="AY33" s="14">
        <f t="shared" si="26"/>
        <v>1.3018566598855185E-3</v>
      </c>
      <c r="AZ33" s="67">
        <f t="shared" si="27"/>
        <v>1.2702410928890056E-2</v>
      </c>
      <c r="BA33" s="21">
        <f t="shared" si="28"/>
        <v>0</v>
      </c>
      <c r="BB33" s="66">
        <v>247</v>
      </c>
      <c r="BC33" s="15">
        <f t="shared" si="29"/>
        <v>168.6867459550902</v>
      </c>
      <c r="BD33" s="19">
        <f t="shared" si="30"/>
        <v>-78.313254044909797</v>
      </c>
      <c r="BE33" s="53">
        <f t="shared" si="31"/>
        <v>0</v>
      </c>
      <c r="BF33" s="61">
        <f t="shared" si="32"/>
        <v>0</v>
      </c>
      <c r="BG33" s="62">
        <f t="shared" si="33"/>
        <v>0</v>
      </c>
      <c r="BH33" s="63">
        <f t="shared" si="34"/>
        <v>82.83906363003895</v>
      </c>
      <c r="BI33" s="46">
        <f t="shared" si="35"/>
        <v>0</v>
      </c>
      <c r="BJ33" s="64">
        <f t="shared" si="36"/>
        <v>1.4642525623545983</v>
      </c>
      <c r="BK33" s="66">
        <v>247</v>
      </c>
      <c r="BL33" s="66">
        <v>165</v>
      </c>
      <c r="BM33" s="66">
        <v>0</v>
      </c>
      <c r="BN33" s="10">
        <f t="shared" si="37"/>
        <v>412</v>
      </c>
      <c r="BO33" s="15">
        <f t="shared" si="38"/>
        <v>230.9649937436096</v>
      </c>
      <c r="BP33" s="9">
        <f t="shared" si="39"/>
        <v>-181.0350062563904</v>
      </c>
      <c r="BQ33" s="53">
        <f t="shared" si="40"/>
        <v>0</v>
      </c>
      <c r="BR33" s="7">
        <f t="shared" si="41"/>
        <v>0</v>
      </c>
      <c r="BS33" s="62">
        <f t="shared" si="42"/>
        <v>0</v>
      </c>
      <c r="BT33" s="48">
        <f t="shared" si="43"/>
        <v>82.83906363003895</v>
      </c>
      <c r="BU33" s="46">
        <f t="shared" si="44"/>
        <v>0</v>
      </c>
      <c r="BV33" s="64">
        <f t="shared" si="45"/>
        <v>1.7838201076365467</v>
      </c>
      <c r="BW33" s="16">
        <f t="shared" si="46"/>
        <v>741</v>
      </c>
      <c r="BX33" s="69">
        <f t="shared" si="47"/>
        <v>527.23475506847149</v>
      </c>
      <c r="BY33" s="66">
        <v>82</v>
      </c>
      <c r="BZ33" s="15">
        <f t="shared" si="48"/>
        <v>127.58301536977172</v>
      </c>
      <c r="CA33" s="37">
        <f t="shared" si="49"/>
        <v>45.583015369771715</v>
      </c>
      <c r="CB33" s="54">
        <f t="shared" si="50"/>
        <v>45.583015369771715</v>
      </c>
      <c r="CC33" s="26">
        <f t="shared" si="51"/>
        <v>1.4200316314570647E-2</v>
      </c>
      <c r="CD33" s="47">
        <f t="shared" si="52"/>
        <v>45.583015369771715</v>
      </c>
      <c r="CE33" s="48">
        <f t="shared" si="53"/>
        <v>81.83215887585709</v>
      </c>
      <c r="CF33" s="65">
        <f t="shared" si="54"/>
        <v>0.55703058548074125</v>
      </c>
      <c r="CG33" t="s">
        <v>222</v>
      </c>
      <c r="CH33" s="66">
        <v>0</v>
      </c>
      <c r="CI33" s="15">
        <f t="shared" si="55"/>
        <v>118.17052887146419</v>
      </c>
      <c r="CJ33" s="37">
        <f t="shared" si="56"/>
        <v>118.17052887146419</v>
      </c>
      <c r="CK33" s="54">
        <f t="shared" si="57"/>
        <v>118.17052887146419</v>
      </c>
      <c r="CL33" s="26">
        <f t="shared" si="58"/>
        <v>1.838657676543709E-2</v>
      </c>
      <c r="CM33" s="47">
        <f t="shared" si="59"/>
        <v>118.17052887146419</v>
      </c>
      <c r="CN33" s="48">
        <f t="shared" si="60"/>
        <v>81.83215887585709</v>
      </c>
      <c r="CO33" s="65">
        <f t="shared" si="61"/>
        <v>1.4440597742353831</v>
      </c>
      <c r="CP33" s="70">
        <f t="shared" si="62"/>
        <v>0</v>
      </c>
      <c r="CQ33" s="1">
        <f t="shared" si="63"/>
        <v>823</v>
      </c>
    </row>
    <row r="34" spans="1:95" x14ac:dyDescent="0.2">
      <c r="A34" s="32" t="s">
        <v>247</v>
      </c>
      <c r="B34">
        <v>1</v>
      </c>
      <c r="C34">
        <v>1</v>
      </c>
      <c r="D34">
        <v>0.90571314422692695</v>
      </c>
      <c r="E34">
        <v>9.4286855773072206E-2</v>
      </c>
      <c r="F34">
        <v>0.97497020262216905</v>
      </c>
      <c r="G34">
        <v>0.97497020262216905</v>
      </c>
      <c r="H34">
        <v>0.208315921437526</v>
      </c>
      <c r="I34">
        <v>0.76744671959882904</v>
      </c>
      <c r="J34">
        <v>0.399839180855799</v>
      </c>
      <c r="K34">
        <v>0.62436470686231205</v>
      </c>
      <c r="L34">
        <v>0.32679478794912098</v>
      </c>
      <c r="M34">
        <v>0.30251179543838103</v>
      </c>
      <c r="N34" s="21">
        <v>0</v>
      </c>
      <c r="O34">
        <v>0.99500000476837103</v>
      </c>
      <c r="P34">
        <v>0.99285714954745996</v>
      </c>
      <c r="Q34">
        <v>1.01195692669468</v>
      </c>
      <c r="R34">
        <v>0.99499655412008403</v>
      </c>
      <c r="S34">
        <v>2.3199999332427899</v>
      </c>
      <c r="T34" s="27">
        <f t="shared" si="2"/>
        <v>0.99285714954745996</v>
      </c>
      <c r="U34" s="27">
        <f t="shared" si="3"/>
        <v>1.01195692669468</v>
      </c>
      <c r="V34" s="39">
        <f t="shared" si="4"/>
        <v>2.3034285206697338</v>
      </c>
      <c r="W34" s="38">
        <f t="shared" si="5"/>
        <v>2.3477400023762365</v>
      </c>
      <c r="X34" s="44">
        <f t="shared" si="6"/>
        <v>0.78364987613542558</v>
      </c>
      <c r="Y34" s="44">
        <f t="shared" si="7"/>
        <v>0.69366001117510445</v>
      </c>
      <c r="Z34" s="22">
        <f t="shared" si="8"/>
        <v>1</v>
      </c>
      <c r="AA34" s="22">
        <f t="shared" si="9"/>
        <v>1</v>
      </c>
      <c r="AB34" s="22">
        <f t="shared" si="10"/>
        <v>1</v>
      </c>
      <c r="AC34" s="22">
        <v>1</v>
      </c>
      <c r="AD34" s="22">
        <v>1</v>
      </c>
      <c r="AE34" s="22">
        <v>1</v>
      </c>
      <c r="AF34" s="22">
        <f t="shared" si="11"/>
        <v>-0.10573411347504191</v>
      </c>
      <c r="AG34" s="22">
        <f t="shared" si="12"/>
        <v>0.97680415159684475</v>
      </c>
      <c r="AH34" s="22">
        <f t="shared" si="13"/>
        <v>0.32679478794912098</v>
      </c>
      <c r="AI34" s="22">
        <f t="shared" si="14"/>
        <v>1.4325289014241629</v>
      </c>
      <c r="AJ34" s="22">
        <f t="shared" si="15"/>
        <v>-2.6288582302280261</v>
      </c>
      <c r="AK34" s="22">
        <f t="shared" si="16"/>
        <v>1.3004365594014071</v>
      </c>
      <c r="AL34" s="22">
        <f t="shared" si="17"/>
        <v>0.30251179543838103</v>
      </c>
      <c r="AM34" s="22">
        <f t="shared" si="18"/>
        <v>3.931370025666407</v>
      </c>
      <c r="AN34" s="46">
        <v>0</v>
      </c>
      <c r="AO34" s="49">
        <v>0</v>
      </c>
      <c r="AP34" s="51">
        <v>0.5</v>
      </c>
      <c r="AQ34" s="50">
        <v>1</v>
      </c>
      <c r="AR34" s="17">
        <f t="shared" si="19"/>
        <v>0</v>
      </c>
      <c r="AS34" s="17">
        <f t="shared" si="20"/>
        <v>0</v>
      </c>
      <c r="AT34" s="17">
        <f t="shared" si="21"/>
        <v>119.43887188207334</v>
      </c>
      <c r="AU34" s="17">
        <f t="shared" si="22"/>
        <v>0</v>
      </c>
      <c r="AV34" s="17">
        <f t="shared" si="23"/>
        <v>0</v>
      </c>
      <c r="AW34" s="17">
        <f t="shared" si="24"/>
        <v>119.43887188207334</v>
      </c>
      <c r="AX34" s="14">
        <f t="shared" si="25"/>
        <v>0</v>
      </c>
      <c r="AY34" s="14">
        <f t="shared" si="26"/>
        <v>0</v>
      </c>
      <c r="AZ34" s="67">
        <f t="shared" si="27"/>
        <v>1.0034286819083683E-2</v>
      </c>
      <c r="BA34" s="21">
        <f t="shared" si="28"/>
        <v>0</v>
      </c>
      <c r="BB34" s="66">
        <v>0</v>
      </c>
      <c r="BC34" s="15">
        <f t="shared" si="29"/>
        <v>0</v>
      </c>
      <c r="BD34" s="19">
        <f t="shared" si="30"/>
        <v>0</v>
      </c>
      <c r="BE34" s="53">
        <f t="shared" si="31"/>
        <v>0</v>
      </c>
      <c r="BF34" s="61">
        <f t="shared" si="32"/>
        <v>0</v>
      </c>
      <c r="BG34" s="62">
        <f t="shared" si="33"/>
        <v>0</v>
      </c>
      <c r="BH34" s="63">
        <f t="shared" si="34"/>
        <v>2.3477400023762365</v>
      </c>
      <c r="BI34" s="46">
        <f t="shared" si="35"/>
        <v>0</v>
      </c>
      <c r="BJ34" s="64" t="e">
        <f t="shared" si="36"/>
        <v>#DIV/0!</v>
      </c>
      <c r="BK34" s="66">
        <v>0</v>
      </c>
      <c r="BL34" s="66">
        <v>0</v>
      </c>
      <c r="BM34" s="66">
        <v>0</v>
      </c>
      <c r="BN34" s="10">
        <f t="shared" si="37"/>
        <v>0</v>
      </c>
      <c r="BO34" s="15">
        <f t="shared" si="38"/>
        <v>0</v>
      </c>
      <c r="BP34" s="9">
        <f t="shared" si="39"/>
        <v>0</v>
      </c>
      <c r="BQ34" s="53">
        <f t="shared" si="40"/>
        <v>0</v>
      </c>
      <c r="BR34" s="7">
        <f t="shared" si="41"/>
        <v>0</v>
      </c>
      <c r="BS34" s="62">
        <f t="shared" si="42"/>
        <v>0</v>
      </c>
      <c r="BT34" s="48">
        <f t="shared" si="43"/>
        <v>2.3477400023762365</v>
      </c>
      <c r="BU34" s="46">
        <f t="shared" si="44"/>
        <v>0</v>
      </c>
      <c r="BV34" s="64" t="e">
        <f t="shared" si="45"/>
        <v>#DIV/0!</v>
      </c>
      <c r="BW34" s="16">
        <f t="shared" si="46"/>
        <v>12</v>
      </c>
      <c r="BX34" s="69">
        <f t="shared" si="47"/>
        <v>100.78437681087651</v>
      </c>
      <c r="BY34" s="66">
        <v>12</v>
      </c>
      <c r="BZ34" s="15">
        <f t="shared" si="48"/>
        <v>100.78437681087651</v>
      </c>
      <c r="CA34" s="37">
        <f t="shared" si="49"/>
        <v>88.784376810876509</v>
      </c>
      <c r="CB34" s="54">
        <f t="shared" si="50"/>
        <v>88.784376810876509</v>
      </c>
      <c r="CC34" s="26">
        <f t="shared" si="51"/>
        <v>2.7658684364759073E-2</v>
      </c>
      <c r="CD34" s="47">
        <f t="shared" si="52"/>
        <v>88.784376810876509</v>
      </c>
      <c r="CE34" s="48">
        <f t="shared" si="53"/>
        <v>2.3034285206697338</v>
      </c>
      <c r="CF34" s="65">
        <f t="shared" si="54"/>
        <v>38.544446252259647</v>
      </c>
      <c r="CG34" t="s">
        <v>222</v>
      </c>
      <c r="CH34" s="66">
        <v>0</v>
      </c>
      <c r="CI34" s="15">
        <f t="shared" si="55"/>
        <v>93.348970277935507</v>
      </c>
      <c r="CJ34" s="37">
        <f t="shared" si="56"/>
        <v>93.348970277935507</v>
      </c>
      <c r="CK34" s="54">
        <f t="shared" si="57"/>
        <v>93.348970277935507</v>
      </c>
      <c r="CL34" s="26">
        <f t="shared" si="58"/>
        <v>1.4524501365790494E-2</v>
      </c>
      <c r="CM34" s="47">
        <f t="shared" si="59"/>
        <v>93.348970277935507</v>
      </c>
      <c r="CN34" s="48">
        <f t="shared" si="60"/>
        <v>2.3034285206697338</v>
      </c>
      <c r="CO34" s="65">
        <f t="shared" si="61"/>
        <v>40.526098136005459</v>
      </c>
      <c r="CP34" s="70">
        <f t="shared" si="62"/>
        <v>0</v>
      </c>
      <c r="CQ34" s="1">
        <f t="shared" si="63"/>
        <v>24</v>
      </c>
    </row>
    <row r="35" spans="1:95" x14ac:dyDescent="0.2">
      <c r="A35" s="32" t="s">
        <v>152</v>
      </c>
      <c r="B35">
        <v>1</v>
      </c>
      <c r="C35">
        <v>0</v>
      </c>
      <c r="D35">
        <v>0.32760663507109</v>
      </c>
      <c r="E35">
        <v>0.67239336492891</v>
      </c>
      <c r="F35">
        <v>0.27614571092831902</v>
      </c>
      <c r="G35">
        <v>0.27614571092831902</v>
      </c>
      <c r="H35">
        <v>0.29277566539923899</v>
      </c>
      <c r="I35">
        <v>0.25792141951837699</v>
      </c>
      <c r="J35">
        <v>0.27479649783104798</v>
      </c>
      <c r="K35">
        <v>0.27547027834989202</v>
      </c>
      <c r="L35">
        <v>0.300399020419304</v>
      </c>
      <c r="M35">
        <v>-1.97192897595871</v>
      </c>
      <c r="N35" s="21">
        <v>0</v>
      </c>
      <c r="O35">
        <v>0.99117852314584498</v>
      </c>
      <c r="P35">
        <v>0.97090619564195102</v>
      </c>
      <c r="Q35">
        <v>1.0104352057758701</v>
      </c>
      <c r="R35">
        <v>0.98250983081681698</v>
      </c>
      <c r="S35">
        <v>11.670000076293899</v>
      </c>
      <c r="T35" s="27">
        <f t="shared" si="2"/>
        <v>0.98250983081681698</v>
      </c>
      <c r="U35" s="27">
        <f t="shared" si="3"/>
        <v>1.0104352057758701</v>
      </c>
      <c r="V35" s="39">
        <f t="shared" si="4"/>
        <v>11.465889800591761</v>
      </c>
      <c r="W35" s="38">
        <f t="shared" si="5"/>
        <v>11.791778928494447</v>
      </c>
      <c r="X35" s="44">
        <f t="shared" si="6"/>
        <v>1.0823700644956775</v>
      </c>
      <c r="Y35" s="44">
        <f t="shared" si="7"/>
        <v>0.28298027400375486</v>
      </c>
      <c r="Z35" s="22">
        <f t="shared" si="8"/>
        <v>1</v>
      </c>
      <c r="AA35" s="22">
        <f t="shared" si="9"/>
        <v>1</v>
      </c>
      <c r="AB35" s="22">
        <f t="shared" si="10"/>
        <v>1</v>
      </c>
      <c r="AC35" s="22">
        <v>1</v>
      </c>
      <c r="AD35" s="22">
        <v>1</v>
      </c>
      <c r="AE35" s="22">
        <v>1</v>
      </c>
      <c r="AF35" s="22">
        <f t="shared" si="11"/>
        <v>-0.10573411347504191</v>
      </c>
      <c r="AG35" s="22">
        <f t="shared" si="12"/>
        <v>0.97680415159684475</v>
      </c>
      <c r="AH35" s="22">
        <f t="shared" si="13"/>
        <v>0.300399020419304</v>
      </c>
      <c r="AI35" s="22">
        <f t="shared" si="14"/>
        <v>1.4061331338943459</v>
      </c>
      <c r="AJ35" s="22">
        <f t="shared" si="15"/>
        <v>-2.6288582302280261</v>
      </c>
      <c r="AK35" s="22">
        <f t="shared" si="16"/>
        <v>1.3004365594014071</v>
      </c>
      <c r="AL35" s="22">
        <f t="shared" si="17"/>
        <v>-1.97192897595871</v>
      </c>
      <c r="AM35" s="22">
        <f t="shared" si="18"/>
        <v>1.6569292542693161</v>
      </c>
      <c r="AN35" s="46">
        <v>1</v>
      </c>
      <c r="AO35" s="46">
        <v>1</v>
      </c>
      <c r="AP35" s="51">
        <v>1</v>
      </c>
      <c r="AQ35" s="21">
        <v>1</v>
      </c>
      <c r="AR35" s="17">
        <f t="shared" si="19"/>
        <v>3.9093609272553547</v>
      </c>
      <c r="AS35" s="17">
        <f t="shared" si="20"/>
        <v>3.9093609272553547</v>
      </c>
      <c r="AT35" s="17">
        <f t="shared" si="21"/>
        <v>7.5373010714122941</v>
      </c>
      <c r="AU35" s="17">
        <f t="shared" si="22"/>
        <v>3.9093609272553547</v>
      </c>
      <c r="AV35" s="17">
        <f t="shared" si="23"/>
        <v>3.9093609272553547</v>
      </c>
      <c r="AW35" s="17">
        <f t="shared" si="24"/>
        <v>7.5373010714122941</v>
      </c>
      <c r="AX35" s="14">
        <f t="shared" si="25"/>
        <v>4.9916403053408753E-3</v>
      </c>
      <c r="AY35" s="14">
        <f t="shared" si="26"/>
        <v>4.5936936308269578E-3</v>
      </c>
      <c r="AZ35" s="67">
        <f t="shared" si="27"/>
        <v>6.3322300018884615E-4</v>
      </c>
      <c r="BA35" s="21">
        <f t="shared" si="28"/>
        <v>0</v>
      </c>
      <c r="BB35" s="66">
        <v>525</v>
      </c>
      <c r="BC35" s="15">
        <f t="shared" si="29"/>
        <v>595.22315657006732</v>
      </c>
      <c r="BD35" s="19">
        <f t="shared" si="30"/>
        <v>70.223156570067317</v>
      </c>
      <c r="BE35" s="53">
        <f t="shared" si="31"/>
        <v>70.223156570067317</v>
      </c>
      <c r="BF35" s="61">
        <f t="shared" si="32"/>
        <v>3.4880213358623197E-3</v>
      </c>
      <c r="BG35" s="62">
        <f t="shared" si="33"/>
        <v>4.7262689100934097</v>
      </c>
      <c r="BH35" s="63">
        <f t="shared" si="34"/>
        <v>11.465889800591761</v>
      </c>
      <c r="BI35" s="46">
        <f t="shared" si="35"/>
        <v>0.41220254095320924</v>
      </c>
      <c r="BJ35" s="64">
        <f t="shared" si="36"/>
        <v>0.88202213607628532</v>
      </c>
      <c r="BK35" s="66">
        <v>607</v>
      </c>
      <c r="BL35" s="66">
        <v>338</v>
      </c>
      <c r="BM35" s="66">
        <v>117</v>
      </c>
      <c r="BN35" s="10">
        <f t="shared" si="37"/>
        <v>1062</v>
      </c>
      <c r="BO35" s="15">
        <f t="shared" si="38"/>
        <v>814.97637443227222</v>
      </c>
      <c r="BP35" s="9">
        <f t="shared" si="39"/>
        <v>-247.02362556772778</v>
      </c>
      <c r="BQ35" s="53">
        <f t="shared" si="40"/>
        <v>0</v>
      </c>
      <c r="BR35" s="7">
        <f t="shared" si="41"/>
        <v>0</v>
      </c>
      <c r="BS35" s="62">
        <f t="shared" si="42"/>
        <v>0</v>
      </c>
      <c r="BT35" s="48">
        <f t="shared" si="43"/>
        <v>11.791778928494447</v>
      </c>
      <c r="BU35" s="46">
        <f t="shared" si="44"/>
        <v>0</v>
      </c>
      <c r="BV35" s="64">
        <f t="shared" si="45"/>
        <v>1.3031052596338257</v>
      </c>
      <c r="BW35" s="16">
        <f t="shared" si="46"/>
        <v>1587</v>
      </c>
      <c r="BX35" s="69">
        <f t="shared" si="47"/>
        <v>1416.5596228162362</v>
      </c>
      <c r="BY35" s="66">
        <v>0</v>
      </c>
      <c r="BZ35" s="15">
        <f t="shared" si="48"/>
        <v>6.360091813896771</v>
      </c>
      <c r="CA35" s="37">
        <f t="shared" si="49"/>
        <v>6.360091813896771</v>
      </c>
      <c r="CB35" s="54">
        <f t="shared" si="50"/>
        <v>6.360091813896771</v>
      </c>
      <c r="CC35" s="26">
        <f t="shared" si="51"/>
        <v>1.9813370136750092E-3</v>
      </c>
      <c r="CD35" s="47">
        <f t="shared" si="52"/>
        <v>6.360091813896771</v>
      </c>
      <c r="CE35" s="48">
        <f t="shared" si="53"/>
        <v>11.465889800591761</v>
      </c>
      <c r="CF35" s="65">
        <f t="shared" si="54"/>
        <v>0.55469675049279854</v>
      </c>
      <c r="CG35" t="s">
        <v>222</v>
      </c>
      <c r="CH35" s="66">
        <v>0</v>
      </c>
      <c r="CI35" s="15">
        <f t="shared" si="55"/>
        <v>5.8908735707568356</v>
      </c>
      <c r="CJ35" s="37">
        <f t="shared" si="56"/>
        <v>5.8908735707568356</v>
      </c>
      <c r="CK35" s="54">
        <f t="shared" si="57"/>
        <v>5.8908735707568356</v>
      </c>
      <c r="CL35" s="26">
        <f t="shared" si="58"/>
        <v>9.1658216442458927E-4</v>
      </c>
      <c r="CM35" s="47">
        <f t="shared" si="59"/>
        <v>5.8908735707568356</v>
      </c>
      <c r="CN35" s="48">
        <f t="shared" si="60"/>
        <v>11.465889800591761</v>
      </c>
      <c r="CO35" s="65">
        <f t="shared" si="61"/>
        <v>0.51377378234114934</v>
      </c>
      <c r="CP35" s="70">
        <f t="shared" si="62"/>
        <v>0</v>
      </c>
      <c r="CQ35" s="1">
        <f t="shared" si="63"/>
        <v>1587</v>
      </c>
    </row>
    <row r="36" spans="1:95" x14ac:dyDescent="0.2">
      <c r="A36" s="32" t="s">
        <v>201</v>
      </c>
      <c r="B36">
        <v>1</v>
      </c>
      <c r="C36">
        <v>1</v>
      </c>
      <c r="D36">
        <v>0.97083499800239703</v>
      </c>
      <c r="E36">
        <v>2.9165001997602798E-2</v>
      </c>
      <c r="F36">
        <v>0.70576540755467199</v>
      </c>
      <c r="G36">
        <v>0.70576540755467199</v>
      </c>
      <c r="H36">
        <v>0.62306727956539898</v>
      </c>
      <c r="I36">
        <v>0.52235687421646404</v>
      </c>
      <c r="J36">
        <v>0.57049406358027699</v>
      </c>
      <c r="K36">
        <v>0.63453524353676005</v>
      </c>
      <c r="L36">
        <v>0.96602773531400998</v>
      </c>
      <c r="M36">
        <v>0.620886947578001</v>
      </c>
      <c r="N36" s="21">
        <v>0</v>
      </c>
      <c r="O36">
        <v>0.99882170063840903</v>
      </c>
      <c r="P36">
        <v>1.0020584055348301</v>
      </c>
      <c r="Q36">
        <v>1.0004699388150999</v>
      </c>
      <c r="R36">
        <v>0.99346340506092801</v>
      </c>
      <c r="S36">
        <v>16.649999618530199</v>
      </c>
      <c r="T36" s="27">
        <f t="shared" si="2"/>
        <v>1.0020584055348301</v>
      </c>
      <c r="U36" s="27">
        <f t="shared" si="3"/>
        <v>1.0004699388150999</v>
      </c>
      <c r="V36" s="39">
        <f t="shared" si="4"/>
        <v>16.684272069899901</v>
      </c>
      <c r="W36" s="38">
        <f t="shared" si="5"/>
        <v>16.657824099622346</v>
      </c>
      <c r="X36" s="44">
        <f t="shared" si="6"/>
        <v>0.75</v>
      </c>
      <c r="Y36" s="44">
        <f t="shared" si="7"/>
        <v>0.67611703914437726</v>
      </c>
      <c r="Z36" s="22">
        <f t="shared" si="8"/>
        <v>1</v>
      </c>
      <c r="AA36" s="22">
        <f t="shared" si="9"/>
        <v>1</v>
      </c>
      <c r="AB36" s="22">
        <f t="shared" si="10"/>
        <v>1</v>
      </c>
      <c r="AC36" s="22">
        <v>1</v>
      </c>
      <c r="AD36" s="22">
        <v>1</v>
      </c>
      <c r="AE36" s="22">
        <v>1</v>
      </c>
      <c r="AF36" s="22">
        <f t="shared" si="11"/>
        <v>-0.10573411347504191</v>
      </c>
      <c r="AG36" s="22">
        <f t="shared" si="12"/>
        <v>0.97680415159684475</v>
      </c>
      <c r="AH36" s="22">
        <f t="shared" si="13"/>
        <v>0.96602773531400998</v>
      </c>
      <c r="AI36" s="22">
        <f t="shared" si="14"/>
        <v>2.0717618487890519</v>
      </c>
      <c r="AJ36" s="22">
        <f t="shared" si="15"/>
        <v>-2.6288582302280261</v>
      </c>
      <c r="AK36" s="22">
        <f t="shared" si="16"/>
        <v>1.3004365594014071</v>
      </c>
      <c r="AL36" s="22">
        <f t="shared" si="17"/>
        <v>0.620886947578001</v>
      </c>
      <c r="AM36" s="22">
        <f t="shared" si="18"/>
        <v>4.2497451778060267</v>
      </c>
      <c r="AN36" s="46">
        <v>0</v>
      </c>
      <c r="AO36" s="49">
        <v>0</v>
      </c>
      <c r="AP36" s="51">
        <v>0.5</v>
      </c>
      <c r="AQ36" s="50">
        <v>1</v>
      </c>
      <c r="AR36" s="17">
        <f t="shared" si="19"/>
        <v>0</v>
      </c>
      <c r="AS36" s="17">
        <f t="shared" si="20"/>
        <v>0</v>
      </c>
      <c r="AT36" s="17">
        <f t="shared" si="21"/>
        <v>163.08783347352102</v>
      </c>
      <c r="AU36" s="17">
        <f t="shared" si="22"/>
        <v>0</v>
      </c>
      <c r="AV36" s="17">
        <f t="shared" si="23"/>
        <v>0</v>
      </c>
      <c r="AW36" s="17">
        <f t="shared" si="24"/>
        <v>163.08783347352102</v>
      </c>
      <c r="AX36" s="14">
        <f t="shared" si="25"/>
        <v>0</v>
      </c>
      <c r="AY36" s="14">
        <f t="shared" si="26"/>
        <v>0</v>
      </c>
      <c r="AZ36" s="67">
        <f t="shared" si="27"/>
        <v>1.3701319109845723E-2</v>
      </c>
      <c r="BA36" s="21">
        <f t="shared" si="28"/>
        <v>0</v>
      </c>
      <c r="BB36" s="66">
        <v>0</v>
      </c>
      <c r="BC36" s="15">
        <f t="shared" si="29"/>
        <v>0</v>
      </c>
      <c r="BD36" s="19">
        <f t="shared" si="30"/>
        <v>0</v>
      </c>
      <c r="BE36" s="53">
        <f t="shared" si="31"/>
        <v>0</v>
      </c>
      <c r="BF36" s="61">
        <f t="shared" si="32"/>
        <v>0</v>
      </c>
      <c r="BG36" s="62">
        <f t="shared" si="33"/>
        <v>0</v>
      </c>
      <c r="BH36" s="63">
        <f t="shared" si="34"/>
        <v>16.657824099622346</v>
      </c>
      <c r="BI36" s="46">
        <f t="shared" si="35"/>
        <v>0</v>
      </c>
      <c r="BJ36" s="64" t="e">
        <f t="shared" si="36"/>
        <v>#DIV/0!</v>
      </c>
      <c r="BK36" s="66">
        <v>0</v>
      </c>
      <c r="BL36" s="66">
        <v>0</v>
      </c>
      <c r="BM36" s="66">
        <v>0</v>
      </c>
      <c r="BN36" s="10">
        <f t="shared" si="37"/>
        <v>0</v>
      </c>
      <c r="BO36" s="15">
        <f t="shared" si="38"/>
        <v>0</v>
      </c>
      <c r="BP36" s="9">
        <f t="shared" si="39"/>
        <v>0</v>
      </c>
      <c r="BQ36" s="53">
        <f t="shared" si="40"/>
        <v>0</v>
      </c>
      <c r="BR36" s="7">
        <f t="shared" si="41"/>
        <v>0</v>
      </c>
      <c r="BS36" s="62">
        <f t="shared" si="42"/>
        <v>0</v>
      </c>
      <c r="BT36" s="48">
        <f t="shared" si="43"/>
        <v>16.657824099622346</v>
      </c>
      <c r="BU36" s="46">
        <f t="shared" si="44"/>
        <v>0</v>
      </c>
      <c r="BV36" s="64" t="e">
        <f t="shared" si="45"/>
        <v>#DIV/0!</v>
      </c>
      <c r="BW36" s="16">
        <f t="shared" si="46"/>
        <v>150</v>
      </c>
      <c r="BX36" s="69">
        <f t="shared" si="47"/>
        <v>137.61604913929045</v>
      </c>
      <c r="BY36" s="66">
        <v>150</v>
      </c>
      <c r="BZ36" s="15">
        <f t="shared" si="48"/>
        <v>137.61604913929045</v>
      </c>
      <c r="CA36" s="37">
        <f t="shared" si="49"/>
        <v>-12.383950860709547</v>
      </c>
      <c r="CB36" s="54">
        <f t="shared" si="50"/>
        <v>-12.383950860709547</v>
      </c>
      <c r="CC36" s="26">
        <f t="shared" si="51"/>
        <v>-3.8579286170434776E-3</v>
      </c>
      <c r="CD36" s="47">
        <f t="shared" si="52"/>
        <v>-12.383950860709547</v>
      </c>
      <c r="CE36" s="48">
        <f t="shared" si="53"/>
        <v>16.657824099622346</v>
      </c>
      <c r="CF36" s="65">
        <f t="shared" si="54"/>
        <v>-0.74343148220602873</v>
      </c>
      <c r="CG36" t="s">
        <v>222</v>
      </c>
      <c r="CH36" s="66">
        <v>0</v>
      </c>
      <c r="CI36" s="15">
        <f t="shared" si="55"/>
        <v>127.46337167889476</v>
      </c>
      <c r="CJ36" s="37">
        <f t="shared" si="56"/>
        <v>127.46337167889476</v>
      </c>
      <c r="CK36" s="54">
        <f t="shared" si="57"/>
        <v>127.46337167889476</v>
      </c>
      <c r="CL36" s="26">
        <f t="shared" si="58"/>
        <v>1.9832483534914385E-2</v>
      </c>
      <c r="CM36" s="47">
        <f t="shared" si="59"/>
        <v>127.46337167889476</v>
      </c>
      <c r="CN36" s="48">
        <f t="shared" si="60"/>
        <v>16.657824099622346</v>
      </c>
      <c r="CO36" s="65">
        <f t="shared" si="61"/>
        <v>7.6518620269128981</v>
      </c>
      <c r="CP36" s="70">
        <f t="shared" si="62"/>
        <v>0</v>
      </c>
      <c r="CQ36" s="1">
        <f t="shared" si="63"/>
        <v>300</v>
      </c>
    </row>
    <row r="37" spans="1:95" x14ac:dyDescent="0.2">
      <c r="A37" s="32" t="s">
        <v>114</v>
      </c>
      <c r="B37">
        <v>0</v>
      </c>
      <c r="C37">
        <v>0</v>
      </c>
      <c r="D37">
        <v>0.43227513227513198</v>
      </c>
      <c r="E37">
        <v>0.56772486772486697</v>
      </c>
      <c r="F37">
        <v>0.60504201680672198</v>
      </c>
      <c r="G37">
        <v>0.60504201680672198</v>
      </c>
      <c r="H37">
        <v>0.42584269662921298</v>
      </c>
      <c r="I37">
        <v>0.51067415730336996</v>
      </c>
      <c r="J37">
        <v>0.466333421754133</v>
      </c>
      <c r="K37">
        <v>0.53117917316334995</v>
      </c>
      <c r="L37">
        <v>0.565571167843547</v>
      </c>
      <c r="M37">
        <v>-1.09266305257704</v>
      </c>
      <c r="N37" s="21">
        <v>0</v>
      </c>
      <c r="O37">
        <v>1.0037981841128201</v>
      </c>
      <c r="P37">
        <v>0.95193977024086396</v>
      </c>
      <c r="Q37">
        <v>1.0197862567709099</v>
      </c>
      <c r="R37">
        <v>0.99284676973472796</v>
      </c>
      <c r="S37">
        <v>100.02999877929599</v>
      </c>
      <c r="T37" s="27">
        <f t="shared" si="2"/>
        <v>0.99284676973472796</v>
      </c>
      <c r="U37" s="27">
        <f t="shared" si="3"/>
        <v>1.0197862567709099</v>
      </c>
      <c r="V37" s="39">
        <f t="shared" si="4"/>
        <v>99.314461164592814</v>
      </c>
      <c r="W37" s="38">
        <f t="shared" si="5"/>
        <v>102.00921801993695</v>
      </c>
      <c r="X37" s="44">
        <f t="shared" si="6"/>
        <v>1.0282855788429694</v>
      </c>
      <c r="Y37" s="44">
        <f t="shared" si="7"/>
        <v>0.51091265924837737</v>
      </c>
      <c r="Z37" s="22">
        <f t="shared" si="8"/>
        <v>1</v>
      </c>
      <c r="AA37" s="22">
        <f t="shared" si="9"/>
        <v>1</v>
      </c>
      <c r="AB37" s="22">
        <f t="shared" si="10"/>
        <v>1</v>
      </c>
      <c r="AC37" s="22">
        <v>1</v>
      </c>
      <c r="AD37" s="22">
        <v>1</v>
      </c>
      <c r="AE37" s="22">
        <v>1</v>
      </c>
      <c r="AF37" s="22">
        <f t="shared" si="11"/>
        <v>-0.10573411347504191</v>
      </c>
      <c r="AG37" s="22">
        <f t="shared" si="12"/>
        <v>0.97680415159684475</v>
      </c>
      <c r="AH37" s="22">
        <f t="shared" si="13"/>
        <v>0.565571167843547</v>
      </c>
      <c r="AI37" s="22">
        <f t="shared" si="14"/>
        <v>1.6713052813185889</v>
      </c>
      <c r="AJ37" s="22">
        <f t="shared" si="15"/>
        <v>-2.6288582302280261</v>
      </c>
      <c r="AK37" s="22">
        <f t="shared" si="16"/>
        <v>1.3004365594014071</v>
      </c>
      <c r="AL37" s="22">
        <f t="shared" si="17"/>
        <v>-1.09266305257704</v>
      </c>
      <c r="AM37" s="22">
        <f t="shared" si="18"/>
        <v>2.5361951776509861</v>
      </c>
      <c r="AN37" s="46">
        <v>1</v>
      </c>
      <c r="AO37" s="46">
        <v>1</v>
      </c>
      <c r="AP37" s="51">
        <v>1</v>
      </c>
      <c r="AQ37" s="21">
        <v>1</v>
      </c>
      <c r="AR37" s="17">
        <f t="shared" si="19"/>
        <v>7.8023089323283488</v>
      </c>
      <c r="AS37" s="17">
        <f t="shared" si="20"/>
        <v>7.8023089323283488</v>
      </c>
      <c r="AT37" s="17">
        <f t="shared" si="21"/>
        <v>41.374302917442535</v>
      </c>
      <c r="AU37" s="17">
        <f t="shared" si="22"/>
        <v>7.8023089323283488</v>
      </c>
      <c r="AV37" s="17">
        <f t="shared" si="23"/>
        <v>7.8023089323283488</v>
      </c>
      <c r="AW37" s="17">
        <f t="shared" si="24"/>
        <v>41.374302917442535</v>
      </c>
      <c r="AX37" s="14">
        <f t="shared" si="25"/>
        <v>9.9623238851661525E-3</v>
      </c>
      <c r="AY37" s="14">
        <f t="shared" si="26"/>
        <v>9.1681012613343427E-3</v>
      </c>
      <c r="AZ37" s="67">
        <f t="shared" si="27"/>
        <v>3.4759338887860093E-3</v>
      </c>
      <c r="BA37" s="21">
        <f t="shared" si="28"/>
        <v>0</v>
      </c>
      <c r="BB37" s="66">
        <v>1400</v>
      </c>
      <c r="BC37" s="15">
        <f t="shared" si="29"/>
        <v>1187.9473493627527</v>
      </c>
      <c r="BD37" s="19">
        <f t="shared" si="30"/>
        <v>-212.05265063724732</v>
      </c>
      <c r="BE37" s="53">
        <f t="shared" si="31"/>
        <v>0</v>
      </c>
      <c r="BF37" s="61">
        <f t="shared" si="32"/>
        <v>0</v>
      </c>
      <c r="BG37" s="62">
        <f t="shared" si="33"/>
        <v>0</v>
      </c>
      <c r="BH37" s="63">
        <f t="shared" si="34"/>
        <v>102.00921801993695</v>
      </c>
      <c r="BI37" s="46">
        <f t="shared" si="35"/>
        <v>0</v>
      </c>
      <c r="BJ37" s="64">
        <f t="shared" si="36"/>
        <v>1.1785034082116503</v>
      </c>
      <c r="BK37" s="66">
        <v>0</v>
      </c>
      <c r="BL37" s="66">
        <v>3101</v>
      </c>
      <c r="BM37" s="66">
        <v>0</v>
      </c>
      <c r="BN37" s="10">
        <f t="shared" si="37"/>
        <v>3101</v>
      </c>
      <c r="BO37" s="15">
        <f t="shared" si="38"/>
        <v>1626.5311809758484</v>
      </c>
      <c r="BP37" s="9">
        <f t="shared" si="39"/>
        <v>-1474.4688190241516</v>
      </c>
      <c r="BQ37" s="53">
        <f t="shared" si="40"/>
        <v>0</v>
      </c>
      <c r="BR37" s="7">
        <f t="shared" si="41"/>
        <v>0</v>
      </c>
      <c r="BS37" s="62">
        <f t="shared" si="42"/>
        <v>0</v>
      </c>
      <c r="BT37" s="48">
        <f t="shared" si="43"/>
        <v>102.00921801993695</v>
      </c>
      <c r="BU37" s="46">
        <f t="shared" si="44"/>
        <v>0</v>
      </c>
      <c r="BV37" s="64">
        <f t="shared" si="45"/>
        <v>1.9065112530701895</v>
      </c>
      <c r="BW37" s="16">
        <f t="shared" si="46"/>
        <v>4501</v>
      </c>
      <c r="BX37" s="69">
        <f t="shared" si="47"/>
        <v>2849.3908103175677</v>
      </c>
      <c r="BY37" s="66">
        <v>0</v>
      </c>
      <c r="BZ37" s="15">
        <f t="shared" si="48"/>
        <v>34.91227997896668</v>
      </c>
      <c r="CA37" s="37">
        <f t="shared" si="49"/>
        <v>34.91227997896668</v>
      </c>
      <c r="CB37" s="54">
        <f t="shared" si="50"/>
        <v>34.91227997896668</v>
      </c>
      <c r="CC37" s="26">
        <f t="shared" si="51"/>
        <v>1.0876099681921098E-2</v>
      </c>
      <c r="CD37" s="47">
        <f t="shared" si="52"/>
        <v>34.91227997896668</v>
      </c>
      <c r="CE37" s="48">
        <f t="shared" si="53"/>
        <v>99.314461164592814</v>
      </c>
      <c r="CF37" s="65">
        <f t="shared" si="54"/>
        <v>0.3515326929187777</v>
      </c>
      <c r="CG37" t="s">
        <v>222</v>
      </c>
      <c r="CH37" s="66">
        <v>274</v>
      </c>
      <c r="CI37" s="15">
        <f t="shared" si="55"/>
        <v>32.336612967376247</v>
      </c>
      <c r="CJ37" s="37">
        <f t="shared" si="56"/>
        <v>-241.66338703262375</v>
      </c>
      <c r="CK37" s="54">
        <f t="shared" si="57"/>
        <v>-241.66338703262375</v>
      </c>
      <c r="CL37" s="26">
        <f t="shared" si="58"/>
        <v>-3.7601273849793643E-2</v>
      </c>
      <c r="CM37" s="47">
        <f t="shared" si="59"/>
        <v>-241.66338703262375</v>
      </c>
      <c r="CN37" s="48">
        <f t="shared" si="60"/>
        <v>99.314461164592814</v>
      </c>
      <c r="CO37" s="65">
        <f t="shared" si="61"/>
        <v>-2.4333151909480488</v>
      </c>
      <c r="CP37" s="70">
        <f t="shared" si="62"/>
        <v>0</v>
      </c>
      <c r="CQ37" s="1">
        <f t="shared" si="63"/>
        <v>4501</v>
      </c>
    </row>
    <row r="38" spans="1:95" x14ac:dyDescent="0.2">
      <c r="A38" s="32" t="s">
        <v>202</v>
      </c>
      <c r="B38">
        <v>1</v>
      </c>
      <c r="C38">
        <v>1</v>
      </c>
      <c r="D38">
        <v>0.60416666666666596</v>
      </c>
      <c r="E38">
        <v>0.39583333333333298</v>
      </c>
      <c r="F38">
        <v>0.61964107676969005</v>
      </c>
      <c r="G38">
        <v>0.61964107676969005</v>
      </c>
      <c r="H38">
        <v>0.238044633368756</v>
      </c>
      <c r="I38">
        <v>0.37194473963868202</v>
      </c>
      <c r="J38">
        <v>0.29755579171094498</v>
      </c>
      <c r="K38">
        <v>0.42939235109026802</v>
      </c>
      <c r="L38">
        <v>0.72211961183858997</v>
      </c>
      <c r="M38">
        <v>0.88507033147625902</v>
      </c>
      <c r="N38" s="21">
        <v>0</v>
      </c>
      <c r="O38">
        <v>1.0036610455450601</v>
      </c>
      <c r="P38">
        <v>0.99512717112577598</v>
      </c>
      <c r="Q38">
        <v>0.99847300635560798</v>
      </c>
      <c r="R38">
        <v>0.99213970560322096</v>
      </c>
      <c r="S38">
        <v>10</v>
      </c>
      <c r="T38" s="27">
        <f t="shared" ref="T38:T69" si="64">IF(C38,P38,R38)</f>
        <v>0.99512717112577598</v>
      </c>
      <c r="U38" s="27">
        <f t="shared" ref="U38:U69" si="65">IF(D38 = 0,O38,Q38)</f>
        <v>0.99847300635560798</v>
      </c>
      <c r="V38" s="39">
        <f t="shared" ref="V38:V69" si="66">S38*T38^(1-N38)</f>
        <v>9.9512717112577604</v>
      </c>
      <c r="W38" s="38">
        <f t="shared" ref="W38:W69" si="67">S38*U38^(N38+1)</f>
        <v>9.9847300635560803</v>
      </c>
      <c r="X38" s="44">
        <f t="shared" ref="X38:X69" si="68">0.5 * (D38-MAX($D$3:$D$126))/(MIN($D$3:$D$126)-MAX($D$3:$D$126)) + 0.75</f>
        <v>0.93946548995320711</v>
      </c>
      <c r="Y38" s="44">
        <f t="shared" ref="Y38:Y69" si="69">AVERAGE(D38, F38, G38, H38, I38, J38, K38)</f>
        <v>0.45434090514495662</v>
      </c>
      <c r="Z38" s="22">
        <f t="shared" ref="Z38:Z69" si="70">AI38^N38</f>
        <v>1</v>
      </c>
      <c r="AA38" s="22">
        <f t="shared" ref="AA38:AA69" si="71">(Z38+AB38)/2</f>
        <v>1</v>
      </c>
      <c r="AB38" s="22">
        <f t="shared" ref="AB38:AB69" si="72">AM38^N38</f>
        <v>1</v>
      </c>
      <c r="AC38" s="22">
        <v>1</v>
      </c>
      <c r="AD38" s="22">
        <v>1</v>
      </c>
      <c r="AE38" s="22">
        <v>1</v>
      </c>
      <c r="AF38" s="22">
        <f t="shared" ref="AF38:AF69" si="73">PERCENTILE($L$2:$L$126, 0.05)</f>
        <v>-0.10573411347504191</v>
      </c>
      <c r="AG38" s="22">
        <f t="shared" ref="AG38:AG69" si="74">PERCENTILE($L$2:$L$126, 0.95)</f>
        <v>0.97680415159684475</v>
      </c>
      <c r="AH38" s="22">
        <f t="shared" ref="AH38:AH69" si="75">MIN(MAX(L38,AF38), AG38)</f>
        <v>0.72211961183858997</v>
      </c>
      <c r="AI38" s="22">
        <f t="shared" ref="AI38:AI69" si="76">AH38-$AH$127+1</f>
        <v>1.827853725313632</v>
      </c>
      <c r="AJ38" s="22">
        <f t="shared" ref="AJ38:AJ69" si="77">PERCENTILE($M$2:$M$126, 0.02)</f>
        <v>-2.6288582302280261</v>
      </c>
      <c r="AK38" s="22">
        <f t="shared" ref="AK38:AK69" si="78">PERCENTILE($M$2:$M$126, 0.98)</f>
        <v>1.3004365594014071</v>
      </c>
      <c r="AL38" s="22">
        <f t="shared" ref="AL38:AL69" si="79">MIN(MAX(M38,AJ38), AK38)</f>
        <v>0.88507033147625902</v>
      </c>
      <c r="AM38" s="22">
        <f t="shared" ref="AM38:AM69" si="80">AL38-$AL$127 + 1</f>
        <v>4.5139285617042848</v>
      </c>
      <c r="AN38" s="46">
        <v>0</v>
      </c>
      <c r="AO38" s="49">
        <v>0</v>
      </c>
      <c r="AP38" s="51">
        <v>0.5</v>
      </c>
      <c r="AQ38" s="50">
        <v>1</v>
      </c>
      <c r="AR38" s="17">
        <f t="shared" ref="AR38:AR69" si="81">(AI38^4)*AB38*AE38*AN38</f>
        <v>0</v>
      </c>
      <c r="AS38" s="17">
        <f t="shared" ref="AS38:AS69" si="82">(AI38^4) *Z38*AC38*AO38</f>
        <v>0</v>
      </c>
      <c r="AT38" s="17">
        <f t="shared" ref="AT38:AT69" si="83">(AM38^4)*AA38*AP38*AQ38</f>
        <v>207.58154050279154</v>
      </c>
      <c r="AU38" s="17">
        <f t="shared" ref="AU38:AU69" si="84">MIN(AR38, 0.05*AR$127)</f>
        <v>0</v>
      </c>
      <c r="AV38" s="17">
        <f t="shared" ref="AV38:AV69" si="85">MIN(AS38, 0.05*AS$127)</f>
        <v>0</v>
      </c>
      <c r="AW38" s="17">
        <f t="shared" ref="AW38:AW69" si="86">MIN(AT38, 0.05*AT$127)</f>
        <v>207.58154050279154</v>
      </c>
      <c r="AX38" s="14">
        <f t="shared" ref="AX38:AX69" si="87">AU38/$AU$127</f>
        <v>0</v>
      </c>
      <c r="AY38" s="14">
        <f t="shared" ref="AY38:AY69" si="88">AV38/$AV$127</f>
        <v>0</v>
      </c>
      <c r="AZ38" s="67">
        <f t="shared" ref="AZ38:AZ69" si="89">AW38/$AW$127</f>
        <v>1.7439320071683258E-2</v>
      </c>
      <c r="BA38" s="21">
        <f t="shared" ref="BA38:BA69" si="90">N38</f>
        <v>0</v>
      </c>
      <c r="BB38" s="66">
        <v>0</v>
      </c>
      <c r="BC38" s="15">
        <f t="shared" ref="BC38:BC69" si="91">$D$133*AX38</f>
        <v>0</v>
      </c>
      <c r="BD38" s="19">
        <f t="shared" ref="BD38:BD69" si="92">BC38-BB38</f>
        <v>0</v>
      </c>
      <c r="BE38" s="53">
        <f t="shared" ref="BE38:BE69" si="93">BD38*IF($BD$127 &gt; 0, (BD38&gt;0), (BD38&lt;0))</f>
        <v>0</v>
      </c>
      <c r="BF38" s="61">
        <f t="shared" ref="BF38:BF69" si="94">BE38/$BE$127</f>
        <v>0</v>
      </c>
      <c r="BG38" s="62">
        <f t="shared" ref="BG38:BG69" si="95">BF38*$BD$127</f>
        <v>0</v>
      </c>
      <c r="BH38" s="63">
        <f t="shared" ref="BH38:BH69" si="96">(IF(BG38 &gt; 0, V38, W38))</f>
        <v>9.9847300635560803</v>
      </c>
      <c r="BI38" s="46">
        <f t="shared" ref="BI38:BI69" si="97">BG38/BH38</f>
        <v>0</v>
      </c>
      <c r="BJ38" s="64" t="e">
        <f t="shared" ref="BJ38:BJ69" si="98">BB38/BC38</f>
        <v>#DIV/0!</v>
      </c>
      <c r="BK38" s="66">
        <v>0</v>
      </c>
      <c r="BL38" s="66">
        <v>0</v>
      </c>
      <c r="BM38" s="66">
        <v>0</v>
      </c>
      <c r="BN38" s="10">
        <f t="shared" ref="BN38:BN69" si="99">SUM(BK38:BM38)</f>
        <v>0</v>
      </c>
      <c r="BO38" s="15">
        <f t="shared" ref="BO38:BO69" si="100">AY38*$D$132</f>
        <v>0</v>
      </c>
      <c r="BP38" s="9">
        <f t="shared" ref="BP38:BP69" si="101">BO38-BN38</f>
        <v>0</v>
      </c>
      <c r="BQ38" s="53">
        <f t="shared" ref="BQ38:BQ69" si="102">BP38*IF($BP$127 &gt; 0, (BP38&gt;0), (BP38&lt;0))</f>
        <v>0</v>
      </c>
      <c r="BR38" s="7">
        <f t="shared" ref="BR38:BR69" si="103">BQ38/$BQ$127</f>
        <v>0</v>
      </c>
      <c r="BS38" s="62">
        <f t="shared" ref="BS38:BS69" si="104">BR38*$BP$127</f>
        <v>0</v>
      </c>
      <c r="BT38" s="48">
        <f t="shared" ref="BT38:BT69" si="105">IF(BS38&gt;0,V38,W38)</f>
        <v>9.9847300635560803</v>
      </c>
      <c r="BU38" s="46">
        <f t="shared" ref="BU38:BU69" si="106">BS38/BT38</f>
        <v>0</v>
      </c>
      <c r="BV38" s="64" t="e">
        <f t="shared" ref="BV38:BV69" si="107">BN38/BO38</f>
        <v>#DIV/0!</v>
      </c>
      <c r="BW38" s="16">
        <f t="shared" ref="BW38:BW69" si="108">BB38+BN38+BY38</f>
        <v>120</v>
      </c>
      <c r="BX38" s="69">
        <f t="shared" ref="BX38:BX69" si="109">BC38+BO38+BZ38</f>
        <v>175.16053079998665</v>
      </c>
      <c r="BY38" s="66">
        <v>120</v>
      </c>
      <c r="BZ38" s="15">
        <f t="shared" ref="BZ38:BZ69" si="110">AZ38*$D$135</f>
        <v>175.16053079998665</v>
      </c>
      <c r="CA38" s="37">
        <f t="shared" ref="CA38:CA69" si="111">BZ38-BY38</f>
        <v>55.160530799986645</v>
      </c>
      <c r="CB38" s="54">
        <f t="shared" ref="CB38:CB69" si="112">CA38*(CA38&lt;&gt;0)</f>
        <v>55.160530799986645</v>
      </c>
      <c r="CC38" s="26">
        <f t="shared" ref="CC38:CC69" si="113">CB38/$CB$127</f>
        <v>1.7183965981304273E-2</v>
      </c>
      <c r="CD38" s="47">
        <f t="shared" ref="CD38:CD69" si="114">CC38 * $CA$127</f>
        <v>55.160530799986645</v>
      </c>
      <c r="CE38" s="48">
        <f t="shared" ref="CE38:CE69" si="115">IF(CD38&gt;0, V38, W38)</f>
        <v>9.9512717112577604</v>
      </c>
      <c r="CF38" s="65">
        <f t="shared" ref="CF38:CF69" si="116">CD38/CE38</f>
        <v>5.5430634797745659</v>
      </c>
      <c r="CG38" t="s">
        <v>222</v>
      </c>
      <c r="CH38" s="66">
        <v>0</v>
      </c>
      <c r="CI38" s="15">
        <f t="shared" ref="CI38:CI69" si="117">AZ38*$CH$130</f>
        <v>162.23799462686935</v>
      </c>
      <c r="CJ38" s="37">
        <f t="shared" ref="CJ38:CJ69" si="118">CI38-CH38</f>
        <v>162.23799462686935</v>
      </c>
      <c r="CK38" s="54">
        <f t="shared" ref="CK38:CK69" si="119">CJ38*(CJ38&lt;&gt;0)</f>
        <v>162.23799462686935</v>
      </c>
      <c r="CL38" s="26">
        <f t="shared" ref="CL38:CL69" si="120">CK38/$CK$127</f>
        <v>2.5243191944432759E-2</v>
      </c>
      <c r="CM38" s="47">
        <f t="shared" ref="CM38:CM69" si="121">CL38 * $CJ$127</f>
        <v>162.23799462686935</v>
      </c>
      <c r="CN38" s="48">
        <f t="shared" ref="CN38:CN69" si="122">IF(CD38&gt;0,V38,W38)</f>
        <v>9.9512717112577604</v>
      </c>
      <c r="CO38" s="65">
        <f t="shared" ref="CO38:CO69" si="123">CM38/CN38</f>
        <v>16.303242372864904</v>
      </c>
      <c r="CP38" s="70">
        <f t="shared" ref="CP38:CP69" si="124">N38</f>
        <v>0</v>
      </c>
      <c r="CQ38" s="1">
        <f t="shared" ref="CQ38:CQ69" si="125">BW38+BY38</f>
        <v>240</v>
      </c>
    </row>
    <row r="39" spans="1:95" x14ac:dyDescent="0.2">
      <c r="A39" s="32" t="s">
        <v>257</v>
      </c>
      <c r="B39">
        <v>1</v>
      </c>
      <c r="C39">
        <v>1</v>
      </c>
      <c r="D39">
        <v>0.89412704754294803</v>
      </c>
      <c r="E39">
        <v>0.105872952457051</v>
      </c>
      <c r="F39">
        <v>0.87360890302066696</v>
      </c>
      <c r="G39">
        <v>0.87360890302066696</v>
      </c>
      <c r="H39">
        <v>0.61659005432511405</v>
      </c>
      <c r="I39">
        <v>0.634977016297534</v>
      </c>
      <c r="J39">
        <v>0.62571600025418495</v>
      </c>
      <c r="K39">
        <v>0.73934502675309699</v>
      </c>
      <c r="L39">
        <v>0.36054929512334399</v>
      </c>
      <c r="M39">
        <v>0.82570746360244596</v>
      </c>
      <c r="N39" s="21">
        <v>0</v>
      </c>
      <c r="O39">
        <v>1.0067340003156999</v>
      </c>
      <c r="P39">
        <v>0.97923821232567898</v>
      </c>
      <c r="Q39">
        <v>1.00171232708937</v>
      </c>
      <c r="R39">
        <v>0.99113431877524905</v>
      </c>
      <c r="S39">
        <v>3.4700000286102202</v>
      </c>
      <c r="T39" s="27">
        <f t="shared" si="64"/>
        <v>0.97923821232567898</v>
      </c>
      <c r="U39" s="27">
        <f t="shared" si="65"/>
        <v>1.00171232708937</v>
      </c>
      <c r="V39" s="39">
        <f t="shared" si="66"/>
        <v>3.3979566247863269</v>
      </c>
      <c r="W39" s="38">
        <f t="shared" si="67"/>
        <v>3.4759418036593241</v>
      </c>
      <c r="X39" s="44">
        <f t="shared" si="68"/>
        <v>0.7896366639141208</v>
      </c>
      <c r="Y39" s="44">
        <f t="shared" si="69"/>
        <v>0.75113899303060172</v>
      </c>
      <c r="Z39" s="22">
        <f t="shared" si="70"/>
        <v>1</v>
      </c>
      <c r="AA39" s="22">
        <f t="shared" si="71"/>
        <v>1</v>
      </c>
      <c r="AB39" s="22">
        <f t="shared" si="72"/>
        <v>1</v>
      </c>
      <c r="AC39" s="22">
        <v>1</v>
      </c>
      <c r="AD39" s="22">
        <v>1</v>
      </c>
      <c r="AE39" s="22">
        <v>1</v>
      </c>
      <c r="AF39" s="22">
        <f t="shared" si="73"/>
        <v>-0.10573411347504191</v>
      </c>
      <c r="AG39" s="22">
        <f t="shared" si="74"/>
        <v>0.97680415159684475</v>
      </c>
      <c r="AH39" s="22">
        <f t="shared" si="75"/>
        <v>0.36054929512334399</v>
      </c>
      <c r="AI39" s="22">
        <f t="shared" si="76"/>
        <v>1.466283408598386</v>
      </c>
      <c r="AJ39" s="22">
        <f t="shared" si="77"/>
        <v>-2.6288582302280261</v>
      </c>
      <c r="AK39" s="22">
        <f t="shared" si="78"/>
        <v>1.3004365594014071</v>
      </c>
      <c r="AL39" s="22">
        <f t="shared" si="79"/>
        <v>0.82570746360244596</v>
      </c>
      <c r="AM39" s="22">
        <f t="shared" si="80"/>
        <v>4.4545656938304719</v>
      </c>
      <c r="AN39" s="46">
        <v>0</v>
      </c>
      <c r="AO39" s="49">
        <v>0</v>
      </c>
      <c r="AP39" s="51">
        <v>0.5</v>
      </c>
      <c r="AQ39" s="50">
        <v>1</v>
      </c>
      <c r="AR39" s="17">
        <f t="shared" si="81"/>
        <v>0</v>
      </c>
      <c r="AS39" s="17">
        <f t="shared" si="82"/>
        <v>0</v>
      </c>
      <c r="AT39" s="17">
        <f t="shared" si="83"/>
        <v>196.87541050837817</v>
      </c>
      <c r="AU39" s="17">
        <f t="shared" si="84"/>
        <v>0</v>
      </c>
      <c r="AV39" s="17">
        <f t="shared" si="85"/>
        <v>0</v>
      </c>
      <c r="AW39" s="17">
        <f t="shared" si="86"/>
        <v>196.87541050837817</v>
      </c>
      <c r="AX39" s="14">
        <f t="shared" si="87"/>
        <v>0</v>
      </c>
      <c r="AY39" s="14">
        <f t="shared" si="88"/>
        <v>0</v>
      </c>
      <c r="AZ39" s="67">
        <f t="shared" si="89"/>
        <v>1.6539877726042158E-2</v>
      </c>
      <c r="BA39" s="21">
        <f t="shared" si="90"/>
        <v>0</v>
      </c>
      <c r="BB39" s="66">
        <v>0</v>
      </c>
      <c r="BC39" s="15">
        <f t="shared" si="91"/>
        <v>0</v>
      </c>
      <c r="BD39" s="19">
        <f t="shared" si="92"/>
        <v>0</v>
      </c>
      <c r="BE39" s="53">
        <f t="shared" si="93"/>
        <v>0</v>
      </c>
      <c r="BF39" s="61">
        <f t="shared" si="94"/>
        <v>0</v>
      </c>
      <c r="BG39" s="62">
        <f t="shared" si="95"/>
        <v>0</v>
      </c>
      <c r="BH39" s="63">
        <f t="shared" si="96"/>
        <v>3.4759418036593241</v>
      </c>
      <c r="BI39" s="46">
        <f t="shared" si="97"/>
        <v>0</v>
      </c>
      <c r="BJ39" s="64" t="e">
        <f t="shared" si="98"/>
        <v>#DIV/0!</v>
      </c>
      <c r="BK39" s="66">
        <v>0</v>
      </c>
      <c r="BL39" s="66">
        <v>0</v>
      </c>
      <c r="BM39" s="66">
        <v>0</v>
      </c>
      <c r="BN39" s="10">
        <f t="shared" si="99"/>
        <v>0</v>
      </c>
      <c r="BO39" s="15">
        <f t="shared" si="100"/>
        <v>0</v>
      </c>
      <c r="BP39" s="9">
        <f t="shared" si="101"/>
        <v>0</v>
      </c>
      <c r="BQ39" s="53">
        <f t="shared" si="102"/>
        <v>0</v>
      </c>
      <c r="BR39" s="7">
        <f t="shared" si="103"/>
        <v>0</v>
      </c>
      <c r="BS39" s="62">
        <f t="shared" si="104"/>
        <v>0</v>
      </c>
      <c r="BT39" s="48">
        <f t="shared" si="105"/>
        <v>3.4759418036593241</v>
      </c>
      <c r="BU39" s="46">
        <f t="shared" si="106"/>
        <v>0</v>
      </c>
      <c r="BV39" s="64" t="e">
        <f t="shared" si="107"/>
        <v>#DIV/0!</v>
      </c>
      <c r="BW39" s="16">
        <f t="shared" si="108"/>
        <v>83</v>
      </c>
      <c r="BX39" s="69">
        <f t="shared" si="109"/>
        <v>166.12653188036745</v>
      </c>
      <c r="BY39" s="66">
        <v>83</v>
      </c>
      <c r="BZ39" s="15">
        <f t="shared" si="110"/>
        <v>166.12653188036745</v>
      </c>
      <c r="CA39" s="37">
        <f t="shared" si="111"/>
        <v>83.126531880367452</v>
      </c>
      <c r="CB39" s="54">
        <f t="shared" si="112"/>
        <v>83.126531880367452</v>
      </c>
      <c r="CC39" s="26">
        <f t="shared" si="113"/>
        <v>2.5896115850581793E-2</v>
      </c>
      <c r="CD39" s="47">
        <f t="shared" si="114"/>
        <v>83.126531880367452</v>
      </c>
      <c r="CE39" s="48">
        <f t="shared" si="115"/>
        <v>3.3979566247863269</v>
      </c>
      <c r="CF39" s="65">
        <f t="shared" si="116"/>
        <v>24.463682459629595</v>
      </c>
      <c r="CG39" t="s">
        <v>222</v>
      </c>
      <c r="CH39" s="66">
        <v>0</v>
      </c>
      <c r="CI39" s="15">
        <f t="shared" si="117"/>
        <v>153.87048248537019</v>
      </c>
      <c r="CJ39" s="37">
        <f t="shared" si="118"/>
        <v>153.87048248537019</v>
      </c>
      <c r="CK39" s="54">
        <f t="shared" si="119"/>
        <v>153.87048248537019</v>
      </c>
      <c r="CL39" s="26">
        <f t="shared" si="120"/>
        <v>2.3941260694782977E-2</v>
      </c>
      <c r="CM39" s="47">
        <f t="shared" si="121"/>
        <v>153.87048248537019</v>
      </c>
      <c r="CN39" s="48">
        <f t="shared" si="122"/>
        <v>3.3979566247863269</v>
      </c>
      <c r="CO39" s="65">
        <f t="shared" si="123"/>
        <v>45.283239157017199</v>
      </c>
      <c r="CP39" s="70">
        <f t="shared" si="124"/>
        <v>0</v>
      </c>
      <c r="CQ39" s="1">
        <f t="shared" si="125"/>
        <v>166</v>
      </c>
    </row>
    <row r="40" spans="1:95" x14ac:dyDescent="0.2">
      <c r="A40" s="28" t="s">
        <v>115</v>
      </c>
      <c r="B40">
        <v>1</v>
      </c>
      <c r="C40">
        <v>1</v>
      </c>
      <c r="D40">
        <v>0.32128777923784402</v>
      </c>
      <c r="E40">
        <v>0.67871222076215498</v>
      </c>
      <c r="F40">
        <v>0.3984375</v>
      </c>
      <c r="G40">
        <v>0.3984375</v>
      </c>
      <c r="H40">
        <v>0.286118980169971</v>
      </c>
      <c r="I40">
        <v>0.116147308781869</v>
      </c>
      <c r="J40">
        <v>0.18229632343565</v>
      </c>
      <c r="K40">
        <v>0.26950638465329901</v>
      </c>
      <c r="L40">
        <v>0.69959513251681305</v>
      </c>
      <c r="M40">
        <v>0.18130641653900101</v>
      </c>
      <c r="N40" s="21">
        <v>0</v>
      </c>
      <c r="O40">
        <v>1.0025136854894401</v>
      </c>
      <c r="P40">
        <v>0.99549453514599795</v>
      </c>
      <c r="Q40">
        <v>1.0117274652656401</v>
      </c>
      <c r="R40">
        <v>0.99437645816690001</v>
      </c>
      <c r="S40">
        <v>37.889999389648402</v>
      </c>
      <c r="T40" s="27">
        <f t="shared" si="64"/>
        <v>0.99549453514599795</v>
      </c>
      <c r="U40" s="27">
        <f t="shared" si="65"/>
        <v>1.0117274652656401</v>
      </c>
      <c r="V40" s="39">
        <f t="shared" si="66"/>
        <v>37.719287329080181</v>
      </c>
      <c r="W40" s="38">
        <f t="shared" si="67"/>
        <v>38.334353041405627</v>
      </c>
      <c r="X40" s="44">
        <f t="shared" si="68"/>
        <v>1.0856351545350282</v>
      </c>
      <c r="Y40" s="44">
        <f t="shared" si="69"/>
        <v>0.28174739661123327</v>
      </c>
      <c r="Z40" s="22">
        <f t="shared" si="70"/>
        <v>1</v>
      </c>
      <c r="AA40" s="22">
        <f t="shared" si="71"/>
        <v>1</v>
      </c>
      <c r="AB40" s="22">
        <f t="shared" si="72"/>
        <v>1</v>
      </c>
      <c r="AC40" s="22">
        <v>1</v>
      </c>
      <c r="AD40" s="22">
        <v>1</v>
      </c>
      <c r="AE40" s="22">
        <v>1</v>
      </c>
      <c r="AF40" s="22">
        <f t="shared" si="73"/>
        <v>-0.10573411347504191</v>
      </c>
      <c r="AG40" s="22">
        <f t="shared" si="74"/>
        <v>0.97680415159684475</v>
      </c>
      <c r="AH40" s="22">
        <f t="shared" si="75"/>
        <v>0.69959513251681305</v>
      </c>
      <c r="AI40" s="22">
        <f t="shared" si="76"/>
        <v>1.8053292459918548</v>
      </c>
      <c r="AJ40" s="22">
        <f t="shared" si="77"/>
        <v>-2.6288582302280261</v>
      </c>
      <c r="AK40" s="22">
        <f t="shared" si="78"/>
        <v>1.3004365594014071</v>
      </c>
      <c r="AL40" s="22">
        <f t="shared" si="79"/>
        <v>0.18130641653900101</v>
      </c>
      <c r="AM40" s="22">
        <f t="shared" si="80"/>
        <v>3.8101646467670269</v>
      </c>
      <c r="AN40" s="46">
        <v>1</v>
      </c>
      <c r="AO40" s="46">
        <v>1</v>
      </c>
      <c r="AP40" s="51">
        <v>1</v>
      </c>
      <c r="AQ40" s="21">
        <v>1</v>
      </c>
      <c r="AR40" s="17">
        <f t="shared" si="81"/>
        <v>10.622473853835571</v>
      </c>
      <c r="AS40" s="17">
        <f t="shared" si="82"/>
        <v>10.622473853835571</v>
      </c>
      <c r="AT40" s="17">
        <f t="shared" si="83"/>
        <v>210.75358561209822</v>
      </c>
      <c r="AU40" s="17">
        <f t="shared" si="84"/>
        <v>10.622473853835571</v>
      </c>
      <c r="AV40" s="17">
        <f t="shared" si="85"/>
        <v>10.622473853835571</v>
      </c>
      <c r="AW40" s="17">
        <f t="shared" si="86"/>
        <v>210.75358561209822</v>
      </c>
      <c r="AX40" s="14">
        <f t="shared" si="87"/>
        <v>1.3563231847324345E-2</v>
      </c>
      <c r="AY40" s="14">
        <f t="shared" si="88"/>
        <v>1.2481935383809352E-2</v>
      </c>
      <c r="AZ40" s="67">
        <f t="shared" si="89"/>
        <v>1.7705809615064756E-2</v>
      </c>
      <c r="BA40" s="21">
        <f t="shared" si="90"/>
        <v>0</v>
      </c>
      <c r="BB40" s="66">
        <v>1894</v>
      </c>
      <c r="BC40" s="15">
        <f t="shared" si="91"/>
        <v>1617.3340184023441</v>
      </c>
      <c r="BD40" s="19">
        <f t="shared" si="92"/>
        <v>-276.6659815976559</v>
      </c>
      <c r="BE40" s="53">
        <f t="shared" si="93"/>
        <v>0</v>
      </c>
      <c r="BF40" s="61">
        <f t="shared" si="94"/>
        <v>0</v>
      </c>
      <c r="BG40" s="62">
        <f t="shared" si="95"/>
        <v>0</v>
      </c>
      <c r="BH40" s="63">
        <f t="shared" si="96"/>
        <v>38.334353041405627</v>
      </c>
      <c r="BI40" s="46">
        <f t="shared" si="97"/>
        <v>0</v>
      </c>
      <c r="BJ40" s="64">
        <f t="shared" si="98"/>
        <v>1.1710629829396377</v>
      </c>
      <c r="BK40" s="66">
        <v>1212</v>
      </c>
      <c r="BL40" s="66">
        <v>2993</v>
      </c>
      <c r="BM40" s="66">
        <v>76</v>
      </c>
      <c r="BN40" s="10">
        <f t="shared" si="99"/>
        <v>4281</v>
      </c>
      <c r="BO40" s="15">
        <f t="shared" si="100"/>
        <v>2214.4451203123849</v>
      </c>
      <c r="BP40" s="9">
        <f t="shared" si="101"/>
        <v>-2066.5548796876151</v>
      </c>
      <c r="BQ40" s="53">
        <f t="shared" si="102"/>
        <v>0</v>
      </c>
      <c r="BR40" s="7">
        <f t="shared" si="103"/>
        <v>0</v>
      </c>
      <c r="BS40" s="62">
        <f t="shared" si="104"/>
        <v>0</v>
      </c>
      <c r="BT40" s="48">
        <f t="shared" si="105"/>
        <v>38.334353041405627</v>
      </c>
      <c r="BU40" s="46">
        <f t="shared" si="106"/>
        <v>0</v>
      </c>
      <c r="BV40" s="64">
        <f t="shared" si="107"/>
        <v>1.9332156668647054</v>
      </c>
      <c r="BW40" s="16">
        <f t="shared" si="108"/>
        <v>6364</v>
      </c>
      <c r="BX40" s="69">
        <f t="shared" si="109"/>
        <v>4009.6162904884395</v>
      </c>
      <c r="BY40" s="66">
        <v>189</v>
      </c>
      <c r="BZ40" s="15">
        <f t="shared" si="110"/>
        <v>177.83715177371042</v>
      </c>
      <c r="CA40" s="37">
        <f t="shared" si="111"/>
        <v>-11.162848226289583</v>
      </c>
      <c r="CB40" s="54">
        <f t="shared" si="112"/>
        <v>-11.162848226289583</v>
      </c>
      <c r="CC40" s="26">
        <f t="shared" si="113"/>
        <v>-3.4775228119282233E-3</v>
      </c>
      <c r="CD40" s="47">
        <f t="shared" si="114"/>
        <v>-11.162848226289583</v>
      </c>
      <c r="CE40" s="48">
        <f t="shared" si="115"/>
        <v>38.334353041405627</v>
      </c>
      <c r="CF40" s="65">
        <f t="shared" si="116"/>
        <v>-0.29119699018351475</v>
      </c>
      <c r="CG40" t="s">
        <v>222</v>
      </c>
      <c r="CH40" s="66">
        <v>0</v>
      </c>
      <c r="CI40" s="15">
        <f t="shared" si="117"/>
        <v>164.71714684894741</v>
      </c>
      <c r="CJ40" s="37">
        <f t="shared" si="118"/>
        <v>164.71714684894741</v>
      </c>
      <c r="CK40" s="54">
        <f t="shared" si="119"/>
        <v>164.71714684894741</v>
      </c>
      <c r="CL40" s="26">
        <f t="shared" si="120"/>
        <v>2.5628932137692143E-2</v>
      </c>
      <c r="CM40" s="47">
        <f t="shared" si="121"/>
        <v>164.71714684894741</v>
      </c>
      <c r="CN40" s="48">
        <f t="shared" si="122"/>
        <v>38.334353041405627</v>
      </c>
      <c r="CO40" s="65">
        <f t="shared" si="123"/>
        <v>4.2968547472558996</v>
      </c>
      <c r="CP40" s="70">
        <f t="shared" si="124"/>
        <v>0</v>
      </c>
      <c r="CQ40" s="1">
        <f t="shared" si="125"/>
        <v>6553</v>
      </c>
    </row>
    <row r="41" spans="1:95" x14ac:dyDescent="0.2">
      <c r="A41" s="28" t="s">
        <v>232</v>
      </c>
      <c r="B41">
        <v>1</v>
      </c>
      <c r="C41">
        <v>1</v>
      </c>
      <c r="D41">
        <v>0.77626847782660802</v>
      </c>
      <c r="E41">
        <v>0.22373152217339101</v>
      </c>
      <c r="F41">
        <v>0.97655939610647602</v>
      </c>
      <c r="G41">
        <v>0.97655939610647602</v>
      </c>
      <c r="H41">
        <v>0.665900543251149</v>
      </c>
      <c r="I41">
        <v>0.97931466778102805</v>
      </c>
      <c r="J41">
        <v>0.80754329251700496</v>
      </c>
      <c r="K41">
        <v>0.88803940794890501</v>
      </c>
      <c r="L41">
        <v>0.46183570950743502</v>
      </c>
      <c r="M41">
        <v>3.2138164419958801E-2</v>
      </c>
      <c r="N41" s="21">
        <v>0</v>
      </c>
      <c r="O41">
        <v>1.01298386300342</v>
      </c>
      <c r="P41">
        <v>1.0224784125503401</v>
      </c>
      <c r="Q41">
        <v>1.0111583018096599</v>
      </c>
      <c r="R41">
        <v>0.969793953559419</v>
      </c>
      <c r="S41">
        <v>2.2699999809265101</v>
      </c>
      <c r="T41" s="27">
        <f t="shared" si="64"/>
        <v>1.0224784125503401</v>
      </c>
      <c r="U41" s="27">
        <f t="shared" si="65"/>
        <v>1.0111583018096599</v>
      </c>
      <c r="V41" s="39">
        <f t="shared" si="66"/>
        <v>2.3210259769870403</v>
      </c>
      <c r="W41" s="38">
        <f t="shared" si="67"/>
        <v>2.2953293258216103</v>
      </c>
      <c r="X41" s="44">
        <f t="shared" si="68"/>
        <v>0.8505367464905037</v>
      </c>
      <c r="Y41" s="44">
        <f t="shared" si="69"/>
        <v>0.86716931164823541</v>
      </c>
      <c r="Z41" s="22">
        <f t="shared" si="70"/>
        <v>1</v>
      </c>
      <c r="AA41" s="22">
        <f t="shared" si="71"/>
        <v>1</v>
      </c>
      <c r="AB41" s="22">
        <f t="shared" si="72"/>
        <v>1</v>
      </c>
      <c r="AC41" s="22">
        <v>1</v>
      </c>
      <c r="AD41" s="22">
        <v>1</v>
      </c>
      <c r="AE41" s="22">
        <v>1</v>
      </c>
      <c r="AF41" s="22">
        <f t="shared" si="73"/>
        <v>-0.10573411347504191</v>
      </c>
      <c r="AG41" s="22">
        <f t="shared" si="74"/>
        <v>0.97680415159684475</v>
      </c>
      <c r="AH41" s="22">
        <f t="shared" si="75"/>
        <v>0.46183570950743502</v>
      </c>
      <c r="AI41" s="22">
        <f t="shared" si="76"/>
        <v>1.567569822982477</v>
      </c>
      <c r="AJ41" s="22">
        <f t="shared" si="77"/>
        <v>-2.6288582302280261</v>
      </c>
      <c r="AK41" s="22">
        <f t="shared" si="78"/>
        <v>1.3004365594014071</v>
      </c>
      <c r="AL41" s="22">
        <f t="shared" si="79"/>
        <v>3.2138164419958801E-2</v>
      </c>
      <c r="AM41" s="22">
        <f t="shared" si="80"/>
        <v>3.6609963946479849</v>
      </c>
      <c r="AN41" s="46">
        <v>0</v>
      </c>
      <c r="AO41" s="49">
        <v>0</v>
      </c>
      <c r="AP41" s="51">
        <v>0.5</v>
      </c>
      <c r="AQ41" s="50">
        <v>1</v>
      </c>
      <c r="AR41" s="17">
        <f t="shared" si="81"/>
        <v>0</v>
      </c>
      <c r="AS41" s="17">
        <f t="shared" si="82"/>
        <v>0</v>
      </c>
      <c r="AT41" s="17">
        <f t="shared" si="83"/>
        <v>89.818791851141569</v>
      </c>
      <c r="AU41" s="17">
        <f t="shared" si="84"/>
        <v>0</v>
      </c>
      <c r="AV41" s="17">
        <f t="shared" si="85"/>
        <v>0</v>
      </c>
      <c r="AW41" s="17">
        <f t="shared" si="86"/>
        <v>89.818791851141569</v>
      </c>
      <c r="AX41" s="14">
        <f t="shared" si="87"/>
        <v>0</v>
      </c>
      <c r="AY41" s="14">
        <f t="shared" si="88"/>
        <v>0</v>
      </c>
      <c r="AZ41" s="67">
        <f t="shared" si="89"/>
        <v>7.5458475534479867E-3</v>
      </c>
      <c r="BA41" s="21">
        <f t="shared" si="90"/>
        <v>0</v>
      </c>
      <c r="BB41" s="66">
        <v>0</v>
      </c>
      <c r="BC41" s="15">
        <f t="shared" si="91"/>
        <v>0</v>
      </c>
      <c r="BD41" s="19">
        <f t="shared" si="92"/>
        <v>0</v>
      </c>
      <c r="BE41" s="53">
        <f t="shared" si="93"/>
        <v>0</v>
      </c>
      <c r="BF41" s="61">
        <f t="shared" si="94"/>
        <v>0</v>
      </c>
      <c r="BG41" s="62">
        <f t="shared" si="95"/>
        <v>0</v>
      </c>
      <c r="BH41" s="63">
        <f t="shared" si="96"/>
        <v>2.2953293258216103</v>
      </c>
      <c r="BI41" s="46">
        <f t="shared" si="97"/>
        <v>0</v>
      </c>
      <c r="BJ41" s="64" t="e">
        <f t="shared" si="98"/>
        <v>#DIV/0!</v>
      </c>
      <c r="BK41" s="66">
        <v>0</v>
      </c>
      <c r="BL41" s="66">
        <v>0</v>
      </c>
      <c r="BM41" s="66">
        <v>0</v>
      </c>
      <c r="BN41" s="10">
        <f t="shared" si="99"/>
        <v>0</v>
      </c>
      <c r="BO41" s="15">
        <f t="shared" si="100"/>
        <v>0</v>
      </c>
      <c r="BP41" s="9">
        <f t="shared" si="101"/>
        <v>0</v>
      </c>
      <c r="BQ41" s="53">
        <f t="shared" si="102"/>
        <v>0</v>
      </c>
      <c r="BR41" s="7">
        <f t="shared" si="103"/>
        <v>0</v>
      </c>
      <c r="BS41" s="62">
        <f t="shared" si="104"/>
        <v>0</v>
      </c>
      <c r="BT41" s="48">
        <f t="shared" si="105"/>
        <v>2.2953293258216103</v>
      </c>
      <c r="BU41" s="46">
        <f t="shared" si="106"/>
        <v>0</v>
      </c>
      <c r="BV41" s="64" t="e">
        <f t="shared" si="107"/>
        <v>#DIV/0!</v>
      </c>
      <c r="BW41" s="16">
        <f t="shared" si="108"/>
        <v>5</v>
      </c>
      <c r="BX41" s="69">
        <f t="shared" si="109"/>
        <v>75.790492826831581</v>
      </c>
      <c r="BY41" s="66">
        <v>5</v>
      </c>
      <c r="BZ41" s="15">
        <f t="shared" si="110"/>
        <v>75.790492826831581</v>
      </c>
      <c r="CA41" s="37">
        <f t="shared" si="111"/>
        <v>70.790492826831581</v>
      </c>
      <c r="CB41" s="54">
        <f t="shared" si="112"/>
        <v>70.790492826831581</v>
      </c>
      <c r="CC41" s="26">
        <f t="shared" si="113"/>
        <v>2.205311303016563E-2</v>
      </c>
      <c r="CD41" s="47">
        <f t="shared" si="114"/>
        <v>70.790492826831581</v>
      </c>
      <c r="CE41" s="48">
        <f t="shared" si="115"/>
        <v>2.3210259769870403</v>
      </c>
      <c r="CF41" s="65">
        <f t="shared" si="116"/>
        <v>30.499655552638757</v>
      </c>
      <c r="CG41" t="s">
        <v>222</v>
      </c>
      <c r="CH41" s="66">
        <v>479</v>
      </c>
      <c r="CI41" s="15">
        <f t="shared" si="117"/>
        <v>70.19901978972662</v>
      </c>
      <c r="CJ41" s="37">
        <f t="shared" si="118"/>
        <v>-408.80098021027339</v>
      </c>
      <c r="CK41" s="54">
        <f t="shared" si="119"/>
        <v>-408.80098021027339</v>
      </c>
      <c r="CL41" s="26">
        <f t="shared" si="120"/>
        <v>-6.3606811920067438E-2</v>
      </c>
      <c r="CM41" s="47">
        <f t="shared" si="121"/>
        <v>-408.80098021027345</v>
      </c>
      <c r="CN41" s="48">
        <f t="shared" si="122"/>
        <v>2.3210259769870403</v>
      </c>
      <c r="CO41" s="65">
        <f t="shared" si="123"/>
        <v>-176.12942908159275</v>
      </c>
      <c r="CP41" s="70">
        <f t="shared" si="124"/>
        <v>0</v>
      </c>
      <c r="CQ41" s="1">
        <f t="shared" si="125"/>
        <v>10</v>
      </c>
    </row>
    <row r="42" spans="1:95" x14ac:dyDescent="0.2">
      <c r="A42" s="28" t="s">
        <v>153</v>
      </c>
      <c r="B42">
        <v>0</v>
      </c>
      <c r="C42">
        <v>0</v>
      </c>
      <c r="D42">
        <v>0.17635467980295499</v>
      </c>
      <c r="E42">
        <v>0.82364532019704395</v>
      </c>
      <c r="F42">
        <v>0.17298347910592801</v>
      </c>
      <c r="G42">
        <v>0.17298347910592801</v>
      </c>
      <c r="H42">
        <v>0.482872928176795</v>
      </c>
      <c r="I42">
        <v>0.66850828729281697</v>
      </c>
      <c r="J42">
        <v>0.56815891632142601</v>
      </c>
      <c r="K42">
        <v>0.31349977038322402</v>
      </c>
      <c r="L42">
        <v>0.466948899678096</v>
      </c>
      <c r="M42">
        <v>-1.1998549812816299</v>
      </c>
      <c r="N42" s="21">
        <v>0</v>
      </c>
      <c r="O42">
        <v>0.999990772528905</v>
      </c>
      <c r="P42">
        <v>0.98483330314404205</v>
      </c>
      <c r="Q42">
        <v>1.0128298274407199</v>
      </c>
      <c r="R42">
        <v>0.99143663250381298</v>
      </c>
      <c r="S42">
        <v>45.049999237060497</v>
      </c>
      <c r="T42" s="27">
        <f t="shared" si="64"/>
        <v>0.99143663250381298</v>
      </c>
      <c r="U42" s="27">
        <f t="shared" si="65"/>
        <v>1.0128298274407199</v>
      </c>
      <c r="V42" s="39">
        <f t="shared" si="66"/>
        <v>44.664219537890602</v>
      </c>
      <c r="W42" s="38">
        <f t="shared" si="67"/>
        <v>45.627982953476547</v>
      </c>
      <c r="X42" s="44">
        <f t="shared" si="68"/>
        <v>1.160525234610488</v>
      </c>
      <c r="Y42" s="44">
        <f t="shared" si="69"/>
        <v>0.36505164859843903</v>
      </c>
      <c r="Z42" s="22">
        <f t="shared" si="70"/>
        <v>1</v>
      </c>
      <c r="AA42" s="22">
        <f t="shared" si="71"/>
        <v>1</v>
      </c>
      <c r="AB42" s="22">
        <f t="shared" si="72"/>
        <v>1</v>
      </c>
      <c r="AC42" s="22">
        <v>1</v>
      </c>
      <c r="AD42" s="22">
        <v>1</v>
      </c>
      <c r="AE42" s="22">
        <v>1</v>
      </c>
      <c r="AF42" s="22">
        <f t="shared" si="73"/>
        <v>-0.10573411347504191</v>
      </c>
      <c r="AG42" s="22">
        <f t="shared" si="74"/>
        <v>0.97680415159684475</v>
      </c>
      <c r="AH42" s="22">
        <f t="shared" si="75"/>
        <v>0.466948899678096</v>
      </c>
      <c r="AI42" s="22">
        <f t="shared" si="76"/>
        <v>1.572683013153138</v>
      </c>
      <c r="AJ42" s="22">
        <f t="shared" si="77"/>
        <v>-2.6288582302280261</v>
      </c>
      <c r="AK42" s="22">
        <f t="shared" si="78"/>
        <v>1.3004365594014071</v>
      </c>
      <c r="AL42" s="22">
        <f t="shared" si="79"/>
        <v>-1.1998549812816299</v>
      </c>
      <c r="AM42" s="22">
        <f t="shared" si="80"/>
        <v>2.4290032489463962</v>
      </c>
      <c r="AN42" s="46">
        <v>1</v>
      </c>
      <c r="AO42" s="46">
        <v>1</v>
      </c>
      <c r="AP42" s="51">
        <v>1</v>
      </c>
      <c r="AQ42" s="21">
        <v>1</v>
      </c>
      <c r="AR42" s="17">
        <f t="shared" si="81"/>
        <v>6.1173704890006686</v>
      </c>
      <c r="AS42" s="17">
        <f t="shared" si="82"/>
        <v>6.1173704890006686</v>
      </c>
      <c r="AT42" s="17">
        <f t="shared" si="83"/>
        <v>34.810670047251705</v>
      </c>
      <c r="AU42" s="17">
        <f t="shared" si="84"/>
        <v>6.1173704890006686</v>
      </c>
      <c r="AV42" s="17">
        <f t="shared" si="85"/>
        <v>6.1173704890006686</v>
      </c>
      <c r="AW42" s="17">
        <f t="shared" si="86"/>
        <v>34.810670047251705</v>
      </c>
      <c r="AX42" s="14">
        <f t="shared" si="87"/>
        <v>7.8109219547136495E-3</v>
      </c>
      <c r="AY42" s="14">
        <f t="shared" si="88"/>
        <v>7.1882147429299303E-3</v>
      </c>
      <c r="AZ42" s="67">
        <f t="shared" si="89"/>
        <v>2.9245106062579583E-3</v>
      </c>
      <c r="BA42" s="21">
        <f t="shared" si="90"/>
        <v>0</v>
      </c>
      <c r="BB42" s="66">
        <v>1261</v>
      </c>
      <c r="BC42" s="15">
        <f t="shared" si="91"/>
        <v>931.40557756787439</v>
      </c>
      <c r="BD42" s="19">
        <f t="shared" si="92"/>
        <v>-329.59442243212561</v>
      </c>
      <c r="BE42" s="53">
        <f t="shared" si="93"/>
        <v>0</v>
      </c>
      <c r="BF42" s="61">
        <f t="shared" si="94"/>
        <v>0</v>
      </c>
      <c r="BG42" s="62">
        <f t="shared" si="95"/>
        <v>0</v>
      </c>
      <c r="BH42" s="63">
        <f t="shared" si="96"/>
        <v>45.627982953476547</v>
      </c>
      <c r="BI42" s="46">
        <f t="shared" si="97"/>
        <v>0</v>
      </c>
      <c r="BJ42" s="64">
        <f t="shared" si="98"/>
        <v>1.3538677783020974</v>
      </c>
      <c r="BK42" s="66">
        <v>631</v>
      </c>
      <c r="BL42" s="66">
        <v>1892</v>
      </c>
      <c r="BM42" s="66">
        <v>0</v>
      </c>
      <c r="BN42" s="10">
        <f t="shared" si="99"/>
        <v>2523</v>
      </c>
      <c r="BO42" s="15">
        <f t="shared" si="100"/>
        <v>1275.2755539726847</v>
      </c>
      <c r="BP42" s="9">
        <f t="shared" si="101"/>
        <v>-1247.7244460273153</v>
      </c>
      <c r="BQ42" s="53">
        <f t="shared" si="102"/>
        <v>0</v>
      </c>
      <c r="BR42" s="7">
        <f t="shared" si="103"/>
        <v>0</v>
      </c>
      <c r="BS42" s="62">
        <f t="shared" si="104"/>
        <v>0</v>
      </c>
      <c r="BT42" s="48">
        <f t="shared" si="105"/>
        <v>45.627982953476547</v>
      </c>
      <c r="BU42" s="46">
        <f t="shared" si="106"/>
        <v>0</v>
      </c>
      <c r="BV42" s="64">
        <f t="shared" si="107"/>
        <v>1.9783959569682463</v>
      </c>
      <c r="BW42" s="16">
        <f t="shared" si="108"/>
        <v>3784</v>
      </c>
      <c r="BX42" s="69">
        <f t="shared" si="109"/>
        <v>2236.0549160698142</v>
      </c>
      <c r="BY42" s="66">
        <v>0</v>
      </c>
      <c r="BZ42" s="15">
        <f t="shared" si="110"/>
        <v>29.373784529254934</v>
      </c>
      <c r="CA42" s="37">
        <f t="shared" si="111"/>
        <v>29.373784529254934</v>
      </c>
      <c r="CB42" s="54">
        <f t="shared" si="112"/>
        <v>29.373784529254934</v>
      </c>
      <c r="CC42" s="26">
        <f t="shared" si="113"/>
        <v>9.1507116913566895E-3</v>
      </c>
      <c r="CD42" s="47">
        <f t="shared" si="114"/>
        <v>29.373784529254937</v>
      </c>
      <c r="CE42" s="48">
        <f t="shared" si="115"/>
        <v>44.664219537890602</v>
      </c>
      <c r="CF42" s="65">
        <f t="shared" si="116"/>
        <v>0.65765807246079555</v>
      </c>
      <c r="CG42" t="s">
        <v>222</v>
      </c>
      <c r="CH42" s="66">
        <v>0</v>
      </c>
      <c r="CI42" s="15">
        <f t="shared" si="117"/>
        <v>27.206722170017787</v>
      </c>
      <c r="CJ42" s="37">
        <f t="shared" si="118"/>
        <v>27.206722170017787</v>
      </c>
      <c r="CK42" s="54">
        <f t="shared" si="119"/>
        <v>27.206722170017787</v>
      </c>
      <c r="CL42" s="26">
        <f t="shared" si="120"/>
        <v>4.2331915621624068E-3</v>
      </c>
      <c r="CM42" s="47">
        <f t="shared" si="121"/>
        <v>27.206722170017787</v>
      </c>
      <c r="CN42" s="48">
        <f t="shared" si="122"/>
        <v>44.664219537890602</v>
      </c>
      <c r="CO42" s="65">
        <f t="shared" si="123"/>
        <v>0.60913909280194944</v>
      </c>
      <c r="CP42" s="70">
        <f t="shared" si="124"/>
        <v>0</v>
      </c>
      <c r="CQ42" s="1">
        <f t="shared" si="125"/>
        <v>3784</v>
      </c>
    </row>
    <row r="43" spans="1:95" x14ac:dyDescent="0.2">
      <c r="A43" s="28" t="s">
        <v>203</v>
      </c>
      <c r="B43">
        <v>1</v>
      </c>
      <c r="C43">
        <v>1</v>
      </c>
      <c r="D43">
        <v>0.47782660807031502</v>
      </c>
      <c r="E43">
        <v>0.52217339192968404</v>
      </c>
      <c r="F43">
        <v>0.72665872069924498</v>
      </c>
      <c r="G43">
        <v>0.72665872069924498</v>
      </c>
      <c r="H43">
        <v>0.18679481821980701</v>
      </c>
      <c r="I43">
        <v>0.62473882156289096</v>
      </c>
      <c r="J43">
        <v>0.34161085259209301</v>
      </c>
      <c r="K43">
        <v>0.498231377094567</v>
      </c>
      <c r="L43">
        <v>0.62897799202663196</v>
      </c>
      <c r="M43">
        <v>1.08723957368448</v>
      </c>
      <c r="N43" s="21">
        <v>0</v>
      </c>
      <c r="O43">
        <v>1.0151924768059399</v>
      </c>
      <c r="P43">
        <v>0.98380741998947996</v>
      </c>
      <c r="Q43">
        <v>1.0158555504042599</v>
      </c>
      <c r="R43">
        <v>0.97957407350834003</v>
      </c>
      <c r="S43">
        <v>26.290000915527301</v>
      </c>
      <c r="T43" s="27">
        <f t="shared" si="64"/>
        <v>0.98380741998947996</v>
      </c>
      <c r="U43" s="27">
        <f t="shared" si="65"/>
        <v>1.0158555504042599</v>
      </c>
      <c r="V43" s="39">
        <f t="shared" si="66"/>
        <v>25.86429797222598</v>
      </c>
      <c r="W43" s="38">
        <f t="shared" si="67"/>
        <v>26.706843350171482</v>
      </c>
      <c r="X43" s="44">
        <f t="shared" si="68"/>
        <v>1.0047481420313793</v>
      </c>
      <c r="Y43" s="44">
        <f t="shared" si="69"/>
        <v>0.51178855984830907</v>
      </c>
      <c r="Z43" s="22">
        <f t="shared" si="70"/>
        <v>1</v>
      </c>
      <c r="AA43" s="22">
        <f t="shared" si="71"/>
        <v>1</v>
      </c>
      <c r="AB43" s="22">
        <f t="shared" si="72"/>
        <v>1</v>
      </c>
      <c r="AC43" s="22">
        <v>1</v>
      </c>
      <c r="AD43" s="22">
        <v>1</v>
      </c>
      <c r="AE43" s="22">
        <v>1</v>
      </c>
      <c r="AF43" s="22">
        <f t="shared" si="73"/>
        <v>-0.10573411347504191</v>
      </c>
      <c r="AG43" s="22">
        <f t="shared" si="74"/>
        <v>0.97680415159684475</v>
      </c>
      <c r="AH43" s="22">
        <f t="shared" si="75"/>
        <v>0.62897799202663196</v>
      </c>
      <c r="AI43" s="22">
        <f t="shared" si="76"/>
        <v>1.7347121055016739</v>
      </c>
      <c r="AJ43" s="22">
        <f t="shared" si="77"/>
        <v>-2.6288582302280261</v>
      </c>
      <c r="AK43" s="22">
        <f t="shared" si="78"/>
        <v>1.3004365594014071</v>
      </c>
      <c r="AL43" s="22">
        <f t="shared" si="79"/>
        <v>1.08723957368448</v>
      </c>
      <c r="AM43" s="22">
        <f t="shared" si="80"/>
        <v>4.7160978039125059</v>
      </c>
      <c r="AN43" s="46">
        <v>0</v>
      </c>
      <c r="AO43" s="49">
        <v>0</v>
      </c>
      <c r="AP43" s="51">
        <v>0.5</v>
      </c>
      <c r="AQ43" s="50">
        <v>1</v>
      </c>
      <c r="AR43" s="17">
        <f t="shared" si="81"/>
        <v>0</v>
      </c>
      <c r="AS43" s="17">
        <f t="shared" si="82"/>
        <v>0</v>
      </c>
      <c r="AT43" s="17">
        <f t="shared" si="83"/>
        <v>247.34390699838525</v>
      </c>
      <c r="AU43" s="17">
        <f t="shared" si="84"/>
        <v>0</v>
      </c>
      <c r="AV43" s="17">
        <f t="shared" si="85"/>
        <v>0</v>
      </c>
      <c r="AW43" s="17">
        <f t="shared" si="86"/>
        <v>247.34390699838525</v>
      </c>
      <c r="AX43" s="14">
        <f t="shared" si="87"/>
        <v>0</v>
      </c>
      <c r="AY43" s="14">
        <f t="shared" si="88"/>
        <v>0</v>
      </c>
      <c r="AZ43" s="67">
        <f t="shared" si="89"/>
        <v>2.0779832115503011E-2</v>
      </c>
      <c r="BA43" s="21">
        <f t="shared" si="90"/>
        <v>0</v>
      </c>
      <c r="BB43" s="66">
        <v>0</v>
      </c>
      <c r="BC43" s="15">
        <f t="shared" si="91"/>
        <v>0</v>
      </c>
      <c r="BD43" s="19">
        <f t="shared" si="92"/>
        <v>0</v>
      </c>
      <c r="BE43" s="53">
        <f t="shared" si="93"/>
        <v>0</v>
      </c>
      <c r="BF43" s="61">
        <f t="shared" si="94"/>
        <v>0</v>
      </c>
      <c r="BG43" s="62">
        <f t="shared" si="95"/>
        <v>0</v>
      </c>
      <c r="BH43" s="63">
        <f t="shared" si="96"/>
        <v>26.706843350171482</v>
      </c>
      <c r="BI43" s="46">
        <f t="shared" si="97"/>
        <v>0</v>
      </c>
      <c r="BJ43" s="64" t="e">
        <f t="shared" si="98"/>
        <v>#DIV/0!</v>
      </c>
      <c r="BK43" s="66">
        <v>0</v>
      </c>
      <c r="BL43" s="66">
        <v>0</v>
      </c>
      <c r="BM43" s="66">
        <v>0</v>
      </c>
      <c r="BN43" s="10">
        <f t="shared" si="99"/>
        <v>0</v>
      </c>
      <c r="BO43" s="15">
        <f t="shared" si="100"/>
        <v>0</v>
      </c>
      <c r="BP43" s="9">
        <f t="shared" si="101"/>
        <v>0</v>
      </c>
      <c r="BQ43" s="53">
        <f t="shared" si="102"/>
        <v>0</v>
      </c>
      <c r="BR43" s="7">
        <f t="shared" si="103"/>
        <v>0</v>
      </c>
      <c r="BS43" s="62">
        <f t="shared" si="104"/>
        <v>0</v>
      </c>
      <c r="BT43" s="48">
        <f t="shared" si="105"/>
        <v>26.706843350171482</v>
      </c>
      <c r="BU43" s="46">
        <f t="shared" si="106"/>
        <v>0</v>
      </c>
      <c r="BV43" s="64" t="e">
        <f t="shared" si="107"/>
        <v>#DIV/0!</v>
      </c>
      <c r="BW43" s="16">
        <f t="shared" si="108"/>
        <v>210</v>
      </c>
      <c r="BX43" s="69">
        <f t="shared" si="109"/>
        <v>208.71263376811225</v>
      </c>
      <c r="BY43" s="66">
        <v>210</v>
      </c>
      <c r="BZ43" s="15">
        <f t="shared" si="110"/>
        <v>208.71263376811225</v>
      </c>
      <c r="CA43" s="37">
        <f t="shared" si="111"/>
        <v>-1.287366231887745</v>
      </c>
      <c r="CB43" s="54">
        <f t="shared" si="112"/>
        <v>-1.287366231887745</v>
      </c>
      <c r="CC43" s="26">
        <f t="shared" si="113"/>
        <v>-4.0104867037001453E-4</v>
      </c>
      <c r="CD43" s="47">
        <f t="shared" si="114"/>
        <v>-1.287366231887745</v>
      </c>
      <c r="CE43" s="48">
        <f t="shared" si="115"/>
        <v>26.706843350171482</v>
      </c>
      <c r="CF43" s="65">
        <f t="shared" si="116"/>
        <v>-4.8203608903089591E-2</v>
      </c>
      <c r="CG43" t="s">
        <v>222</v>
      </c>
      <c r="CH43" s="66">
        <v>0</v>
      </c>
      <c r="CI43" s="15">
        <f t="shared" si="117"/>
        <v>193.31477817052451</v>
      </c>
      <c r="CJ43" s="37">
        <f t="shared" si="118"/>
        <v>193.31477817052451</v>
      </c>
      <c r="CK43" s="54">
        <f t="shared" si="119"/>
        <v>193.31477817052451</v>
      </c>
      <c r="CL43" s="26">
        <f t="shared" si="120"/>
        <v>3.0078540247475416E-2</v>
      </c>
      <c r="CM43" s="47">
        <f t="shared" si="121"/>
        <v>193.31477817052451</v>
      </c>
      <c r="CN43" s="48">
        <f t="shared" si="122"/>
        <v>26.706843350171482</v>
      </c>
      <c r="CO43" s="65">
        <f t="shared" si="123"/>
        <v>7.2383986244964911</v>
      </c>
      <c r="CP43" s="70">
        <f t="shared" si="124"/>
        <v>0</v>
      </c>
      <c r="CQ43" s="1">
        <f t="shared" si="125"/>
        <v>420</v>
      </c>
    </row>
    <row r="44" spans="1:95" x14ac:dyDescent="0.2">
      <c r="A44" s="28" t="s">
        <v>154</v>
      </c>
      <c r="B44">
        <v>1</v>
      </c>
      <c r="C44">
        <v>1</v>
      </c>
      <c r="D44">
        <v>0.500199760287654</v>
      </c>
      <c r="E44">
        <v>0.499800239712345</v>
      </c>
      <c r="F44">
        <v>0.402463249900675</v>
      </c>
      <c r="G44">
        <v>0.402463249900675</v>
      </c>
      <c r="H44">
        <v>0.61554534057668198</v>
      </c>
      <c r="I44">
        <v>0.47304638529043003</v>
      </c>
      <c r="J44">
        <v>0.53961235933044205</v>
      </c>
      <c r="K44">
        <v>0.46601946721429999</v>
      </c>
      <c r="L44">
        <v>0.61019256610666395</v>
      </c>
      <c r="M44">
        <v>-2.0372545346324098</v>
      </c>
      <c r="N44" s="21">
        <v>0</v>
      </c>
      <c r="O44">
        <v>1.00589500932591</v>
      </c>
      <c r="P44">
        <v>0.99614920237680404</v>
      </c>
      <c r="Q44">
        <v>1.00170313698667</v>
      </c>
      <c r="R44">
        <v>0.99460663017114004</v>
      </c>
      <c r="S44">
        <v>64.339996337890597</v>
      </c>
      <c r="T44" s="27">
        <f t="shared" si="64"/>
        <v>0.99614920237680404</v>
      </c>
      <c r="U44" s="27">
        <f t="shared" si="65"/>
        <v>1.00170313698667</v>
      </c>
      <c r="V44" s="39">
        <f t="shared" si="66"/>
        <v>64.092236032916205</v>
      </c>
      <c r="W44" s="38">
        <f t="shared" si="67"/>
        <v>64.449576165375873</v>
      </c>
      <c r="X44" s="44">
        <f t="shared" si="68"/>
        <v>0.99318744838976092</v>
      </c>
      <c r="Y44" s="44">
        <f t="shared" si="69"/>
        <v>0.48562140178583685</v>
      </c>
      <c r="Z44" s="22">
        <f t="shared" si="70"/>
        <v>1</v>
      </c>
      <c r="AA44" s="22">
        <f t="shared" si="71"/>
        <v>1</v>
      </c>
      <c r="AB44" s="22">
        <f t="shared" si="72"/>
        <v>1</v>
      </c>
      <c r="AC44" s="22">
        <v>1</v>
      </c>
      <c r="AD44" s="22">
        <v>1</v>
      </c>
      <c r="AE44" s="22">
        <v>1</v>
      </c>
      <c r="AF44" s="22">
        <f t="shared" si="73"/>
        <v>-0.10573411347504191</v>
      </c>
      <c r="AG44" s="22">
        <f t="shared" si="74"/>
        <v>0.97680415159684475</v>
      </c>
      <c r="AH44" s="22">
        <f t="shared" si="75"/>
        <v>0.61019256610666395</v>
      </c>
      <c r="AI44" s="22">
        <f t="shared" si="76"/>
        <v>1.7159266795817059</v>
      </c>
      <c r="AJ44" s="22">
        <f t="shared" si="77"/>
        <v>-2.6288582302280261</v>
      </c>
      <c r="AK44" s="22">
        <f t="shared" si="78"/>
        <v>1.3004365594014071</v>
      </c>
      <c r="AL44" s="22">
        <f t="shared" si="79"/>
        <v>-2.0372545346324098</v>
      </c>
      <c r="AM44" s="22">
        <f t="shared" si="80"/>
        <v>1.5916036955956163</v>
      </c>
      <c r="AN44" s="46">
        <v>1</v>
      </c>
      <c r="AO44" s="46">
        <v>1</v>
      </c>
      <c r="AP44" s="51">
        <v>1</v>
      </c>
      <c r="AQ44" s="21">
        <v>1</v>
      </c>
      <c r="AR44" s="17">
        <f t="shared" si="81"/>
        <v>8.6695170923102118</v>
      </c>
      <c r="AS44" s="17">
        <f t="shared" si="82"/>
        <v>8.6695170923102118</v>
      </c>
      <c r="AT44" s="17">
        <f t="shared" si="83"/>
        <v>6.4171140134760689</v>
      </c>
      <c r="AU44" s="17">
        <f t="shared" si="84"/>
        <v>8.6695170923102118</v>
      </c>
      <c r="AV44" s="17">
        <f t="shared" si="85"/>
        <v>8.6695170923102118</v>
      </c>
      <c r="AW44" s="17">
        <f t="shared" si="86"/>
        <v>6.4171140134760689</v>
      </c>
      <c r="AX44" s="14">
        <f t="shared" si="87"/>
        <v>1.1069612591692691E-2</v>
      </c>
      <c r="AY44" s="14">
        <f t="shared" si="88"/>
        <v>1.0187114004142584E-2</v>
      </c>
      <c r="AZ44" s="67">
        <f t="shared" si="89"/>
        <v>5.3911395467261291E-4</v>
      </c>
      <c r="BA44" s="21">
        <f t="shared" si="90"/>
        <v>0</v>
      </c>
      <c r="BB44" s="66">
        <v>1608</v>
      </c>
      <c r="BC44" s="15">
        <f t="shared" si="91"/>
        <v>1319.9848838838031</v>
      </c>
      <c r="BD44" s="19">
        <f t="shared" si="92"/>
        <v>-288.01511611619685</v>
      </c>
      <c r="BE44" s="53">
        <f t="shared" si="93"/>
        <v>0</v>
      </c>
      <c r="BF44" s="61">
        <f t="shared" si="94"/>
        <v>0</v>
      </c>
      <c r="BG44" s="62">
        <f t="shared" si="95"/>
        <v>0</v>
      </c>
      <c r="BH44" s="63">
        <f t="shared" si="96"/>
        <v>64.449576165375873</v>
      </c>
      <c r="BI44" s="46">
        <f t="shared" si="97"/>
        <v>0</v>
      </c>
      <c r="BJ44" s="64">
        <f t="shared" si="98"/>
        <v>1.2181957684763536</v>
      </c>
      <c r="BK44" s="66">
        <v>257</v>
      </c>
      <c r="BL44" s="66">
        <v>2767</v>
      </c>
      <c r="BM44" s="66">
        <v>0</v>
      </c>
      <c r="BN44" s="10">
        <f t="shared" si="99"/>
        <v>3024</v>
      </c>
      <c r="BO44" s="15">
        <f t="shared" si="100"/>
        <v>1807.3162697029443</v>
      </c>
      <c r="BP44" s="9">
        <f t="shared" si="101"/>
        <v>-1216.6837302970557</v>
      </c>
      <c r="BQ44" s="53">
        <f t="shared" si="102"/>
        <v>0</v>
      </c>
      <c r="BR44" s="7">
        <f t="shared" si="103"/>
        <v>0</v>
      </c>
      <c r="BS44" s="62">
        <f t="shared" si="104"/>
        <v>0</v>
      </c>
      <c r="BT44" s="48">
        <f t="shared" si="105"/>
        <v>64.449576165375873</v>
      </c>
      <c r="BU44" s="46">
        <f t="shared" si="106"/>
        <v>0</v>
      </c>
      <c r="BV44" s="64">
        <f t="shared" si="107"/>
        <v>1.673199124410601</v>
      </c>
      <c r="BW44" s="16">
        <f t="shared" si="108"/>
        <v>4632</v>
      </c>
      <c r="BX44" s="69">
        <f t="shared" si="109"/>
        <v>3132.7160141474787</v>
      </c>
      <c r="BY44" s="66">
        <v>0</v>
      </c>
      <c r="BZ44" s="15">
        <f t="shared" si="110"/>
        <v>5.4148605607317242</v>
      </c>
      <c r="CA44" s="37">
        <f t="shared" si="111"/>
        <v>5.4148605607317242</v>
      </c>
      <c r="CB44" s="54">
        <f t="shared" si="112"/>
        <v>5.4148605607317242</v>
      </c>
      <c r="CC44" s="26">
        <f t="shared" si="113"/>
        <v>1.6868724488260844E-3</v>
      </c>
      <c r="CD44" s="47">
        <f t="shared" si="114"/>
        <v>5.4148605607317242</v>
      </c>
      <c r="CE44" s="48">
        <f t="shared" si="115"/>
        <v>64.092236032916205</v>
      </c>
      <c r="CF44" s="65">
        <f t="shared" si="116"/>
        <v>8.4485436862442809E-2</v>
      </c>
      <c r="CG44" t="s">
        <v>222</v>
      </c>
      <c r="CH44" s="66">
        <v>0</v>
      </c>
      <c r="CI44" s="15">
        <f t="shared" si="117"/>
        <v>5.015377120319318</v>
      </c>
      <c r="CJ44" s="37">
        <f t="shared" si="118"/>
        <v>5.015377120319318</v>
      </c>
      <c r="CK44" s="54">
        <f t="shared" si="119"/>
        <v>5.015377120319318</v>
      </c>
      <c r="CL44" s="26">
        <f t="shared" si="120"/>
        <v>7.8036052906788826E-4</v>
      </c>
      <c r="CM44" s="47">
        <f t="shared" si="121"/>
        <v>5.015377120319318</v>
      </c>
      <c r="CN44" s="48">
        <f t="shared" si="122"/>
        <v>64.092236032916205</v>
      </c>
      <c r="CO44" s="65">
        <f t="shared" si="123"/>
        <v>7.8252490952937626E-2</v>
      </c>
      <c r="CP44" s="70">
        <f t="shared" si="124"/>
        <v>0</v>
      </c>
      <c r="CQ44" s="1">
        <f t="shared" si="125"/>
        <v>4632</v>
      </c>
    </row>
    <row r="45" spans="1:95" x14ac:dyDescent="0.2">
      <c r="A45" s="28" t="s">
        <v>163</v>
      </c>
      <c r="B45">
        <v>0</v>
      </c>
      <c r="C45">
        <v>0</v>
      </c>
      <c r="D45">
        <v>6.79184978026368E-3</v>
      </c>
      <c r="E45">
        <v>0.99320815021973596</v>
      </c>
      <c r="F45">
        <v>1.1918951132300301E-3</v>
      </c>
      <c r="G45">
        <v>1.1918951132300301E-3</v>
      </c>
      <c r="H45">
        <v>8.3577099874634301E-4</v>
      </c>
      <c r="I45">
        <v>9.4024237358963595E-3</v>
      </c>
      <c r="J45">
        <v>2.8032611502295701E-3</v>
      </c>
      <c r="K45">
        <v>1.8278931221672201E-3</v>
      </c>
      <c r="L45">
        <v>0.72847765661298602</v>
      </c>
      <c r="M45">
        <v>-2.6803747560770601</v>
      </c>
      <c r="N45" s="21">
        <v>6</v>
      </c>
      <c r="O45">
        <v>0.99915395003382401</v>
      </c>
      <c r="P45">
        <v>0.97876031005764597</v>
      </c>
      <c r="Q45">
        <v>1.00867354921844</v>
      </c>
      <c r="R45">
        <v>0.98672202157876598</v>
      </c>
      <c r="S45">
        <v>83.489997863769503</v>
      </c>
      <c r="T45" s="27">
        <f t="shared" si="64"/>
        <v>0.98672202157876598</v>
      </c>
      <c r="U45" s="27">
        <f t="shared" si="65"/>
        <v>1.00867354921844</v>
      </c>
      <c r="V45" s="39">
        <f t="shared" si="66"/>
        <v>89.260711779048393</v>
      </c>
      <c r="W45" s="38">
        <f t="shared" si="67"/>
        <v>88.692904278127415</v>
      </c>
      <c r="X45" s="44">
        <f t="shared" si="68"/>
        <v>1.2481420313790257</v>
      </c>
      <c r="Y45" s="44">
        <f t="shared" si="69"/>
        <v>3.434998430537605E-3</v>
      </c>
      <c r="Z45" s="22">
        <f t="shared" si="70"/>
        <v>38.079992646625016</v>
      </c>
      <c r="AA45" s="22">
        <f t="shared" si="71"/>
        <v>19.539996323312508</v>
      </c>
      <c r="AB45" s="22">
        <f t="shared" si="72"/>
        <v>1</v>
      </c>
      <c r="AC45" s="22">
        <v>1</v>
      </c>
      <c r="AD45" s="22">
        <v>1</v>
      </c>
      <c r="AE45" s="22">
        <v>1</v>
      </c>
      <c r="AF45" s="22">
        <f t="shared" si="73"/>
        <v>-0.10573411347504191</v>
      </c>
      <c r="AG45" s="22">
        <f t="shared" si="74"/>
        <v>0.97680415159684475</v>
      </c>
      <c r="AH45" s="22">
        <f t="shared" si="75"/>
        <v>0.72847765661298602</v>
      </c>
      <c r="AI45" s="22">
        <f t="shared" si="76"/>
        <v>1.8342117700880278</v>
      </c>
      <c r="AJ45" s="22">
        <f t="shared" si="77"/>
        <v>-2.6288582302280261</v>
      </c>
      <c r="AK45" s="22">
        <f t="shared" si="78"/>
        <v>1.3004365594014071</v>
      </c>
      <c r="AL45" s="22">
        <f t="shared" si="79"/>
        <v>-2.6288582302280261</v>
      </c>
      <c r="AM45" s="22">
        <f t="shared" si="80"/>
        <v>1</v>
      </c>
      <c r="AN45" s="46">
        <v>1</v>
      </c>
      <c r="AO45" s="46">
        <v>1</v>
      </c>
      <c r="AP45" s="51">
        <v>1</v>
      </c>
      <c r="AQ45" s="21">
        <v>1</v>
      </c>
      <c r="AR45" s="17">
        <f t="shared" si="81"/>
        <v>11.318735307105689</v>
      </c>
      <c r="AS45" s="17">
        <f t="shared" si="82"/>
        <v>431.01735726367957</v>
      </c>
      <c r="AT45" s="17">
        <f t="shared" si="83"/>
        <v>19.539996323312508</v>
      </c>
      <c r="AU45" s="17">
        <f t="shared" si="84"/>
        <v>11.318735307105689</v>
      </c>
      <c r="AV45" s="17">
        <f t="shared" si="85"/>
        <v>93.800069070126071</v>
      </c>
      <c r="AW45" s="17">
        <f t="shared" si="86"/>
        <v>19.539996323312508</v>
      </c>
      <c r="AX45" s="14">
        <f t="shared" si="87"/>
        <v>1.4452248440539842E-2</v>
      </c>
      <c r="AY45" s="14">
        <f t="shared" si="88"/>
        <v>0.11021974892481493</v>
      </c>
      <c r="AZ45" s="67">
        <f t="shared" si="89"/>
        <v>1.6415922593906093E-3</v>
      </c>
      <c r="BA45" s="21">
        <f t="shared" si="90"/>
        <v>6</v>
      </c>
      <c r="BB45" s="66">
        <v>2839</v>
      </c>
      <c r="BC45" s="15">
        <f t="shared" si="91"/>
        <v>1723.343913043733</v>
      </c>
      <c r="BD45" s="19">
        <f t="shared" si="92"/>
        <v>-1115.656086956267</v>
      </c>
      <c r="BE45" s="53">
        <f t="shared" si="93"/>
        <v>0</v>
      </c>
      <c r="BF45" s="61">
        <f t="shared" si="94"/>
        <v>0</v>
      </c>
      <c r="BG45" s="62">
        <f t="shared" si="95"/>
        <v>0</v>
      </c>
      <c r="BH45" s="63">
        <f t="shared" si="96"/>
        <v>88.692904278127415</v>
      </c>
      <c r="BI45" s="46">
        <f t="shared" si="97"/>
        <v>0</v>
      </c>
      <c r="BJ45" s="64">
        <f t="shared" si="98"/>
        <v>1.6473786680139888</v>
      </c>
      <c r="BK45" s="66">
        <v>1252</v>
      </c>
      <c r="BL45" s="66">
        <v>3674</v>
      </c>
      <c r="BM45" s="66">
        <v>83</v>
      </c>
      <c r="BN45" s="10">
        <f t="shared" si="99"/>
        <v>5009</v>
      </c>
      <c r="BO45" s="15">
        <f t="shared" si="100"/>
        <v>19554.306096249267</v>
      </c>
      <c r="BP45" s="9">
        <f t="shared" si="101"/>
        <v>14545.306096249267</v>
      </c>
      <c r="BQ45" s="53">
        <f t="shared" si="102"/>
        <v>14545.306096249267</v>
      </c>
      <c r="BR45" s="7">
        <f t="shared" si="103"/>
        <v>0.22914234654013388</v>
      </c>
      <c r="BS45" s="62">
        <f t="shared" si="104"/>
        <v>1108.3615302146266</v>
      </c>
      <c r="BT45" s="48">
        <f t="shared" si="105"/>
        <v>89.260711779048393</v>
      </c>
      <c r="BU45" s="46">
        <f t="shared" si="106"/>
        <v>12.417126282369455</v>
      </c>
      <c r="BV45" s="64">
        <f t="shared" si="107"/>
        <v>0.25615841213413254</v>
      </c>
      <c r="BW45" s="16">
        <f t="shared" si="108"/>
        <v>8015</v>
      </c>
      <c r="BX45" s="69">
        <f t="shared" si="109"/>
        <v>21294.138161946321</v>
      </c>
      <c r="BY45" s="66">
        <v>167</v>
      </c>
      <c r="BZ45" s="15">
        <f t="shared" si="110"/>
        <v>16.488152653319279</v>
      </c>
      <c r="CA45" s="37">
        <f t="shared" si="111"/>
        <v>-150.51184734668072</v>
      </c>
      <c r="CB45" s="54">
        <f t="shared" si="112"/>
        <v>-150.51184734668072</v>
      </c>
      <c r="CC45" s="26">
        <f t="shared" si="113"/>
        <v>-4.6888425964698104E-2</v>
      </c>
      <c r="CD45" s="47">
        <f t="shared" si="114"/>
        <v>-150.51184734668072</v>
      </c>
      <c r="CE45" s="48">
        <f t="shared" si="115"/>
        <v>88.692904278127415</v>
      </c>
      <c r="CF45" s="65">
        <f t="shared" si="116"/>
        <v>-1.6969998735716054</v>
      </c>
      <c r="CG45" t="s">
        <v>222</v>
      </c>
      <c r="CH45" s="66">
        <v>0</v>
      </c>
      <c r="CI45" s="15">
        <f t="shared" si="117"/>
        <v>15.271732789110839</v>
      </c>
      <c r="CJ45" s="37">
        <f t="shared" si="118"/>
        <v>15.271732789110839</v>
      </c>
      <c r="CK45" s="54">
        <f t="shared" si="119"/>
        <v>15.271732789110839</v>
      </c>
      <c r="CL45" s="26">
        <f t="shared" si="120"/>
        <v>2.3761837232162499E-3</v>
      </c>
      <c r="CM45" s="47">
        <f t="shared" si="121"/>
        <v>15.271732789110839</v>
      </c>
      <c r="CN45" s="48">
        <f t="shared" si="122"/>
        <v>88.692904278127415</v>
      </c>
      <c r="CO45" s="65">
        <f t="shared" si="123"/>
        <v>0.17218663559850306</v>
      </c>
      <c r="CP45" s="70">
        <f t="shared" si="124"/>
        <v>6</v>
      </c>
      <c r="CQ45" s="1">
        <f t="shared" si="125"/>
        <v>8182</v>
      </c>
    </row>
    <row r="46" spans="1:95" x14ac:dyDescent="0.2">
      <c r="A46" s="28" t="s">
        <v>248</v>
      </c>
      <c r="B46">
        <v>1</v>
      </c>
      <c r="C46">
        <v>1</v>
      </c>
      <c r="D46">
        <v>0.49380743108269998</v>
      </c>
      <c r="E46">
        <v>0.50619256891729902</v>
      </c>
      <c r="F46">
        <v>0.64600715137067899</v>
      </c>
      <c r="G46">
        <v>0.64600715137067899</v>
      </c>
      <c r="H46">
        <v>0.478896782281654</v>
      </c>
      <c r="I46">
        <v>0.64437944003342995</v>
      </c>
      <c r="J46">
        <v>0.55550989226157299</v>
      </c>
      <c r="K46">
        <v>0.59905205371330705</v>
      </c>
      <c r="L46">
        <v>0.16681618174336599</v>
      </c>
      <c r="M46">
        <v>1.01288247833788</v>
      </c>
      <c r="N46" s="21">
        <v>0</v>
      </c>
      <c r="O46">
        <v>1.04076417127581</v>
      </c>
      <c r="P46">
        <v>0.98702669173026703</v>
      </c>
      <c r="Q46">
        <v>1.01855379364219</v>
      </c>
      <c r="R46">
        <v>0.95953741365267997</v>
      </c>
      <c r="S46">
        <v>2.6400001049041699</v>
      </c>
      <c r="T46" s="27">
        <f t="shared" si="64"/>
        <v>0.98702669173026703</v>
      </c>
      <c r="U46" s="27">
        <f t="shared" si="65"/>
        <v>1.01855379364219</v>
      </c>
      <c r="V46" s="39">
        <f t="shared" si="66"/>
        <v>2.6057505697111205</v>
      </c>
      <c r="W46" s="38">
        <f t="shared" si="67"/>
        <v>2.688982122065922</v>
      </c>
      <c r="X46" s="44">
        <f t="shared" si="68"/>
        <v>0.99649050371593761</v>
      </c>
      <c r="Y46" s="44">
        <f t="shared" si="69"/>
        <v>0.58052284315914604</v>
      </c>
      <c r="Z46" s="22">
        <f t="shared" si="70"/>
        <v>1</v>
      </c>
      <c r="AA46" s="22">
        <f t="shared" si="71"/>
        <v>1</v>
      </c>
      <c r="AB46" s="22">
        <f t="shared" si="72"/>
        <v>1</v>
      </c>
      <c r="AC46" s="22">
        <v>1</v>
      </c>
      <c r="AD46" s="22">
        <v>1</v>
      </c>
      <c r="AE46" s="22">
        <v>1</v>
      </c>
      <c r="AF46" s="22">
        <f t="shared" si="73"/>
        <v>-0.10573411347504191</v>
      </c>
      <c r="AG46" s="22">
        <f t="shared" si="74"/>
        <v>0.97680415159684475</v>
      </c>
      <c r="AH46" s="22">
        <f t="shared" si="75"/>
        <v>0.16681618174336599</v>
      </c>
      <c r="AI46" s="22">
        <f t="shared" si="76"/>
        <v>1.2725502952184078</v>
      </c>
      <c r="AJ46" s="22">
        <f t="shared" si="77"/>
        <v>-2.6288582302280261</v>
      </c>
      <c r="AK46" s="22">
        <f t="shared" si="78"/>
        <v>1.3004365594014071</v>
      </c>
      <c r="AL46" s="22">
        <f t="shared" si="79"/>
        <v>1.01288247833788</v>
      </c>
      <c r="AM46" s="22">
        <f t="shared" si="80"/>
        <v>4.6417407085659059</v>
      </c>
      <c r="AN46" s="46">
        <v>0</v>
      </c>
      <c r="AO46" s="49">
        <v>0</v>
      </c>
      <c r="AP46" s="51">
        <v>0.5</v>
      </c>
      <c r="AQ46" s="50">
        <v>1</v>
      </c>
      <c r="AR46" s="17">
        <f t="shared" si="81"/>
        <v>0</v>
      </c>
      <c r="AS46" s="17">
        <f t="shared" si="82"/>
        <v>0</v>
      </c>
      <c r="AT46" s="17">
        <f t="shared" si="83"/>
        <v>232.10981816212268</v>
      </c>
      <c r="AU46" s="17">
        <f t="shared" si="84"/>
        <v>0</v>
      </c>
      <c r="AV46" s="17">
        <f t="shared" si="85"/>
        <v>0</v>
      </c>
      <c r="AW46" s="17">
        <f t="shared" si="86"/>
        <v>232.10981816212268</v>
      </c>
      <c r="AX46" s="14">
        <f t="shared" si="87"/>
        <v>0</v>
      </c>
      <c r="AY46" s="14">
        <f t="shared" si="88"/>
        <v>0</v>
      </c>
      <c r="AZ46" s="67">
        <f t="shared" si="89"/>
        <v>1.9499987334639816E-2</v>
      </c>
      <c r="BA46" s="21">
        <f t="shared" si="90"/>
        <v>0</v>
      </c>
      <c r="BB46" s="66">
        <v>0</v>
      </c>
      <c r="BC46" s="15">
        <f t="shared" si="91"/>
        <v>0</v>
      </c>
      <c r="BD46" s="19">
        <f t="shared" si="92"/>
        <v>0</v>
      </c>
      <c r="BE46" s="53">
        <f t="shared" si="93"/>
        <v>0</v>
      </c>
      <c r="BF46" s="61">
        <f t="shared" si="94"/>
        <v>0</v>
      </c>
      <c r="BG46" s="62">
        <f t="shared" si="95"/>
        <v>0</v>
      </c>
      <c r="BH46" s="63">
        <f t="shared" si="96"/>
        <v>2.688982122065922</v>
      </c>
      <c r="BI46" s="46">
        <f t="shared" si="97"/>
        <v>0</v>
      </c>
      <c r="BJ46" s="64" t="e">
        <f t="shared" si="98"/>
        <v>#DIV/0!</v>
      </c>
      <c r="BK46" s="66">
        <v>0</v>
      </c>
      <c r="BL46" s="66">
        <v>0</v>
      </c>
      <c r="BM46" s="66">
        <v>0</v>
      </c>
      <c r="BN46" s="10">
        <f t="shared" si="99"/>
        <v>0</v>
      </c>
      <c r="BO46" s="15">
        <f t="shared" si="100"/>
        <v>0</v>
      </c>
      <c r="BP46" s="9">
        <f t="shared" si="101"/>
        <v>0</v>
      </c>
      <c r="BQ46" s="53">
        <f t="shared" si="102"/>
        <v>0</v>
      </c>
      <c r="BR46" s="7">
        <f t="shared" si="103"/>
        <v>0</v>
      </c>
      <c r="BS46" s="62">
        <f t="shared" si="104"/>
        <v>0</v>
      </c>
      <c r="BT46" s="48">
        <f t="shared" si="105"/>
        <v>2.688982122065922</v>
      </c>
      <c r="BU46" s="46">
        <f t="shared" si="106"/>
        <v>0</v>
      </c>
      <c r="BV46" s="64" t="e">
        <f t="shared" si="107"/>
        <v>#DIV/0!</v>
      </c>
      <c r="BW46" s="16">
        <f t="shared" si="108"/>
        <v>203</v>
      </c>
      <c r="BX46" s="69">
        <f t="shared" si="109"/>
        <v>195.8578727891223</v>
      </c>
      <c r="BY46" s="66">
        <v>203</v>
      </c>
      <c r="BZ46" s="15">
        <f t="shared" si="110"/>
        <v>195.8578727891223</v>
      </c>
      <c r="CA46" s="37">
        <f t="shared" si="111"/>
        <v>-7.1421272108777032</v>
      </c>
      <c r="CB46" s="54">
        <f t="shared" si="112"/>
        <v>-7.1421272108777032</v>
      </c>
      <c r="CC46" s="26">
        <f t="shared" si="113"/>
        <v>-2.224961747936982E-3</v>
      </c>
      <c r="CD46" s="47">
        <f t="shared" si="114"/>
        <v>-7.1421272108777032</v>
      </c>
      <c r="CE46" s="48">
        <f t="shared" si="115"/>
        <v>2.688982122065922</v>
      </c>
      <c r="CF46" s="65">
        <f t="shared" si="116"/>
        <v>-2.6560709170466583</v>
      </c>
      <c r="CG46" t="s">
        <v>222</v>
      </c>
      <c r="CH46" s="66">
        <v>0</v>
      </c>
      <c r="CI46" s="15">
        <f t="shared" si="117"/>
        <v>181.40838217415421</v>
      </c>
      <c r="CJ46" s="37">
        <f t="shared" si="118"/>
        <v>181.40838217415421</v>
      </c>
      <c r="CK46" s="54">
        <f t="shared" si="119"/>
        <v>181.40838217415421</v>
      </c>
      <c r="CL46" s="26">
        <f t="shared" si="120"/>
        <v>2.8225981355866535E-2</v>
      </c>
      <c r="CM46" s="47">
        <f t="shared" si="121"/>
        <v>181.40838217415421</v>
      </c>
      <c r="CN46" s="48">
        <f t="shared" si="122"/>
        <v>2.688982122065922</v>
      </c>
      <c r="CO46" s="65">
        <f t="shared" si="123"/>
        <v>67.463588056427724</v>
      </c>
      <c r="CP46" s="70">
        <f t="shared" si="124"/>
        <v>0</v>
      </c>
      <c r="CQ46" s="1">
        <f t="shared" si="125"/>
        <v>406</v>
      </c>
    </row>
    <row r="47" spans="1:95" x14ac:dyDescent="0.2">
      <c r="A47" s="28" t="s">
        <v>266</v>
      </c>
      <c r="B47">
        <v>0</v>
      </c>
      <c r="C47">
        <v>1</v>
      </c>
      <c r="D47">
        <v>0.92129444666400295</v>
      </c>
      <c r="E47">
        <v>7.8705553335996797E-2</v>
      </c>
      <c r="F47">
        <v>0.93881605085419095</v>
      </c>
      <c r="G47">
        <v>0.93881605085419095</v>
      </c>
      <c r="H47">
        <v>0.85917258671124097</v>
      </c>
      <c r="I47">
        <v>0.85415796071876304</v>
      </c>
      <c r="J47">
        <v>0.85666160446861295</v>
      </c>
      <c r="K47">
        <v>0.896798564018497</v>
      </c>
      <c r="L47">
        <v>0.29361769776144397</v>
      </c>
      <c r="M47">
        <v>-0.32374279246319199</v>
      </c>
      <c r="N47" s="21">
        <v>0</v>
      </c>
      <c r="O47">
        <v>1.00104957189657</v>
      </c>
      <c r="P47">
        <v>1.00384079685617</v>
      </c>
      <c r="Q47">
        <v>1.0076201366789601</v>
      </c>
      <c r="R47">
        <v>0.99141014272303996</v>
      </c>
      <c r="S47">
        <v>7.6900000572204501</v>
      </c>
      <c r="T47" s="27">
        <f t="shared" si="64"/>
        <v>1.00384079685617</v>
      </c>
      <c r="U47" s="27">
        <f t="shared" si="65"/>
        <v>1.0076201366789601</v>
      </c>
      <c r="V47" s="39">
        <f t="shared" si="66"/>
        <v>7.7195357852641697</v>
      </c>
      <c r="W47" s="38">
        <f t="shared" si="67"/>
        <v>7.748598908717681</v>
      </c>
      <c r="X47" s="44">
        <f t="shared" si="68"/>
        <v>0.77559867877786959</v>
      </c>
      <c r="Y47" s="44">
        <f t="shared" si="69"/>
        <v>0.89510246632707113</v>
      </c>
      <c r="Z47" s="22">
        <f t="shared" si="70"/>
        <v>1</v>
      </c>
      <c r="AA47" s="22">
        <f t="shared" si="71"/>
        <v>1</v>
      </c>
      <c r="AB47" s="22">
        <f t="shared" si="72"/>
        <v>1</v>
      </c>
      <c r="AC47" s="22">
        <v>1</v>
      </c>
      <c r="AD47" s="22">
        <v>1</v>
      </c>
      <c r="AE47" s="22">
        <v>1</v>
      </c>
      <c r="AF47" s="22">
        <f t="shared" si="73"/>
        <v>-0.10573411347504191</v>
      </c>
      <c r="AG47" s="22">
        <f t="shared" si="74"/>
        <v>0.97680415159684475</v>
      </c>
      <c r="AH47" s="22">
        <f t="shared" si="75"/>
        <v>0.29361769776144397</v>
      </c>
      <c r="AI47" s="22">
        <f t="shared" si="76"/>
        <v>1.3993518112364858</v>
      </c>
      <c r="AJ47" s="22">
        <f t="shared" si="77"/>
        <v>-2.6288582302280261</v>
      </c>
      <c r="AK47" s="22">
        <f t="shared" si="78"/>
        <v>1.3004365594014071</v>
      </c>
      <c r="AL47" s="22">
        <f t="shared" si="79"/>
        <v>-0.32374279246319199</v>
      </c>
      <c r="AM47" s="22">
        <f t="shared" si="80"/>
        <v>3.305115437764834</v>
      </c>
      <c r="AN47" s="46">
        <v>0</v>
      </c>
      <c r="AO47" s="49">
        <v>0</v>
      </c>
      <c r="AP47" s="51">
        <v>0.5</v>
      </c>
      <c r="AQ47" s="50">
        <v>1</v>
      </c>
      <c r="AR47" s="17">
        <f t="shared" si="81"/>
        <v>0</v>
      </c>
      <c r="AS47" s="17">
        <f t="shared" si="82"/>
        <v>0</v>
      </c>
      <c r="AT47" s="17">
        <f t="shared" si="83"/>
        <v>59.664572756597352</v>
      </c>
      <c r="AU47" s="17">
        <f t="shared" si="84"/>
        <v>0</v>
      </c>
      <c r="AV47" s="17">
        <f t="shared" si="85"/>
        <v>0</v>
      </c>
      <c r="AW47" s="17">
        <f t="shared" si="86"/>
        <v>59.664572756597352</v>
      </c>
      <c r="AX47" s="14">
        <f t="shared" si="87"/>
        <v>0</v>
      </c>
      <c r="AY47" s="14">
        <f t="shared" si="88"/>
        <v>0</v>
      </c>
      <c r="AZ47" s="67">
        <f t="shared" si="89"/>
        <v>5.0125342490583433E-3</v>
      </c>
      <c r="BA47" s="21">
        <f t="shared" si="90"/>
        <v>0</v>
      </c>
      <c r="BB47" s="66">
        <v>0</v>
      </c>
      <c r="BC47" s="15">
        <f t="shared" si="91"/>
        <v>0</v>
      </c>
      <c r="BD47" s="19">
        <f t="shared" si="92"/>
        <v>0</v>
      </c>
      <c r="BE47" s="53">
        <f t="shared" si="93"/>
        <v>0</v>
      </c>
      <c r="BF47" s="61">
        <f t="shared" si="94"/>
        <v>0</v>
      </c>
      <c r="BG47" s="62">
        <f t="shared" si="95"/>
        <v>0</v>
      </c>
      <c r="BH47" s="63">
        <f t="shared" si="96"/>
        <v>7.748598908717681</v>
      </c>
      <c r="BI47" s="46">
        <f t="shared" si="97"/>
        <v>0</v>
      </c>
      <c r="BJ47" s="64" t="e">
        <f t="shared" si="98"/>
        <v>#DIV/0!</v>
      </c>
      <c r="BK47" s="66">
        <v>0</v>
      </c>
      <c r="BL47" s="66">
        <v>0</v>
      </c>
      <c r="BM47" s="66">
        <v>0</v>
      </c>
      <c r="BN47" s="10">
        <f t="shared" si="99"/>
        <v>0</v>
      </c>
      <c r="BO47" s="15">
        <f t="shared" si="100"/>
        <v>0</v>
      </c>
      <c r="BP47" s="9">
        <f t="shared" si="101"/>
        <v>0</v>
      </c>
      <c r="BQ47" s="53">
        <f t="shared" si="102"/>
        <v>0</v>
      </c>
      <c r="BR47" s="7">
        <f t="shared" si="103"/>
        <v>0</v>
      </c>
      <c r="BS47" s="62">
        <f t="shared" si="104"/>
        <v>0</v>
      </c>
      <c r="BT47" s="48">
        <f t="shared" si="105"/>
        <v>7.748598908717681</v>
      </c>
      <c r="BU47" s="46">
        <f t="shared" si="106"/>
        <v>0</v>
      </c>
      <c r="BV47" s="64" t="e">
        <f t="shared" si="107"/>
        <v>#DIV/0!</v>
      </c>
      <c r="BW47" s="16">
        <f t="shared" si="108"/>
        <v>0</v>
      </c>
      <c r="BX47" s="69">
        <f t="shared" si="109"/>
        <v>50.345893997541999</v>
      </c>
      <c r="BY47" s="66">
        <v>0</v>
      </c>
      <c r="BZ47" s="15">
        <f t="shared" si="110"/>
        <v>50.345893997541999</v>
      </c>
      <c r="CA47" s="37">
        <f t="shared" si="111"/>
        <v>50.345893997541999</v>
      </c>
      <c r="CB47" s="54">
        <f t="shared" si="112"/>
        <v>50.345893997541999</v>
      </c>
      <c r="CC47" s="26">
        <f t="shared" si="113"/>
        <v>1.5684079126960144E-2</v>
      </c>
      <c r="CD47" s="47">
        <f t="shared" si="114"/>
        <v>50.345893997541999</v>
      </c>
      <c r="CE47" s="48">
        <f t="shared" si="115"/>
        <v>7.7195357852641697</v>
      </c>
      <c r="CF47" s="65">
        <f t="shared" si="116"/>
        <v>6.5218810298991468</v>
      </c>
      <c r="CG47" t="s">
        <v>222</v>
      </c>
      <c r="CH47" s="66">
        <v>0</v>
      </c>
      <c r="CI47" s="15">
        <f t="shared" si="117"/>
        <v>46.631606118989765</v>
      </c>
      <c r="CJ47" s="37">
        <f t="shared" si="118"/>
        <v>46.631606118989765</v>
      </c>
      <c r="CK47" s="54">
        <f t="shared" si="119"/>
        <v>46.631606118989765</v>
      </c>
      <c r="CL47" s="26">
        <f t="shared" si="120"/>
        <v>7.2555789822607384E-3</v>
      </c>
      <c r="CM47" s="47">
        <f t="shared" si="121"/>
        <v>46.631606118989765</v>
      </c>
      <c r="CN47" s="48">
        <f t="shared" si="122"/>
        <v>7.7195357852641697</v>
      </c>
      <c r="CO47" s="65">
        <f t="shared" si="123"/>
        <v>6.0407267245272553</v>
      </c>
      <c r="CP47" s="70">
        <f t="shared" si="124"/>
        <v>0</v>
      </c>
      <c r="CQ47" s="1">
        <f t="shared" si="125"/>
        <v>0</v>
      </c>
    </row>
    <row r="48" spans="1:95" x14ac:dyDescent="0.2">
      <c r="A48" s="28" t="s">
        <v>160</v>
      </c>
      <c r="B48">
        <v>1</v>
      </c>
      <c r="C48">
        <v>1</v>
      </c>
      <c r="D48">
        <v>0.59368757491010704</v>
      </c>
      <c r="E48">
        <v>0.40631242508989202</v>
      </c>
      <c r="F48">
        <v>0.69209376241557397</v>
      </c>
      <c r="G48">
        <v>0.69209376241557397</v>
      </c>
      <c r="H48">
        <v>0.32010029251984901</v>
      </c>
      <c r="I48">
        <v>0.28332636857500998</v>
      </c>
      <c r="J48">
        <v>0.30115254184457302</v>
      </c>
      <c r="K48">
        <v>0.45653674085031098</v>
      </c>
      <c r="L48">
        <v>0.84843363631006097</v>
      </c>
      <c r="M48">
        <v>-2.0697774826219599</v>
      </c>
      <c r="N48" s="21">
        <v>0</v>
      </c>
      <c r="O48">
        <v>1.0182514183698199</v>
      </c>
      <c r="P48">
        <v>0.990385295828207</v>
      </c>
      <c r="Q48">
        <v>0.99942157151461297</v>
      </c>
      <c r="R48">
        <v>0.99177526275610595</v>
      </c>
      <c r="S48">
        <v>369.19000244140602</v>
      </c>
      <c r="T48" s="27">
        <f t="shared" si="64"/>
        <v>0.990385295828207</v>
      </c>
      <c r="U48" s="27">
        <f t="shared" si="65"/>
        <v>0.99942157151461297</v>
      </c>
      <c r="V48" s="39">
        <f t="shared" si="66"/>
        <v>365.64034978474837</v>
      </c>
      <c r="W48" s="38">
        <f t="shared" si="67"/>
        <v>368.97645242747382</v>
      </c>
      <c r="X48" s="44">
        <f t="shared" si="68"/>
        <v>0.9448802642444265</v>
      </c>
      <c r="Y48" s="44">
        <f t="shared" si="69"/>
        <v>0.47699872050442821</v>
      </c>
      <c r="Z48" s="22">
        <f t="shared" si="70"/>
        <v>1</v>
      </c>
      <c r="AA48" s="22">
        <f t="shared" si="71"/>
        <v>1</v>
      </c>
      <c r="AB48" s="22">
        <f t="shared" si="72"/>
        <v>1</v>
      </c>
      <c r="AC48" s="22">
        <v>1</v>
      </c>
      <c r="AD48" s="22">
        <v>1</v>
      </c>
      <c r="AE48" s="22">
        <v>1</v>
      </c>
      <c r="AF48" s="22">
        <f t="shared" si="73"/>
        <v>-0.10573411347504191</v>
      </c>
      <c r="AG48" s="22">
        <f t="shared" si="74"/>
        <v>0.97680415159684475</v>
      </c>
      <c r="AH48" s="22">
        <f t="shared" si="75"/>
        <v>0.84843363631006097</v>
      </c>
      <c r="AI48" s="22">
        <f t="shared" si="76"/>
        <v>1.9541677497851029</v>
      </c>
      <c r="AJ48" s="22">
        <f t="shared" si="77"/>
        <v>-2.6288582302280261</v>
      </c>
      <c r="AK48" s="22">
        <f t="shared" si="78"/>
        <v>1.3004365594014071</v>
      </c>
      <c r="AL48" s="22">
        <f t="shared" si="79"/>
        <v>-2.0697774826219599</v>
      </c>
      <c r="AM48" s="22">
        <f t="shared" si="80"/>
        <v>1.5590807476060662</v>
      </c>
      <c r="AN48" s="46">
        <v>1</v>
      </c>
      <c r="AO48" s="46">
        <v>0</v>
      </c>
      <c r="AP48" s="51">
        <v>1</v>
      </c>
      <c r="AQ48" s="21">
        <v>1</v>
      </c>
      <c r="AR48" s="17">
        <f t="shared" si="81"/>
        <v>14.583016489433881</v>
      </c>
      <c r="AS48" s="17">
        <f t="shared" si="82"/>
        <v>0</v>
      </c>
      <c r="AT48" s="17">
        <f t="shared" si="83"/>
        <v>5.9084618358845731</v>
      </c>
      <c r="AU48" s="17">
        <f t="shared" si="84"/>
        <v>14.583016489433881</v>
      </c>
      <c r="AV48" s="17">
        <f t="shared" si="85"/>
        <v>0</v>
      </c>
      <c r="AW48" s="17">
        <f t="shared" si="86"/>
        <v>5.9084618358845731</v>
      </c>
      <c r="AX48" s="14">
        <f t="shared" si="87"/>
        <v>1.8620223160928422E-2</v>
      </c>
      <c r="AY48" s="14">
        <f t="shared" si="88"/>
        <v>0</v>
      </c>
      <c r="AZ48" s="67">
        <f t="shared" si="89"/>
        <v>4.9638111769351027E-4</v>
      </c>
      <c r="BA48" s="21">
        <f t="shared" si="90"/>
        <v>0</v>
      </c>
      <c r="BB48" s="66">
        <v>1108</v>
      </c>
      <c r="BC48" s="15">
        <f t="shared" si="91"/>
        <v>2220.3498906017485</v>
      </c>
      <c r="BD48" s="19">
        <f t="shared" si="92"/>
        <v>1112.3498906017485</v>
      </c>
      <c r="BE48" s="53">
        <f t="shared" si="93"/>
        <v>1112.3498906017485</v>
      </c>
      <c r="BF48" s="61">
        <f t="shared" si="94"/>
        <v>5.5251007514760836E-2</v>
      </c>
      <c r="BG48" s="62">
        <f t="shared" si="95"/>
        <v>74.865115182500404</v>
      </c>
      <c r="BH48" s="63">
        <f t="shared" si="96"/>
        <v>365.64034978474837</v>
      </c>
      <c r="BI48" s="46">
        <f t="shared" si="97"/>
        <v>0.20475069347946234</v>
      </c>
      <c r="BJ48" s="64">
        <f t="shared" si="98"/>
        <v>0.49902044929491507</v>
      </c>
      <c r="BK48" s="66">
        <v>0</v>
      </c>
      <c r="BL48" s="66">
        <v>0</v>
      </c>
      <c r="BM48" s="66">
        <v>0</v>
      </c>
      <c r="BN48" s="10">
        <f t="shared" si="99"/>
        <v>0</v>
      </c>
      <c r="BO48" s="15">
        <f t="shared" si="100"/>
        <v>0</v>
      </c>
      <c r="BP48" s="9">
        <f t="shared" si="101"/>
        <v>0</v>
      </c>
      <c r="BQ48" s="53">
        <f t="shared" si="102"/>
        <v>0</v>
      </c>
      <c r="BR48" s="7">
        <f t="shared" si="103"/>
        <v>0</v>
      </c>
      <c r="BS48" s="62">
        <f t="shared" si="104"/>
        <v>0</v>
      </c>
      <c r="BT48" s="48">
        <f t="shared" si="105"/>
        <v>368.97645242747382</v>
      </c>
      <c r="BU48" s="46">
        <f t="shared" si="106"/>
        <v>0</v>
      </c>
      <c r="BV48" s="64" t="e">
        <f t="shared" si="107"/>
        <v>#DIV/0!</v>
      </c>
      <c r="BW48" s="16">
        <f t="shared" si="108"/>
        <v>1108</v>
      </c>
      <c r="BX48" s="69">
        <f t="shared" si="109"/>
        <v>2225.3355425478621</v>
      </c>
      <c r="BY48" s="66">
        <v>0</v>
      </c>
      <c r="BZ48" s="15">
        <f t="shared" si="110"/>
        <v>4.9856519461136175</v>
      </c>
      <c r="CA48" s="37">
        <f t="shared" si="111"/>
        <v>4.9856519461136175</v>
      </c>
      <c r="CB48" s="54">
        <f t="shared" si="112"/>
        <v>4.9856519461136175</v>
      </c>
      <c r="CC48" s="26">
        <f t="shared" si="113"/>
        <v>1.5531626000353969E-3</v>
      </c>
      <c r="CD48" s="47">
        <f t="shared" si="114"/>
        <v>4.9856519461136175</v>
      </c>
      <c r="CE48" s="48">
        <f t="shared" si="115"/>
        <v>365.64034978474837</v>
      </c>
      <c r="CF48" s="65">
        <f t="shared" si="116"/>
        <v>1.3635398689035986E-2</v>
      </c>
      <c r="CG48" t="s">
        <v>222</v>
      </c>
      <c r="CH48" s="66">
        <v>0</v>
      </c>
      <c r="CI48" s="15">
        <f t="shared" si="117"/>
        <v>4.617833537902726</v>
      </c>
      <c r="CJ48" s="37">
        <f t="shared" si="118"/>
        <v>4.617833537902726</v>
      </c>
      <c r="CK48" s="54">
        <f t="shared" si="119"/>
        <v>4.617833537902726</v>
      </c>
      <c r="CL48" s="26">
        <f t="shared" si="120"/>
        <v>7.1850529607946567E-4</v>
      </c>
      <c r="CM48" s="47">
        <f t="shared" si="121"/>
        <v>4.617833537902726</v>
      </c>
      <c r="CN48" s="48">
        <f t="shared" si="122"/>
        <v>365.64034978474837</v>
      </c>
      <c r="CO48" s="65">
        <f t="shared" si="123"/>
        <v>1.262944185624271E-2</v>
      </c>
      <c r="CP48" s="70">
        <f t="shared" si="124"/>
        <v>0</v>
      </c>
      <c r="CQ48" s="1">
        <f t="shared" si="125"/>
        <v>1108</v>
      </c>
    </row>
    <row r="49" spans="1:95" x14ac:dyDescent="0.2">
      <c r="A49" s="28" t="s">
        <v>249</v>
      </c>
      <c r="B49">
        <v>1</v>
      </c>
      <c r="C49">
        <v>1</v>
      </c>
      <c r="D49">
        <v>0.179784258889332</v>
      </c>
      <c r="E49">
        <v>0.82021574111066697</v>
      </c>
      <c r="F49">
        <v>0.96344854986094497</v>
      </c>
      <c r="G49">
        <v>0.96344854986094497</v>
      </c>
      <c r="H49">
        <v>2.46552444630171E-2</v>
      </c>
      <c r="I49">
        <v>0.18763058921855399</v>
      </c>
      <c r="J49">
        <v>6.8015278033125695E-2</v>
      </c>
      <c r="K49">
        <v>0.25598675940252003</v>
      </c>
      <c r="L49">
        <v>0.14928348679790401</v>
      </c>
      <c r="M49">
        <v>1.16718193103888</v>
      </c>
      <c r="N49" s="21">
        <v>0</v>
      </c>
      <c r="O49">
        <v>1.0014462381700799</v>
      </c>
      <c r="P49">
        <v>0.99706056725610104</v>
      </c>
      <c r="Q49">
        <v>1.00294528752645</v>
      </c>
      <c r="R49">
        <v>0.99640116788719102</v>
      </c>
      <c r="S49">
        <v>112.75</v>
      </c>
      <c r="T49" s="27">
        <f t="shared" si="64"/>
        <v>0.99706056725610104</v>
      </c>
      <c r="U49" s="27">
        <f t="shared" si="65"/>
        <v>1.00294528752645</v>
      </c>
      <c r="V49" s="39">
        <f t="shared" si="66"/>
        <v>112.41857895812539</v>
      </c>
      <c r="W49" s="38">
        <f t="shared" si="67"/>
        <v>113.08208116860723</v>
      </c>
      <c r="X49" s="44">
        <f t="shared" si="68"/>
        <v>1.1587530966143686</v>
      </c>
      <c r="Y49" s="44">
        <f t="shared" si="69"/>
        <v>0.37756703281834841</v>
      </c>
      <c r="Z49" s="22">
        <f t="shared" si="70"/>
        <v>1</v>
      </c>
      <c r="AA49" s="22">
        <f t="shared" si="71"/>
        <v>1</v>
      </c>
      <c r="AB49" s="22">
        <f t="shared" si="72"/>
        <v>1</v>
      </c>
      <c r="AC49" s="22">
        <v>1</v>
      </c>
      <c r="AD49" s="22">
        <v>1</v>
      </c>
      <c r="AE49" s="22">
        <v>1</v>
      </c>
      <c r="AF49" s="22">
        <f t="shared" si="73"/>
        <v>-0.10573411347504191</v>
      </c>
      <c r="AG49" s="22">
        <f t="shared" si="74"/>
        <v>0.97680415159684475</v>
      </c>
      <c r="AH49" s="22">
        <f t="shared" si="75"/>
        <v>0.14928348679790401</v>
      </c>
      <c r="AI49" s="22">
        <f t="shared" si="76"/>
        <v>1.2550176002729461</v>
      </c>
      <c r="AJ49" s="22">
        <f t="shared" si="77"/>
        <v>-2.6288582302280261</v>
      </c>
      <c r="AK49" s="22">
        <f t="shared" si="78"/>
        <v>1.3004365594014071</v>
      </c>
      <c r="AL49" s="22">
        <f t="shared" si="79"/>
        <v>1.16718193103888</v>
      </c>
      <c r="AM49" s="22">
        <f t="shared" si="80"/>
        <v>4.7960401612669061</v>
      </c>
      <c r="AN49" s="46">
        <v>0</v>
      </c>
      <c r="AO49" s="49">
        <v>0</v>
      </c>
      <c r="AP49" s="51">
        <v>0.5</v>
      </c>
      <c r="AQ49" s="50">
        <v>1</v>
      </c>
      <c r="AR49" s="17">
        <f t="shared" si="81"/>
        <v>0</v>
      </c>
      <c r="AS49" s="17">
        <f t="shared" si="82"/>
        <v>0</v>
      </c>
      <c r="AT49" s="17">
        <f t="shared" si="83"/>
        <v>264.54603025761486</v>
      </c>
      <c r="AU49" s="17">
        <f t="shared" si="84"/>
        <v>0</v>
      </c>
      <c r="AV49" s="17">
        <f t="shared" si="85"/>
        <v>0</v>
      </c>
      <c r="AW49" s="17">
        <f t="shared" si="86"/>
        <v>264.54603025761486</v>
      </c>
      <c r="AX49" s="14">
        <f t="shared" si="87"/>
        <v>0</v>
      </c>
      <c r="AY49" s="14">
        <f t="shared" si="88"/>
        <v>0</v>
      </c>
      <c r="AZ49" s="67">
        <f t="shared" si="89"/>
        <v>2.2225015211763045E-2</v>
      </c>
      <c r="BA49" s="21">
        <f t="shared" si="90"/>
        <v>0</v>
      </c>
      <c r="BB49" s="66">
        <v>0</v>
      </c>
      <c r="BC49" s="15">
        <f t="shared" si="91"/>
        <v>0</v>
      </c>
      <c r="BD49" s="19">
        <f t="shared" si="92"/>
        <v>0</v>
      </c>
      <c r="BE49" s="53">
        <f t="shared" si="93"/>
        <v>0</v>
      </c>
      <c r="BF49" s="61">
        <f t="shared" si="94"/>
        <v>0</v>
      </c>
      <c r="BG49" s="62">
        <f t="shared" si="95"/>
        <v>0</v>
      </c>
      <c r="BH49" s="63">
        <f t="shared" si="96"/>
        <v>113.08208116860723</v>
      </c>
      <c r="BI49" s="46">
        <f t="shared" si="97"/>
        <v>0</v>
      </c>
      <c r="BJ49" s="64" t="e">
        <f t="shared" si="98"/>
        <v>#DIV/0!</v>
      </c>
      <c r="BK49" s="66">
        <v>0</v>
      </c>
      <c r="BL49" s="66">
        <v>0</v>
      </c>
      <c r="BM49" s="66">
        <v>0</v>
      </c>
      <c r="BN49" s="10">
        <f t="shared" si="99"/>
        <v>0</v>
      </c>
      <c r="BO49" s="15">
        <f t="shared" si="100"/>
        <v>0</v>
      </c>
      <c r="BP49" s="9">
        <f t="shared" si="101"/>
        <v>0</v>
      </c>
      <c r="BQ49" s="53">
        <f t="shared" si="102"/>
        <v>0</v>
      </c>
      <c r="BR49" s="7">
        <f t="shared" si="103"/>
        <v>0</v>
      </c>
      <c r="BS49" s="62">
        <f t="shared" si="104"/>
        <v>0</v>
      </c>
      <c r="BT49" s="48">
        <f t="shared" si="105"/>
        <v>113.08208116860723</v>
      </c>
      <c r="BU49" s="46">
        <f t="shared" si="106"/>
        <v>0</v>
      </c>
      <c r="BV49" s="64" t="e">
        <f t="shared" si="107"/>
        <v>#DIV/0!</v>
      </c>
      <c r="BW49" s="16">
        <f t="shared" si="108"/>
        <v>226</v>
      </c>
      <c r="BX49" s="69">
        <f t="shared" si="109"/>
        <v>223.22805278694804</v>
      </c>
      <c r="BY49" s="66">
        <v>226</v>
      </c>
      <c r="BZ49" s="15">
        <f t="shared" si="110"/>
        <v>223.22805278694804</v>
      </c>
      <c r="CA49" s="37">
        <f t="shared" si="111"/>
        <v>-2.7719472130519591</v>
      </c>
      <c r="CB49" s="54">
        <f t="shared" si="112"/>
        <v>-2.7719472130519591</v>
      </c>
      <c r="CC49" s="26">
        <f t="shared" si="113"/>
        <v>-8.6353495733706E-4</v>
      </c>
      <c r="CD49" s="47">
        <f t="shared" si="114"/>
        <v>-2.7719472130519591</v>
      </c>
      <c r="CE49" s="48">
        <f t="shared" si="115"/>
        <v>113.08208116860723</v>
      </c>
      <c r="CF49" s="65">
        <f t="shared" si="116"/>
        <v>-2.4512700725050688E-2</v>
      </c>
      <c r="CG49" t="s">
        <v>222</v>
      </c>
      <c r="CH49" s="66">
        <v>0</v>
      </c>
      <c r="CI49" s="15">
        <f t="shared" si="117"/>
        <v>206.7593165150316</v>
      </c>
      <c r="CJ49" s="37">
        <f t="shared" si="118"/>
        <v>206.7593165150316</v>
      </c>
      <c r="CK49" s="54">
        <f t="shared" si="119"/>
        <v>206.7593165150316</v>
      </c>
      <c r="CL49" s="26">
        <f t="shared" si="120"/>
        <v>3.2170424228260712E-2</v>
      </c>
      <c r="CM49" s="47">
        <f t="shared" si="121"/>
        <v>206.7593165150316</v>
      </c>
      <c r="CN49" s="48">
        <f t="shared" si="122"/>
        <v>113.08208116860723</v>
      </c>
      <c r="CO49" s="65">
        <f t="shared" si="123"/>
        <v>1.8284003475913224</v>
      </c>
      <c r="CP49" s="70">
        <f t="shared" si="124"/>
        <v>0</v>
      </c>
      <c r="CQ49" s="1">
        <f t="shared" si="125"/>
        <v>452</v>
      </c>
    </row>
    <row r="50" spans="1:95" x14ac:dyDescent="0.2">
      <c r="A50" s="28" t="s">
        <v>158</v>
      </c>
      <c r="B50">
        <v>0</v>
      </c>
      <c r="C50">
        <v>0</v>
      </c>
      <c r="D50">
        <v>0.40691170595285597</v>
      </c>
      <c r="E50">
        <v>0.59308829404714303</v>
      </c>
      <c r="F50">
        <v>0.501787842669845</v>
      </c>
      <c r="G50">
        <v>0.501787842669845</v>
      </c>
      <c r="H50">
        <v>0.72210614291684005</v>
      </c>
      <c r="I50">
        <v>0.71876305892185499</v>
      </c>
      <c r="J50">
        <v>0.720432661772889</v>
      </c>
      <c r="K50">
        <v>0.60125231903079801</v>
      </c>
      <c r="L50">
        <v>0.41318828185090201</v>
      </c>
      <c r="M50">
        <v>-0.191436604108987</v>
      </c>
      <c r="N50" s="21">
        <v>0</v>
      </c>
      <c r="O50">
        <v>1</v>
      </c>
      <c r="P50">
        <v>0.97667121905508203</v>
      </c>
      <c r="Q50">
        <v>1.0286105470912199</v>
      </c>
      <c r="R50">
        <v>0.98584284849841097</v>
      </c>
      <c r="S50">
        <v>50.31</v>
      </c>
      <c r="T50" s="27">
        <f t="shared" si="64"/>
        <v>0.98584284849841097</v>
      </c>
      <c r="U50" s="27">
        <f t="shared" si="65"/>
        <v>1.0286105470912199</v>
      </c>
      <c r="V50" s="39">
        <f t="shared" si="66"/>
        <v>49.597753707955057</v>
      </c>
      <c r="W50" s="38">
        <f t="shared" si="67"/>
        <v>51.749396624159274</v>
      </c>
      <c r="X50" s="44">
        <f t="shared" si="68"/>
        <v>1.0413914120561523</v>
      </c>
      <c r="Y50" s="44">
        <f t="shared" si="69"/>
        <v>0.59614879627641837</v>
      </c>
      <c r="Z50" s="22">
        <f t="shared" si="70"/>
        <v>1</v>
      </c>
      <c r="AA50" s="22">
        <f t="shared" si="71"/>
        <v>1</v>
      </c>
      <c r="AB50" s="22">
        <f t="shared" si="72"/>
        <v>1</v>
      </c>
      <c r="AC50" s="22">
        <v>1</v>
      </c>
      <c r="AD50" s="22">
        <v>1</v>
      </c>
      <c r="AE50" s="22">
        <v>1</v>
      </c>
      <c r="AF50" s="22">
        <f t="shared" si="73"/>
        <v>-0.10573411347504191</v>
      </c>
      <c r="AG50" s="22">
        <f t="shared" si="74"/>
        <v>0.97680415159684475</v>
      </c>
      <c r="AH50" s="22">
        <f t="shared" si="75"/>
        <v>0.41318828185090201</v>
      </c>
      <c r="AI50" s="22">
        <f t="shared" si="76"/>
        <v>1.5189223953259439</v>
      </c>
      <c r="AJ50" s="22">
        <f t="shared" si="77"/>
        <v>-2.6288582302280261</v>
      </c>
      <c r="AK50" s="22">
        <f t="shared" si="78"/>
        <v>1.3004365594014071</v>
      </c>
      <c r="AL50" s="22">
        <f t="shared" si="79"/>
        <v>-0.191436604108987</v>
      </c>
      <c r="AM50" s="22">
        <f t="shared" si="80"/>
        <v>3.4374216261190389</v>
      </c>
      <c r="AN50" s="46">
        <v>1</v>
      </c>
      <c r="AO50" s="46">
        <v>0</v>
      </c>
      <c r="AP50" s="51">
        <v>1</v>
      </c>
      <c r="AQ50" s="21">
        <v>1</v>
      </c>
      <c r="AR50" s="17">
        <f t="shared" si="81"/>
        <v>5.3228268869925657</v>
      </c>
      <c r="AS50" s="17">
        <f t="shared" si="82"/>
        <v>0</v>
      </c>
      <c r="AT50" s="17">
        <f t="shared" si="83"/>
        <v>139.61472325829229</v>
      </c>
      <c r="AU50" s="17">
        <f t="shared" si="84"/>
        <v>5.3228268869925657</v>
      </c>
      <c r="AV50" s="17">
        <f t="shared" si="85"/>
        <v>0</v>
      </c>
      <c r="AW50" s="17">
        <f t="shared" si="86"/>
        <v>139.61472325829229</v>
      </c>
      <c r="AX50" s="14">
        <f t="shared" si="87"/>
        <v>6.796414483560601E-3</v>
      </c>
      <c r="AY50" s="14">
        <f t="shared" si="88"/>
        <v>0</v>
      </c>
      <c r="AZ50" s="67">
        <f t="shared" si="89"/>
        <v>1.1729298470969277E-2</v>
      </c>
      <c r="BA50" s="21">
        <f t="shared" si="90"/>
        <v>0</v>
      </c>
      <c r="BB50" s="66">
        <v>1258</v>
      </c>
      <c r="BC50" s="15">
        <f t="shared" si="91"/>
        <v>810.43164867770031</v>
      </c>
      <c r="BD50" s="19">
        <f t="shared" si="92"/>
        <v>-447.56835132229969</v>
      </c>
      <c r="BE50" s="53">
        <f t="shared" si="93"/>
        <v>0</v>
      </c>
      <c r="BF50" s="61">
        <f t="shared" si="94"/>
        <v>0</v>
      </c>
      <c r="BG50" s="62">
        <f t="shared" si="95"/>
        <v>0</v>
      </c>
      <c r="BH50" s="63">
        <f t="shared" si="96"/>
        <v>51.749396624159274</v>
      </c>
      <c r="BI50" s="46">
        <f t="shared" si="97"/>
        <v>0</v>
      </c>
      <c r="BJ50" s="64">
        <f t="shared" si="98"/>
        <v>1.5522592214316309</v>
      </c>
      <c r="BK50" s="66">
        <v>0</v>
      </c>
      <c r="BL50" s="66">
        <v>0</v>
      </c>
      <c r="BM50" s="66">
        <v>0</v>
      </c>
      <c r="BN50" s="10">
        <f t="shared" si="99"/>
        <v>0</v>
      </c>
      <c r="BO50" s="15">
        <f t="shared" si="100"/>
        <v>0</v>
      </c>
      <c r="BP50" s="9">
        <f t="shared" si="101"/>
        <v>0</v>
      </c>
      <c r="BQ50" s="53">
        <f t="shared" si="102"/>
        <v>0</v>
      </c>
      <c r="BR50" s="7">
        <f t="shared" si="103"/>
        <v>0</v>
      </c>
      <c r="BS50" s="62">
        <f t="shared" si="104"/>
        <v>0</v>
      </c>
      <c r="BT50" s="48">
        <f t="shared" si="105"/>
        <v>51.749396624159274</v>
      </c>
      <c r="BU50" s="46">
        <f t="shared" si="106"/>
        <v>0</v>
      </c>
      <c r="BV50" s="64" t="e">
        <f t="shared" si="107"/>
        <v>#DIV/0!</v>
      </c>
      <c r="BW50" s="16">
        <f t="shared" si="108"/>
        <v>1308</v>
      </c>
      <c r="BX50" s="69">
        <f t="shared" si="109"/>
        <v>928.2407225201157</v>
      </c>
      <c r="BY50" s="66">
        <v>50</v>
      </c>
      <c r="BZ50" s="15">
        <f t="shared" si="110"/>
        <v>117.80907384241542</v>
      </c>
      <c r="CA50" s="37">
        <f t="shared" si="111"/>
        <v>67.809073842415415</v>
      </c>
      <c r="CB50" s="54">
        <f t="shared" si="112"/>
        <v>67.809073842415415</v>
      </c>
      <c r="CC50" s="26">
        <f t="shared" si="113"/>
        <v>2.1124322069288319E-2</v>
      </c>
      <c r="CD50" s="47">
        <f t="shared" si="114"/>
        <v>67.809073842415415</v>
      </c>
      <c r="CE50" s="48">
        <f t="shared" si="115"/>
        <v>49.597753707955057</v>
      </c>
      <c r="CF50" s="65">
        <f t="shared" si="116"/>
        <v>1.3671803413052437</v>
      </c>
      <c r="CG50" t="s">
        <v>222</v>
      </c>
      <c r="CH50" s="66">
        <v>0</v>
      </c>
      <c r="CI50" s="15">
        <f t="shared" si="117"/>
        <v>109.11766367542718</v>
      </c>
      <c r="CJ50" s="37">
        <f t="shared" si="118"/>
        <v>109.11766367542718</v>
      </c>
      <c r="CK50" s="54">
        <f t="shared" si="119"/>
        <v>109.11766367542718</v>
      </c>
      <c r="CL50" s="26">
        <f t="shared" si="120"/>
        <v>1.6978008973926744E-2</v>
      </c>
      <c r="CM50" s="47">
        <f t="shared" si="121"/>
        <v>109.11766367542718</v>
      </c>
      <c r="CN50" s="48">
        <f t="shared" si="122"/>
        <v>49.597753707955057</v>
      </c>
      <c r="CO50" s="65">
        <f t="shared" si="123"/>
        <v>2.2000525329824692</v>
      </c>
      <c r="CP50" s="70">
        <f t="shared" si="124"/>
        <v>0</v>
      </c>
      <c r="CQ50" s="1">
        <f t="shared" si="125"/>
        <v>1358</v>
      </c>
    </row>
    <row r="51" spans="1:95" x14ac:dyDescent="0.2">
      <c r="A51" s="28" t="s">
        <v>204</v>
      </c>
      <c r="B51">
        <v>0</v>
      </c>
      <c r="C51">
        <v>0</v>
      </c>
      <c r="D51">
        <v>0.23132241310427401</v>
      </c>
      <c r="E51">
        <v>0.76867758689572496</v>
      </c>
      <c r="F51">
        <v>0.105577689243027</v>
      </c>
      <c r="G51">
        <v>0.105577689243027</v>
      </c>
      <c r="H51">
        <v>0.47764312578353502</v>
      </c>
      <c r="I51">
        <v>0.70142081069786799</v>
      </c>
      <c r="J51">
        <v>0.57881674864446597</v>
      </c>
      <c r="K51">
        <v>0.24720464157666</v>
      </c>
      <c r="L51">
        <v>0.77140064277641596</v>
      </c>
      <c r="M51">
        <v>1.0224017333698301</v>
      </c>
      <c r="N51" s="21">
        <v>0</v>
      </c>
      <c r="O51">
        <v>0.99460604685915899</v>
      </c>
      <c r="P51">
        <v>0.99694176699230896</v>
      </c>
      <c r="Q51">
        <v>1.0121359689620599</v>
      </c>
      <c r="R51">
        <v>1</v>
      </c>
      <c r="S51">
        <v>4.5</v>
      </c>
      <c r="T51" s="27">
        <f t="shared" si="64"/>
        <v>1</v>
      </c>
      <c r="U51" s="27">
        <f t="shared" si="65"/>
        <v>1.0121359689620599</v>
      </c>
      <c r="V51" s="39">
        <f t="shared" si="66"/>
        <v>4.5</v>
      </c>
      <c r="W51" s="38">
        <f t="shared" si="67"/>
        <v>4.5546118603292696</v>
      </c>
      <c r="X51" s="44">
        <f t="shared" si="68"/>
        <v>1.1321222130470689</v>
      </c>
      <c r="Y51" s="44">
        <f t="shared" si="69"/>
        <v>0.34965187404183673</v>
      </c>
      <c r="Z51" s="22">
        <f t="shared" si="70"/>
        <v>1</v>
      </c>
      <c r="AA51" s="22">
        <f t="shared" si="71"/>
        <v>1</v>
      </c>
      <c r="AB51" s="22">
        <f t="shared" si="72"/>
        <v>1</v>
      </c>
      <c r="AC51" s="22">
        <v>1</v>
      </c>
      <c r="AD51" s="22">
        <v>1</v>
      </c>
      <c r="AE51" s="22">
        <v>1</v>
      </c>
      <c r="AF51" s="22">
        <f t="shared" si="73"/>
        <v>-0.10573411347504191</v>
      </c>
      <c r="AG51" s="22">
        <f t="shared" si="74"/>
        <v>0.97680415159684475</v>
      </c>
      <c r="AH51" s="22">
        <f t="shared" si="75"/>
        <v>0.77140064277641596</v>
      </c>
      <c r="AI51" s="22">
        <f t="shared" si="76"/>
        <v>1.8771347562514578</v>
      </c>
      <c r="AJ51" s="22">
        <f t="shared" si="77"/>
        <v>-2.6288582302280261</v>
      </c>
      <c r="AK51" s="22">
        <f t="shared" si="78"/>
        <v>1.3004365594014071</v>
      </c>
      <c r="AL51" s="22">
        <f t="shared" si="79"/>
        <v>1.0224017333698301</v>
      </c>
      <c r="AM51" s="22">
        <f t="shared" si="80"/>
        <v>4.6512599635978562</v>
      </c>
      <c r="AN51" s="46">
        <v>0</v>
      </c>
      <c r="AO51" s="49">
        <v>0</v>
      </c>
      <c r="AP51" s="51">
        <v>0.5</v>
      </c>
      <c r="AQ51" s="50">
        <v>1</v>
      </c>
      <c r="AR51" s="17">
        <f t="shared" si="81"/>
        <v>0</v>
      </c>
      <c r="AS51" s="17">
        <f t="shared" si="82"/>
        <v>0</v>
      </c>
      <c r="AT51" s="17">
        <f t="shared" si="83"/>
        <v>234.01972125621595</v>
      </c>
      <c r="AU51" s="17">
        <f t="shared" si="84"/>
        <v>0</v>
      </c>
      <c r="AV51" s="17">
        <f t="shared" si="85"/>
        <v>0</v>
      </c>
      <c r="AW51" s="17">
        <f t="shared" si="86"/>
        <v>234.01972125621595</v>
      </c>
      <c r="AX51" s="14">
        <f t="shared" si="87"/>
        <v>0</v>
      </c>
      <c r="AY51" s="14">
        <f t="shared" si="88"/>
        <v>0</v>
      </c>
      <c r="AZ51" s="67">
        <f t="shared" si="89"/>
        <v>1.9660441926522675E-2</v>
      </c>
      <c r="BA51" s="21">
        <f t="shared" si="90"/>
        <v>0</v>
      </c>
      <c r="BB51" s="66">
        <v>0</v>
      </c>
      <c r="BC51" s="15">
        <f t="shared" si="91"/>
        <v>0</v>
      </c>
      <c r="BD51" s="19">
        <f t="shared" si="92"/>
        <v>0</v>
      </c>
      <c r="BE51" s="53">
        <f t="shared" si="93"/>
        <v>0</v>
      </c>
      <c r="BF51" s="61">
        <f t="shared" si="94"/>
        <v>0</v>
      </c>
      <c r="BG51" s="62">
        <f t="shared" si="95"/>
        <v>0</v>
      </c>
      <c r="BH51" s="63">
        <f t="shared" si="96"/>
        <v>4.5546118603292696</v>
      </c>
      <c r="BI51" s="46">
        <f t="shared" si="97"/>
        <v>0</v>
      </c>
      <c r="BJ51" s="64" t="e">
        <f t="shared" si="98"/>
        <v>#DIV/0!</v>
      </c>
      <c r="BK51" s="66">
        <v>0</v>
      </c>
      <c r="BL51" s="66">
        <v>0</v>
      </c>
      <c r="BM51" s="66">
        <v>0</v>
      </c>
      <c r="BN51" s="10">
        <f t="shared" si="99"/>
        <v>0</v>
      </c>
      <c r="BO51" s="15">
        <f t="shared" si="100"/>
        <v>0</v>
      </c>
      <c r="BP51" s="9">
        <f t="shared" si="101"/>
        <v>0</v>
      </c>
      <c r="BQ51" s="53">
        <f t="shared" si="102"/>
        <v>0</v>
      </c>
      <c r="BR51" s="7">
        <f t="shared" si="103"/>
        <v>0</v>
      </c>
      <c r="BS51" s="62">
        <f t="shared" si="104"/>
        <v>0</v>
      </c>
      <c r="BT51" s="48">
        <f t="shared" si="105"/>
        <v>4.5546118603292696</v>
      </c>
      <c r="BU51" s="46">
        <f t="shared" si="106"/>
        <v>0</v>
      </c>
      <c r="BV51" s="64" t="e">
        <f t="shared" si="107"/>
        <v>#DIV/0!</v>
      </c>
      <c r="BW51" s="16">
        <f t="shared" si="108"/>
        <v>86</v>
      </c>
      <c r="BX51" s="69">
        <f t="shared" si="109"/>
        <v>197.46947870999375</v>
      </c>
      <c r="BY51" s="66">
        <v>86</v>
      </c>
      <c r="BZ51" s="15">
        <f t="shared" si="110"/>
        <v>197.46947870999375</v>
      </c>
      <c r="CA51" s="37">
        <f t="shared" si="111"/>
        <v>111.46947870999375</v>
      </c>
      <c r="CB51" s="54">
        <f t="shared" si="112"/>
        <v>111.46947870999375</v>
      </c>
      <c r="CC51" s="26">
        <f t="shared" si="113"/>
        <v>3.4725694302178783E-2</v>
      </c>
      <c r="CD51" s="47">
        <f t="shared" si="114"/>
        <v>111.46947870999375</v>
      </c>
      <c r="CE51" s="48">
        <f t="shared" si="115"/>
        <v>4.5</v>
      </c>
      <c r="CF51" s="65">
        <f t="shared" si="116"/>
        <v>24.7709952688875</v>
      </c>
      <c r="CG51" t="s">
        <v>222</v>
      </c>
      <c r="CH51" s="66">
        <v>0</v>
      </c>
      <c r="CI51" s="15">
        <f t="shared" si="117"/>
        <v>182.90109124244046</v>
      </c>
      <c r="CJ51" s="37">
        <f t="shared" si="118"/>
        <v>182.90109124244046</v>
      </c>
      <c r="CK51" s="54">
        <f t="shared" si="119"/>
        <v>182.90109124244046</v>
      </c>
      <c r="CL51" s="26">
        <f t="shared" si="120"/>
        <v>2.8458237317946236E-2</v>
      </c>
      <c r="CM51" s="47">
        <f t="shared" si="121"/>
        <v>182.90109124244046</v>
      </c>
      <c r="CN51" s="48">
        <f t="shared" si="122"/>
        <v>4.5</v>
      </c>
      <c r="CO51" s="65">
        <f t="shared" si="123"/>
        <v>40.644686942764544</v>
      </c>
      <c r="CP51" s="70">
        <f t="shared" si="124"/>
        <v>0</v>
      </c>
      <c r="CQ51" s="1">
        <f t="shared" si="125"/>
        <v>172</v>
      </c>
    </row>
    <row r="52" spans="1:95" x14ac:dyDescent="0.2">
      <c r="A52" s="28" t="s">
        <v>156</v>
      </c>
      <c r="B52">
        <v>1</v>
      </c>
      <c r="C52">
        <v>1</v>
      </c>
      <c r="D52">
        <v>0.76867758689572496</v>
      </c>
      <c r="E52">
        <v>0.23132241310427401</v>
      </c>
      <c r="F52">
        <v>0.83273738577671796</v>
      </c>
      <c r="G52">
        <v>0.83273738577671796</v>
      </c>
      <c r="H52">
        <v>0.54993731717509398</v>
      </c>
      <c r="I52">
        <v>0.65858754701211797</v>
      </c>
      <c r="J52">
        <v>0.60181547730909202</v>
      </c>
      <c r="K52">
        <v>0.707922486783928</v>
      </c>
      <c r="L52">
        <v>0.581175745988179</v>
      </c>
      <c r="M52">
        <v>-2.0460163681556698</v>
      </c>
      <c r="N52" s="21">
        <v>0</v>
      </c>
      <c r="O52">
        <v>1.0265128988269601</v>
      </c>
      <c r="P52">
        <v>0.989377891364984</v>
      </c>
      <c r="Q52">
        <v>1.00669172702497</v>
      </c>
      <c r="R52">
        <v>0.99040881680958603</v>
      </c>
      <c r="S52">
        <v>234.19000244140599</v>
      </c>
      <c r="T52" s="27">
        <f t="shared" si="64"/>
        <v>0.989377891364984</v>
      </c>
      <c r="U52" s="27">
        <f t="shared" si="65"/>
        <v>1.00669172702497</v>
      </c>
      <c r="V52" s="39">
        <f t="shared" si="66"/>
        <v>231.70241079423872</v>
      </c>
      <c r="W52" s="38">
        <f t="shared" si="67"/>
        <v>235.75713800972093</v>
      </c>
      <c r="X52" s="44">
        <f t="shared" si="68"/>
        <v>0.85445912469033858</v>
      </c>
      <c r="Y52" s="44">
        <f t="shared" si="69"/>
        <v>0.70748788381848471</v>
      </c>
      <c r="Z52" s="22">
        <f t="shared" si="70"/>
        <v>1</v>
      </c>
      <c r="AA52" s="22">
        <f t="shared" si="71"/>
        <v>1</v>
      </c>
      <c r="AB52" s="22">
        <f t="shared" si="72"/>
        <v>1</v>
      </c>
      <c r="AC52" s="22">
        <v>1</v>
      </c>
      <c r="AD52" s="22">
        <v>1</v>
      </c>
      <c r="AE52" s="22">
        <v>1</v>
      </c>
      <c r="AF52" s="22">
        <f t="shared" si="73"/>
        <v>-0.10573411347504191</v>
      </c>
      <c r="AG52" s="22">
        <f t="shared" si="74"/>
        <v>0.97680415159684475</v>
      </c>
      <c r="AH52" s="22">
        <f t="shared" si="75"/>
        <v>0.581175745988179</v>
      </c>
      <c r="AI52" s="22">
        <f t="shared" si="76"/>
        <v>1.686909859463221</v>
      </c>
      <c r="AJ52" s="22">
        <f t="shared" si="77"/>
        <v>-2.6288582302280261</v>
      </c>
      <c r="AK52" s="22">
        <f t="shared" si="78"/>
        <v>1.3004365594014071</v>
      </c>
      <c r="AL52" s="22">
        <f t="shared" si="79"/>
        <v>-2.0460163681556698</v>
      </c>
      <c r="AM52" s="22">
        <f t="shared" si="80"/>
        <v>1.5828418620723563</v>
      </c>
      <c r="AN52" s="46">
        <v>1</v>
      </c>
      <c r="AO52" s="46">
        <v>1</v>
      </c>
      <c r="AP52" s="51">
        <v>1</v>
      </c>
      <c r="AQ52" s="21">
        <v>1</v>
      </c>
      <c r="AR52" s="17">
        <f t="shared" si="81"/>
        <v>8.0978085748569111</v>
      </c>
      <c r="AS52" s="17">
        <f t="shared" si="82"/>
        <v>8.0978085748569111</v>
      </c>
      <c r="AT52" s="17">
        <f t="shared" si="83"/>
        <v>6.2769708360704524</v>
      </c>
      <c r="AU52" s="17">
        <f t="shared" si="84"/>
        <v>8.0978085748569111</v>
      </c>
      <c r="AV52" s="17">
        <f t="shared" si="85"/>
        <v>8.0978085748569111</v>
      </c>
      <c r="AW52" s="17">
        <f t="shared" si="86"/>
        <v>6.2769708360704524</v>
      </c>
      <c r="AX52" s="14">
        <f t="shared" si="87"/>
        <v>1.0339630548149294E-2</v>
      </c>
      <c r="AY52" s="14">
        <f t="shared" si="88"/>
        <v>9.5153280462370402E-3</v>
      </c>
      <c r="AZ52" s="67">
        <f t="shared" si="89"/>
        <v>5.2734025976352065E-4</v>
      </c>
      <c r="BA52" s="21">
        <f t="shared" si="90"/>
        <v>0</v>
      </c>
      <c r="BB52" s="66">
        <v>468</v>
      </c>
      <c r="BC52" s="15">
        <f t="shared" si="91"/>
        <v>1232.9389050835143</v>
      </c>
      <c r="BD52" s="19">
        <f t="shared" si="92"/>
        <v>764.93890508351433</v>
      </c>
      <c r="BE52" s="53">
        <f t="shared" si="93"/>
        <v>764.93890508351433</v>
      </c>
      <c r="BF52" s="61">
        <f t="shared" si="94"/>
        <v>3.7994920078824108E-2</v>
      </c>
      <c r="BG52" s="62">
        <f t="shared" si="95"/>
        <v>51.483116706806307</v>
      </c>
      <c r="BH52" s="63">
        <f t="shared" si="96"/>
        <v>231.70241079423872</v>
      </c>
      <c r="BI52" s="46">
        <f t="shared" si="97"/>
        <v>0.22219499801633671</v>
      </c>
      <c r="BJ52" s="64">
        <f t="shared" si="98"/>
        <v>0.37958085195494706</v>
      </c>
      <c r="BK52" s="66">
        <v>0</v>
      </c>
      <c r="BL52" s="66">
        <v>937</v>
      </c>
      <c r="BM52" s="66">
        <v>0</v>
      </c>
      <c r="BN52" s="10">
        <f t="shared" si="99"/>
        <v>937</v>
      </c>
      <c r="BO52" s="15">
        <f t="shared" si="100"/>
        <v>1688.1333793390058</v>
      </c>
      <c r="BP52" s="9">
        <f t="shared" si="101"/>
        <v>751.13337933900584</v>
      </c>
      <c r="BQ52" s="53">
        <f t="shared" si="102"/>
        <v>751.13337933900584</v>
      </c>
      <c r="BR52" s="7">
        <f t="shared" si="103"/>
        <v>1.1833127743577924E-2</v>
      </c>
      <c r="BS52" s="62">
        <f t="shared" si="104"/>
        <v>57.236838895686361</v>
      </c>
      <c r="BT52" s="48">
        <f t="shared" si="105"/>
        <v>231.70241079423872</v>
      </c>
      <c r="BU52" s="46">
        <f t="shared" si="106"/>
        <v>0.24702737748600739</v>
      </c>
      <c r="BV52" s="64">
        <f t="shared" si="107"/>
        <v>0.55505092871683248</v>
      </c>
      <c r="BW52" s="16">
        <f t="shared" si="108"/>
        <v>1405</v>
      </c>
      <c r="BX52" s="69">
        <f t="shared" si="109"/>
        <v>2926.3688899915851</v>
      </c>
      <c r="BY52" s="66">
        <v>0</v>
      </c>
      <c r="BZ52" s="15">
        <f t="shared" si="110"/>
        <v>5.2966055690648011</v>
      </c>
      <c r="CA52" s="37">
        <f t="shared" si="111"/>
        <v>5.2966055690648011</v>
      </c>
      <c r="CB52" s="54">
        <f t="shared" si="112"/>
        <v>5.2966055690648011</v>
      </c>
      <c r="CC52" s="26">
        <f t="shared" si="113"/>
        <v>1.6500328875591302E-3</v>
      </c>
      <c r="CD52" s="47">
        <f t="shared" si="114"/>
        <v>5.2966055690648011</v>
      </c>
      <c r="CE52" s="48">
        <f t="shared" si="115"/>
        <v>231.70241079423872</v>
      </c>
      <c r="CF52" s="65">
        <f t="shared" si="116"/>
        <v>2.2859518599348563E-2</v>
      </c>
      <c r="CG52" t="s">
        <v>222</v>
      </c>
      <c r="CH52" s="66">
        <v>247</v>
      </c>
      <c r="CI52" s="15">
        <f t="shared" si="117"/>
        <v>4.9058464365800329</v>
      </c>
      <c r="CJ52" s="37">
        <f t="shared" si="118"/>
        <v>-242.09415356341998</v>
      </c>
      <c r="CK52" s="54">
        <f t="shared" si="119"/>
        <v>-242.09415356341998</v>
      </c>
      <c r="CL52" s="26">
        <f t="shared" si="120"/>
        <v>-3.766829836057569E-2</v>
      </c>
      <c r="CM52" s="47">
        <f t="shared" si="121"/>
        <v>-242.09415356341995</v>
      </c>
      <c r="CN52" s="48">
        <f t="shared" si="122"/>
        <v>231.70241079423872</v>
      </c>
      <c r="CO52" s="65">
        <f t="shared" si="123"/>
        <v>-1.044849523721225</v>
      </c>
      <c r="CP52" s="70">
        <f t="shared" si="124"/>
        <v>0</v>
      </c>
      <c r="CQ52" s="1">
        <f t="shared" si="125"/>
        <v>1405</v>
      </c>
    </row>
    <row r="53" spans="1:95" x14ac:dyDescent="0.2">
      <c r="A53" s="28" t="s">
        <v>116</v>
      </c>
      <c r="B53">
        <v>0</v>
      </c>
      <c r="C53">
        <v>0</v>
      </c>
      <c r="D53">
        <v>0.19328922495274101</v>
      </c>
      <c r="E53">
        <v>0.80671077504725897</v>
      </c>
      <c r="F53">
        <v>0.51549295774647796</v>
      </c>
      <c r="G53">
        <v>0.51549295774647796</v>
      </c>
      <c r="H53">
        <v>6.0817547357926202E-2</v>
      </c>
      <c r="I53">
        <v>0.22333000997008901</v>
      </c>
      <c r="J53">
        <v>0.116543483120258</v>
      </c>
      <c r="K53">
        <v>0.245106802883435</v>
      </c>
      <c r="L53">
        <v>0.40425476443685898</v>
      </c>
      <c r="M53">
        <v>-1.8172610401749401</v>
      </c>
      <c r="N53" s="21">
        <v>0</v>
      </c>
      <c r="O53">
        <v>1.0229097609617299</v>
      </c>
      <c r="P53">
        <v>0.97544650079156203</v>
      </c>
      <c r="Q53">
        <v>1.0186749122063401</v>
      </c>
      <c r="R53">
        <v>0.96252479258876</v>
      </c>
      <c r="S53">
        <v>40.439998626708899</v>
      </c>
      <c r="T53" s="27">
        <f t="shared" si="64"/>
        <v>0.96252479258876</v>
      </c>
      <c r="U53" s="27">
        <f t="shared" si="65"/>
        <v>1.0186749122063401</v>
      </c>
      <c r="V53" s="39">
        <f t="shared" si="66"/>
        <v>38.924501290462722</v>
      </c>
      <c r="W53" s="38">
        <f t="shared" si="67"/>
        <v>41.195212050687203</v>
      </c>
      <c r="X53" s="44">
        <f t="shared" si="68"/>
        <v>1.151774787354106</v>
      </c>
      <c r="Y53" s="44">
        <f t="shared" si="69"/>
        <v>0.26715328339677219</v>
      </c>
      <c r="Z53" s="22">
        <f t="shared" si="70"/>
        <v>1</v>
      </c>
      <c r="AA53" s="22">
        <f t="shared" si="71"/>
        <v>1</v>
      </c>
      <c r="AB53" s="22">
        <f t="shared" si="72"/>
        <v>1</v>
      </c>
      <c r="AC53" s="22">
        <v>1</v>
      </c>
      <c r="AD53" s="22">
        <v>1</v>
      </c>
      <c r="AE53" s="22">
        <v>1</v>
      </c>
      <c r="AF53" s="22">
        <f t="shared" si="73"/>
        <v>-0.10573411347504191</v>
      </c>
      <c r="AG53" s="22">
        <f t="shared" si="74"/>
        <v>0.97680415159684475</v>
      </c>
      <c r="AH53" s="22">
        <f t="shared" si="75"/>
        <v>0.40425476443685898</v>
      </c>
      <c r="AI53" s="22">
        <f t="shared" si="76"/>
        <v>1.5099888779119008</v>
      </c>
      <c r="AJ53" s="22">
        <f t="shared" si="77"/>
        <v>-2.6288582302280261</v>
      </c>
      <c r="AK53" s="22">
        <f t="shared" si="78"/>
        <v>1.3004365594014071</v>
      </c>
      <c r="AL53" s="22">
        <f t="shared" si="79"/>
        <v>-1.8172610401749401</v>
      </c>
      <c r="AM53" s="22">
        <f t="shared" si="80"/>
        <v>1.8115971900530861</v>
      </c>
      <c r="AN53" s="46">
        <v>1</v>
      </c>
      <c r="AO53" s="46">
        <v>1</v>
      </c>
      <c r="AP53" s="51">
        <v>1</v>
      </c>
      <c r="AQ53" s="21">
        <v>1</v>
      </c>
      <c r="AR53" s="17">
        <f t="shared" si="81"/>
        <v>5.1987028404749216</v>
      </c>
      <c r="AS53" s="17">
        <f t="shared" si="82"/>
        <v>5.1987028404749216</v>
      </c>
      <c r="AT53" s="17">
        <f t="shared" si="83"/>
        <v>10.770765077178282</v>
      </c>
      <c r="AU53" s="17">
        <f t="shared" si="84"/>
        <v>5.1987028404749216</v>
      </c>
      <c r="AV53" s="17">
        <f t="shared" si="85"/>
        <v>5.1987028404749216</v>
      </c>
      <c r="AW53" s="17">
        <f t="shared" si="86"/>
        <v>10.770765077178282</v>
      </c>
      <c r="AX53" s="14">
        <f t="shared" si="87"/>
        <v>6.6379275582066737E-3</v>
      </c>
      <c r="AY53" s="14">
        <f t="shared" si="88"/>
        <v>6.1087345403070701E-3</v>
      </c>
      <c r="AZ53" s="67">
        <f t="shared" si="89"/>
        <v>9.0487246189067711E-4</v>
      </c>
      <c r="BA53" s="21">
        <f t="shared" si="90"/>
        <v>0</v>
      </c>
      <c r="BB53" s="66">
        <v>2831</v>
      </c>
      <c r="BC53" s="15">
        <f t="shared" si="91"/>
        <v>791.53303375079656</v>
      </c>
      <c r="BD53" s="19">
        <f t="shared" si="92"/>
        <v>-2039.4669662492033</v>
      </c>
      <c r="BE53" s="53">
        <f t="shared" si="93"/>
        <v>0</v>
      </c>
      <c r="BF53" s="61">
        <f t="shared" si="94"/>
        <v>0</v>
      </c>
      <c r="BG53" s="62">
        <f t="shared" si="95"/>
        <v>0</v>
      </c>
      <c r="BH53" s="63">
        <f t="shared" si="96"/>
        <v>41.195212050687203</v>
      </c>
      <c r="BI53" s="46">
        <f t="shared" si="97"/>
        <v>0</v>
      </c>
      <c r="BJ53" s="64">
        <f t="shared" si="98"/>
        <v>3.5766037288234038</v>
      </c>
      <c r="BK53" s="66">
        <v>1658</v>
      </c>
      <c r="BL53" s="66">
        <v>0</v>
      </c>
      <c r="BM53" s="66">
        <v>0</v>
      </c>
      <c r="BN53" s="10">
        <f t="shared" si="99"/>
        <v>1658</v>
      </c>
      <c r="BO53" s="15">
        <f t="shared" si="100"/>
        <v>1083.762812264958</v>
      </c>
      <c r="BP53" s="9">
        <f t="shared" si="101"/>
        <v>-574.23718773504197</v>
      </c>
      <c r="BQ53" s="53">
        <f t="shared" si="102"/>
        <v>0</v>
      </c>
      <c r="BR53" s="7">
        <f t="shared" si="103"/>
        <v>0</v>
      </c>
      <c r="BS53" s="62">
        <f t="shared" si="104"/>
        <v>0</v>
      </c>
      <c r="BT53" s="48">
        <f t="shared" si="105"/>
        <v>41.195212050687203</v>
      </c>
      <c r="BU53" s="46">
        <f t="shared" si="106"/>
        <v>0</v>
      </c>
      <c r="BV53" s="64">
        <f t="shared" si="107"/>
        <v>1.5298550395311521</v>
      </c>
      <c r="BW53" s="16">
        <f t="shared" si="108"/>
        <v>4489</v>
      </c>
      <c r="BX53" s="69">
        <f t="shared" si="109"/>
        <v>1884.3843850229846</v>
      </c>
      <c r="BY53" s="66">
        <v>0</v>
      </c>
      <c r="BZ53" s="15">
        <f t="shared" si="110"/>
        <v>9.0885390072299614</v>
      </c>
      <c r="CA53" s="37">
        <f t="shared" si="111"/>
        <v>9.0885390072299614</v>
      </c>
      <c r="CB53" s="54">
        <f t="shared" si="112"/>
        <v>9.0885390072299614</v>
      </c>
      <c r="CC53" s="26">
        <f t="shared" si="113"/>
        <v>2.8313205629999917E-3</v>
      </c>
      <c r="CD53" s="47">
        <f t="shared" si="114"/>
        <v>9.0885390072299614</v>
      </c>
      <c r="CE53" s="48">
        <f t="shared" si="115"/>
        <v>38.924501290462722</v>
      </c>
      <c r="CF53" s="65">
        <f t="shared" si="116"/>
        <v>0.23349146953507235</v>
      </c>
      <c r="CG53" t="s">
        <v>222</v>
      </c>
      <c r="CH53" s="66">
        <v>0</v>
      </c>
      <c r="CI53" s="15">
        <f t="shared" si="117"/>
        <v>8.4180285129689683</v>
      </c>
      <c r="CJ53" s="37">
        <f t="shared" si="118"/>
        <v>8.4180285129689683</v>
      </c>
      <c r="CK53" s="54">
        <f t="shared" si="119"/>
        <v>8.4180285129689683</v>
      </c>
      <c r="CL53" s="26">
        <f t="shared" si="120"/>
        <v>1.3097912732175148E-3</v>
      </c>
      <c r="CM53" s="47">
        <f t="shared" si="121"/>
        <v>8.4180285129689683</v>
      </c>
      <c r="CN53" s="48">
        <f t="shared" si="122"/>
        <v>38.924501290462722</v>
      </c>
      <c r="CO53" s="65">
        <f t="shared" si="123"/>
        <v>0.21626554570736536</v>
      </c>
      <c r="CP53" s="70">
        <f t="shared" si="124"/>
        <v>0</v>
      </c>
      <c r="CQ53" s="1">
        <f t="shared" si="125"/>
        <v>4489</v>
      </c>
    </row>
    <row r="54" spans="1:95" x14ac:dyDescent="0.2">
      <c r="A54" s="28" t="s">
        <v>217</v>
      </c>
      <c r="B54">
        <v>0</v>
      </c>
      <c r="C54">
        <v>0</v>
      </c>
      <c r="D54">
        <v>0.223760932944606</v>
      </c>
      <c r="E54">
        <v>0.77623906705539303</v>
      </c>
      <c r="F54">
        <v>0.94733044733044702</v>
      </c>
      <c r="G54">
        <v>0.94733044733044702</v>
      </c>
      <c r="H54">
        <v>0.112519809825673</v>
      </c>
      <c r="I54">
        <v>0.190174326465927</v>
      </c>
      <c r="J54">
        <v>0.14628184797735999</v>
      </c>
      <c r="K54">
        <v>0.37225965196448202</v>
      </c>
      <c r="L54">
        <v>0.28119648473360398</v>
      </c>
      <c r="M54">
        <v>-0.46218955127414402</v>
      </c>
      <c r="N54" s="21">
        <v>0</v>
      </c>
      <c r="O54">
        <v>1.0035602020226999</v>
      </c>
      <c r="P54">
        <v>0.994150279515848</v>
      </c>
      <c r="Q54">
        <v>1.00670621111445</v>
      </c>
      <c r="R54">
        <v>0.99019463101123395</v>
      </c>
      <c r="S54">
        <v>16.850000381469702</v>
      </c>
      <c r="T54" s="27">
        <f t="shared" si="64"/>
        <v>0.99019463101123395</v>
      </c>
      <c r="U54" s="27">
        <f t="shared" si="65"/>
        <v>1.00670621111445</v>
      </c>
      <c r="V54" s="39">
        <f t="shared" si="66"/>
        <v>16.684779910268542</v>
      </c>
      <c r="W54" s="38">
        <f t="shared" si="67"/>
        <v>16.963000041306401</v>
      </c>
      <c r="X54" s="44">
        <f t="shared" si="68"/>
        <v>1.136029394062686</v>
      </c>
      <c r="Y54" s="44">
        <f t="shared" si="69"/>
        <v>0.41995106626270606</v>
      </c>
      <c r="Z54" s="22">
        <f t="shared" si="70"/>
        <v>1</v>
      </c>
      <c r="AA54" s="22">
        <f t="shared" si="71"/>
        <v>1</v>
      </c>
      <c r="AB54" s="22">
        <f t="shared" si="72"/>
        <v>1</v>
      </c>
      <c r="AC54" s="22">
        <v>1</v>
      </c>
      <c r="AD54" s="22">
        <v>1</v>
      </c>
      <c r="AE54" s="22">
        <v>1</v>
      </c>
      <c r="AF54" s="22">
        <f t="shared" si="73"/>
        <v>-0.10573411347504191</v>
      </c>
      <c r="AG54" s="22">
        <f t="shared" si="74"/>
        <v>0.97680415159684475</v>
      </c>
      <c r="AH54" s="22">
        <f t="shared" si="75"/>
        <v>0.28119648473360398</v>
      </c>
      <c r="AI54" s="22">
        <f t="shared" si="76"/>
        <v>1.3869305982086459</v>
      </c>
      <c r="AJ54" s="22">
        <f t="shared" si="77"/>
        <v>-2.6288582302280261</v>
      </c>
      <c r="AK54" s="22">
        <f t="shared" si="78"/>
        <v>1.3004365594014071</v>
      </c>
      <c r="AL54" s="22">
        <f t="shared" si="79"/>
        <v>-0.46218955127414402</v>
      </c>
      <c r="AM54" s="22">
        <f t="shared" si="80"/>
        <v>3.166668678953882</v>
      </c>
      <c r="AN54" s="46">
        <v>0</v>
      </c>
      <c r="AO54" s="49">
        <v>0</v>
      </c>
      <c r="AP54" s="51">
        <v>0.5</v>
      </c>
      <c r="AQ54" s="50">
        <v>1</v>
      </c>
      <c r="AR54" s="17">
        <f t="shared" si="81"/>
        <v>0</v>
      </c>
      <c r="AS54" s="17">
        <f t="shared" si="82"/>
        <v>0</v>
      </c>
      <c r="AT54" s="17">
        <f t="shared" si="83"/>
        <v>50.278291379239199</v>
      </c>
      <c r="AU54" s="17">
        <f t="shared" si="84"/>
        <v>0</v>
      </c>
      <c r="AV54" s="17">
        <f t="shared" si="85"/>
        <v>0</v>
      </c>
      <c r="AW54" s="17">
        <f t="shared" si="86"/>
        <v>50.278291379239199</v>
      </c>
      <c r="AX54" s="14">
        <f t="shared" si="87"/>
        <v>0</v>
      </c>
      <c r="AY54" s="14">
        <f t="shared" si="88"/>
        <v>0</v>
      </c>
      <c r="AZ54" s="67">
        <f t="shared" si="89"/>
        <v>4.2239748963040094E-3</v>
      </c>
      <c r="BA54" s="21">
        <f t="shared" si="90"/>
        <v>0</v>
      </c>
      <c r="BB54" s="66">
        <v>0</v>
      </c>
      <c r="BC54" s="15">
        <f t="shared" si="91"/>
        <v>0</v>
      </c>
      <c r="BD54" s="19">
        <f t="shared" si="92"/>
        <v>0</v>
      </c>
      <c r="BE54" s="53">
        <f t="shared" si="93"/>
        <v>0</v>
      </c>
      <c r="BF54" s="61">
        <f t="shared" si="94"/>
        <v>0</v>
      </c>
      <c r="BG54" s="62">
        <f t="shared" si="95"/>
        <v>0</v>
      </c>
      <c r="BH54" s="63">
        <f t="shared" si="96"/>
        <v>16.963000041306401</v>
      </c>
      <c r="BI54" s="46">
        <f t="shared" si="97"/>
        <v>0</v>
      </c>
      <c r="BJ54" s="64" t="e">
        <f t="shared" si="98"/>
        <v>#DIV/0!</v>
      </c>
      <c r="BK54" s="66">
        <v>0</v>
      </c>
      <c r="BL54" s="66">
        <v>0</v>
      </c>
      <c r="BM54" s="66">
        <v>0</v>
      </c>
      <c r="BN54" s="10">
        <f t="shared" si="99"/>
        <v>0</v>
      </c>
      <c r="BO54" s="15">
        <f t="shared" si="100"/>
        <v>0</v>
      </c>
      <c r="BP54" s="9">
        <f t="shared" si="101"/>
        <v>0</v>
      </c>
      <c r="BQ54" s="53">
        <f t="shared" si="102"/>
        <v>0</v>
      </c>
      <c r="BR54" s="7">
        <f t="shared" si="103"/>
        <v>0</v>
      </c>
      <c r="BS54" s="62">
        <f t="shared" si="104"/>
        <v>0</v>
      </c>
      <c r="BT54" s="48">
        <f t="shared" si="105"/>
        <v>16.963000041306401</v>
      </c>
      <c r="BU54" s="46">
        <f t="shared" si="106"/>
        <v>0</v>
      </c>
      <c r="BV54" s="64" t="e">
        <f t="shared" si="107"/>
        <v>#DIV/0!</v>
      </c>
      <c r="BW54" s="16">
        <f t="shared" si="108"/>
        <v>17</v>
      </c>
      <c r="BX54" s="69">
        <f t="shared" si="109"/>
        <v>42.425603858477473</v>
      </c>
      <c r="BY54" s="66">
        <v>17</v>
      </c>
      <c r="BZ54" s="15">
        <f t="shared" si="110"/>
        <v>42.425603858477473</v>
      </c>
      <c r="CA54" s="37">
        <f t="shared" si="111"/>
        <v>25.425603858477473</v>
      </c>
      <c r="CB54" s="54">
        <f t="shared" si="112"/>
        <v>25.425603858477473</v>
      </c>
      <c r="CC54" s="26">
        <f t="shared" si="113"/>
        <v>7.9207488655693159E-3</v>
      </c>
      <c r="CD54" s="47">
        <f t="shared" si="114"/>
        <v>25.425603858477473</v>
      </c>
      <c r="CE54" s="48">
        <f t="shared" si="115"/>
        <v>16.684779910268542</v>
      </c>
      <c r="CF54" s="65">
        <f t="shared" si="116"/>
        <v>1.5238800868346754</v>
      </c>
      <c r="CG54" t="s">
        <v>222</v>
      </c>
      <c r="CH54" s="66">
        <v>0</v>
      </c>
      <c r="CI54" s="15">
        <f t="shared" si="117"/>
        <v>39.295638460316198</v>
      </c>
      <c r="CJ54" s="37">
        <f t="shared" si="118"/>
        <v>39.295638460316198</v>
      </c>
      <c r="CK54" s="54">
        <f t="shared" si="119"/>
        <v>39.295638460316198</v>
      </c>
      <c r="CL54" s="26">
        <f t="shared" si="120"/>
        <v>6.114149441468212E-3</v>
      </c>
      <c r="CM54" s="47">
        <f t="shared" si="121"/>
        <v>39.295638460316198</v>
      </c>
      <c r="CN54" s="48">
        <f t="shared" si="122"/>
        <v>16.684779910268542</v>
      </c>
      <c r="CO54" s="65">
        <f t="shared" si="123"/>
        <v>2.3551787120747063</v>
      </c>
      <c r="CP54" s="70">
        <f t="shared" si="124"/>
        <v>0</v>
      </c>
      <c r="CQ54" s="1">
        <f t="shared" si="125"/>
        <v>34</v>
      </c>
    </row>
    <row r="55" spans="1:95" x14ac:dyDescent="0.2">
      <c r="A55" s="28" t="s">
        <v>219</v>
      </c>
      <c r="B55">
        <v>0</v>
      </c>
      <c r="C55">
        <v>0</v>
      </c>
      <c r="D55">
        <v>0.31841789852177299</v>
      </c>
      <c r="E55">
        <v>0.68158210147822595</v>
      </c>
      <c r="F55">
        <v>0.434644417957886</v>
      </c>
      <c r="G55">
        <v>0.434644417957886</v>
      </c>
      <c r="H55">
        <v>0.521103217718345</v>
      </c>
      <c r="I55">
        <v>0.14584203928123601</v>
      </c>
      <c r="J55">
        <v>0.27567871870722599</v>
      </c>
      <c r="K55">
        <v>0.34615345763964001</v>
      </c>
      <c r="L55">
        <v>0.85418592403647597</v>
      </c>
      <c r="M55">
        <v>0.47290497051399799</v>
      </c>
      <c r="N55" s="21">
        <v>0</v>
      </c>
      <c r="O55">
        <v>0.99516375160573001</v>
      </c>
      <c r="P55">
        <v>0.98695034097395595</v>
      </c>
      <c r="Q55">
        <v>1.0106828507726899</v>
      </c>
      <c r="R55">
        <v>0.98936506286980597</v>
      </c>
      <c r="S55">
        <v>2.05329990386962</v>
      </c>
      <c r="T55" s="27">
        <f t="shared" si="64"/>
        <v>0.98936506286980597</v>
      </c>
      <c r="U55" s="27">
        <f t="shared" si="65"/>
        <v>1.0106828507726899</v>
      </c>
      <c r="V55" s="39">
        <f t="shared" si="66"/>
        <v>2.0314631884825332</v>
      </c>
      <c r="W55" s="38">
        <f t="shared" si="67"/>
        <v>2.0752350003342377</v>
      </c>
      <c r="X55" s="44">
        <f t="shared" si="68"/>
        <v>1.0871180842279111</v>
      </c>
      <c r="Y55" s="44">
        <f t="shared" si="69"/>
        <v>0.35378345254057031</v>
      </c>
      <c r="Z55" s="22">
        <f t="shared" si="70"/>
        <v>1</v>
      </c>
      <c r="AA55" s="22">
        <f t="shared" si="71"/>
        <v>1</v>
      </c>
      <c r="AB55" s="22">
        <f t="shared" si="72"/>
        <v>1</v>
      </c>
      <c r="AC55" s="22">
        <v>1</v>
      </c>
      <c r="AD55" s="22">
        <v>1</v>
      </c>
      <c r="AE55" s="22">
        <v>1</v>
      </c>
      <c r="AF55" s="22">
        <f t="shared" si="73"/>
        <v>-0.10573411347504191</v>
      </c>
      <c r="AG55" s="22">
        <f t="shared" si="74"/>
        <v>0.97680415159684475</v>
      </c>
      <c r="AH55" s="22">
        <f t="shared" si="75"/>
        <v>0.85418592403647597</v>
      </c>
      <c r="AI55" s="22">
        <f t="shared" si="76"/>
        <v>1.9599200375115178</v>
      </c>
      <c r="AJ55" s="22">
        <f t="shared" si="77"/>
        <v>-2.6288582302280261</v>
      </c>
      <c r="AK55" s="22">
        <f t="shared" si="78"/>
        <v>1.3004365594014071</v>
      </c>
      <c r="AL55" s="22">
        <f t="shared" si="79"/>
        <v>0.47290497051399799</v>
      </c>
      <c r="AM55" s="22">
        <f t="shared" si="80"/>
        <v>4.1017632007420239</v>
      </c>
      <c r="AN55" s="46">
        <v>0</v>
      </c>
      <c r="AO55" s="49">
        <v>0</v>
      </c>
      <c r="AP55" s="51">
        <v>0.5</v>
      </c>
      <c r="AQ55" s="50">
        <v>1</v>
      </c>
      <c r="AR55" s="17">
        <f t="shared" si="81"/>
        <v>0</v>
      </c>
      <c r="AS55" s="17">
        <f t="shared" si="82"/>
        <v>0</v>
      </c>
      <c r="AT55" s="17">
        <f t="shared" si="83"/>
        <v>141.53124994229569</v>
      </c>
      <c r="AU55" s="17">
        <f t="shared" si="84"/>
        <v>0</v>
      </c>
      <c r="AV55" s="17">
        <f t="shared" si="85"/>
        <v>0</v>
      </c>
      <c r="AW55" s="17">
        <f t="shared" si="86"/>
        <v>141.53124994229569</v>
      </c>
      <c r="AX55" s="14">
        <f t="shared" si="87"/>
        <v>0</v>
      </c>
      <c r="AY55" s="14">
        <f t="shared" si="88"/>
        <v>0</v>
      </c>
      <c r="AZ55" s="67">
        <f t="shared" si="89"/>
        <v>1.1890309523239639E-2</v>
      </c>
      <c r="BA55" s="21">
        <f t="shared" si="90"/>
        <v>0</v>
      </c>
      <c r="BB55" s="66">
        <v>0</v>
      </c>
      <c r="BC55" s="15">
        <f t="shared" si="91"/>
        <v>0</v>
      </c>
      <c r="BD55" s="19">
        <f t="shared" si="92"/>
        <v>0</v>
      </c>
      <c r="BE55" s="53">
        <f t="shared" si="93"/>
        <v>0</v>
      </c>
      <c r="BF55" s="61">
        <f t="shared" si="94"/>
        <v>0</v>
      </c>
      <c r="BG55" s="62">
        <f t="shared" si="95"/>
        <v>0</v>
      </c>
      <c r="BH55" s="63">
        <f t="shared" si="96"/>
        <v>2.0752350003342377</v>
      </c>
      <c r="BI55" s="46">
        <f t="shared" si="97"/>
        <v>0</v>
      </c>
      <c r="BJ55" s="64" t="e">
        <f t="shared" si="98"/>
        <v>#DIV/0!</v>
      </c>
      <c r="BK55" s="66">
        <v>0</v>
      </c>
      <c r="BL55" s="66">
        <v>0</v>
      </c>
      <c r="BM55" s="66">
        <v>0</v>
      </c>
      <c r="BN55" s="10">
        <f t="shared" si="99"/>
        <v>0</v>
      </c>
      <c r="BO55" s="15">
        <f t="shared" si="100"/>
        <v>0</v>
      </c>
      <c r="BP55" s="9">
        <f t="shared" si="101"/>
        <v>0</v>
      </c>
      <c r="BQ55" s="53">
        <f t="shared" si="102"/>
        <v>0</v>
      </c>
      <c r="BR55" s="7">
        <f t="shared" si="103"/>
        <v>0</v>
      </c>
      <c r="BS55" s="62">
        <f t="shared" si="104"/>
        <v>0</v>
      </c>
      <c r="BT55" s="48">
        <f t="shared" si="105"/>
        <v>2.0752350003342377</v>
      </c>
      <c r="BU55" s="46">
        <f t="shared" si="106"/>
        <v>0</v>
      </c>
      <c r="BV55" s="64" t="e">
        <f t="shared" si="107"/>
        <v>#DIV/0!</v>
      </c>
      <c r="BW55" s="16">
        <f t="shared" si="108"/>
        <v>37</v>
      </c>
      <c r="BX55" s="69">
        <f t="shared" si="109"/>
        <v>119.42626885141894</v>
      </c>
      <c r="BY55" s="66">
        <v>37</v>
      </c>
      <c r="BZ55" s="15">
        <f t="shared" si="110"/>
        <v>119.42626885141894</v>
      </c>
      <c r="CA55" s="37">
        <f t="shared" si="111"/>
        <v>82.426268851418939</v>
      </c>
      <c r="CB55" s="54">
        <f t="shared" si="112"/>
        <v>82.426268851418939</v>
      </c>
      <c r="CC55" s="26">
        <f t="shared" si="113"/>
        <v>2.5677965374273845E-2</v>
      </c>
      <c r="CD55" s="47">
        <f t="shared" si="114"/>
        <v>82.426268851418939</v>
      </c>
      <c r="CE55" s="48">
        <f t="shared" si="115"/>
        <v>2.0314631884825332</v>
      </c>
      <c r="CF55" s="65">
        <f t="shared" si="116"/>
        <v>40.574827699924946</v>
      </c>
      <c r="CG55" t="s">
        <v>222</v>
      </c>
      <c r="CH55" s="66">
        <v>0</v>
      </c>
      <c r="CI55" s="15">
        <f t="shared" si="117"/>
        <v>110.61554949469836</v>
      </c>
      <c r="CJ55" s="37">
        <f t="shared" si="118"/>
        <v>110.61554949469836</v>
      </c>
      <c r="CK55" s="54">
        <f t="shared" si="119"/>
        <v>110.61554949469836</v>
      </c>
      <c r="CL55" s="26">
        <f t="shared" si="120"/>
        <v>1.7211070405274368E-2</v>
      </c>
      <c r="CM55" s="47">
        <f t="shared" si="121"/>
        <v>110.61554949469836</v>
      </c>
      <c r="CN55" s="48">
        <f t="shared" si="122"/>
        <v>2.0314631884825332</v>
      </c>
      <c r="CO55" s="65">
        <f t="shared" si="123"/>
        <v>54.451171018917748</v>
      </c>
      <c r="CP55" s="70">
        <f t="shared" si="124"/>
        <v>0</v>
      </c>
      <c r="CQ55" s="1">
        <f t="shared" si="125"/>
        <v>74</v>
      </c>
    </row>
    <row r="56" spans="1:95" x14ac:dyDescent="0.2">
      <c r="A56" s="28" t="s">
        <v>224</v>
      </c>
      <c r="B56">
        <v>1</v>
      </c>
      <c r="C56">
        <v>1</v>
      </c>
      <c r="D56">
        <v>0.49620455453455797</v>
      </c>
      <c r="E56">
        <v>0.50379544546544097</v>
      </c>
      <c r="F56">
        <v>0.96027016289233202</v>
      </c>
      <c r="G56">
        <v>0.96027016289233202</v>
      </c>
      <c r="H56">
        <v>9.2770580860844096E-2</v>
      </c>
      <c r="I56">
        <v>0.42206435436690298</v>
      </c>
      <c r="J56">
        <v>0.19787661639333401</v>
      </c>
      <c r="K56">
        <v>0.435907112418013</v>
      </c>
      <c r="L56">
        <v>0.83340913958791096</v>
      </c>
      <c r="M56">
        <v>-1.59205895286998</v>
      </c>
      <c r="N56" s="21">
        <v>0</v>
      </c>
      <c r="O56">
        <v>1.0031026397365399</v>
      </c>
      <c r="P56">
        <v>0.98095468105378902</v>
      </c>
      <c r="Q56">
        <v>1.0128512272221999</v>
      </c>
      <c r="R56">
        <v>0.98391296688062901</v>
      </c>
      <c r="S56">
        <v>393.42001342773398</v>
      </c>
      <c r="T56" s="27">
        <f t="shared" si="64"/>
        <v>0.98095468105378902</v>
      </c>
      <c r="U56" s="27">
        <f t="shared" si="65"/>
        <v>1.0128512272221999</v>
      </c>
      <c r="V56" s="39">
        <f t="shared" si="66"/>
        <v>385.92720379218019</v>
      </c>
      <c r="W56" s="38">
        <f t="shared" si="67"/>
        <v>398.47594341405471</v>
      </c>
      <c r="X56" s="44">
        <f t="shared" si="68"/>
        <v>0.99525185796862126</v>
      </c>
      <c r="Y56" s="44">
        <f t="shared" si="69"/>
        <v>0.50933764919404523</v>
      </c>
      <c r="Z56" s="22">
        <f t="shared" si="70"/>
        <v>1</v>
      </c>
      <c r="AA56" s="22">
        <f t="shared" si="71"/>
        <v>1</v>
      </c>
      <c r="AB56" s="22">
        <f t="shared" si="72"/>
        <v>1</v>
      </c>
      <c r="AC56" s="22">
        <v>1</v>
      </c>
      <c r="AD56" s="22">
        <v>1</v>
      </c>
      <c r="AE56" s="22">
        <v>1</v>
      </c>
      <c r="AF56" s="22">
        <f t="shared" si="73"/>
        <v>-0.10573411347504191</v>
      </c>
      <c r="AG56" s="22">
        <f t="shared" si="74"/>
        <v>0.97680415159684475</v>
      </c>
      <c r="AH56" s="22">
        <f t="shared" si="75"/>
        <v>0.83340913958791096</v>
      </c>
      <c r="AI56" s="22">
        <f t="shared" si="76"/>
        <v>1.9391432530629529</v>
      </c>
      <c r="AJ56" s="22">
        <f t="shared" si="77"/>
        <v>-2.6288582302280261</v>
      </c>
      <c r="AK56" s="22">
        <f t="shared" si="78"/>
        <v>1.3004365594014071</v>
      </c>
      <c r="AL56" s="22">
        <f t="shared" si="79"/>
        <v>-1.59205895286998</v>
      </c>
      <c r="AM56" s="22">
        <f t="shared" si="80"/>
        <v>2.0367992773580461</v>
      </c>
      <c r="AN56" s="46">
        <v>1</v>
      </c>
      <c r="AO56" s="49">
        <v>0</v>
      </c>
      <c r="AP56" s="51">
        <v>1</v>
      </c>
      <c r="AQ56" s="21">
        <v>1</v>
      </c>
      <c r="AR56" s="17">
        <f t="shared" si="81"/>
        <v>14.139679776847943</v>
      </c>
      <c r="AS56" s="17">
        <f t="shared" si="82"/>
        <v>0</v>
      </c>
      <c r="AT56" s="17">
        <f t="shared" si="83"/>
        <v>17.210477857586515</v>
      </c>
      <c r="AU56" s="17">
        <f t="shared" si="84"/>
        <v>14.139679776847943</v>
      </c>
      <c r="AV56" s="17">
        <f t="shared" si="85"/>
        <v>0</v>
      </c>
      <c r="AW56" s="17">
        <f t="shared" si="86"/>
        <v>17.210477857586515</v>
      </c>
      <c r="AX56" s="14">
        <f t="shared" si="87"/>
        <v>1.8054151763439174E-2</v>
      </c>
      <c r="AY56" s="14">
        <f t="shared" si="88"/>
        <v>0</v>
      </c>
      <c r="AZ56" s="67">
        <f t="shared" si="89"/>
        <v>1.4458849819598122E-3</v>
      </c>
      <c r="BA56" s="21">
        <f t="shared" si="90"/>
        <v>0</v>
      </c>
      <c r="BB56" s="66">
        <v>787</v>
      </c>
      <c r="BC56" s="15">
        <f t="shared" si="91"/>
        <v>2152.8492728795409</v>
      </c>
      <c r="BD56" s="19">
        <f t="shared" si="92"/>
        <v>1365.8492728795409</v>
      </c>
      <c r="BE56" s="53">
        <f t="shared" si="93"/>
        <v>1365.8492728795409</v>
      </c>
      <c r="BF56" s="61">
        <f t="shared" si="94"/>
        <v>6.78424559371998E-2</v>
      </c>
      <c r="BG56" s="62">
        <f t="shared" si="95"/>
        <v>91.926527794905084</v>
      </c>
      <c r="BH56" s="63">
        <f t="shared" si="96"/>
        <v>385.92720379218019</v>
      </c>
      <c r="BI56" s="46">
        <f t="shared" si="97"/>
        <v>0.23819654818738056</v>
      </c>
      <c r="BJ56" s="64">
        <f t="shared" si="98"/>
        <v>0.36556205300306471</v>
      </c>
      <c r="BK56" s="66">
        <v>0</v>
      </c>
      <c r="BL56" s="66">
        <v>0</v>
      </c>
      <c r="BM56" s="66">
        <v>0</v>
      </c>
      <c r="BN56" s="10">
        <f t="shared" si="99"/>
        <v>0</v>
      </c>
      <c r="BO56" s="15">
        <f t="shared" si="100"/>
        <v>0</v>
      </c>
      <c r="BP56" s="9">
        <f t="shared" si="101"/>
        <v>0</v>
      </c>
      <c r="BQ56" s="53">
        <f t="shared" si="102"/>
        <v>0</v>
      </c>
      <c r="BR56" s="7">
        <f t="shared" si="103"/>
        <v>0</v>
      </c>
      <c r="BS56" s="62">
        <f t="shared" si="104"/>
        <v>0</v>
      </c>
      <c r="BT56" s="48">
        <f t="shared" si="105"/>
        <v>398.47594341405471</v>
      </c>
      <c r="BU56" s="46">
        <f t="shared" si="106"/>
        <v>0</v>
      </c>
      <c r="BV56" s="64" t="e">
        <f t="shared" si="107"/>
        <v>#DIV/0!</v>
      </c>
      <c r="BW56" s="16">
        <f t="shared" si="108"/>
        <v>787</v>
      </c>
      <c r="BX56" s="69">
        <f t="shared" si="109"/>
        <v>2167.3717416383452</v>
      </c>
      <c r="BY56" s="66">
        <v>0</v>
      </c>
      <c r="BZ56" s="15">
        <f t="shared" si="110"/>
        <v>14.522468758804354</v>
      </c>
      <c r="CA56" s="37">
        <f t="shared" si="111"/>
        <v>14.522468758804354</v>
      </c>
      <c r="CB56" s="54">
        <f t="shared" si="112"/>
        <v>14.522468758804354</v>
      </c>
      <c r="CC56" s="26">
        <f t="shared" si="113"/>
        <v>4.5241335697209888E-3</v>
      </c>
      <c r="CD56" s="47">
        <f t="shared" si="114"/>
        <v>14.522468758804356</v>
      </c>
      <c r="CE56" s="48">
        <f t="shared" si="115"/>
        <v>385.92720379218019</v>
      </c>
      <c r="CF56" s="65">
        <f t="shared" si="116"/>
        <v>3.7630072760106929E-2</v>
      </c>
      <c r="CG56" t="s">
        <v>222</v>
      </c>
      <c r="CH56" s="66">
        <v>825</v>
      </c>
      <c r="CI56" s="15">
        <f t="shared" si="117"/>
        <v>13.451067987172133</v>
      </c>
      <c r="CJ56" s="37">
        <f t="shared" si="118"/>
        <v>-811.54893201282789</v>
      </c>
      <c r="CK56" s="54">
        <f t="shared" si="119"/>
        <v>-811.54893201282789</v>
      </c>
      <c r="CL56" s="26">
        <f t="shared" si="120"/>
        <v>-0.12627181142256541</v>
      </c>
      <c r="CM56" s="47">
        <f t="shared" si="121"/>
        <v>-811.54893201282789</v>
      </c>
      <c r="CN56" s="48">
        <f t="shared" si="122"/>
        <v>385.92720379218019</v>
      </c>
      <c r="CO56" s="65">
        <f t="shared" si="123"/>
        <v>-2.1028549530544178</v>
      </c>
      <c r="CP56" s="70">
        <f t="shared" si="124"/>
        <v>0</v>
      </c>
      <c r="CQ56" s="1">
        <f t="shared" si="125"/>
        <v>787</v>
      </c>
    </row>
    <row r="57" spans="1:95" x14ac:dyDescent="0.2">
      <c r="A57" s="28" t="s">
        <v>117</v>
      </c>
      <c r="B57">
        <v>0</v>
      </c>
      <c r="C57">
        <v>0</v>
      </c>
      <c r="D57">
        <v>0.100378787878787</v>
      </c>
      <c r="E57">
        <v>0.89962121212121204</v>
      </c>
      <c r="F57">
        <v>6.0885608856088499E-2</v>
      </c>
      <c r="G57">
        <v>6.0885608856088499E-2</v>
      </c>
      <c r="H57">
        <v>0.35645933014353998</v>
      </c>
      <c r="I57">
        <v>4.1866028708133898E-2</v>
      </c>
      <c r="J57">
        <v>0.12216192757595</v>
      </c>
      <c r="K57">
        <v>8.6243279967166797E-2</v>
      </c>
      <c r="L57">
        <v>-4.2546563152786501E-2</v>
      </c>
      <c r="M57">
        <v>-1.22451157703212</v>
      </c>
      <c r="N57" s="21">
        <v>0</v>
      </c>
      <c r="O57">
        <v>1.0069569505990501</v>
      </c>
      <c r="P57">
        <v>0.97935372184194902</v>
      </c>
      <c r="Q57">
        <v>1.01767240510299</v>
      </c>
      <c r="R57">
        <v>0.97549371229545201</v>
      </c>
      <c r="S57">
        <v>14.6099996566772</v>
      </c>
      <c r="T57" s="27">
        <f t="shared" si="64"/>
        <v>0.97549371229545201</v>
      </c>
      <c r="U57" s="27">
        <f t="shared" si="65"/>
        <v>1.01767240510299</v>
      </c>
      <c r="V57" s="39">
        <f t="shared" si="66"/>
        <v>14.251962801727322</v>
      </c>
      <c r="W57" s="38">
        <f t="shared" si="67"/>
        <v>14.868193489164543</v>
      </c>
      <c r="X57" s="44">
        <f t="shared" si="68"/>
        <v>1.1997836279808829</v>
      </c>
      <c r="Y57" s="44">
        <f t="shared" si="69"/>
        <v>0.11841151028367923</v>
      </c>
      <c r="Z57" s="22">
        <f t="shared" si="70"/>
        <v>1</v>
      </c>
      <c r="AA57" s="22">
        <f t="shared" si="71"/>
        <v>1</v>
      </c>
      <c r="AB57" s="22">
        <f t="shared" si="72"/>
        <v>1</v>
      </c>
      <c r="AC57" s="22">
        <v>1</v>
      </c>
      <c r="AD57" s="22">
        <v>1</v>
      </c>
      <c r="AE57" s="22">
        <v>1</v>
      </c>
      <c r="AF57" s="22">
        <f t="shared" si="73"/>
        <v>-0.10573411347504191</v>
      </c>
      <c r="AG57" s="22">
        <f t="shared" si="74"/>
        <v>0.97680415159684475</v>
      </c>
      <c r="AH57" s="22">
        <f t="shared" si="75"/>
        <v>-4.2546563152786501E-2</v>
      </c>
      <c r="AI57" s="22">
        <f t="shared" si="76"/>
        <v>1.0631875503222554</v>
      </c>
      <c r="AJ57" s="22">
        <f t="shared" si="77"/>
        <v>-2.6288582302280261</v>
      </c>
      <c r="AK57" s="22">
        <f t="shared" si="78"/>
        <v>1.3004365594014071</v>
      </c>
      <c r="AL57" s="22">
        <f t="shared" si="79"/>
        <v>-1.22451157703212</v>
      </c>
      <c r="AM57" s="22">
        <f t="shared" si="80"/>
        <v>2.4043466531959061</v>
      </c>
      <c r="AN57" s="46">
        <v>1</v>
      </c>
      <c r="AO57" s="46">
        <v>1</v>
      </c>
      <c r="AP57" s="51">
        <v>1</v>
      </c>
      <c r="AQ57" s="21">
        <v>1</v>
      </c>
      <c r="AR57" s="17">
        <f t="shared" si="81"/>
        <v>1.2777312890348229</v>
      </c>
      <c r="AS57" s="17">
        <f t="shared" si="82"/>
        <v>1.2777312890348229</v>
      </c>
      <c r="AT57" s="17">
        <f t="shared" si="83"/>
        <v>33.418606279555718</v>
      </c>
      <c r="AU57" s="17">
        <f t="shared" si="84"/>
        <v>1.2777312890348229</v>
      </c>
      <c r="AV57" s="17">
        <f t="shared" si="85"/>
        <v>1.2777312890348229</v>
      </c>
      <c r="AW57" s="17">
        <f t="shared" si="86"/>
        <v>33.418606279555718</v>
      </c>
      <c r="AX57" s="14">
        <f t="shared" si="87"/>
        <v>1.6314623081423079E-3</v>
      </c>
      <c r="AY57" s="14">
        <f t="shared" si="88"/>
        <v>1.5013978482842178E-3</v>
      </c>
      <c r="AZ57" s="67">
        <f t="shared" si="89"/>
        <v>2.8075606812008351E-3</v>
      </c>
      <c r="BA57" s="21">
        <f t="shared" si="90"/>
        <v>0</v>
      </c>
      <c r="BB57" s="66">
        <v>175</v>
      </c>
      <c r="BC57" s="15">
        <f t="shared" si="91"/>
        <v>194.54209147212137</v>
      </c>
      <c r="BD57" s="19">
        <f t="shared" si="92"/>
        <v>19.542091472121371</v>
      </c>
      <c r="BE57" s="53">
        <f t="shared" si="93"/>
        <v>19.542091472121371</v>
      </c>
      <c r="BF57" s="61">
        <f t="shared" si="94"/>
        <v>9.7066602145861203E-4</v>
      </c>
      <c r="BG57" s="62">
        <f t="shared" si="95"/>
        <v>1.3152524590764101</v>
      </c>
      <c r="BH57" s="63">
        <f t="shared" si="96"/>
        <v>14.251962801727322</v>
      </c>
      <c r="BI57" s="46">
        <f t="shared" si="97"/>
        <v>9.2285706703991888E-2</v>
      </c>
      <c r="BJ57" s="64">
        <f t="shared" si="98"/>
        <v>0.89954826061422377</v>
      </c>
      <c r="BK57" s="66">
        <v>263</v>
      </c>
      <c r="BL57" s="66">
        <v>234</v>
      </c>
      <c r="BM57" s="66">
        <v>0</v>
      </c>
      <c r="BN57" s="10">
        <f t="shared" si="99"/>
        <v>497</v>
      </c>
      <c r="BO57" s="15">
        <f t="shared" si="100"/>
        <v>266.36599505979967</v>
      </c>
      <c r="BP57" s="9">
        <f t="shared" si="101"/>
        <v>-230.63400494020033</v>
      </c>
      <c r="BQ57" s="53">
        <f t="shared" si="102"/>
        <v>0</v>
      </c>
      <c r="BR57" s="7">
        <f t="shared" si="103"/>
        <v>0</v>
      </c>
      <c r="BS57" s="62">
        <f t="shared" si="104"/>
        <v>0</v>
      </c>
      <c r="BT57" s="48">
        <f t="shared" si="105"/>
        <v>14.868193489164543</v>
      </c>
      <c r="BU57" s="46">
        <f t="shared" si="106"/>
        <v>0</v>
      </c>
      <c r="BV57" s="64">
        <f t="shared" si="107"/>
        <v>1.8658537847086021</v>
      </c>
      <c r="BW57" s="16">
        <f t="shared" si="108"/>
        <v>672</v>
      </c>
      <c r="BX57" s="69">
        <f t="shared" si="109"/>
        <v>489.10722601390228</v>
      </c>
      <c r="BY57" s="66">
        <v>0</v>
      </c>
      <c r="BZ57" s="15">
        <f t="shared" si="110"/>
        <v>28.199139481981188</v>
      </c>
      <c r="CA57" s="37">
        <f t="shared" si="111"/>
        <v>28.199139481981188</v>
      </c>
      <c r="CB57" s="54">
        <f t="shared" si="112"/>
        <v>28.199139481981188</v>
      </c>
      <c r="CC57" s="26">
        <f t="shared" si="113"/>
        <v>8.7847786548228106E-3</v>
      </c>
      <c r="CD57" s="47">
        <f t="shared" si="114"/>
        <v>28.199139481981184</v>
      </c>
      <c r="CE57" s="48">
        <f t="shared" si="115"/>
        <v>14.251962801727322</v>
      </c>
      <c r="CF57" s="65">
        <f t="shared" si="116"/>
        <v>1.9786144459037938</v>
      </c>
      <c r="CG57" t="s">
        <v>222</v>
      </c>
      <c r="CH57" s="66">
        <v>0</v>
      </c>
      <c r="CI57" s="15">
        <f t="shared" si="117"/>
        <v>26.11873701721137</v>
      </c>
      <c r="CJ57" s="37">
        <f t="shared" si="118"/>
        <v>26.11873701721137</v>
      </c>
      <c r="CK57" s="54">
        <f t="shared" si="119"/>
        <v>26.11873701721137</v>
      </c>
      <c r="CL57" s="26">
        <f t="shared" si="120"/>
        <v>4.0639080468665581E-3</v>
      </c>
      <c r="CM57" s="47">
        <f t="shared" si="121"/>
        <v>26.11873701721137</v>
      </c>
      <c r="CN57" s="48">
        <f t="shared" si="122"/>
        <v>14.251962801727322</v>
      </c>
      <c r="CO57" s="65">
        <f t="shared" si="123"/>
        <v>1.8326413968780362</v>
      </c>
      <c r="CP57" s="70">
        <f t="shared" si="124"/>
        <v>0</v>
      </c>
      <c r="CQ57" s="1">
        <f t="shared" si="125"/>
        <v>672</v>
      </c>
    </row>
    <row r="58" spans="1:95" x14ac:dyDescent="0.2">
      <c r="A58" s="29" t="s">
        <v>157</v>
      </c>
      <c r="B58">
        <v>1</v>
      </c>
      <c r="C58">
        <v>1</v>
      </c>
      <c r="D58">
        <v>0.53415900918897297</v>
      </c>
      <c r="E58">
        <v>0.46584099081102598</v>
      </c>
      <c r="F58">
        <v>0.58243941199840998</v>
      </c>
      <c r="G58">
        <v>0.58243941199840998</v>
      </c>
      <c r="H58">
        <v>0.51859590472210604</v>
      </c>
      <c r="I58">
        <v>0.45340576681989098</v>
      </c>
      <c r="J58">
        <v>0.48490656197888399</v>
      </c>
      <c r="K58">
        <v>0.53144020626327504</v>
      </c>
      <c r="L58">
        <v>0.57983035228965796</v>
      </c>
      <c r="M58">
        <v>-1.06222784432353</v>
      </c>
      <c r="N58" s="21">
        <v>0</v>
      </c>
      <c r="O58">
        <v>0.99786393617441504</v>
      </c>
      <c r="P58">
        <v>0.98823772010087896</v>
      </c>
      <c r="Q58">
        <v>1.0216858429026801</v>
      </c>
      <c r="R58">
        <v>0.98455390834172696</v>
      </c>
      <c r="S58">
        <v>318.100006103515</v>
      </c>
      <c r="T58" s="27">
        <f t="shared" si="64"/>
        <v>0.98823772010087896</v>
      </c>
      <c r="U58" s="27">
        <f t="shared" si="65"/>
        <v>1.0216858429026801</v>
      </c>
      <c r="V58" s="39">
        <f t="shared" si="66"/>
        <v>314.35842479581333</v>
      </c>
      <c r="W58" s="38">
        <f t="shared" si="67"/>
        <v>324.99827286321738</v>
      </c>
      <c r="X58" s="44">
        <f t="shared" si="68"/>
        <v>0.97563996696944688</v>
      </c>
      <c r="Y58" s="44">
        <f t="shared" si="69"/>
        <v>0.52676946756713561</v>
      </c>
      <c r="Z58" s="22">
        <f t="shared" si="70"/>
        <v>1</v>
      </c>
      <c r="AA58" s="22">
        <f t="shared" si="71"/>
        <v>1</v>
      </c>
      <c r="AB58" s="22">
        <f t="shared" si="72"/>
        <v>1</v>
      </c>
      <c r="AC58" s="22">
        <v>1</v>
      </c>
      <c r="AD58" s="22">
        <v>1</v>
      </c>
      <c r="AE58" s="22">
        <v>1</v>
      </c>
      <c r="AF58" s="22">
        <f t="shared" si="73"/>
        <v>-0.10573411347504191</v>
      </c>
      <c r="AG58" s="22">
        <f t="shared" si="74"/>
        <v>0.97680415159684475</v>
      </c>
      <c r="AH58" s="22">
        <f t="shared" si="75"/>
        <v>0.57983035228965796</v>
      </c>
      <c r="AI58" s="22">
        <f t="shared" si="76"/>
        <v>1.6855644657647</v>
      </c>
      <c r="AJ58" s="22">
        <f t="shared" si="77"/>
        <v>-2.6288582302280261</v>
      </c>
      <c r="AK58" s="22">
        <f t="shared" si="78"/>
        <v>1.3004365594014071</v>
      </c>
      <c r="AL58" s="22">
        <f t="shared" si="79"/>
        <v>-1.06222784432353</v>
      </c>
      <c r="AM58" s="22">
        <f t="shared" si="80"/>
        <v>2.5666303859044959</v>
      </c>
      <c r="AN58" s="46">
        <v>1</v>
      </c>
      <c r="AO58" s="46">
        <v>1</v>
      </c>
      <c r="AP58" s="51">
        <v>1</v>
      </c>
      <c r="AQ58" s="21">
        <v>1</v>
      </c>
      <c r="AR58" s="17">
        <f t="shared" si="81"/>
        <v>8.072005859062422</v>
      </c>
      <c r="AS58" s="17">
        <f t="shared" si="82"/>
        <v>8.072005859062422</v>
      </c>
      <c r="AT58" s="17">
        <f t="shared" si="83"/>
        <v>43.396362269530023</v>
      </c>
      <c r="AU58" s="17">
        <f t="shared" si="84"/>
        <v>8.072005859062422</v>
      </c>
      <c r="AV58" s="17">
        <f t="shared" si="85"/>
        <v>8.072005859062422</v>
      </c>
      <c r="AW58" s="17">
        <f t="shared" si="86"/>
        <v>43.396362269530023</v>
      </c>
      <c r="AX58" s="14">
        <f t="shared" si="87"/>
        <v>1.030668452997812E-2</v>
      </c>
      <c r="AY58" s="14">
        <f t="shared" si="88"/>
        <v>9.4850085711594596E-3</v>
      </c>
      <c r="AZ58" s="67">
        <f t="shared" si="89"/>
        <v>3.6458109412425112E-3</v>
      </c>
      <c r="BA58" s="21">
        <f t="shared" si="90"/>
        <v>0</v>
      </c>
      <c r="BB58" s="66">
        <v>1272</v>
      </c>
      <c r="BC58" s="15">
        <f t="shared" si="91"/>
        <v>1229.0102900927111</v>
      </c>
      <c r="BD58" s="19">
        <f t="shared" si="92"/>
        <v>-42.989709907288898</v>
      </c>
      <c r="BE58" s="53">
        <f t="shared" si="93"/>
        <v>0</v>
      </c>
      <c r="BF58" s="61">
        <f t="shared" si="94"/>
        <v>0</v>
      </c>
      <c r="BG58" s="62">
        <f t="shared" si="95"/>
        <v>0</v>
      </c>
      <c r="BH58" s="63">
        <f t="shared" si="96"/>
        <v>324.99827286321738</v>
      </c>
      <c r="BI58" s="46">
        <f t="shared" si="97"/>
        <v>0</v>
      </c>
      <c r="BJ58" s="64">
        <f t="shared" si="98"/>
        <v>1.0349791293480919</v>
      </c>
      <c r="BK58" s="66">
        <v>1272</v>
      </c>
      <c r="BL58" s="66">
        <v>1909</v>
      </c>
      <c r="BM58" s="66">
        <v>0</v>
      </c>
      <c r="BN58" s="10">
        <f t="shared" si="99"/>
        <v>3181</v>
      </c>
      <c r="BO58" s="15">
        <f t="shared" si="100"/>
        <v>1682.754340626542</v>
      </c>
      <c r="BP58" s="9">
        <f t="shared" si="101"/>
        <v>-1498.245659373458</v>
      </c>
      <c r="BQ58" s="53">
        <f t="shared" si="102"/>
        <v>0</v>
      </c>
      <c r="BR58" s="7">
        <f t="shared" si="103"/>
        <v>0</v>
      </c>
      <c r="BS58" s="62">
        <f t="shared" si="104"/>
        <v>0</v>
      </c>
      <c r="BT58" s="48">
        <f t="shared" si="105"/>
        <v>324.99827286321738</v>
      </c>
      <c r="BU58" s="46">
        <f t="shared" si="106"/>
        <v>0</v>
      </c>
      <c r="BV58" s="64">
        <f t="shared" si="107"/>
        <v>1.8903531687314588</v>
      </c>
      <c r="BW58" s="16">
        <f t="shared" si="108"/>
        <v>4453</v>
      </c>
      <c r="BX58" s="69">
        <f t="shared" si="109"/>
        <v>2948.3831558130928</v>
      </c>
      <c r="BY58" s="66">
        <v>0</v>
      </c>
      <c r="BZ58" s="15">
        <f t="shared" si="110"/>
        <v>36.618525093839786</v>
      </c>
      <c r="CA58" s="37">
        <f t="shared" si="111"/>
        <v>36.618525093839786</v>
      </c>
      <c r="CB58" s="54">
        <f t="shared" si="112"/>
        <v>36.618525093839786</v>
      </c>
      <c r="CC58" s="26">
        <f t="shared" si="113"/>
        <v>1.140764021614948E-2</v>
      </c>
      <c r="CD58" s="47">
        <f t="shared" si="114"/>
        <v>36.618525093839786</v>
      </c>
      <c r="CE58" s="48">
        <f t="shared" si="115"/>
        <v>314.35842479581333</v>
      </c>
      <c r="CF58" s="65">
        <f t="shared" si="116"/>
        <v>0.1164865395849492</v>
      </c>
      <c r="CG58" t="s">
        <v>222</v>
      </c>
      <c r="CH58" s="66">
        <v>0</v>
      </c>
      <c r="CI58" s="15">
        <f t="shared" si="117"/>
        <v>33.916979186379081</v>
      </c>
      <c r="CJ58" s="37">
        <f t="shared" si="118"/>
        <v>33.916979186379081</v>
      </c>
      <c r="CK58" s="54">
        <f t="shared" si="119"/>
        <v>33.916979186379081</v>
      </c>
      <c r="CL58" s="26">
        <f t="shared" si="120"/>
        <v>5.2772645381016147E-3</v>
      </c>
      <c r="CM58" s="47">
        <f t="shared" si="121"/>
        <v>33.916979186379081</v>
      </c>
      <c r="CN58" s="48">
        <f t="shared" si="122"/>
        <v>314.35842479581333</v>
      </c>
      <c r="CO58" s="65">
        <f t="shared" si="123"/>
        <v>0.10789269989633435</v>
      </c>
      <c r="CP58" s="70">
        <f t="shared" si="124"/>
        <v>0</v>
      </c>
      <c r="CQ58" s="1">
        <f t="shared" si="125"/>
        <v>4453</v>
      </c>
    </row>
    <row r="59" spans="1:95" x14ac:dyDescent="0.2">
      <c r="A59" s="29" t="s">
        <v>205</v>
      </c>
      <c r="B59">
        <v>1</v>
      </c>
      <c r="C59">
        <v>1</v>
      </c>
      <c r="D59">
        <v>0.52805813484053199</v>
      </c>
      <c r="E59">
        <v>0.47194186515946701</v>
      </c>
      <c r="F59">
        <v>0.11102139685102901</v>
      </c>
      <c r="G59">
        <v>0.11102139685102901</v>
      </c>
      <c r="H59">
        <v>0.10217300459674</v>
      </c>
      <c r="I59">
        <v>0.306936899289594</v>
      </c>
      <c r="J59">
        <v>0.17708942718870799</v>
      </c>
      <c r="K59">
        <v>0.14021667366629001</v>
      </c>
      <c r="L59">
        <v>0.68589791593292204</v>
      </c>
      <c r="M59">
        <v>1.1419959494339</v>
      </c>
      <c r="N59" s="21">
        <v>0</v>
      </c>
      <c r="O59">
        <v>1.0010309268214701</v>
      </c>
      <c r="P59">
        <v>0.96637105760558795</v>
      </c>
      <c r="Q59">
        <v>1.01291699099387</v>
      </c>
      <c r="R59">
        <v>0.98479103433374904</v>
      </c>
      <c r="S59">
        <v>2.1500000953674299</v>
      </c>
      <c r="T59" s="27">
        <f t="shared" si="64"/>
        <v>0.96637105760558795</v>
      </c>
      <c r="U59" s="27">
        <f t="shared" si="65"/>
        <v>1.01291699099387</v>
      </c>
      <c r="V59" s="39">
        <f t="shared" si="66"/>
        <v>2.077697866012338</v>
      </c>
      <c r="W59" s="38">
        <f t="shared" si="67"/>
        <v>2.1777716272361105</v>
      </c>
      <c r="X59" s="44">
        <f t="shared" si="68"/>
        <v>0.97879242124156651</v>
      </c>
      <c r="Y59" s="44">
        <f t="shared" si="69"/>
        <v>0.21093099046913169</v>
      </c>
      <c r="Z59" s="22">
        <f t="shared" si="70"/>
        <v>1</v>
      </c>
      <c r="AA59" s="22">
        <f t="shared" si="71"/>
        <v>1</v>
      </c>
      <c r="AB59" s="22">
        <f t="shared" si="72"/>
        <v>1</v>
      </c>
      <c r="AC59" s="22">
        <v>1</v>
      </c>
      <c r="AD59" s="22">
        <v>1</v>
      </c>
      <c r="AE59" s="22">
        <v>1</v>
      </c>
      <c r="AF59" s="22">
        <f t="shared" si="73"/>
        <v>-0.10573411347504191</v>
      </c>
      <c r="AG59" s="22">
        <f t="shared" si="74"/>
        <v>0.97680415159684475</v>
      </c>
      <c r="AH59" s="22">
        <f t="shared" si="75"/>
        <v>0.68589791593292204</v>
      </c>
      <c r="AI59" s="22">
        <f t="shared" si="76"/>
        <v>1.791632029407964</v>
      </c>
      <c r="AJ59" s="22">
        <f t="shared" si="77"/>
        <v>-2.6288582302280261</v>
      </c>
      <c r="AK59" s="22">
        <f t="shared" si="78"/>
        <v>1.3004365594014071</v>
      </c>
      <c r="AL59" s="22">
        <f t="shared" si="79"/>
        <v>1.1419959494339</v>
      </c>
      <c r="AM59" s="22">
        <f t="shared" si="80"/>
        <v>4.7708541796619262</v>
      </c>
      <c r="AN59" s="46">
        <v>0</v>
      </c>
      <c r="AO59" s="49">
        <v>0</v>
      </c>
      <c r="AP59" s="51">
        <v>0.5</v>
      </c>
      <c r="AQ59" s="50">
        <v>1</v>
      </c>
      <c r="AR59" s="17">
        <f t="shared" si="81"/>
        <v>0</v>
      </c>
      <c r="AS59" s="17">
        <f t="shared" si="82"/>
        <v>0</v>
      </c>
      <c r="AT59" s="17">
        <f t="shared" si="83"/>
        <v>259.03268952871679</v>
      </c>
      <c r="AU59" s="17">
        <f t="shared" si="84"/>
        <v>0</v>
      </c>
      <c r="AV59" s="17">
        <f t="shared" si="85"/>
        <v>0</v>
      </c>
      <c r="AW59" s="17">
        <f t="shared" si="86"/>
        <v>259.03268952871679</v>
      </c>
      <c r="AX59" s="14">
        <f t="shared" si="87"/>
        <v>0</v>
      </c>
      <c r="AY59" s="14">
        <f t="shared" si="88"/>
        <v>0</v>
      </c>
      <c r="AZ59" s="67">
        <f t="shared" si="89"/>
        <v>2.1761828969852445E-2</v>
      </c>
      <c r="BA59" s="21">
        <f t="shared" si="90"/>
        <v>0</v>
      </c>
      <c r="BB59" s="66">
        <v>0</v>
      </c>
      <c r="BC59" s="15">
        <f t="shared" si="91"/>
        <v>0</v>
      </c>
      <c r="BD59" s="19">
        <f t="shared" si="92"/>
        <v>0</v>
      </c>
      <c r="BE59" s="53">
        <f t="shared" si="93"/>
        <v>0</v>
      </c>
      <c r="BF59" s="61">
        <f t="shared" si="94"/>
        <v>0</v>
      </c>
      <c r="BG59" s="62">
        <f t="shared" si="95"/>
        <v>0</v>
      </c>
      <c r="BH59" s="63">
        <f t="shared" si="96"/>
        <v>2.1777716272361105</v>
      </c>
      <c r="BI59" s="46">
        <f t="shared" si="97"/>
        <v>0</v>
      </c>
      <c r="BJ59" s="64" t="e">
        <f t="shared" si="98"/>
        <v>#DIV/0!</v>
      </c>
      <c r="BK59" s="66">
        <v>0</v>
      </c>
      <c r="BL59" s="66">
        <v>0</v>
      </c>
      <c r="BM59" s="66">
        <v>0</v>
      </c>
      <c r="BN59" s="10">
        <f t="shared" si="99"/>
        <v>0</v>
      </c>
      <c r="BO59" s="15">
        <f t="shared" si="100"/>
        <v>0</v>
      </c>
      <c r="BP59" s="9">
        <f t="shared" si="101"/>
        <v>0</v>
      </c>
      <c r="BQ59" s="53">
        <f t="shared" si="102"/>
        <v>0</v>
      </c>
      <c r="BR59" s="7">
        <f t="shared" si="103"/>
        <v>0</v>
      </c>
      <c r="BS59" s="62">
        <f t="shared" si="104"/>
        <v>0</v>
      </c>
      <c r="BT59" s="48">
        <f t="shared" si="105"/>
        <v>2.1777716272361105</v>
      </c>
      <c r="BU59" s="46">
        <f t="shared" si="106"/>
        <v>0</v>
      </c>
      <c r="BV59" s="64" t="e">
        <f t="shared" si="107"/>
        <v>#DIV/0!</v>
      </c>
      <c r="BW59" s="16">
        <f t="shared" si="108"/>
        <v>60</v>
      </c>
      <c r="BX59" s="69">
        <f t="shared" si="109"/>
        <v>218.57581017319797</v>
      </c>
      <c r="BY59" s="66">
        <v>60</v>
      </c>
      <c r="BZ59" s="15">
        <f t="shared" si="110"/>
        <v>218.57581017319797</v>
      </c>
      <c r="CA59" s="37">
        <f t="shared" si="111"/>
        <v>158.57581017319797</v>
      </c>
      <c r="CB59" s="54">
        <f t="shared" si="112"/>
        <v>158.57581017319797</v>
      </c>
      <c r="CC59" s="26">
        <f t="shared" si="113"/>
        <v>4.9400563916884167E-2</v>
      </c>
      <c r="CD59" s="47">
        <f t="shared" si="114"/>
        <v>158.57581017319797</v>
      </c>
      <c r="CE59" s="48">
        <f t="shared" si="115"/>
        <v>2.077697866012338</v>
      </c>
      <c r="CF59" s="65">
        <f t="shared" si="116"/>
        <v>76.32284403196104</v>
      </c>
      <c r="CG59" t="s">
        <v>222</v>
      </c>
      <c r="CH59" s="66">
        <v>0</v>
      </c>
      <c r="CI59" s="15">
        <f t="shared" si="117"/>
        <v>202.45029490653729</v>
      </c>
      <c r="CJ59" s="37">
        <f t="shared" si="118"/>
        <v>202.45029490653729</v>
      </c>
      <c r="CK59" s="54">
        <f t="shared" si="119"/>
        <v>202.45029490653729</v>
      </c>
      <c r="CL59" s="26">
        <f t="shared" si="120"/>
        <v>3.1499968088771944E-2</v>
      </c>
      <c r="CM59" s="47">
        <f t="shared" si="121"/>
        <v>202.45029490653729</v>
      </c>
      <c r="CN59" s="48">
        <f t="shared" si="122"/>
        <v>2.077697866012338</v>
      </c>
      <c r="CO59" s="65">
        <f t="shared" si="123"/>
        <v>97.439718362465257</v>
      </c>
      <c r="CP59" s="70">
        <f t="shared" si="124"/>
        <v>0</v>
      </c>
      <c r="CQ59" s="1">
        <f t="shared" si="125"/>
        <v>120</v>
      </c>
    </row>
    <row r="60" spans="1:95" x14ac:dyDescent="0.2">
      <c r="A60" s="29" t="s">
        <v>159</v>
      </c>
      <c r="B60">
        <v>0</v>
      </c>
      <c r="C60">
        <v>0</v>
      </c>
      <c r="D60">
        <v>4.0605095541401202E-2</v>
      </c>
      <c r="E60">
        <v>0.95939490445859799</v>
      </c>
      <c r="F60">
        <v>2.0472440944881799E-2</v>
      </c>
      <c r="G60">
        <v>2.0472440944881799E-2</v>
      </c>
      <c r="H60">
        <v>3.4904013961605499E-3</v>
      </c>
      <c r="I60">
        <v>1.22164048865619E-2</v>
      </c>
      <c r="J60">
        <v>6.5299430833751096E-3</v>
      </c>
      <c r="K60">
        <v>1.15621742828862E-2</v>
      </c>
      <c r="L60">
        <v>0.806322800740506</v>
      </c>
      <c r="M60">
        <v>-1.3627701809511099</v>
      </c>
      <c r="N60" s="21">
        <v>2</v>
      </c>
      <c r="O60">
        <v>1.01772185662578</v>
      </c>
      <c r="P60">
        <v>0.98572977572185305</v>
      </c>
      <c r="Q60">
        <v>1.0282034159850899</v>
      </c>
      <c r="R60">
        <v>0.97552165182349404</v>
      </c>
      <c r="S60">
        <v>157.22000122070301</v>
      </c>
      <c r="T60" s="27">
        <f t="shared" si="64"/>
        <v>0.97552165182349404</v>
      </c>
      <c r="U60" s="27">
        <f t="shared" si="65"/>
        <v>1.0282034159850899</v>
      </c>
      <c r="V60" s="39">
        <f t="shared" si="66"/>
        <v>161.1650555647017</v>
      </c>
      <c r="W60" s="38">
        <f t="shared" si="67"/>
        <v>170.90112534578734</v>
      </c>
      <c r="X60" s="44">
        <f t="shared" si="68"/>
        <v>1.2306699929520795</v>
      </c>
      <c r="Y60" s="44">
        <f t="shared" si="69"/>
        <v>1.6478414440021221E-2</v>
      </c>
      <c r="Z60" s="22">
        <f t="shared" si="70"/>
        <v>3.655961643199483</v>
      </c>
      <c r="AA60" s="22">
        <f t="shared" si="71"/>
        <v>4.3955583451375713</v>
      </c>
      <c r="AB60" s="22">
        <f t="shared" si="72"/>
        <v>5.1351550470756591</v>
      </c>
      <c r="AC60" s="22">
        <v>1</v>
      </c>
      <c r="AD60" s="22">
        <v>1</v>
      </c>
      <c r="AE60" s="22">
        <v>1</v>
      </c>
      <c r="AF60" s="22">
        <f t="shared" si="73"/>
        <v>-0.10573411347504191</v>
      </c>
      <c r="AG60" s="22">
        <f t="shared" si="74"/>
        <v>0.97680415159684475</v>
      </c>
      <c r="AH60" s="22">
        <f t="shared" si="75"/>
        <v>0.806322800740506</v>
      </c>
      <c r="AI60" s="22">
        <f t="shared" si="76"/>
        <v>1.9120569142155479</v>
      </c>
      <c r="AJ60" s="22">
        <f t="shared" si="77"/>
        <v>-2.6288582302280261</v>
      </c>
      <c r="AK60" s="22">
        <f t="shared" si="78"/>
        <v>1.3004365594014071</v>
      </c>
      <c r="AL60" s="22">
        <f t="shared" si="79"/>
        <v>-1.3627701809511099</v>
      </c>
      <c r="AM60" s="22">
        <f t="shared" si="80"/>
        <v>2.2660880492769162</v>
      </c>
      <c r="AN60" s="46">
        <v>1</v>
      </c>
      <c r="AO60" s="46">
        <v>1</v>
      </c>
      <c r="AP60" s="51">
        <v>1</v>
      </c>
      <c r="AQ60" s="21">
        <v>1</v>
      </c>
      <c r="AR60" s="17">
        <f t="shared" si="81"/>
        <v>68.636767547987048</v>
      </c>
      <c r="AS60" s="17">
        <f t="shared" si="82"/>
        <v>48.865786362485771</v>
      </c>
      <c r="AT60" s="17">
        <f t="shared" si="83"/>
        <v>115.91007074554179</v>
      </c>
      <c r="AU60" s="17">
        <f t="shared" si="84"/>
        <v>41.40677850738961</v>
      </c>
      <c r="AV60" s="17">
        <f t="shared" si="85"/>
        <v>48.865786362485771</v>
      </c>
      <c r="AW60" s="17">
        <f t="shared" si="86"/>
        <v>115.91007074554179</v>
      </c>
      <c r="AX60" s="14">
        <f t="shared" si="87"/>
        <v>5.2869957099846897E-2</v>
      </c>
      <c r="AY60" s="14">
        <f t="shared" si="88"/>
        <v>5.7419730681223767E-2</v>
      </c>
      <c r="AZ60" s="67">
        <f t="shared" si="89"/>
        <v>9.7378255232467049E-3</v>
      </c>
      <c r="BA60" s="21">
        <f t="shared" si="90"/>
        <v>2</v>
      </c>
      <c r="BB60" s="66">
        <v>3773</v>
      </c>
      <c r="BC60" s="15">
        <f t="shared" si="91"/>
        <v>6304.4251644141432</v>
      </c>
      <c r="BD60" s="19">
        <f t="shared" si="92"/>
        <v>2531.4251644141432</v>
      </c>
      <c r="BE60" s="53">
        <f t="shared" si="93"/>
        <v>2531.4251644141432</v>
      </c>
      <c r="BF60" s="61">
        <f t="shared" si="94"/>
        <v>0.12573722707559068</v>
      </c>
      <c r="BG60" s="62">
        <f t="shared" si="95"/>
        <v>170.37394268742418</v>
      </c>
      <c r="BH60" s="63">
        <f t="shared" si="96"/>
        <v>161.1650555647017</v>
      </c>
      <c r="BI60" s="46">
        <f t="shared" si="97"/>
        <v>1.0571394778505534</v>
      </c>
      <c r="BJ60" s="64">
        <f t="shared" si="98"/>
        <v>0.59846852038105158</v>
      </c>
      <c r="BK60" s="66">
        <v>0</v>
      </c>
      <c r="BL60" s="66">
        <v>4088</v>
      </c>
      <c r="BM60" s="66">
        <v>0</v>
      </c>
      <c r="BN60" s="10">
        <f t="shared" si="99"/>
        <v>4088</v>
      </c>
      <c r="BO60" s="15">
        <f t="shared" si="100"/>
        <v>10186.949259617271</v>
      </c>
      <c r="BP60" s="9">
        <f t="shared" si="101"/>
        <v>6098.9492596172713</v>
      </c>
      <c r="BQ60" s="53">
        <f t="shared" si="102"/>
        <v>6098.9492596172713</v>
      </c>
      <c r="BR60" s="7">
        <f t="shared" si="103"/>
        <v>9.6080999294905725E-2</v>
      </c>
      <c r="BS60" s="62">
        <f t="shared" si="104"/>
        <v>464.74379358945856</v>
      </c>
      <c r="BT60" s="48">
        <f t="shared" si="105"/>
        <v>161.1650555647017</v>
      </c>
      <c r="BU60" s="46">
        <f t="shared" si="106"/>
        <v>2.883651123756672</v>
      </c>
      <c r="BV60" s="64">
        <f t="shared" si="107"/>
        <v>0.40129776793975985</v>
      </c>
      <c r="BW60" s="16">
        <f t="shared" si="108"/>
        <v>8015</v>
      </c>
      <c r="BX60" s="69">
        <f t="shared" si="109"/>
        <v>16589.181143586906</v>
      </c>
      <c r="BY60" s="66">
        <v>154</v>
      </c>
      <c r="BZ60" s="15">
        <f t="shared" si="110"/>
        <v>97.806719555489906</v>
      </c>
      <c r="CA60" s="37">
        <f t="shared" si="111"/>
        <v>-56.193280444510094</v>
      </c>
      <c r="CB60" s="54">
        <f t="shared" si="112"/>
        <v>-56.193280444510094</v>
      </c>
      <c r="CC60" s="26">
        <f t="shared" si="113"/>
        <v>-1.750569484252653E-2</v>
      </c>
      <c r="CD60" s="47">
        <f t="shared" si="114"/>
        <v>-56.193280444510087</v>
      </c>
      <c r="CE60" s="48">
        <f t="shared" si="115"/>
        <v>170.90112534578734</v>
      </c>
      <c r="CF60" s="65">
        <f t="shared" si="116"/>
        <v>-0.32880579534402249</v>
      </c>
      <c r="CG60" t="s">
        <v>222</v>
      </c>
      <c r="CH60" s="66">
        <v>0</v>
      </c>
      <c r="CI60" s="15">
        <f t="shared" si="117"/>
        <v>90.5909908427641</v>
      </c>
      <c r="CJ60" s="37">
        <f t="shared" si="118"/>
        <v>90.5909908427641</v>
      </c>
      <c r="CK60" s="54">
        <f t="shared" si="119"/>
        <v>90.5909908427641</v>
      </c>
      <c r="CL60" s="26">
        <f t="shared" si="120"/>
        <v>1.4095377445583335E-2</v>
      </c>
      <c r="CM60" s="47">
        <f t="shared" si="121"/>
        <v>90.5909908427641</v>
      </c>
      <c r="CN60" s="48">
        <f t="shared" si="122"/>
        <v>170.90112534578734</v>
      </c>
      <c r="CO60" s="65">
        <f t="shared" si="123"/>
        <v>0.53007837519776246</v>
      </c>
      <c r="CP60" s="70">
        <f t="shared" si="124"/>
        <v>2</v>
      </c>
      <c r="CQ60" s="1">
        <f t="shared" si="125"/>
        <v>8169</v>
      </c>
    </row>
    <row r="61" spans="1:95" x14ac:dyDescent="0.2">
      <c r="A61" s="29" t="s">
        <v>143</v>
      </c>
      <c r="B61">
        <v>0</v>
      </c>
      <c r="C61">
        <v>0</v>
      </c>
      <c r="D61">
        <v>0.436276468238114</v>
      </c>
      <c r="E61">
        <v>0.56372353176188505</v>
      </c>
      <c r="F61">
        <v>0.50615812475168798</v>
      </c>
      <c r="G61">
        <v>0.50615812475168798</v>
      </c>
      <c r="H61">
        <v>0.32971165900543198</v>
      </c>
      <c r="I61">
        <v>0.63226076055160796</v>
      </c>
      <c r="J61">
        <v>0.45657830027883201</v>
      </c>
      <c r="K61">
        <v>0.48072946266215699</v>
      </c>
      <c r="L61">
        <v>0.74144964457048801</v>
      </c>
      <c r="M61">
        <v>-2.1070928389732502</v>
      </c>
      <c r="N61" s="21">
        <v>0</v>
      </c>
      <c r="O61">
        <v>1.01037939365422</v>
      </c>
      <c r="P61">
        <v>0.97028253039823398</v>
      </c>
      <c r="Q61">
        <v>1.00724518458989</v>
      </c>
      <c r="R61">
        <v>0.98338398015987205</v>
      </c>
      <c r="S61">
        <v>870.88000488281205</v>
      </c>
      <c r="T61" s="27">
        <f t="shared" si="64"/>
        <v>0.98338398015987205</v>
      </c>
      <c r="U61" s="27">
        <f t="shared" si="65"/>
        <v>1.00724518458989</v>
      </c>
      <c r="V61" s="39">
        <f t="shared" si="66"/>
        <v>856.40944544330853</v>
      </c>
      <c r="W61" s="38">
        <f t="shared" si="67"/>
        <v>877.1896912738323</v>
      </c>
      <c r="X61" s="44">
        <f t="shared" si="68"/>
        <v>1.0262180016515279</v>
      </c>
      <c r="Y61" s="44">
        <f t="shared" si="69"/>
        <v>0.47826755717707414</v>
      </c>
      <c r="Z61" s="22">
        <f t="shared" si="70"/>
        <v>1</v>
      </c>
      <c r="AA61" s="22">
        <f t="shared" si="71"/>
        <v>1</v>
      </c>
      <c r="AB61" s="22">
        <f t="shared" si="72"/>
        <v>1</v>
      </c>
      <c r="AC61" s="22">
        <v>1</v>
      </c>
      <c r="AD61" s="22">
        <v>1</v>
      </c>
      <c r="AE61" s="22">
        <v>1</v>
      </c>
      <c r="AF61" s="22">
        <f t="shared" si="73"/>
        <v>-0.10573411347504191</v>
      </c>
      <c r="AG61" s="22">
        <f t="shared" si="74"/>
        <v>0.97680415159684475</v>
      </c>
      <c r="AH61" s="22">
        <f t="shared" si="75"/>
        <v>0.74144964457048801</v>
      </c>
      <c r="AI61" s="22">
        <f t="shared" si="76"/>
        <v>1.8471837580455299</v>
      </c>
      <c r="AJ61" s="22">
        <f t="shared" si="77"/>
        <v>-2.6288582302280261</v>
      </c>
      <c r="AK61" s="22">
        <f t="shared" si="78"/>
        <v>1.3004365594014071</v>
      </c>
      <c r="AL61" s="22">
        <f t="shared" si="79"/>
        <v>-2.1070928389732502</v>
      </c>
      <c r="AM61" s="22">
        <f t="shared" si="80"/>
        <v>1.5217653912547759</v>
      </c>
      <c r="AN61" s="46">
        <v>1</v>
      </c>
      <c r="AO61" s="46">
        <v>1</v>
      </c>
      <c r="AP61" s="51">
        <v>1</v>
      </c>
      <c r="AQ61" s="21">
        <v>1</v>
      </c>
      <c r="AR61" s="17">
        <f t="shared" si="81"/>
        <v>11.642343400491859</v>
      </c>
      <c r="AS61" s="17">
        <f t="shared" si="82"/>
        <v>11.642343400491859</v>
      </c>
      <c r="AT61" s="17">
        <f t="shared" si="83"/>
        <v>5.362790257631592</v>
      </c>
      <c r="AU61" s="17">
        <f t="shared" si="84"/>
        <v>11.642343400491859</v>
      </c>
      <c r="AV61" s="17">
        <f t="shared" si="85"/>
        <v>11.642343400491859</v>
      </c>
      <c r="AW61" s="17">
        <f t="shared" si="86"/>
        <v>5.362790257631592</v>
      </c>
      <c r="AX61" s="14">
        <f t="shared" si="87"/>
        <v>1.4865445183470148E-2</v>
      </c>
      <c r="AY61" s="14">
        <f t="shared" si="88"/>
        <v>1.3680332852839806E-2</v>
      </c>
      <c r="AZ61" s="67">
        <f t="shared" si="89"/>
        <v>4.5053821044788107E-4</v>
      </c>
      <c r="BA61" s="21">
        <f t="shared" si="90"/>
        <v>0</v>
      </c>
      <c r="BB61" s="66">
        <v>1742</v>
      </c>
      <c r="BC61" s="15">
        <f t="shared" si="91"/>
        <v>1772.6151454577143</v>
      </c>
      <c r="BD61" s="19">
        <f t="shared" si="92"/>
        <v>30.615145457714334</v>
      </c>
      <c r="BE61" s="53">
        <f t="shared" si="93"/>
        <v>30.615145457714334</v>
      </c>
      <c r="BF61" s="61">
        <f t="shared" si="94"/>
        <v>1.5206704707226694E-3</v>
      </c>
      <c r="BG61" s="62">
        <f t="shared" si="95"/>
        <v>2.0605084878292024</v>
      </c>
      <c r="BH61" s="63">
        <f t="shared" si="96"/>
        <v>856.40944544330853</v>
      </c>
      <c r="BI61" s="46">
        <f t="shared" si="97"/>
        <v>2.4059852431480466E-3</v>
      </c>
      <c r="BJ61" s="64">
        <f t="shared" si="98"/>
        <v>0.98272882552303309</v>
      </c>
      <c r="BK61" s="66">
        <v>0</v>
      </c>
      <c r="BL61" s="66">
        <v>3484</v>
      </c>
      <c r="BM61" s="66">
        <v>0</v>
      </c>
      <c r="BN61" s="10">
        <f t="shared" si="99"/>
        <v>3484</v>
      </c>
      <c r="BO61" s="15">
        <f t="shared" si="100"/>
        <v>2427.0552120880157</v>
      </c>
      <c r="BP61" s="9">
        <f t="shared" si="101"/>
        <v>-1056.9447879119843</v>
      </c>
      <c r="BQ61" s="53">
        <f t="shared" si="102"/>
        <v>0</v>
      </c>
      <c r="BR61" s="7">
        <f t="shared" si="103"/>
        <v>0</v>
      </c>
      <c r="BS61" s="62">
        <f t="shared" si="104"/>
        <v>0</v>
      </c>
      <c r="BT61" s="48">
        <f t="shared" si="105"/>
        <v>877.1896912738323</v>
      </c>
      <c r="BU61" s="46">
        <f t="shared" si="106"/>
        <v>0</v>
      </c>
      <c r="BV61" s="64">
        <f t="shared" si="107"/>
        <v>1.4354844433071987</v>
      </c>
      <c r="BW61" s="16">
        <f t="shared" si="108"/>
        <v>5226</v>
      </c>
      <c r="BX61" s="69">
        <f t="shared" si="109"/>
        <v>4204.1955633314692</v>
      </c>
      <c r="BY61" s="66">
        <v>0</v>
      </c>
      <c r="BZ61" s="15">
        <f t="shared" si="110"/>
        <v>4.5252057857385175</v>
      </c>
      <c r="CA61" s="37">
        <f t="shared" si="111"/>
        <v>4.5252057857385175</v>
      </c>
      <c r="CB61" s="54">
        <f t="shared" si="112"/>
        <v>4.5252057857385175</v>
      </c>
      <c r="CC61" s="26">
        <f t="shared" si="113"/>
        <v>1.4097214285789792E-3</v>
      </c>
      <c r="CD61" s="47">
        <f t="shared" si="114"/>
        <v>4.5252057857385175</v>
      </c>
      <c r="CE61" s="48">
        <f t="shared" si="115"/>
        <v>856.40944544330853</v>
      </c>
      <c r="CF61" s="65">
        <f t="shared" si="116"/>
        <v>5.2839279270163898E-3</v>
      </c>
      <c r="CG61" t="s">
        <v>222</v>
      </c>
      <c r="CH61" s="66">
        <v>0</v>
      </c>
      <c r="CI61" s="15">
        <f t="shared" si="117"/>
        <v>4.1913569717966377</v>
      </c>
      <c r="CJ61" s="37">
        <f t="shared" si="118"/>
        <v>4.1913569717966377</v>
      </c>
      <c r="CK61" s="54">
        <f t="shared" si="119"/>
        <v>4.1913569717966377</v>
      </c>
      <c r="CL61" s="26">
        <f t="shared" si="120"/>
        <v>6.5214827630257312E-4</v>
      </c>
      <c r="CM61" s="47">
        <f t="shared" si="121"/>
        <v>4.1913569717966377</v>
      </c>
      <c r="CN61" s="48">
        <f t="shared" si="122"/>
        <v>856.40944544330853</v>
      </c>
      <c r="CO61" s="65">
        <f t="shared" si="123"/>
        <v>4.8941040924963637E-3</v>
      </c>
      <c r="CP61" s="70">
        <f t="shared" si="124"/>
        <v>0</v>
      </c>
      <c r="CQ61" s="1">
        <f t="shared" si="125"/>
        <v>5226</v>
      </c>
    </row>
    <row r="62" spans="1:95" x14ac:dyDescent="0.2">
      <c r="A62" s="29" t="s">
        <v>267</v>
      </c>
      <c r="B62">
        <v>0</v>
      </c>
      <c r="C62">
        <v>1</v>
      </c>
      <c r="D62">
        <v>0.81622053535757</v>
      </c>
      <c r="E62">
        <v>0.183779464642429</v>
      </c>
      <c r="F62">
        <v>0.99880810488676997</v>
      </c>
      <c r="G62">
        <v>0.99880810488676997</v>
      </c>
      <c r="H62">
        <v>9.1934809862097705E-2</v>
      </c>
      <c r="I62">
        <v>0.72377768491433303</v>
      </c>
      <c r="J62">
        <v>0.25795418943104698</v>
      </c>
      <c r="K62">
        <v>0.50758914004657996</v>
      </c>
      <c r="L62">
        <v>7.6822443360754597E-2</v>
      </c>
      <c r="M62">
        <v>-9.4995164456622705E-2</v>
      </c>
      <c r="N62" s="21">
        <v>-2</v>
      </c>
      <c r="O62">
        <v>0.99892307795011004</v>
      </c>
      <c r="P62">
        <v>0.99740699407240996</v>
      </c>
      <c r="Q62">
        <v>1.00153846007127</v>
      </c>
      <c r="R62">
        <v>0.99684043754687601</v>
      </c>
      <c r="S62">
        <v>3.2999999523162802</v>
      </c>
      <c r="T62" s="27">
        <f t="shared" si="64"/>
        <v>0.99740699407240996</v>
      </c>
      <c r="U62" s="27">
        <f t="shared" si="65"/>
        <v>1.00153846007127</v>
      </c>
      <c r="V62" s="39">
        <f t="shared" si="66"/>
        <v>3.2743957008985545</v>
      </c>
      <c r="W62" s="38">
        <f t="shared" si="67"/>
        <v>3.2949308327924327</v>
      </c>
      <c r="X62" s="44">
        <f t="shared" si="68"/>
        <v>0.82989265070189966</v>
      </c>
      <c r="Y62" s="44">
        <f t="shared" si="69"/>
        <v>0.62787036705502397</v>
      </c>
      <c r="Z62" s="22">
        <f t="shared" si="70"/>
        <v>0.71508251535046274</v>
      </c>
      <c r="AA62" s="22">
        <f t="shared" si="71"/>
        <v>0.3975790912895818</v>
      </c>
      <c r="AB62" s="22">
        <f t="shared" si="72"/>
        <v>8.0075667228700853E-2</v>
      </c>
      <c r="AC62" s="22">
        <v>1</v>
      </c>
      <c r="AD62" s="22">
        <v>1</v>
      </c>
      <c r="AE62" s="22">
        <v>1</v>
      </c>
      <c r="AF62" s="22">
        <f t="shared" si="73"/>
        <v>-0.10573411347504191</v>
      </c>
      <c r="AG62" s="22">
        <f t="shared" si="74"/>
        <v>0.97680415159684475</v>
      </c>
      <c r="AH62" s="22">
        <f t="shared" si="75"/>
        <v>7.6822443360754597E-2</v>
      </c>
      <c r="AI62" s="22">
        <f t="shared" si="76"/>
        <v>1.1825565568357965</v>
      </c>
      <c r="AJ62" s="22">
        <f t="shared" si="77"/>
        <v>-2.6288582302280261</v>
      </c>
      <c r="AK62" s="22">
        <f t="shared" si="78"/>
        <v>1.3004365594014071</v>
      </c>
      <c r="AL62" s="22">
        <f t="shared" si="79"/>
        <v>-9.4995164456622705E-2</v>
      </c>
      <c r="AM62" s="22">
        <f t="shared" si="80"/>
        <v>3.5338630657714036</v>
      </c>
      <c r="AN62" s="46">
        <v>0</v>
      </c>
      <c r="AO62" s="49">
        <v>0</v>
      </c>
      <c r="AP62" s="51">
        <v>0.5</v>
      </c>
      <c r="AQ62" s="50">
        <v>1</v>
      </c>
      <c r="AR62" s="17">
        <f t="shared" si="81"/>
        <v>0</v>
      </c>
      <c r="AS62" s="17">
        <f t="shared" si="82"/>
        <v>0</v>
      </c>
      <c r="AT62" s="17">
        <f t="shared" si="83"/>
        <v>31.002192522208457</v>
      </c>
      <c r="AU62" s="17">
        <f t="shared" si="84"/>
        <v>0</v>
      </c>
      <c r="AV62" s="17">
        <f t="shared" si="85"/>
        <v>0</v>
      </c>
      <c r="AW62" s="17">
        <f t="shared" si="86"/>
        <v>31.002192522208457</v>
      </c>
      <c r="AX62" s="14">
        <f t="shared" si="87"/>
        <v>0</v>
      </c>
      <c r="AY62" s="14">
        <f t="shared" si="88"/>
        <v>0</v>
      </c>
      <c r="AZ62" s="67">
        <f t="shared" si="89"/>
        <v>2.6045531650318774E-3</v>
      </c>
      <c r="BA62" s="21">
        <f t="shared" si="90"/>
        <v>-2</v>
      </c>
      <c r="BB62" s="66">
        <v>0</v>
      </c>
      <c r="BC62" s="15">
        <f t="shared" si="91"/>
        <v>0</v>
      </c>
      <c r="BD62" s="19">
        <f t="shared" si="92"/>
        <v>0</v>
      </c>
      <c r="BE62" s="53">
        <f t="shared" si="93"/>
        <v>0</v>
      </c>
      <c r="BF62" s="61">
        <f t="shared" si="94"/>
        <v>0</v>
      </c>
      <c r="BG62" s="62">
        <f t="shared" si="95"/>
        <v>0</v>
      </c>
      <c r="BH62" s="63">
        <f t="shared" si="96"/>
        <v>3.2949308327924327</v>
      </c>
      <c r="BI62" s="46">
        <f t="shared" si="97"/>
        <v>0</v>
      </c>
      <c r="BJ62" s="64" t="e">
        <f t="shared" si="98"/>
        <v>#DIV/0!</v>
      </c>
      <c r="BK62" s="66">
        <v>0</v>
      </c>
      <c r="BL62" s="66">
        <v>0</v>
      </c>
      <c r="BM62" s="66">
        <v>0</v>
      </c>
      <c r="BN62" s="10">
        <f t="shared" si="99"/>
        <v>0</v>
      </c>
      <c r="BO62" s="15">
        <f t="shared" si="100"/>
        <v>0</v>
      </c>
      <c r="BP62" s="9">
        <f t="shared" si="101"/>
        <v>0</v>
      </c>
      <c r="BQ62" s="53">
        <f t="shared" si="102"/>
        <v>0</v>
      </c>
      <c r="BR62" s="7">
        <f t="shared" si="103"/>
        <v>0</v>
      </c>
      <c r="BS62" s="62">
        <f t="shared" si="104"/>
        <v>0</v>
      </c>
      <c r="BT62" s="48">
        <f t="shared" si="105"/>
        <v>3.2949308327924327</v>
      </c>
      <c r="BU62" s="46">
        <f t="shared" si="106"/>
        <v>0</v>
      </c>
      <c r="BV62" s="64" t="e">
        <f t="shared" si="107"/>
        <v>#DIV/0!</v>
      </c>
      <c r="BW62" s="16">
        <f t="shared" si="108"/>
        <v>0</v>
      </c>
      <c r="BX62" s="69">
        <f t="shared" si="109"/>
        <v>26.160131989580176</v>
      </c>
      <c r="BY62" s="66">
        <v>0</v>
      </c>
      <c r="BZ62" s="15">
        <f t="shared" si="110"/>
        <v>26.160131989580176</v>
      </c>
      <c r="CA62" s="37">
        <f t="shared" si="111"/>
        <v>26.160131989580176</v>
      </c>
      <c r="CB62" s="54">
        <f t="shared" si="112"/>
        <v>26.160131989580176</v>
      </c>
      <c r="CC62" s="26">
        <f t="shared" si="113"/>
        <v>8.14957382852966E-3</v>
      </c>
      <c r="CD62" s="47">
        <f t="shared" si="114"/>
        <v>26.160131989580176</v>
      </c>
      <c r="CE62" s="48">
        <f t="shared" si="115"/>
        <v>3.2743957008985545</v>
      </c>
      <c r="CF62" s="65">
        <f t="shared" si="116"/>
        <v>7.98930073796559</v>
      </c>
      <c r="CG62" t="s">
        <v>222</v>
      </c>
      <c r="CH62" s="66">
        <v>0</v>
      </c>
      <c r="CI62" s="15">
        <f t="shared" si="117"/>
        <v>24.230158094291557</v>
      </c>
      <c r="CJ62" s="37">
        <f t="shared" si="118"/>
        <v>24.230158094291557</v>
      </c>
      <c r="CK62" s="54">
        <f t="shared" si="119"/>
        <v>24.230158094291557</v>
      </c>
      <c r="CL62" s="26">
        <f t="shared" si="120"/>
        <v>3.7700572731121139E-3</v>
      </c>
      <c r="CM62" s="47">
        <f t="shared" si="121"/>
        <v>24.230158094291557</v>
      </c>
      <c r="CN62" s="48">
        <f t="shared" si="122"/>
        <v>3.2743957008985545</v>
      </c>
      <c r="CO62" s="65">
        <f t="shared" si="123"/>
        <v>7.399886973844473</v>
      </c>
      <c r="CP62" s="70">
        <f t="shared" si="124"/>
        <v>-2</v>
      </c>
      <c r="CQ62" s="1">
        <f t="shared" si="125"/>
        <v>0</v>
      </c>
    </row>
    <row r="63" spans="1:95" x14ac:dyDescent="0.2">
      <c r="A63" s="29" t="s">
        <v>206</v>
      </c>
      <c r="B63">
        <v>1</v>
      </c>
      <c r="C63">
        <v>1</v>
      </c>
      <c r="D63">
        <v>0.425888933280063</v>
      </c>
      <c r="E63">
        <v>0.57411106671993595</v>
      </c>
      <c r="F63">
        <v>0.218600953895071</v>
      </c>
      <c r="G63">
        <v>0.218600953895071</v>
      </c>
      <c r="H63">
        <v>0.16757208524864101</v>
      </c>
      <c r="I63">
        <v>0.86042624320936001</v>
      </c>
      <c r="J63">
        <v>0.379714919087</v>
      </c>
      <c r="K63">
        <v>0.28810769430997202</v>
      </c>
      <c r="L63">
        <v>0.68201433102488296</v>
      </c>
      <c r="M63">
        <v>1.2977018306121599</v>
      </c>
      <c r="N63" s="21">
        <v>0</v>
      </c>
      <c r="O63">
        <v>0.99367131283361398</v>
      </c>
      <c r="P63">
        <v>0.986916285381923</v>
      </c>
      <c r="Q63">
        <v>1.0225916345355099</v>
      </c>
      <c r="R63">
        <v>0.99615484170695801</v>
      </c>
      <c r="S63">
        <v>5.6849999427795401</v>
      </c>
      <c r="T63" s="27">
        <f t="shared" si="64"/>
        <v>0.986916285381923</v>
      </c>
      <c r="U63" s="27">
        <f t="shared" si="65"/>
        <v>1.0225916345355099</v>
      </c>
      <c r="V63" s="39">
        <f t="shared" si="66"/>
        <v>5.6106190259244286</v>
      </c>
      <c r="W63" s="38">
        <f t="shared" si="67"/>
        <v>5.8134333838212102</v>
      </c>
      <c r="X63" s="44">
        <f t="shared" si="68"/>
        <v>1.0315854665565654</v>
      </c>
      <c r="Y63" s="44">
        <f t="shared" si="69"/>
        <v>0.36555882613216834</v>
      </c>
      <c r="Z63" s="22">
        <f t="shared" si="70"/>
        <v>1</v>
      </c>
      <c r="AA63" s="22">
        <f t="shared" si="71"/>
        <v>1</v>
      </c>
      <c r="AB63" s="22">
        <f t="shared" si="72"/>
        <v>1</v>
      </c>
      <c r="AC63" s="22">
        <v>1</v>
      </c>
      <c r="AD63" s="22">
        <v>1</v>
      </c>
      <c r="AE63" s="22">
        <v>1</v>
      </c>
      <c r="AF63" s="22">
        <f t="shared" si="73"/>
        <v>-0.10573411347504191</v>
      </c>
      <c r="AG63" s="22">
        <f t="shared" si="74"/>
        <v>0.97680415159684475</v>
      </c>
      <c r="AH63" s="22">
        <f t="shared" si="75"/>
        <v>0.68201433102488296</v>
      </c>
      <c r="AI63" s="22">
        <f t="shared" si="76"/>
        <v>1.787748444499925</v>
      </c>
      <c r="AJ63" s="22">
        <f t="shared" si="77"/>
        <v>-2.6288582302280261</v>
      </c>
      <c r="AK63" s="22">
        <f t="shared" si="78"/>
        <v>1.3004365594014071</v>
      </c>
      <c r="AL63" s="22">
        <f t="shared" si="79"/>
        <v>1.2977018306121599</v>
      </c>
      <c r="AM63" s="22">
        <f t="shared" si="80"/>
        <v>4.9265600608401865</v>
      </c>
      <c r="AN63" s="46">
        <v>0</v>
      </c>
      <c r="AO63" s="49">
        <v>0</v>
      </c>
      <c r="AP63" s="51">
        <v>0.5</v>
      </c>
      <c r="AQ63" s="50">
        <v>1</v>
      </c>
      <c r="AR63" s="17">
        <f t="shared" si="81"/>
        <v>0</v>
      </c>
      <c r="AS63" s="17">
        <f t="shared" si="82"/>
        <v>0</v>
      </c>
      <c r="AT63" s="17">
        <f t="shared" si="83"/>
        <v>294.54057567655451</v>
      </c>
      <c r="AU63" s="17">
        <f t="shared" si="84"/>
        <v>0</v>
      </c>
      <c r="AV63" s="17">
        <f t="shared" si="85"/>
        <v>0</v>
      </c>
      <c r="AW63" s="17">
        <f t="shared" si="86"/>
        <v>294.54057567655451</v>
      </c>
      <c r="AX63" s="14">
        <f t="shared" si="87"/>
        <v>0</v>
      </c>
      <c r="AY63" s="14">
        <f t="shared" si="88"/>
        <v>0</v>
      </c>
      <c r="AZ63" s="67">
        <f t="shared" si="89"/>
        <v>2.4744914026939704E-2</v>
      </c>
      <c r="BA63" s="21">
        <f t="shared" si="90"/>
        <v>0</v>
      </c>
      <c r="BB63" s="66">
        <v>0</v>
      </c>
      <c r="BC63" s="15">
        <f t="shared" si="91"/>
        <v>0</v>
      </c>
      <c r="BD63" s="19">
        <f t="shared" si="92"/>
        <v>0</v>
      </c>
      <c r="BE63" s="53">
        <f t="shared" si="93"/>
        <v>0</v>
      </c>
      <c r="BF63" s="61">
        <f t="shared" si="94"/>
        <v>0</v>
      </c>
      <c r="BG63" s="62">
        <f t="shared" si="95"/>
        <v>0</v>
      </c>
      <c r="BH63" s="63">
        <f t="shared" si="96"/>
        <v>5.8134333838212102</v>
      </c>
      <c r="BI63" s="46">
        <f t="shared" si="97"/>
        <v>0</v>
      </c>
      <c r="BJ63" s="64" t="e">
        <f t="shared" si="98"/>
        <v>#DIV/0!</v>
      </c>
      <c r="BK63" s="66">
        <v>0</v>
      </c>
      <c r="BL63" s="66">
        <v>0</v>
      </c>
      <c r="BM63" s="66">
        <v>0</v>
      </c>
      <c r="BN63" s="10">
        <f t="shared" si="99"/>
        <v>0</v>
      </c>
      <c r="BO63" s="15">
        <f t="shared" si="100"/>
        <v>0</v>
      </c>
      <c r="BP63" s="9">
        <f t="shared" si="101"/>
        <v>0</v>
      </c>
      <c r="BQ63" s="53">
        <f t="shared" si="102"/>
        <v>0</v>
      </c>
      <c r="BR63" s="7">
        <f t="shared" si="103"/>
        <v>0</v>
      </c>
      <c r="BS63" s="62">
        <f t="shared" si="104"/>
        <v>0</v>
      </c>
      <c r="BT63" s="48">
        <f t="shared" si="105"/>
        <v>5.8134333838212102</v>
      </c>
      <c r="BU63" s="46">
        <f t="shared" si="106"/>
        <v>0</v>
      </c>
      <c r="BV63" s="64" t="e">
        <f t="shared" si="107"/>
        <v>#DIV/0!</v>
      </c>
      <c r="BW63" s="16">
        <f t="shared" si="108"/>
        <v>205</v>
      </c>
      <c r="BX63" s="69">
        <f t="shared" si="109"/>
        <v>248.53791648658239</v>
      </c>
      <c r="BY63" s="66">
        <v>205</v>
      </c>
      <c r="BZ63" s="15">
        <f t="shared" si="110"/>
        <v>248.53791648658239</v>
      </c>
      <c r="CA63" s="37">
        <f t="shared" si="111"/>
        <v>43.53791648658239</v>
      </c>
      <c r="CB63" s="54">
        <f t="shared" si="112"/>
        <v>43.53791648658239</v>
      </c>
      <c r="CC63" s="26">
        <f t="shared" si="113"/>
        <v>1.3563213858748426E-2</v>
      </c>
      <c r="CD63" s="47">
        <f t="shared" si="114"/>
        <v>43.53791648658239</v>
      </c>
      <c r="CE63" s="48">
        <f t="shared" si="115"/>
        <v>5.6106190259244286</v>
      </c>
      <c r="CF63" s="65">
        <f t="shared" si="116"/>
        <v>7.759913172755283</v>
      </c>
      <c r="CG63" t="s">
        <v>222</v>
      </c>
      <c r="CH63" s="66">
        <v>0</v>
      </c>
      <c r="CI63" s="15">
        <f t="shared" si="117"/>
        <v>230.20193519262006</v>
      </c>
      <c r="CJ63" s="37">
        <f t="shared" si="118"/>
        <v>230.20193519262006</v>
      </c>
      <c r="CK63" s="54">
        <f t="shared" si="119"/>
        <v>230.20193519262006</v>
      </c>
      <c r="CL63" s="26">
        <f t="shared" si="120"/>
        <v>3.5817945416620513E-2</v>
      </c>
      <c r="CM63" s="47">
        <f t="shared" si="121"/>
        <v>230.20193519262003</v>
      </c>
      <c r="CN63" s="48">
        <f t="shared" si="122"/>
        <v>5.6106190259244286</v>
      </c>
      <c r="CO63" s="65">
        <f t="shared" si="123"/>
        <v>41.029685695811615</v>
      </c>
      <c r="CP63" s="70">
        <f t="shared" si="124"/>
        <v>0</v>
      </c>
      <c r="CQ63" s="1">
        <f t="shared" si="125"/>
        <v>410</v>
      </c>
    </row>
    <row r="64" spans="1:95" x14ac:dyDescent="0.2">
      <c r="A64" s="29" t="s">
        <v>268</v>
      </c>
      <c r="B64">
        <v>0</v>
      </c>
      <c r="C64">
        <v>1</v>
      </c>
      <c r="D64">
        <v>0.91769876148621599</v>
      </c>
      <c r="E64">
        <v>8.2301238513783403E-2</v>
      </c>
      <c r="F64">
        <v>1</v>
      </c>
      <c r="G64">
        <v>1</v>
      </c>
      <c r="H64">
        <v>0.175511909736732</v>
      </c>
      <c r="I64">
        <v>0.57124947764312495</v>
      </c>
      <c r="J64">
        <v>0.316640311326994</v>
      </c>
      <c r="K64">
        <v>0.56270801605005905</v>
      </c>
      <c r="L64">
        <v>0.112145924133566</v>
      </c>
      <c r="M64">
        <v>-0.182904124990483</v>
      </c>
      <c r="N64" s="21">
        <v>-2</v>
      </c>
      <c r="O64">
        <v>1.0036423322871</v>
      </c>
      <c r="P64">
        <v>0.99641815925474198</v>
      </c>
      <c r="Q64">
        <v>1</v>
      </c>
      <c r="R64">
        <v>0.99648626345665103</v>
      </c>
      <c r="S64">
        <v>2.8199999332427899</v>
      </c>
      <c r="T64" s="27">
        <f t="shared" si="64"/>
        <v>0.99641815925474198</v>
      </c>
      <c r="U64" s="27">
        <f t="shared" si="65"/>
        <v>1</v>
      </c>
      <c r="V64" s="39">
        <f t="shared" si="66"/>
        <v>2.7898059699369777</v>
      </c>
      <c r="W64" s="38">
        <f t="shared" si="67"/>
        <v>2.8199999332427899</v>
      </c>
      <c r="X64" s="44">
        <f t="shared" si="68"/>
        <v>0.77745664739884413</v>
      </c>
      <c r="Y64" s="44">
        <f t="shared" si="69"/>
        <v>0.64911549660616086</v>
      </c>
      <c r="Z64" s="22">
        <f t="shared" si="70"/>
        <v>0.67420345857950892</v>
      </c>
      <c r="AA64" s="22">
        <f t="shared" si="71"/>
        <v>0.37920841185805565</v>
      </c>
      <c r="AB64" s="22">
        <f t="shared" si="72"/>
        <v>8.4213365136602353E-2</v>
      </c>
      <c r="AC64" s="22">
        <v>1</v>
      </c>
      <c r="AD64" s="22">
        <v>1</v>
      </c>
      <c r="AE64" s="22">
        <v>1</v>
      </c>
      <c r="AF64" s="22">
        <f t="shared" si="73"/>
        <v>-0.10573411347504191</v>
      </c>
      <c r="AG64" s="22">
        <f t="shared" si="74"/>
        <v>0.97680415159684475</v>
      </c>
      <c r="AH64" s="22">
        <f t="shared" si="75"/>
        <v>0.112145924133566</v>
      </c>
      <c r="AI64" s="22">
        <f t="shared" si="76"/>
        <v>1.2178800376086079</v>
      </c>
      <c r="AJ64" s="22">
        <f t="shared" si="77"/>
        <v>-2.6288582302280261</v>
      </c>
      <c r="AK64" s="22">
        <f t="shared" si="78"/>
        <v>1.3004365594014071</v>
      </c>
      <c r="AL64" s="22">
        <f t="shared" si="79"/>
        <v>-0.182904124990483</v>
      </c>
      <c r="AM64" s="22">
        <f t="shared" si="80"/>
        <v>3.4459541052375431</v>
      </c>
      <c r="AN64" s="46">
        <v>0</v>
      </c>
      <c r="AO64" s="49">
        <v>0</v>
      </c>
      <c r="AP64" s="51">
        <v>0.5</v>
      </c>
      <c r="AQ64" s="50">
        <v>1</v>
      </c>
      <c r="AR64" s="17">
        <f t="shared" si="81"/>
        <v>0</v>
      </c>
      <c r="AS64" s="17">
        <f t="shared" si="82"/>
        <v>0</v>
      </c>
      <c r="AT64" s="17">
        <f t="shared" si="83"/>
        <v>26.735353020508562</v>
      </c>
      <c r="AU64" s="17">
        <f t="shared" si="84"/>
        <v>0</v>
      </c>
      <c r="AV64" s="17">
        <f t="shared" si="85"/>
        <v>0</v>
      </c>
      <c r="AW64" s="17">
        <f t="shared" si="86"/>
        <v>26.735353020508562</v>
      </c>
      <c r="AX64" s="14">
        <f t="shared" si="87"/>
        <v>0</v>
      </c>
      <c r="AY64" s="14">
        <f t="shared" si="88"/>
        <v>0</v>
      </c>
      <c r="AZ64" s="67">
        <f t="shared" si="89"/>
        <v>2.2460878622674184E-3</v>
      </c>
      <c r="BA64" s="21">
        <f t="shared" si="90"/>
        <v>-2</v>
      </c>
      <c r="BB64" s="66">
        <v>0</v>
      </c>
      <c r="BC64" s="15">
        <f t="shared" si="91"/>
        <v>0</v>
      </c>
      <c r="BD64" s="19">
        <f t="shared" si="92"/>
        <v>0</v>
      </c>
      <c r="BE64" s="53">
        <f t="shared" si="93"/>
        <v>0</v>
      </c>
      <c r="BF64" s="61">
        <f t="shared" si="94"/>
        <v>0</v>
      </c>
      <c r="BG64" s="62">
        <f t="shared" si="95"/>
        <v>0</v>
      </c>
      <c r="BH64" s="63">
        <f t="shared" si="96"/>
        <v>2.8199999332427899</v>
      </c>
      <c r="BI64" s="46">
        <f t="shared" si="97"/>
        <v>0</v>
      </c>
      <c r="BJ64" s="64" t="e">
        <f t="shared" si="98"/>
        <v>#DIV/0!</v>
      </c>
      <c r="BK64" s="66">
        <v>0</v>
      </c>
      <c r="BL64" s="66">
        <v>0</v>
      </c>
      <c r="BM64" s="66">
        <v>0</v>
      </c>
      <c r="BN64" s="10">
        <f t="shared" si="99"/>
        <v>0</v>
      </c>
      <c r="BO64" s="15">
        <f t="shared" si="100"/>
        <v>0</v>
      </c>
      <c r="BP64" s="9">
        <f t="shared" si="101"/>
        <v>0</v>
      </c>
      <c r="BQ64" s="53">
        <f t="shared" si="102"/>
        <v>0</v>
      </c>
      <c r="BR64" s="7">
        <f t="shared" si="103"/>
        <v>0</v>
      </c>
      <c r="BS64" s="62">
        <f t="shared" si="104"/>
        <v>0</v>
      </c>
      <c r="BT64" s="48">
        <f t="shared" si="105"/>
        <v>2.8199999332427899</v>
      </c>
      <c r="BU64" s="46">
        <f t="shared" si="106"/>
        <v>0</v>
      </c>
      <c r="BV64" s="64" t="e">
        <f t="shared" si="107"/>
        <v>#DIV/0!</v>
      </c>
      <c r="BW64" s="16">
        <f t="shared" si="108"/>
        <v>0</v>
      </c>
      <c r="BX64" s="69">
        <f t="shared" si="109"/>
        <v>22.559706488613951</v>
      </c>
      <c r="BY64" s="66">
        <v>0</v>
      </c>
      <c r="BZ64" s="15">
        <f t="shared" si="110"/>
        <v>22.559706488613951</v>
      </c>
      <c r="CA64" s="37">
        <f t="shared" si="111"/>
        <v>22.559706488613951</v>
      </c>
      <c r="CB64" s="54">
        <f t="shared" si="112"/>
        <v>22.559706488613951</v>
      </c>
      <c r="CC64" s="26">
        <f t="shared" si="113"/>
        <v>7.0279459466087166E-3</v>
      </c>
      <c r="CD64" s="47">
        <f t="shared" si="114"/>
        <v>22.559706488613951</v>
      </c>
      <c r="CE64" s="48">
        <f t="shared" si="115"/>
        <v>2.7898059699369777</v>
      </c>
      <c r="CF64" s="65">
        <f t="shared" si="116"/>
        <v>8.086478676910847</v>
      </c>
      <c r="CG64" t="s">
        <v>222</v>
      </c>
      <c r="CH64" s="66">
        <v>0</v>
      </c>
      <c r="CI64" s="15">
        <f t="shared" si="117"/>
        <v>20.895355382673792</v>
      </c>
      <c r="CJ64" s="37">
        <f t="shared" si="118"/>
        <v>20.895355382673792</v>
      </c>
      <c r="CK64" s="54">
        <f t="shared" si="119"/>
        <v>20.895355382673792</v>
      </c>
      <c r="CL64" s="26">
        <f t="shared" si="120"/>
        <v>3.2511833487900718E-3</v>
      </c>
      <c r="CM64" s="47">
        <f t="shared" si="121"/>
        <v>20.895355382673792</v>
      </c>
      <c r="CN64" s="48">
        <f t="shared" si="122"/>
        <v>2.7898059699369777</v>
      </c>
      <c r="CO64" s="65">
        <f t="shared" si="123"/>
        <v>7.4898955726106724</v>
      </c>
      <c r="CP64" s="70">
        <f t="shared" si="124"/>
        <v>-2</v>
      </c>
      <c r="CQ64" s="1">
        <f t="shared" si="125"/>
        <v>0</v>
      </c>
    </row>
    <row r="65" spans="1:95" x14ac:dyDescent="0.2">
      <c r="A65" s="29" t="s">
        <v>260</v>
      </c>
      <c r="B65">
        <v>0</v>
      </c>
      <c r="C65">
        <v>0</v>
      </c>
      <c r="D65">
        <v>3.1961646024770201E-3</v>
      </c>
      <c r="E65">
        <v>0.99680383539752204</v>
      </c>
      <c r="F65">
        <v>0.92888359157727396</v>
      </c>
      <c r="G65">
        <v>0.92888359157727396</v>
      </c>
      <c r="H65">
        <v>9.8203092352695306E-3</v>
      </c>
      <c r="I65">
        <v>5.0355202674467199E-2</v>
      </c>
      <c r="J65">
        <v>2.2237438293740999E-2</v>
      </c>
      <c r="K65">
        <v>0.143721924387924</v>
      </c>
      <c r="L65">
        <v>0.15713595079432</v>
      </c>
      <c r="M65">
        <v>-0.46352616966397298</v>
      </c>
      <c r="N65" s="21">
        <v>2</v>
      </c>
      <c r="O65">
        <v>0.99708029471460402</v>
      </c>
      <c r="P65">
        <v>1.00291970528539</v>
      </c>
      <c r="Q65">
        <v>1</v>
      </c>
      <c r="R65">
        <v>0.99476384343339197</v>
      </c>
      <c r="S65">
        <v>10.699999809265099</v>
      </c>
      <c r="T65" s="27">
        <f t="shared" si="64"/>
        <v>0.99476384343339197</v>
      </c>
      <c r="U65" s="27">
        <f t="shared" si="65"/>
        <v>1</v>
      </c>
      <c r="V65" s="39">
        <f t="shared" si="66"/>
        <v>10.756321593207923</v>
      </c>
      <c r="W65" s="38">
        <f t="shared" si="67"/>
        <v>10.699999809265099</v>
      </c>
      <c r="X65" s="44">
        <f t="shared" si="68"/>
        <v>1.25</v>
      </c>
      <c r="Y65" s="44">
        <f t="shared" si="69"/>
        <v>0.29815688890691805</v>
      </c>
      <c r="Z65" s="22">
        <f t="shared" si="70"/>
        <v>1.5948407992277018</v>
      </c>
      <c r="AA65" s="22">
        <f t="shared" si="71"/>
        <v>5.8070839264311882</v>
      </c>
      <c r="AB65" s="22">
        <f t="shared" si="72"/>
        <v>10.019327053634674</v>
      </c>
      <c r="AC65" s="22">
        <v>1</v>
      </c>
      <c r="AD65" s="22">
        <v>1</v>
      </c>
      <c r="AE65" s="22">
        <v>1</v>
      </c>
      <c r="AF65" s="22">
        <f t="shared" si="73"/>
        <v>-0.10573411347504191</v>
      </c>
      <c r="AG65" s="22">
        <f t="shared" si="74"/>
        <v>0.97680415159684475</v>
      </c>
      <c r="AH65" s="22">
        <f t="shared" si="75"/>
        <v>0.15713595079432</v>
      </c>
      <c r="AI65" s="22">
        <f t="shared" si="76"/>
        <v>1.2628700642693618</v>
      </c>
      <c r="AJ65" s="22">
        <f t="shared" si="77"/>
        <v>-2.6288582302280261</v>
      </c>
      <c r="AK65" s="22">
        <f t="shared" si="78"/>
        <v>1.3004365594014071</v>
      </c>
      <c r="AL65" s="22">
        <f t="shared" si="79"/>
        <v>-0.46352616966397298</v>
      </c>
      <c r="AM65" s="22">
        <f t="shared" si="80"/>
        <v>3.1653320605640531</v>
      </c>
      <c r="AN65" s="46">
        <v>0</v>
      </c>
      <c r="AO65" s="49">
        <v>0</v>
      </c>
      <c r="AP65" s="51">
        <v>0.5</v>
      </c>
      <c r="AQ65" s="50">
        <v>1</v>
      </c>
      <c r="AR65" s="17">
        <f t="shared" si="81"/>
        <v>0</v>
      </c>
      <c r="AS65" s="17">
        <f t="shared" si="82"/>
        <v>0</v>
      </c>
      <c r="AT65" s="17">
        <f t="shared" si="83"/>
        <v>291.47761912118494</v>
      </c>
      <c r="AU65" s="17">
        <f t="shared" si="84"/>
        <v>0</v>
      </c>
      <c r="AV65" s="17">
        <f t="shared" si="85"/>
        <v>0</v>
      </c>
      <c r="AW65" s="17">
        <f t="shared" si="86"/>
        <v>291.47761912118494</v>
      </c>
      <c r="AX65" s="14">
        <f t="shared" si="87"/>
        <v>0</v>
      </c>
      <c r="AY65" s="14">
        <f t="shared" si="88"/>
        <v>0</v>
      </c>
      <c r="AZ65" s="67">
        <f t="shared" si="89"/>
        <v>2.4487589220478733E-2</v>
      </c>
      <c r="BA65" s="21">
        <f t="shared" si="90"/>
        <v>2</v>
      </c>
      <c r="BB65" s="66">
        <v>0</v>
      </c>
      <c r="BC65" s="15">
        <f t="shared" si="91"/>
        <v>0</v>
      </c>
      <c r="BD65" s="19">
        <f t="shared" si="92"/>
        <v>0</v>
      </c>
      <c r="BE65" s="53">
        <f t="shared" si="93"/>
        <v>0</v>
      </c>
      <c r="BF65" s="61">
        <f t="shared" si="94"/>
        <v>0</v>
      </c>
      <c r="BG65" s="62">
        <f t="shared" si="95"/>
        <v>0</v>
      </c>
      <c r="BH65" s="63">
        <f t="shared" si="96"/>
        <v>10.699999809265099</v>
      </c>
      <c r="BI65" s="46">
        <f t="shared" si="97"/>
        <v>0</v>
      </c>
      <c r="BJ65" s="64" t="e">
        <f t="shared" si="98"/>
        <v>#DIV/0!</v>
      </c>
      <c r="BK65" s="66">
        <v>0</v>
      </c>
      <c r="BL65" s="66">
        <v>0</v>
      </c>
      <c r="BM65" s="66">
        <v>0</v>
      </c>
      <c r="BN65" s="10">
        <f t="shared" si="99"/>
        <v>0</v>
      </c>
      <c r="BO65" s="15">
        <f t="shared" si="100"/>
        <v>0</v>
      </c>
      <c r="BP65" s="9">
        <f t="shared" si="101"/>
        <v>0</v>
      </c>
      <c r="BQ65" s="53">
        <f t="shared" si="102"/>
        <v>0</v>
      </c>
      <c r="BR65" s="7">
        <f t="shared" si="103"/>
        <v>0</v>
      </c>
      <c r="BS65" s="62">
        <f t="shared" si="104"/>
        <v>0</v>
      </c>
      <c r="BT65" s="48">
        <f t="shared" si="105"/>
        <v>10.699999809265099</v>
      </c>
      <c r="BU65" s="46">
        <f t="shared" si="106"/>
        <v>0</v>
      </c>
      <c r="BV65" s="64" t="e">
        <f t="shared" si="107"/>
        <v>#DIV/0!</v>
      </c>
      <c r="BW65" s="16">
        <f t="shared" si="108"/>
        <v>11</v>
      </c>
      <c r="BX65" s="69">
        <f t="shared" si="109"/>
        <v>245.9533461304884</v>
      </c>
      <c r="BY65" s="66">
        <v>11</v>
      </c>
      <c r="BZ65" s="15">
        <f t="shared" si="110"/>
        <v>245.9533461304884</v>
      </c>
      <c r="CA65" s="37">
        <f t="shared" si="111"/>
        <v>234.9533461304884</v>
      </c>
      <c r="CB65" s="54">
        <f t="shared" si="112"/>
        <v>234.9533461304884</v>
      </c>
      <c r="CC65" s="26">
        <f t="shared" si="113"/>
        <v>7.319418882569742E-2</v>
      </c>
      <c r="CD65" s="47">
        <f t="shared" si="114"/>
        <v>234.95334613048843</v>
      </c>
      <c r="CE65" s="48">
        <f t="shared" si="115"/>
        <v>10.756321593207923</v>
      </c>
      <c r="CF65" s="65">
        <f t="shared" si="116"/>
        <v>21.843280167343607</v>
      </c>
      <c r="CG65" t="s">
        <v>222</v>
      </c>
      <c r="CH65" s="66">
        <v>0</v>
      </c>
      <c r="CI65" s="15">
        <f t="shared" si="117"/>
        <v>227.80804251811367</v>
      </c>
      <c r="CJ65" s="37">
        <f t="shared" si="118"/>
        <v>227.80804251811367</v>
      </c>
      <c r="CK65" s="54">
        <f t="shared" si="119"/>
        <v>227.80804251811367</v>
      </c>
      <c r="CL65" s="26">
        <f t="shared" si="120"/>
        <v>3.5445471062410715E-2</v>
      </c>
      <c r="CM65" s="47">
        <f t="shared" si="121"/>
        <v>227.80804251811367</v>
      </c>
      <c r="CN65" s="48">
        <f t="shared" si="122"/>
        <v>10.756321593207923</v>
      </c>
      <c r="CO65" s="65">
        <f t="shared" si="123"/>
        <v>21.178991399993375</v>
      </c>
      <c r="CP65" s="70">
        <f t="shared" si="124"/>
        <v>2</v>
      </c>
      <c r="CQ65" s="1">
        <f t="shared" si="125"/>
        <v>22</v>
      </c>
    </row>
    <row r="66" spans="1:95" x14ac:dyDescent="0.2">
      <c r="A66" s="29" t="s">
        <v>269</v>
      </c>
      <c r="B66">
        <v>0</v>
      </c>
      <c r="C66">
        <v>0</v>
      </c>
      <c r="D66">
        <v>9.9480623252097403E-2</v>
      </c>
      <c r="E66">
        <v>0.90051937674790195</v>
      </c>
      <c r="F66">
        <v>0.964640444974175</v>
      </c>
      <c r="G66">
        <v>0.964640444974175</v>
      </c>
      <c r="H66">
        <v>8.8173840367739204E-2</v>
      </c>
      <c r="I66">
        <v>5.4743000417885497E-2</v>
      </c>
      <c r="J66">
        <v>6.9475899275199801E-2</v>
      </c>
      <c r="K66">
        <v>0.25888078799287001</v>
      </c>
      <c r="L66">
        <v>0.107296557570566</v>
      </c>
      <c r="M66">
        <v>-0.59992952076071304</v>
      </c>
      <c r="N66" s="21">
        <v>0</v>
      </c>
      <c r="O66">
        <v>0.99904636830721905</v>
      </c>
      <c r="P66">
        <v>0.99855222476338101</v>
      </c>
      <c r="Q66">
        <v>1.0010166196284001</v>
      </c>
      <c r="R66">
        <v>0.99603329336822</v>
      </c>
      <c r="S66">
        <v>9.4300003051757795</v>
      </c>
      <c r="T66" s="27">
        <f t="shared" si="64"/>
        <v>0.99603329336822</v>
      </c>
      <c r="U66" s="27">
        <f t="shared" si="65"/>
        <v>1.0010166196284001</v>
      </c>
      <c r="V66" s="39">
        <f t="shared" si="66"/>
        <v>9.3925942604275505</v>
      </c>
      <c r="W66" s="38">
        <f t="shared" si="67"/>
        <v>9.4395870285818404</v>
      </c>
      <c r="X66" s="44">
        <f t="shared" si="68"/>
        <v>1.2002477291494633</v>
      </c>
      <c r="Y66" s="44">
        <f t="shared" si="69"/>
        <v>0.35714786303630602</v>
      </c>
      <c r="Z66" s="22">
        <f t="shared" si="70"/>
        <v>1</v>
      </c>
      <c r="AA66" s="22">
        <f t="shared" si="71"/>
        <v>1</v>
      </c>
      <c r="AB66" s="22">
        <f t="shared" si="72"/>
        <v>1</v>
      </c>
      <c r="AC66" s="22">
        <v>1</v>
      </c>
      <c r="AD66" s="22">
        <v>1</v>
      </c>
      <c r="AE66" s="22">
        <v>1</v>
      </c>
      <c r="AF66" s="22">
        <f t="shared" si="73"/>
        <v>-0.10573411347504191</v>
      </c>
      <c r="AG66" s="22">
        <f t="shared" si="74"/>
        <v>0.97680415159684475</v>
      </c>
      <c r="AH66" s="22">
        <f t="shared" si="75"/>
        <v>0.107296557570566</v>
      </c>
      <c r="AI66" s="22">
        <f t="shared" si="76"/>
        <v>1.2130306710456078</v>
      </c>
      <c r="AJ66" s="22">
        <f t="shared" si="77"/>
        <v>-2.6288582302280261</v>
      </c>
      <c r="AK66" s="22">
        <f t="shared" si="78"/>
        <v>1.3004365594014071</v>
      </c>
      <c r="AL66" s="22">
        <f t="shared" si="79"/>
        <v>-0.59992952076071304</v>
      </c>
      <c r="AM66" s="22">
        <f t="shared" si="80"/>
        <v>3.028928709467313</v>
      </c>
      <c r="AN66" s="46">
        <v>0</v>
      </c>
      <c r="AO66" s="49">
        <v>0</v>
      </c>
      <c r="AP66" s="51">
        <v>0.5</v>
      </c>
      <c r="AQ66" s="50">
        <v>1</v>
      </c>
      <c r="AR66" s="17">
        <f t="shared" si="81"/>
        <v>0</v>
      </c>
      <c r="AS66" s="17">
        <f t="shared" si="82"/>
        <v>0</v>
      </c>
      <c r="AT66" s="17">
        <f t="shared" si="83"/>
        <v>42.084891415114505</v>
      </c>
      <c r="AU66" s="17">
        <f t="shared" si="84"/>
        <v>0</v>
      </c>
      <c r="AV66" s="17">
        <f t="shared" si="85"/>
        <v>0</v>
      </c>
      <c r="AW66" s="17">
        <f t="shared" si="86"/>
        <v>42.084891415114505</v>
      </c>
      <c r="AX66" s="14">
        <f t="shared" si="87"/>
        <v>0</v>
      </c>
      <c r="AY66" s="14">
        <f t="shared" si="88"/>
        <v>0</v>
      </c>
      <c r="AZ66" s="67">
        <f t="shared" si="89"/>
        <v>3.5356317801309837E-3</v>
      </c>
      <c r="BA66" s="21">
        <f t="shared" si="90"/>
        <v>0</v>
      </c>
      <c r="BB66" s="66">
        <v>0</v>
      </c>
      <c r="BC66" s="15">
        <f t="shared" si="91"/>
        <v>0</v>
      </c>
      <c r="BD66" s="19">
        <f t="shared" si="92"/>
        <v>0</v>
      </c>
      <c r="BE66" s="53">
        <f t="shared" si="93"/>
        <v>0</v>
      </c>
      <c r="BF66" s="61">
        <f t="shared" si="94"/>
        <v>0</v>
      </c>
      <c r="BG66" s="62">
        <f t="shared" si="95"/>
        <v>0</v>
      </c>
      <c r="BH66" s="63">
        <f t="shared" si="96"/>
        <v>9.4395870285818404</v>
      </c>
      <c r="BI66" s="46">
        <f t="shared" si="97"/>
        <v>0</v>
      </c>
      <c r="BJ66" s="64" t="e">
        <f t="shared" si="98"/>
        <v>#DIV/0!</v>
      </c>
      <c r="BK66" s="66">
        <v>0</v>
      </c>
      <c r="BL66" s="66">
        <v>0</v>
      </c>
      <c r="BM66" s="66">
        <v>0</v>
      </c>
      <c r="BN66" s="10">
        <f t="shared" si="99"/>
        <v>0</v>
      </c>
      <c r="BO66" s="15">
        <f t="shared" si="100"/>
        <v>0</v>
      </c>
      <c r="BP66" s="9">
        <f t="shared" si="101"/>
        <v>0</v>
      </c>
      <c r="BQ66" s="53">
        <f t="shared" si="102"/>
        <v>0</v>
      </c>
      <c r="BR66" s="7">
        <f t="shared" si="103"/>
        <v>0</v>
      </c>
      <c r="BS66" s="62">
        <f t="shared" si="104"/>
        <v>0</v>
      </c>
      <c r="BT66" s="48">
        <f t="shared" si="105"/>
        <v>9.4395870285818404</v>
      </c>
      <c r="BU66" s="46">
        <f t="shared" si="106"/>
        <v>0</v>
      </c>
      <c r="BV66" s="64" t="e">
        <f t="shared" si="107"/>
        <v>#DIV/0!</v>
      </c>
      <c r="BW66" s="16">
        <f t="shared" si="108"/>
        <v>0</v>
      </c>
      <c r="BX66" s="69">
        <f t="shared" si="109"/>
        <v>35.511885599635598</v>
      </c>
      <c r="BY66" s="66">
        <v>0</v>
      </c>
      <c r="BZ66" s="15">
        <f t="shared" si="110"/>
        <v>35.511885599635598</v>
      </c>
      <c r="CA66" s="37">
        <f t="shared" si="111"/>
        <v>35.511885599635598</v>
      </c>
      <c r="CB66" s="54">
        <f t="shared" si="112"/>
        <v>35.511885599635598</v>
      </c>
      <c r="CC66" s="26">
        <f t="shared" si="113"/>
        <v>1.1062892710166868E-2</v>
      </c>
      <c r="CD66" s="47">
        <f t="shared" si="114"/>
        <v>35.511885599635598</v>
      </c>
      <c r="CE66" s="48">
        <f t="shared" si="115"/>
        <v>9.3925942604275505</v>
      </c>
      <c r="CF66" s="65">
        <f t="shared" si="116"/>
        <v>3.7808388838057931</v>
      </c>
      <c r="CG66" t="s">
        <v>222</v>
      </c>
      <c r="CH66" s="66">
        <v>0</v>
      </c>
      <c r="CI66" s="15">
        <f t="shared" si="117"/>
        <v>32.891982450558544</v>
      </c>
      <c r="CJ66" s="37">
        <f t="shared" si="118"/>
        <v>32.891982450558544</v>
      </c>
      <c r="CK66" s="54">
        <f t="shared" si="119"/>
        <v>32.891982450558544</v>
      </c>
      <c r="CL66" s="26">
        <f t="shared" si="120"/>
        <v>5.1177816167043014E-3</v>
      </c>
      <c r="CM66" s="47">
        <f t="shared" si="121"/>
        <v>32.891982450558544</v>
      </c>
      <c r="CN66" s="48">
        <f t="shared" si="122"/>
        <v>9.3925942604275505</v>
      </c>
      <c r="CO66" s="65">
        <f t="shared" si="123"/>
        <v>3.5019060270853544</v>
      </c>
      <c r="CP66" s="70">
        <f t="shared" si="124"/>
        <v>0</v>
      </c>
      <c r="CQ66" s="1">
        <f t="shared" si="125"/>
        <v>0</v>
      </c>
    </row>
    <row r="67" spans="1:95" x14ac:dyDescent="0.2">
      <c r="A67" s="29" t="s">
        <v>207</v>
      </c>
      <c r="B67">
        <v>1</v>
      </c>
      <c r="C67">
        <v>1</v>
      </c>
      <c r="D67">
        <v>8.8650100738750806E-2</v>
      </c>
      <c r="E67">
        <v>0.91134989926124899</v>
      </c>
      <c r="F67">
        <v>0.18895542248835601</v>
      </c>
      <c r="G67">
        <v>0.18895542248835601</v>
      </c>
      <c r="H67">
        <v>3.1907179115300902E-2</v>
      </c>
      <c r="I67">
        <v>0.20957215373459001</v>
      </c>
      <c r="J67">
        <v>8.1773200052272302E-2</v>
      </c>
      <c r="K67">
        <v>0.12430402070770601</v>
      </c>
      <c r="L67">
        <v>0.51879468613804303</v>
      </c>
      <c r="M67">
        <v>0.80990684541663205</v>
      </c>
      <c r="N67" s="21">
        <v>0</v>
      </c>
      <c r="O67">
        <v>1</v>
      </c>
      <c r="P67">
        <v>1</v>
      </c>
      <c r="Q67">
        <v>0.99733822116062298</v>
      </c>
      <c r="R67">
        <v>0.97935935253392903</v>
      </c>
      <c r="S67">
        <v>2.88000011444091</v>
      </c>
      <c r="T67" s="27">
        <f t="shared" si="64"/>
        <v>1</v>
      </c>
      <c r="U67" s="27">
        <f t="shared" si="65"/>
        <v>0.99733822116062298</v>
      </c>
      <c r="V67" s="39">
        <f t="shared" si="66"/>
        <v>2.88000011444091</v>
      </c>
      <c r="W67" s="38">
        <f t="shared" si="67"/>
        <v>2.8723341910788878</v>
      </c>
      <c r="X67" s="44">
        <f t="shared" si="68"/>
        <v>1.2058440953449436</v>
      </c>
      <c r="Y67" s="44">
        <f t="shared" si="69"/>
        <v>0.13058821418933314</v>
      </c>
      <c r="Z67" s="22">
        <f t="shared" si="70"/>
        <v>1</v>
      </c>
      <c r="AA67" s="22">
        <f t="shared" si="71"/>
        <v>1</v>
      </c>
      <c r="AB67" s="22">
        <f t="shared" si="72"/>
        <v>1</v>
      </c>
      <c r="AC67" s="22">
        <v>1</v>
      </c>
      <c r="AD67" s="22">
        <v>1</v>
      </c>
      <c r="AE67" s="22">
        <v>1</v>
      </c>
      <c r="AF67" s="22">
        <f t="shared" si="73"/>
        <v>-0.10573411347504191</v>
      </c>
      <c r="AG67" s="22">
        <f t="shared" si="74"/>
        <v>0.97680415159684475</v>
      </c>
      <c r="AH67" s="22">
        <f t="shared" si="75"/>
        <v>0.51879468613804303</v>
      </c>
      <c r="AI67" s="22">
        <f t="shared" si="76"/>
        <v>1.6245287996130848</v>
      </c>
      <c r="AJ67" s="22">
        <f t="shared" si="77"/>
        <v>-2.6288582302280261</v>
      </c>
      <c r="AK67" s="22">
        <f t="shared" si="78"/>
        <v>1.3004365594014071</v>
      </c>
      <c r="AL67" s="22">
        <f t="shared" si="79"/>
        <v>0.80990684541663205</v>
      </c>
      <c r="AM67" s="22">
        <f t="shared" si="80"/>
        <v>4.4387650756446586</v>
      </c>
      <c r="AN67" s="46">
        <v>0</v>
      </c>
      <c r="AO67" s="49">
        <v>0</v>
      </c>
      <c r="AP67" s="51">
        <v>0.5</v>
      </c>
      <c r="AQ67" s="50">
        <v>1</v>
      </c>
      <c r="AR67" s="17">
        <f t="shared" si="81"/>
        <v>0</v>
      </c>
      <c r="AS67" s="17">
        <f t="shared" si="82"/>
        <v>0</v>
      </c>
      <c r="AT67" s="17">
        <f t="shared" si="83"/>
        <v>194.09692078888384</v>
      </c>
      <c r="AU67" s="17">
        <f t="shared" si="84"/>
        <v>0</v>
      </c>
      <c r="AV67" s="17">
        <f t="shared" si="85"/>
        <v>0</v>
      </c>
      <c r="AW67" s="17">
        <f t="shared" si="86"/>
        <v>194.09692078888384</v>
      </c>
      <c r="AX67" s="14">
        <f t="shared" si="87"/>
        <v>0</v>
      </c>
      <c r="AY67" s="14">
        <f t="shared" si="88"/>
        <v>0</v>
      </c>
      <c r="AZ67" s="67">
        <f t="shared" si="89"/>
        <v>1.6306451519565522E-2</v>
      </c>
      <c r="BA67" s="21">
        <f t="shared" si="90"/>
        <v>0</v>
      </c>
      <c r="BB67" s="66">
        <v>0</v>
      </c>
      <c r="BC67" s="15">
        <f t="shared" si="91"/>
        <v>0</v>
      </c>
      <c r="BD67" s="19">
        <f t="shared" si="92"/>
        <v>0</v>
      </c>
      <c r="BE67" s="53">
        <f t="shared" si="93"/>
        <v>0</v>
      </c>
      <c r="BF67" s="61">
        <f t="shared" si="94"/>
        <v>0</v>
      </c>
      <c r="BG67" s="62">
        <f t="shared" si="95"/>
        <v>0</v>
      </c>
      <c r="BH67" s="63">
        <f t="shared" si="96"/>
        <v>2.8723341910788878</v>
      </c>
      <c r="BI67" s="46">
        <f t="shared" si="97"/>
        <v>0</v>
      </c>
      <c r="BJ67" s="64" t="e">
        <f t="shared" si="98"/>
        <v>#DIV/0!</v>
      </c>
      <c r="BK67" s="66">
        <v>0</v>
      </c>
      <c r="BL67" s="66">
        <v>0</v>
      </c>
      <c r="BM67" s="66">
        <v>0</v>
      </c>
      <c r="BN67" s="10">
        <f t="shared" si="99"/>
        <v>0</v>
      </c>
      <c r="BO67" s="15">
        <f t="shared" si="100"/>
        <v>0</v>
      </c>
      <c r="BP67" s="9">
        <f t="shared" si="101"/>
        <v>0</v>
      </c>
      <c r="BQ67" s="53">
        <f t="shared" si="102"/>
        <v>0</v>
      </c>
      <c r="BR67" s="7">
        <f t="shared" si="103"/>
        <v>0</v>
      </c>
      <c r="BS67" s="62">
        <f t="shared" si="104"/>
        <v>0</v>
      </c>
      <c r="BT67" s="48">
        <f t="shared" si="105"/>
        <v>2.8723341910788878</v>
      </c>
      <c r="BU67" s="46">
        <f t="shared" si="106"/>
        <v>0</v>
      </c>
      <c r="BV67" s="64" t="e">
        <f t="shared" si="107"/>
        <v>#DIV/0!</v>
      </c>
      <c r="BW67" s="16">
        <f t="shared" si="108"/>
        <v>75</v>
      </c>
      <c r="BX67" s="69">
        <f t="shared" si="109"/>
        <v>163.78199906251609</v>
      </c>
      <c r="BY67" s="66">
        <v>75</v>
      </c>
      <c r="BZ67" s="15">
        <f t="shared" si="110"/>
        <v>163.78199906251609</v>
      </c>
      <c r="CA67" s="37">
        <f t="shared" si="111"/>
        <v>88.781999062516093</v>
      </c>
      <c r="CB67" s="54">
        <f t="shared" si="112"/>
        <v>88.781999062516093</v>
      </c>
      <c r="CC67" s="26">
        <f t="shared" si="113"/>
        <v>2.7657943633182618E-2</v>
      </c>
      <c r="CD67" s="47">
        <f t="shared" si="114"/>
        <v>88.781999062516093</v>
      </c>
      <c r="CE67" s="48">
        <f t="shared" si="115"/>
        <v>2.88000011444091</v>
      </c>
      <c r="CF67" s="65">
        <f t="shared" si="116"/>
        <v>30.827081782859999</v>
      </c>
      <c r="CG67" t="s">
        <v>222</v>
      </c>
      <c r="CH67" s="66">
        <v>0</v>
      </c>
      <c r="CI67" s="15">
        <f t="shared" si="117"/>
        <v>151.69891848651804</v>
      </c>
      <c r="CJ67" s="37">
        <f t="shared" si="118"/>
        <v>151.69891848651804</v>
      </c>
      <c r="CK67" s="54">
        <f t="shared" si="119"/>
        <v>151.69891848651804</v>
      </c>
      <c r="CL67" s="26">
        <f t="shared" si="120"/>
        <v>2.3603379257276808E-2</v>
      </c>
      <c r="CM67" s="47">
        <f t="shared" si="121"/>
        <v>151.69891848651804</v>
      </c>
      <c r="CN67" s="48">
        <f t="shared" si="122"/>
        <v>2.88000011444091</v>
      </c>
      <c r="CO67" s="65">
        <f t="shared" si="123"/>
        <v>52.673233492550438</v>
      </c>
      <c r="CP67" s="70">
        <f t="shared" si="124"/>
        <v>0</v>
      </c>
      <c r="CQ67" s="1">
        <f t="shared" si="125"/>
        <v>150</v>
      </c>
    </row>
    <row r="68" spans="1:95" x14ac:dyDescent="0.2">
      <c r="A68" s="29" t="s">
        <v>144</v>
      </c>
      <c r="B68">
        <v>1</v>
      </c>
      <c r="C68">
        <v>1</v>
      </c>
      <c r="D68">
        <v>0.42668797443068301</v>
      </c>
      <c r="E68">
        <v>0.57331202556931604</v>
      </c>
      <c r="F68">
        <v>0.39888756456098501</v>
      </c>
      <c r="G68">
        <v>0.39888756456098501</v>
      </c>
      <c r="H68">
        <v>0.39866276640200499</v>
      </c>
      <c r="I68">
        <v>0.19264521521103201</v>
      </c>
      <c r="J68">
        <v>0.277128985185851</v>
      </c>
      <c r="K68">
        <v>0.33248053472352501</v>
      </c>
      <c r="L68">
        <v>0.74170090313581305</v>
      </c>
      <c r="M68">
        <v>-1.86374943278498</v>
      </c>
      <c r="N68" s="21">
        <v>0</v>
      </c>
      <c r="O68">
        <v>1.0014264430784501</v>
      </c>
      <c r="P68">
        <v>0.99725748866918895</v>
      </c>
      <c r="Q68">
        <v>1.0031972382028</v>
      </c>
      <c r="R68">
        <v>1.00275251998147</v>
      </c>
      <c r="S68">
        <v>91.089996337890597</v>
      </c>
      <c r="T68" s="27">
        <f t="shared" si="64"/>
        <v>0.99725748866918895</v>
      </c>
      <c r="U68" s="27">
        <f t="shared" si="65"/>
        <v>1.0031972382028</v>
      </c>
      <c r="V68" s="39">
        <f t="shared" si="66"/>
        <v>90.840180990810396</v>
      </c>
      <c r="W68" s="38">
        <f t="shared" si="67"/>
        <v>91.381232754075015</v>
      </c>
      <c r="X68" s="44">
        <f t="shared" si="68"/>
        <v>1.0311725846407929</v>
      </c>
      <c r="Y68" s="44">
        <f t="shared" si="69"/>
        <v>0.34648294358215231</v>
      </c>
      <c r="Z68" s="22">
        <f t="shared" si="70"/>
        <v>1</v>
      </c>
      <c r="AA68" s="22">
        <f t="shared" si="71"/>
        <v>1</v>
      </c>
      <c r="AB68" s="22">
        <f t="shared" si="72"/>
        <v>1</v>
      </c>
      <c r="AC68" s="22">
        <v>1</v>
      </c>
      <c r="AD68" s="22">
        <v>1</v>
      </c>
      <c r="AE68" s="22">
        <v>1</v>
      </c>
      <c r="AF68" s="22">
        <f t="shared" si="73"/>
        <v>-0.10573411347504191</v>
      </c>
      <c r="AG68" s="22">
        <f t="shared" si="74"/>
        <v>0.97680415159684475</v>
      </c>
      <c r="AH68" s="22">
        <f t="shared" si="75"/>
        <v>0.74170090313581305</v>
      </c>
      <c r="AI68" s="22">
        <f t="shared" si="76"/>
        <v>1.8474350166108549</v>
      </c>
      <c r="AJ68" s="22">
        <f t="shared" si="77"/>
        <v>-2.6288582302280261</v>
      </c>
      <c r="AK68" s="22">
        <f t="shared" si="78"/>
        <v>1.3004365594014071</v>
      </c>
      <c r="AL68" s="22">
        <f t="shared" si="79"/>
        <v>-1.86374943278498</v>
      </c>
      <c r="AM68" s="22">
        <f t="shared" si="80"/>
        <v>1.7651087974430462</v>
      </c>
      <c r="AN68" s="46">
        <v>1</v>
      </c>
      <c r="AO68" s="46">
        <v>1</v>
      </c>
      <c r="AP68" s="51">
        <v>1</v>
      </c>
      <c r="AQ68" s="21">
        <v>1</v>
      </c>
      <c r="AR68" s="17">
        <f t="shared" si="81"/>
        <v>11.648679175995776</v>
      </c>
      <c r="AS68" s="17">
        <f t="shared" si="82"/>
        <v>11.648679175995776</v>
      </c>
      <c r="AT68" s="17">
        <f t="shared" si="83"/>
        <v>9.7070198571938917</v>
      </c>
      <c r="AU68" s="17">
        <f t="shared" si="84"/>
        <v>11.648679175995776</v>
      </c>
      <c r="AV68" s="17">
        <f t="shared" si="85"/>
        <v>11.648679175995776</v>
      </c>
      <c r="AW68" s="17">
        <f t="shared" si="86"/>
        <v>9.7070198571938917</v>
      </c>
      <c r="AX68" s="14">
        <f t="shared" si="87"/>
        <v>1.4873534974348871E-2</v>
      </c>
      <c r="AY68" s="14">
        <f t="shared" si="88"/>
        <v>1.3687777704343738E-2</v>
      </c>
      <c r="AZ68" s="67">
        <f t="shared" si="89"/>
        <v>8.1550520254238532E-4</v>
      </c>
      <c r="BA68" s="21">
        <f t="shared" si="90"/>
        <v>0</v>
      </c>
      <c r="BB68" s="66">
        <v>2095</v>
      </c>
      <c r="BC68" s="15">
        <f t="shared" si="91"/>
        <v>1773.5798044812568</v>
      </c>
      <c r="BD68" s="19">
        <f t="shared" si="92"/>
        <v>-321.42019551874318</v>
      </c>
      <c r="BE68" s="53">
        <f t="shared" si="93"/>
        <v>0</v>
      </c>
      <c r="BF68" s="61">
        <f t="shared" si="94"/>
        <v>0</v>
      </c>
      <c r="BG68" s="62">
        <f t="shared" si="95"/>
        <v>0</v>
      </c>
      <c r="BH68" s="63">
        <f t="shared" si="96"/>
        <v>91.381232754075015</v>
      </c>
      <c r="BI68" s="46">
        <f t="shared" si="97"/>
        <v>0</v>
      </c>
      <c r="BJ68" s="64">
        <f t="shared" si="98"/>
        <v>1.1812268016959933</v>
      </c>
      <c r="BK68" s="66">
        <v>911</v>
      </c>
      <c r="BL68" s="66">
        <v>2186</v>
      </c>
      <c r="BM68" s="66">
        <v>91</v>
      </c>
      <c r="BN68" s="10">
        <f t="shared" si="99"/>
        <v>3188</v>
      </c>
      <c r="BO68" s="15">
        <f t="shared" si="100"/>
        <v>2428.3760180830313</v>
      </c>
      <c r="BP68" s="9">
        <f t="shared" si="101"/>
        <v>-759.62398191696866</v>
      </c>
      <c r="BQ68" s="53">
        <f t="shared" si="102"/>
        <v>0</v>
      </c>
      <c r="BR68" s="7">
        <f t="shared" si="103"/>
        <v>0</v>
      </c>
      <c r="BS68" s="62">
        <f t="shared" si="104"/>
        <v>0</v>
      </c>
      <c r="BT68" s="48">
        <f t="shared" si="105"/>
        <v>91.381232754075015</v>
      </c>
      <c r="BU68" s="46">
        <f t="shared" si="106"/>
        <v>0</v>
      </c>
      <c r="BV68" s="64">
        <f t="shared" si="107"/>
        <v>1.3128115152926847</v>
      </c>
      <c r="BW68" s="16">
        <f t="shared" si="108"/>
        <v>5283</v>
      </c>
      <c r="BX68" s="69">
        <f t="shared" si="109"/>
        <v>4210.1467568186245</v>
      </c>
      <c r="BY68" s="66">
        <v>0</v>
      </c>
      <c r="BZ68" s="15">
        <f t="shared" si="110"/>
        <v>8.1909342543357173</v>
      </c>
      <c r="CA68" s="37">
        <f t="shared" si="111"/>
        <v>8.1909342543357173</v>
      </c>
      <c r="CB68" s="54">
        <f t="shared" si="112"/>
        <v>8.1909342543357173</v>
      </c>
      <c r="CC68" s="26">
        <f t="shared" si="113"/>
        <v>2.5516929141232796E-3</v>
      </c>
      <c r="CD68" s="47">
        <f t="shared" si="114"/>
        <v>8.1909342543357173</v>
      </c>
      <c r="CE68" s="48">
        <f t="shared" si="115"/>
        <v>90.840180990810396</v>
      </c>
      <c r="CF68" s="65">
        <f t="shared" si="116"/>
        <v>9.0168625436406066E-2</v>
      </c>
      <c r="CG68" t="s">
        <v>222</v>
      </c>
      <c r="CH68" s="66">
        <v>0</v>
      </c>
      <c r="CI68" s="15">
        <f t="shared" si="117"/>
        <v>7.5866448992518105</v>
      </c>
      <c r="CJ68" s="37">
        <f t="shared" si="118"/>
        <v>7.5866448992518105</v>
      </c>
      <c r="CK68" s="54">
        <f t="shared" si="119"/>
        <v>7.5866448992518105</v>
      </c>
      <c r="CL68" s="26">
        <f t="shared" si="120"/>
        <v>1.1804333124711078E-3</v>
      </c>
      <c r="CM68" s="47">
        <f t="shared" si="121"/>
        <v>7.5866448992518105</v>
      </c>
      <c r="CN68" s="48">
        <f t="shared" si="122"/>
        <v>90.840180990810396</v>
      </c>
      <c r="CO68" s="65">
        <f t="shared" si="123"/>
        <v>8.3516400083122833E-2</v>
      </c>
      <c r="CP68" s="70">
        <f t="shared" si="124"/>
        <v>0</v>
      </c>
      <c r="CQ68" s="1">
        <f t="shared" si="125"/>
        <v>5283</v>
      </c>
    </row>
    <row r="69" spans="1:95" x14ac:dyDescent="0.2">
      <c r="A69" s="29" t="s">
        <v>252</v>
      </c>
      <c r="B69">
        <v>0</v>
      </c>
      <c r="C69">
        <v>0</v>
      </c>
      <c r="D69">
        <v>0.811426288453855</v>
      </c>
      <c r="E69">
        <v>0.188573711546144</v>
      </c>
      <c r="F69">
        <v>0.64084227254668202</v>
      </c>
      <c r="G69">
        <v>0.64084227254668202</v>
      </c>
      <c r="H69">
        <v>0.76201420810697795</v>
      </c>
      <c r="I69">
        <v>0.78040117007939802</v>
      </c>
      <c r="J69">
        <v>0.77115288991471198</v>
      </c>
      <c r="K69">
        <v>0.70298461608621698</v>
      </c>
      <c r="L69">
        <v>0.32726474595002802</v>
      </c>
      <c r="M69">
        <v>0.76335241519883501</v>
      </c>
      <c r="N69" s="21">
        <v>0</v>
      </c>
      <c r="O69">
        <v>0.98418266979797597</v>
      </c>
      <c r="P69">
        <v>0.99400000572204505</v>
      </c>
      <c r="Q69">
        <v>0.99774436312618298</v>
      </c>
      <c r="R69">
        <v>0.96966150832059395</v>
      </c>
      <c r="S69">
        <v>1.4900000095367401</v>
      </c>
      <c r="T69" s="27">
        <f t="shared" si="64"/>
        <v>0.96966150832059395</v>
      </c>
      <c r="U69" s="27">
        <f t="shared" si="65"/>
        <v>0.99774436312618298</v>
      </c>
      <c r="V69" s="39">
        <f t="shared" si="66"/>
        <v>1.4447956566450948</v>
      </c>
      <c r="W69" s="38">
        <f t="shared" si="67"/>
        <v>1.4866391105732413</v>
      </c>
      <c r="X69" s="44">
        <f t="shared" si="68"/>
        <v>0.83236994219653193</v>
      </c>
      <c r="Y69" s="44">
        <f t="shared" si="69"/>
        <v>0.72995195967636051</v>
      </c>
      <c r="Z69" s="22">
        <f t="shared" si="70"/>
        <v>1</v>
      </c>
      <c r="AA69" s="22">
        <f t="shared" si="71"/>
        <v>1</v>
      </c>
      <c r="AB69" s="22">
        <f t="shared" si="72"/>
        <v>1</v>
      </c>
      <c r="AC69" s="22">
        <v>1</v>
      </c>
      <c r="AD69" s="22">
        <v>1</v>
      </c>
      <c r="AE69" s="22">
        <v>1</v>
      </c>
      <c r="AF69" s="22">
        <f t="shared" si="73"/>
        <v>-0.10573411347504191</v>
      </c>
      <c r="AG69" s="22">
        <f t="shared" si="74"/>
        <v>0.97680415159684475</v>
      </c>
      <c r="AH69" s="22">
        <f t="shared" si="75"/>
        <v>0.32726474595002802</v>
      </c>
      <c r="AI69" s="22">
        <f t="shared" si="76"/>
        <v>1.43299885942507</v>
      </c>
      <c r="AJ69" s="22">
        <f t="shared" si="77"/>
        <v>-2.6288582302280261</v>
      </c>
      <c r="AK69" s="22">
        <f t="shared" si="78"/>
        <v>1.3004365594014071</v>
      </c>
      <c r="AL69" s="22">
        <f t="shared" si="79"/>
        <v>0.76335241519883501</v>
      </c>
      <c r="AM69" s="22">
        <f t="shared" si="80"/>
        <v>4.3922106454268608</v>
      </c>
      <c r="AN69" s="46">
        <v>0</v>
      </c>
      <c r="AO69" s="49">
        <v>0</v>
      </c>
      <c r="AP69" s="51">
        <v>0.5</v>
      </c>
      <c r="AQ69" s="50">
        <v>1</v>
      </c>
      <c r="AR69" s="17">
        <f t="shared" si="81"/>
        <v>0</v>
      </c>
      <c r="AS69" s="17">
        <f t="shared" si="82"/>
        <v>0</v>
      </c>
      <c r="AT69" s="17">
        <f t="shared" si="83"/>
        <v>186.08126303145579</v>
      </c>
      <c r="AU69" s="17">
        <f t="shared" si="84"/>
        <v>0</v>
      </c>
      <c r="AV69" s="17">
        <f t="shared" si="85"/>
        <v>0</v>
      </c>
      <c r="AW69" s="17">
        <f t="shared" si="86"/>
        <v>186.08126303145579</v>
      </c>
      <c r="AX69" s="14">
        <f t="shared" si="87"/>
        <v>0</v>
      </c>
      <c r="AY69" s="14">
        <f t="shared" si="88"/>
        <v>0</v>
      </c>
      <c r="AZ69" s="67">
        <f t="shared" si="89"/>
        <v>1.5633040864271832E-2</v>
      </c>
      <c r="BA69" s="21">
        <f t="shared" si="90"/>
        <v>0</v>
      </c>
      <c r="BB69" s="66">
        <v>0</v>
      </c>
      <c r="BC69" s="15">
        <f t="shared" si="91"/>
        <v>0</v>
      </c>
      <c r="BD69" s="19">
        <f t="shared" si="92"/>
        <v>0</v>
      </c>
      <c r="BE69" s="53">
        <f t="shared" si="93"/>
        <v>0</v>
      </c>
      <c r="BF69" s="61">
        <f t="shared" si="94"/>
        <v>0</v>
      </c>
      <c r="BG69" s="62">
        <f t="shared" si="95"/>
        <v>0</v>
      </c>
      <c r="BH69" s="63">
        <f t="shared" si="96"/>
        <v>1.4866391105732413</v>
      </c>
      <c r="BI69" s="46">
        <f t="shared" si="97"/>
        <v>0</v>
      </c>
      <c r="BJ69" s="64" t="e">
        <f t="shared" si="98"/>
        <v>#DIV/0!</v>
      </c>
      <c r="BK69" s="66">
        <v>0</v>
      </c>
      <c r="BL69" s="66">
        <v>0</v>
      </c>
      <c r="BM69" s="66">
        <v>0</v>
      </c>
      <c r="BN69" s="10">
        <f t="shared" si="99"/>
        <v>0</v>
      </c>
      <c r="BO69" s="15">
        <f t="shared" si="100"/>
        <v>0</v>
      </c>
      <c r="BP69" s="9">
        <f t="shared" si="101"/>
        <v>0</v>
      </c>
      <c r="BQ69" s="53">
        <f t="shared" si="102"/>
        <v>0</v>
      </c>
      <c r="BR69" s="7">
        <f t="shared" si="103"/>
        <v>0</v>
      </c>
      <c r="BS69" s="62">
        <f t="shared" si="104"/>
        <v>0</v>
      </c>
      <c r="BT69" s="48">
        <f t="shared" si="105"/>
        <v>1.4866391105732413</v>
      </c>
      <c r="BU69" s="46">
        <f t="shared" si="106"/>
        <v>0</v>
      </c>
      <c r="BV69" s="64" t="e">
        <f t="shared" si="107"/>
        <v>#DIV/0!</v>
      </c>
      <c r="BW69" s="16">
        <f t="shared" si="108"/>
        <v>77</v>
      </c>
      <c r="BX69" s="69">
        <f t="shared" si="109"/>
        <v>157.01826244074627</v>
      </c>
      <c r="BY69" s="66">
        <v>77</v>
      </c>
      <c r="BZ69" s="15">
        <f t="shared" si="110"/>
        <v>157.01826244074627</v>
      </c>
      <c r="CA69" s="37">
        <f t="shared" si="111"/>
        <v>80.01826244074627</v>
      </c>
      <c r="CB69" s="54">
        <f t="shared" si="112"/>
        <v>80.01826244074627</v>
      </c>
      <c r="CC69" s="26">
        <f t="shared" si="113"/>
        <v>2.492780761393968E-2</v>
      </c>
      <c r="CD69" s="47">
        <f t="shared" si="114"/>
        <v>80.01826244074627</v>
      </c>
      <c r="CE69" s="48">
        <f t="shared" si="115"/>
        <v>1.4447956566450948</v>
      </c>
      <c r="CF69" s="65">
        <f t="shared" si="116"/>
        <v>55.383792214986059</v>
      </c>
      <c r="CG69" t="s">
        <v>222</v>
      </c>
      <c r="CH69" s="66">
        <v>0</v>
      </c>
      <c r="CI69" s="15">
        <f t="shared" si="117"/>
        <v>145.43417916032087</v>
      </c>
      <c r="CJ69" s="37">
        <f t="shared" si="118"/>
        <v>145.43417916032087</v>
      </c>
      <c r="CK69" s="54">
        <f t="shared" si="119"/>
        <v>145.43417916032087</v>
      </c>
      <c r="CL69" s="26">
        <f t="shared" si="120"/>
        <v>2.2628625977955636E-2</v>
      </c>
      <c r="CM69" s="47">
        <f t="shared" si="121"/>
        <v>145.43417916032087</v>
      </c>
      <c r="CN69" s="48">
        <f t="shared" si="122"/>
        <v>1.4447956566450948</v>
      </c>
      <c r="CO69" s="65">
        <f t="shared" si="123"/>
        <v>100.66072561294104</v>
      </c>
      <c r="CP69" s="70">
        <f t="shared" si="124"/>
        <v>0</v>
      </c>
      <c r="CQ69" s="1">
        <f t="shared" si="125"/>
        <v>154</v>
      </c>
    </row>
    <row r="70" spans="1:95" x14ac:dyDescent="0.2">
      <c r="A70" s="29" t="s">
        <v>161</v>
      </c>
      <c r="B70">
        <v>0</v>
      </c>
      <c r="C70">
        <v>0</v>
      </c>
      <c r="D70">
        <v>3.1961646024770203E-2</v>
      </c>
      <c r="E70">
        <v>0.96803835397522897</v>
      </c>
      <c r="F70">
        <v>0.27612236789829098</v>
      </c>
      <c r="G70">
        <v>0.27612236789829098</v>
      </c>
      <c r="H70">
        <v>3.3430839949853699E-3</v>
      </c>
      <c r="I70">
        <v>5.43251149185123E-3</v>
      </c>
      <c r="J70">
        <v>4.2616126315025296E-3</v>
      </c>
      <c r="K70">
        <v>3.4303448381696897E-2</v>
      </c>
      <c r="L70">
        <v>0.94471510715735496</v>
      </c>
      <c r="M70">
        <v>-1.7998796107056501</v>
      </c>
      <c r="N70" s="21">
        <v>2</v>
      </c>
      <c r="O70">
        <v>0.99437465497400002</v>
      </c>
      <c r="P70">
        <v>0.97647819856649698</v>
      </c>
      <c r="Q70">
        <v>1.00856247224017</v>
      </c>
      <c r="R70">
        <v>0.99452906893591098</v>
      </c>
      <c r="S70">
        <v>214.25</v>
      </c>
      <c r="T70" s="27">
        <f t="shared" ref="T70:T101" si="126">IF(C70,P70,R70)</f>
        <v>0.99452906893591098</v>
      </c>
      <c r="U70" s="27">
        <f t="shared" ref="U70:U101" si="127">IF(D70 = 0,O70,Q70)</f>
        <v>1.00856247224017</v>
      </c>
      <c r="V70" s="39">
        <f t="shared" ref="V70:V101" si="128">S70*T70^(1-N70)</f>
        <v>215.42859499243718</v>
      </c>
      <c r="W70" s="38">
        <f t="shared" ref="W70:W101" si="129">S70*U70^(N70+1)</f>
        <v>219.8007873457166</v>
      </c>
      <c r="X70" s="44">
        <f t="shared" ref="X70:X101" si="130">0.5 * (D70-MAX($D$3:$D$126))/(MIN($D$3:$D$126)-MAX($D$3:$D$126)) + 0.75</f>
        <v>1.2351362510322048</v>
      </c>
      <c r="Y70" s="44">
        <f t="shared" ref="Y70:Y101" si="131">AVERAGE(D70, F70, G70, H70, I70, J70, K70)</f>
        <v>9.0221005474484001E-2</v>
      </c>
      <c r="Z70" s="22">
        <f t="shared" ref="Z70:Z101" si="132">AI70^N70</f>
        <v>4.204342006392003</v>
      </c>
      <c r="AA70" s="22">
        <f t="shared" ref="AA70:AA101" si="133">(Z70+AB70)/2</f>
        <v>3.7747523985309899</v>
      </c>
      <c r="AB70" s="22">
        <f t="shared" ref="AB70:AB101" si="134">AM70^N70</f>
        <v>3.3451627906699763</v>
      </c>
      <c r="AC70" s="22">
        <v>1</v>
      </c>
      <c r="AD70" s="22">
        <v>1</v>
      </c>
      <c r="AE70" s="22">
        <v>1</v>
      </c>
      <c r="AF70" s="22">
        <f t="shared" ref="AF70:AF101" si="135">PERCENTILE($L$2:$L$126, 0.05)</f>
        <v>-0.10573411347504191</v>
      </c>
      <c r="AG70" s="22">
        <f t="shared" ref="AG70:AG101" si="136">PERCENTILE($L$2:$L$126, 0.95)</f>
        <v>0.97680415159684475</v>
      </c>
      <c r="AH70" s="22">
        <f t="shared" ref="AH70:AH101" si="137">MIN(MAX(L70,AF70), AG70)</f>
        <v>0.94471510715735496</v>
      </c>
      <c r="AI70" s="22">
        <f t="shared" ref="AI70:AI101" si="138">AH70-$AH$127+1</f>
        <v>2.0504492206323968</v>
      </c>
      <c r="AJ70" s="22">
        <f t="shared" ref="AJ70:AJ101" si="139">PERCENTILE($M$2:$M$126, 0.02)</f>
        <v>-2.6288582302280261</v>
      </c>
      <c r="AK70" s="22">
        <f t="shared" ref="AK70:AK101" si="140">PERCENTILE($M$2:$M$126, 0.98)</f>
        <v>1.3004365594014071</v>
      </c>
      <c r="AL70" s="22">
        <f t="shared" ref="AL70:AL101" si="141">MIN(MAX(M70,AJ70), AK70)</f>
        <v>-1.7998796107056501</v>
      </c>
      <c r="AM70" s="22">
        <f t="shared" ref="AM70:AM101" si="142">AL70-$AL$127 + 1</f>
        <v>1.8289786195223761</v>
      </c>
      <c r="AN70" s="46">
        <v>1</v>
      </c>
      <c r="AO70" s="46">
        <v>1</v>
      </c>
      <c r="AP70" s="51">
        <v>1</v>
      </c>
      <c r="AQ70" s="21">
        <v>1</v>
      </c>
      <c r="AR70" s="17">
        <f t="shared" ref="AR70:AR101" si="143">(AI70^4)*AB70*AE70*AN70</f>
        <v>59.130742326880522</v>
      </c>
      <c r="AS70" s="17">
        <f t="shared" ref="AS70:AS101" si="144">(AI70^4) *Z70*AC70*AO70</f>
        <v>74.318016608170538</v>
      </c>
      <c r="AT70" s="17">
        <f t="shared" ref="AT70:AT101" si="145">(AM70^4)*AA70*AP70*AQ70</f>
        <v>42.239910024024532</v>
      </c>
      <c r="AU70" s="17">
        <f t="shared" ref="AU70:AU101" si="146">MIN(AR70, 0.05*AR$127)</f>
        <v>41.40677850738961</v>
      </c>
      <c r="AV70" s="17">
        <f t="shared" ref="AV70:AV101" si="147">MIN(AS70, 0.05*AS$127)</f>
        <v>74.318016608170538</v>
      </c>
      <c r="AW70" s="17">
        <f t="shared" ref="AW70:AW101" si="148">MIN(AT70, 0.05*AT$127)</f>
        <v>42.239910024024532</v>
      </c>
      <c r="AX70" s="14">
        <f t="shared" ref="AX70:AX101" si="149">AU70/$AU$127</f>
        <v>5.2869957099846897E-2</v>
      </c>
      <c r="AY70" s="14">
        <f t="shared" ref="AY70:AY101" si="150">AV70/$AV$127</f>
        <v>8.73273677977663E-2</v>
      </c>
      <c r="AZ70" s="67">
        <f t="shared" ref="AZ70:AZ101" si="151">AW70/$AW$127</f>
        <v>3.5486551883362654E-3</v>
      </c>
      <c r="BA70" s="21">
        <f t="shared" ref="BA70:BA101" si="152">N70</f>
        <v>2</v>
      </c>
      <c r="BB70" s="66">
        <v>5356</v>
      </c>
      <c r="BC70" s="15">
        <f t="shared" ref="BC70:BC101" si="153">$D$133*AX70</f>
        <v>6304.4251644141432</v>
      </c>
      <c r="BD70" s="19">
        <f t="shared" ref="BD70:BD101" si="154">BC70-BB70</f>
        <v>948.42516441414318</v>
      </c>
      <c r="BE70" s="53">
        <f t="shared" ref="BE70:BE101" si="155">BD70*IF($BD$127 &gt; 0, (BD70&gt;0), (BD70&lt;0))</f>
        <v>948.42516441414318</v>
      </c>
      <c r="BF70" s="61">
        <f t="shared" ref="BF70:BF101" si="156">BE70/$BE$127</f>
        <v>4.7108779646561093E-2</v>
      </c>
      <c r="BG70" s="62">
        <f t="shared" ref="BG70:BG101" si="157">BF70*$BD$127</f>
        <v>63.832396421089832</v>
      </c>
      <c r="BH70" s="63">
        <f t="shared" ref="BH70:BH101" si="158">(IF(BG70 &gt; 0, V70, W70))</f>
        <v>215.42859499243718</v>
      </c>
      <c r="BI70" s="46">
        <f t="shared" ref="BI70:BI101" si="159">BG70/BH70</f>
        <v>0.2963041950087022</v>
      </c>
      <c r="BJ70" s="64">
        <f t="shared" ref="BJ70:BJ101" si="160">BB70/BC70</f>
        <v>0.84956199182637482</v>
      </c>
      <c r="BK70" s="66">
        <v>1928</v>
      </c>
      <c r="BL70" s="66">
        <v>4928</v>
      </c>
      <c r="BM70" s="66">
        <v>0</v>
      </c>
      <c r="BN70" s="10">
        <f t="shared" ref="BN70:BN101" si="161">SUM(BK70:BM70)</f>
        <v>6856</v>
      </c>
      <c r="BO70" s="15">
        <f t="shared" ref="BO70:BO101" si="162">AY70*$D$132</f>
        <v>15492.922975737314</v>
      </c>
      <c r="BP70" s="9">
        <f t="shared" ref="BP70:BP101" si="163">BO70-BN70</f>
        <v>8636.9229757373141</v>
      </c>
      <c r="BQ70" s="53">
        <f t="shared" ref="BQ70:BQ101" si="164">BP70*IF($BP$127 &gt; 0, (BP70&gt;0), (BP70&lt;0))</f>
        <v>8636.9229757373141</v>
      </c>
      <c r="BR70" s="7">
        <f t="shared" ref="BR70:BR101" si="165">BQ70/$BQ$127</f>
        <v>0.13606346847916673</v>
      </c>
      <c r="BS70" s="62">
        <f t="shared" ref="BS70:BS101" si="166">BR70*$BP$127</f>
        <v>658.13899703372886</v>
      </c>
      <c r="BT70" s="48">
        <f t="shared" ref="BT70:BT101" si="167">IF(BS70&gt;0,V70,W70)</f>
        <v>215.42859499243718</v>
      </c>
      <c r="BU70" s="46">
        <f t="shared" ref="BU70:BU101" si="168">BS70/BT70</f>
        <v>3.0550215353576133</v>
      </c>
      <c r="BV70" s="64">
        <f t="shared" ref="BV70:BV101" si="169">BN70/BO70</f>
        <v>0.4425246295187058</v>
      </c>
      <c r="BW70" s="16">
        <f t="shared" ref="BW70:BW101" si="170">BB70+BN70+BY70</f>
        <v>12212</v>
      </c>
      <c r="BX70" s="69">
        <f t="shared" ref="BX70:BX101" si="171">BC70+BO70+BZ70</f>
        <v>21832.990832863106</v>
      </c>
      <c r="BY70" s="66">
        <v>0</v>
      </c>
      <c r="BZ70" s="15">
        <f t="shared" ref="BZ70:BZ101" si="172">AZ70*$D$135</f>
        <v>35.642692711649453</v>
      </c>
      <c r="CA70" s="37">
        <f t="shared" ref="CA70:CA101" si="173">BZ70-BY70</f>
        <v>35.642692711649453</v>
      </c>
      <c r="CB70" s="54">
        <f t="shared" ref="CB70:CB101" si="174">CA70*(CA70&lt;&gt;0)</f>
        <v>35.642692711649453</v>
      </c>
      <c r="CC70" s="26">
        <f t="shared" ref="CC70:CC101" si="175">CB70/$CB$127</f>
        <v>1.1103642589298909E-2</v>
      </c>
      <c r="CD70" s="47">
        <f t="shared" ref="CD70:CD101" si="176">CC70 * $CA$127</f>
        <v>35.642692711649453</v>
      </c>
      <c r="CE70" s="48">
        <f t="shared" ref="CE70:CE101" si="177">IF(CD70&gt;0, V70, W70)</f>
        <v>215.42859499243718</v>
      </c>
      <c r="CF70" s="65">
        <f t="shared" ref="CF70:CF101" si="178">CD70/CE70</f>
        <v>0.16545014700996738</v>
      </c>
      <c r="CG70" t="s">
        <v>222</v>
      </c>
      <c r="CH70" s="66">
        <v>0</v>
      </c>
      <c r="CI70" s="15">
        <f t="shared" ref="CI70:CI101" si="179">AZ70*$CH$130</f>
        <v>33.013139217092274</v>
      </c>
      <c r="CJ70" s="37">
        <f t="shared" ref="CJ70:CJ101" si="180">CI70-CH70</f>
        <v>33.013139217092274</v>
      </c>
      <c r="CK70" s="54">
        <f t="shared" ref="CK70:CK101" si="181">CJ70*(CJ70&lt;&gt;0)</f>
        <v>33.013139217092274</v>
      </c>
      <c r="CL70" s="26">
        <f t="shared" ref="CL70:CL101" si="182">CK70/$CK$127</f>
        <v>5.1366328329068419E-3</v>
      </c>
      <c r="CM70" s="47">
        <f t="shared" ref="CM70:CM101" si="183">CL70 * $CJ$127</f>
        <v>33.013139217092274</v>
      </c>
      <c r="CN70" s="48">
        <f t="shared" ref="CN70:CN101" si="184">IF(CD70&gt;0,V70,W70)</f>
        <v>215.42859499243718</v>
      </c>
      <c r="CO70" s="65">
        <f t="shared" ref="CO70:CO101" si="185">CM70/CN70</f>
        <v>0.15324399817141837</v>
      </c>
      <c r="CP70" s="70">
        <f t="shared" ref="CP70:CP101" si="186">N70</f>
        <v>2</v>
      </c>
      <c r="CQ70" s="1">
        <f t="shared" ref="CQ70:CQ101" si="187">BW70+BY70</f>
        <v>12212</v>
      </c>
    </row>
    <row r="71" spans="1:95" x14ac:dyDescent="0.2">
      <c r="A71" s="29" t="s">
        <v>118</v>
      </c>
      <c r="B71">
        <v>1</v>
      </c>
      <c r="C71">
        <v>1</v>
      </c>
      <c r="D71">
        <v>0.18298042349180901</v>
      </c>
      <c r="E71">
        <v>0.81701957650819002</v>
      </c>
      <c r="F71">
        <v>0.21454112038140599</v>
      </c>
      <c r="G71">
        <v>0.21454112038140599</v>
      </c>
      <c r="H71">
        <v>2.5908900961136599E-2</v>
      </c>
      <c r="I71">
        <v>8.39949853740075E-2</v>
      </c>
      <c r="J71">
        <v>4.6649949167038497E-2</v>
      </c>
      <c r="K71">
        <v>0.100041653125246</v>
      </c>
      <c r="L71">
        <v>0.51133296917329996</v>
      </c>
      <c r="M71">
        <v>-2.1445022742259598</v>
      </c>
      <c r="N71" s="21">
        <v>0</v>
      </c>
      <c r="O71">
        <v>1.0186546692973699</v>
      </c>
      <c r="P71">
        <v>0.97855853354585798</v>
      </c>
      <c r="Q71">
        <v>1.01909919261024</v>
      </c>
      <c r="R71">
        <v>0.98649880905571996</v>
      </c>
      <c r="S71">
        <v>42.790000915527301</v>
      </c>
      <c r="T71" s="27">
        <f t="shared" si="126"/>
        <v>0.97855853354585798</v>
      </c>
      <c r="U71" s="27">
        <f t="shared" si="127"/>
        <v>1.01909919261024</v>
      </c>
      <c r="V71" s="39">
        <f t="shared" si="128"/>
        <v>41.872520546324317</v>
      </c>
      <c r="W71" s="38">
        <f t="shared" si="129"/>
        <v>43.607255384805299</v>
      </c>
      <c r="X71" s="44">
        <f t="shared" si="130"/>
        <v>1.1571015689512802</v>
      </c>
      <c r="Y71" s="44">
        <f t="shared" si="131"/>
        <v>0.12409402184029281</v>
      </c>
      <c r="Z71" s="22">
        <f t="shared" si="132"/>
        <v>1</v>
      </c>
      <c r="AA71" s="22">
        <f t="shared" si="133"/>
        <v>1</v>
      </c>
      <c r="AB71" s="22">
        <f t="shared" si="134"/>
        <v>1</v>
      </c>
      <c r="AC71" s="22">
        <v>1</v>
      </c>
      <c r="AD71" s="22">
        <v>1</v>
      </c>
      <c r="AE71" s="22">
        <v>1</v>
      </c>
      <c r="AF71" s="22">
        <f t="shared" si="135"/>
        <v>-0.10573411347504191</v>
      </c>
      <c r="AG71" s="22">
        <f t="shared" si="136"/>
        <v>0.97680415159684475</v>
      </c>
      <c r="AH71" s="22">
        <f t="shared" si="137"/>
        <v>0.51133296917329996</v>
      </c>
      <c r="AI71" s="22">
        <f t="shared" si="138"/>
        <v>1.617067082648342</v>
      </c>
      <c r="AJ71" s="22">
        <f t="shared" si="139"/>
        <v>-2.6288582302280261</v>
      </c>
      <c r="AK71" s="22">
        <f t="shared" si="140"/>
        <v>1.3004365594014071</v>
      </c>
      <c r="AL71" s="22">
        <f t="shared" si="141"/>
        <v>-2.1445022742259598</v>
      </c>
      <c r="AM71" s="22">
        <f t="shared" si="142"/>
        <v>1.4843559560020663</v>
      </c>
      <c r="AN71" s="46">
        <v>1</v>
      </c>
      <c r="AO71" s="46">
        <v>1</v>
      </c>
      <c r="AP71" s="51">
        <v>1</v>
      </c>
      <c r="AQ71" s="21">
        <v>1</v>
      </c>
      <c r="AR71" s="17">
        <f t="shared" si="143"/>
        <v>6.8377331262200487</v>
      </c>
      <c r="AS71" s="17">
        <f t="shared" si="144"/>
        <v>6.8377331262200487</v>
      </c>
      <c r="AT71" s="17">
        <f t="shared" si="145"/>
        <v>4.8545864314688041</v>
      </c>
      <c r="AU71" s="17">
        <f t="shared" si="146"/>
        <v>6.8377331262200487</v>
      </c>
      <c r="AV71" s="17">
        <f t="shared" si="147"/>
        <v>6.8377331262200487</v>
      </c>
      <c r="AW71" s="17">
        <f t="shared" si="148"/>
        <v>4.8545864314688041</v>
      </c>
      <c r="AX71" s="14">
        <f t="shared" si="149"/>
        <v>8.7307119770000802E-3</v>
      </c>
      <c r="AY71" s="14">
        <f t="shared" si="150"/>
        <v>8.034676689026991E-3</v>
      </c>
      <c r="AZ71" s="67">
        <f t="shared" si="151"/>
        <v>4.0784304032514201E-4</v>
      </c>
      <c r="BA71" s="21">
        <f t="shared" si="152"/>
        <v>0</v>
      </c>
      <c r="BB71" s="66">
        <v>1797</v>
      </c>
      <c r="BC71" s="15">
        <f t="shared" si="153"/>
        <v>1041.0850189853975</v>
      </c>
      <c r="BD71" s="19">
        <f t="shared" si="154"/>
        <v>-755.91498101460252</v>
      </c>
      <c r="BE71" s="53">
        <f t="shared" si="155"/>
        <v>0</v>
      </c>
      <c r="BF71" s="61">
        <f t="shared" si="156"/>
        <v>0</v>
      </c>
      <c r="BG71" s="62">
        <f t="shared" si="157"/>
        <v>0</v>
      </c>
      <c r="BH71" s="63">
        <f t="shared" si="158"/>
        <v>43.607255384805299</v>
      </c>
      <c r="BI71" s="46">
        <f t="shared" si="159"/>
        <v>0</v>
      </c>
      <c r="BJ71" s="64">
        <f t="shared" si="160"/>
        <v>1.7260838137420218</v>
      </c>
      <c r="BK71" s="66">
        <v>813</v>
      </c>
      <c r="BL71" s="66">
        <v>1540</v>
      </c>
      <c r="BM71" s="66">
        <v>0</v>
      </c>
      <c r="BN71" s="10">
        <f t="shared" si="161"/>
        <v>2353</v>
      </c>
      <c r="BO71" s="15">
        <f t="shared" si="162"/>
        <v>1425.4480607536566</v>
      </c>
      <c r="BP71" s="9">
        <f t="shared" si="163"/>
        <v>-927.55193924634341</v>
      </c>
      <c r="BQ71" s="53">
        <f t="shared" si="164"/>
        <v>0</v>
      </c>
      <c r="BR71" s="7">
        <f t="shared" si="165"/>
        <v>0</v>
      </c>
      <c r="BS71" s="62">
        <f t="shared" si="166"/>
        <v>0</v>
      </c>
      <c r="BT71" s="48">
        <f t="shared" si="167"/>
        <v>43.607255384805299</v>
      </c>
      <c r="BU71" s="46">
        <f t="shared" si="168"/>
        <v>0</v>
      </c>
      <c r="BV71" s="64">
        <f t="shared" si="169"/>
        <v>1.6507090400445263</v>
      </c>
      <c r="BW71" s="16">
        <f t="shared" si="170"/>
        <v>4150</v>
      </c>
      <c r="BX71" s="69">
        <f t="shared" si="171"/>
        <v>2470.62945523608</v>
      </c>
      <c r="BY71" s="66">
        <v>0</v>
      </c>
      <c r="BZ71" s="15">
        <f t="shared" si="172"/>
        <v>4.0963754970257265</v>
      </c>
      <c r="CA71" s="37">
        <f t="shared" si="173"/>
        <v>4.0963754970257265</v>
      </c>
      <c r="CB71" s="54">
        <f t="shared" si="174"/>
        <v>4.0963754970257265</v>
      </c>
      <c r="CC71" s="26">
        <f t="shared" si="175"/>
        <v>1.276129438325773E-3</v>
      </c>
      <c r="CD71" s="47">
        <f t="shared" si="176"/>
        <v>4.0963754970257265</v>
      </c>
      <c r="CE71" s="48">
        <f t="shared" si="177"/>
        <v>41.872520546324317</v>
      </c>
      <c r="CF71" s="65">
        <f t="shared" si="178"/>
        <v>9.78296850435319E-2</v>
      </c>
      <c r="CG71" t="s">
        <v>222</v>
      </c>
      <c r="CH71" s="66">
        <v>0</v>
      </c>
      <c r="CI71" s="15">
        <f t="shared" si="179"/>
        <v>3.7941638041447963</v>
      </c>
      <c r="CJ71" s="37">
        <f t="shared" si="180"/>
        <v>3.7941638041447963</v>
      </c>
      <c r="CK71" s="54">
        <f t="shared" si="181"/>
        <v>3.7941638041447963</v>
      </c>
      <c r="CL71" s="26">
        <f t="shared" si="182"/>
        <v>5.9034756560522733E-4</v>
      </c>
      <c r="CM71" s="47">
        <f t="shared" si="183"/>
        <v>3.7941638041447963</v>
      </c>
      <c r="CN71" s="48">
        <f t="shared" si="184"/>
        <v>41.872520546324317</v>
      </c>
      <c r="CO71" s="65">
        <f t="shared" si="185"/>
        <v>9.0612262043008499E-2</v>
      </c>
      <c r="CP71" s="70">
        <f t="shared" si="186"/>
        <v>0</v>
      </c>
      <c r="CQ71" s="1">
        <f t="shared" si="187"/>
        <v>4150</v>
      </c>
    </row>
    <row r="72" spans="1:95" x14ac:dyDescent="0.2">
      <c r="A72" s="29" t="s">
        <v>270</v>
      </c>
      <c r="B72">
        <v>0</v>
      </c>
      <c r="C72">
        <v>1</v>
      </c>
      <c r="D72">
        <v>0.18218138234119</v>
      </c>
      <c r="E72">
        <v>0.81781861765880903</v>
      </c>
      <c r="F72">
        <v>0.98013508144616601</v>
      </c>
      <c r="G72">
        <v>0.98013508144616601</v>
      </c>
      <c r="H72">
        <v>5.7668198913497698E-2</v>
      </c>
      <c r="I72">
        <v>0.16548265775177601</v>
      </c>
      <c r="J72">
        <v>9.7688724139296995E-2</v>
      </c>
      <c r="K72">
        <v>0.30943197247641002</v>
      </c>
      <c r="L72">
        <v>0.126647616530911</v>
      </c>
      <c r="M72">
        <v>-0.68055879658068097</v>
      </c>
      <c r="N72" s="21">
        <v>0</v>
      </c>
      <c r="O72">
        <v>0.999421648185842</v>
      </c>
      <c r="P72">
        <v>0.99850020668620798</v>
      </c>
      <c r="Q72">
        <v>1.0020757371292399</v>
      </c>
      <c r="R72">
        <v>0.99541646151022101</v>
      </c>
      <c r="S72">
        <v>9.5699996948242099</v>
      </c>
      <c r="T72" s="27">
        <f t="shared" si="126"/>
        <v>0.99850020668620798</v>
      </c>
      <c r="U72" s="27">
        <f t="shared" si="127"/>
        <v>1.0020757371292399</v>
      </c>
      <c r="V72" s="39">
        <f t="shared" si="128"/>
        <v>9.5556466732689209</v>
      </c>
      <c r="W72" s="38">
        <f t="shared" si="129"/>
        <v>9.5898644985175707</v>
      </c>
      <c r="X72" s="44">
        <f t="shared" si="130"/>
        <v>1.1575144508670523</v>
      </c>
      <c r="Y72" s="44">
        <f t="shared" si="131"/>
        <v>0.39610329978778613</v>
      </c>
      <c r="Z72" s="22">
        <f t="shared" si="132"/>
        <v>1</v>
      </c>
      <c r="AA72" s="22">
        <f t="shared" si="133"/>
        <v>1</v>
      </c>
      <c r="AB72" s="22">
        <f t="shared" si="134"/>
        <v>1</v>
      </c>
      <c r="AC72" s="22">
        <v>1</v>
      </c>
      <c r="AD72" s="22">
        <v>1</v>
      </c>
      <c r="AE72" s="22">
        <v>1</v>
      </c>
      <c r="AF72" s="22">
        <f t="shared" si="135"/>
        <v>-0.10573411347504191</v>
      </c>
      <c r="AG72" s="22">
        <f t="shared" si="136"/>
        <v>0.97680415159684475</v>
      </c>
      <c r="AH72" s="22">
        <f t="shared" si="137"/>
        <v>0.126647616530911</v>
      </c>
      <c r="AI72" s="22">
        <f t="shared" si="138"/>
        <v>1.232381730005953</v>
      </c>
      <c r="AJ72" s="22">
        <f t="shared" si="139"/>
        <v>-2.6288582302280261</v>
      </c>
      <c r="AK72" s="22">
        <f t="shared" si="140"/>
        <v>1.3004365594014071</v>
      </c>
      <c r="AL72" s="22">
        <f t="shared" si="141"/>
        <v>-0.68055879658068097</v>
      </c>
      <c r="AM72" s="22">
        <f t="shared" si="142"/>
        <v>2.9482994336473451</v>
      </c>
      <c r="AN72" s="46">
        <v>0</v>
      </c>
      <c r="AO72" s="49">
        <v>0</v>
      </c>
      <c r="AP72" s="51">
        <v>0.5</v>
      </c>
      <c r="AQ72" s="50">
        <v>1</v>
      </c>
      <c r="AR72" s="17">
        <f t="shared" si="143"/>
        <v>0</v>
      </c>
      <c r="AS72" s="17">
        <f t="shared" si="144"/>
        <v>0</v>
      </c>
      <c r="AT72" s="17">
        <f t="shared" si="145"/>
        <v>37.779513442708982</v>
      </c>
      <c r="AU72" s="17">
        <f t="shared" si="146"/>
        <v>0</v>
      </c>
      <c r="AV72" s="17">
        <f t="shared" si="147"/>
        <v>0</v>
      </c>
      <c r="AW72" s="17">
        <f t="shared" si="148"/>
        <v>37.779513442708982</v>
      </c>
      <c r="AX72" s="14">
        <f t="shared" si="149"/>
        <v>0</v>
      </c>
      <c r="AY72" s="14">
        <f t="shared" si="150"/>
        <v>0</v>
      </c>
      <c r="AZ72" s="67">
        <f t="shared" si="151"/>
        <v>3.1739287871360702E-3</v>
      </c>
      <c r="BA72" s="21">
        <f t="shared" si="152"/>
        <v>0</v>
      </c>
      <c r="BB72" s="66">
        <v>0</v>
      </c>
      <c r="BC72" s="15">
        <f t="shared" si="153"/>
        <v>0</v>
      </c>
      <c r="BD72" s="19">
        <f t="shared" si="154"/>
        <v>0</v>
      </c>
      <c r="BE72" s="53">
        <f t="shared" si="155"/>
        <v>0</v>
      </c>
      <c r="BF72" s="61">
        <f t="shared" si="156"/>
        <v>0</v>
      </c>
      <c r="BG72" s="62">
        <f t="shared" si="157"/>
        <v>0</v>
      </c>
      <c r="BH72" s="63">
        <f t="shared" si="158"/>
        <v>9.5898644985175707</v>
      </c>
      <c r="BI72" s="46">
        <f t="shared" si="159"/>
        <v>0</v>
      </c>
      <c r="BJ72" s="64" t="e">
        <f t="shared" si="160"/>
        <v>#DIV/0!</v>
      </c>
      <c r="BK72" s="66">
        <v>0</v>
      </c>
      <c r="BL72" s="66">
        <v>0</v>
      </c>
      <c r="BM72" s="66">
        <v>0</v>
      </c>
      <c r="BN72" s="10">
        <f t="shared" si="161"/>
        <v>0</v>
      </c>
      <c r="BO72" s="15">
        <f t="shared" si="162"/>
        <v>0</v>
      </c>
      <c r="BP72" s="9">
        <f t="shared" si="163"/>
        <v>0</v>
      </c>
      <c r="BQ72" s="53">
        <f t="shared" si="164"/>
        <v>0</v>
      </c>
      <c r="BR72" s="7">
        <f t="shared" si="165"/>
        <v>0</v>
      </c>
      <c r="BS72" s="62">
        <f t="shared" si="166"/>
        <v>0</v>
      </c>
      <c r="BT72" s="48">
        <f t="shared" si="167"/>
        <v>9.5898644985175707</v>
      </c>
      <c r="BU72" s="46">
        <f t="shared" si="168"/>
        <v>0</v>
      </c>
      <c r="BV72" s="64" t="e">
        <f t="shared" si="169"/>
        <v>#DIV/0!</v>
      </c>
      <c r="BW72" s="16">
        <f t="shared" si="170"/>
        <v>0</v>
      </c>
      <c r="BX72" s="69">
        <f t="shared" si="171"/>
        <v>31.878940737994689</v>
      </c>
      <c r="BY72" s="66">
        <v>0</v>
      </c>
      <c r="BZ72" s="15">
        <f t="shared" si="172"/>
        <v>31.878940737994689</v>
      </c>
      <c r="CA72" s="37">
        <f t="shared" si="173"/>
        <v>31.878940737994689</v>
      </c>
      <c r="CB72" s="54">
        <f t="shared" si="174"/>
        <v>31.878940737994689</v>
      </c>
      <c r="CC72" s="26">
        <f t="shared" si="175"/>
        <v>9.9311341862911937E-3</v>
      </c>
      <c r="CD72" s="47">
        <f t="shared" si="176"/>
        <v>31.878940737994693</v>
      </c>
      <c r="CE72" s="48">
        <f t="shared" si="177"/>
        <v>9.5556466732689209</v>
      </c>
      <c r="CF72" s="65">
        <f t="shared" si="178"/>
        <v>3.3361364047891411</v>
      </c>
      <c r="CG72" t="s">
        <v>222</v>
      </c>
      <c r="CH72" s="66">
        <v>0</v>
      </c>
      <c r="CI72" s="15">
        <f t="shared" si="179"/>
        <v>29.527059506726861</v>
      </c>
      <c r="CJ72" s="37">
        <f t="shared" si="180"/>
        <v>29.527059506726861</v>
      </c>
      <c r="CK72" s="54">
        <f t="shared" si="181"/>
        <v>29.527059506726861</v>
      </c>
      <c r="CL72" s="26">
        <f t="shared" si="182"/>
        <v>4.5942211773341932E-3</v>
      </c>
      <c r="CM72" s="47">
        <f t="shared" si="183"/>
        <v>29.527059506726861</v>
      </c>
      <c r="CN72" s="48">
        <f t="shared" si="184"/>
        <v>9.5556466732689209</v>
      </c>
      <c r="CO72" s="65">
        <f t="shared" si="185"/>
        <v>3.0900116461323552</v>
      </c>
      <c r="CP72" s="70">
        <f t="shared" si="186"/>
        <v>0</v>
      </c>
      <c r="CQ72" s="1">
        <f t="shared" si="187"/>
        <v>0</v>
      </c>
    </row>
    <row r="73" spans="1:95" x14ac:dyDescent="0.2">
      <c r="A73" s="29" t="s">
        <v>254</v>
      </c>
      <c r="B73">
        <v>1</v>
      </c>
      <c r="C73">
        <v>1</v>
      </c>
      <c r="D73">
        <v>0.11705952856572099</v>
      </c>
      <c r="E73">
        <v>0.88294047143427801</v>
      </c>
      <c r="F73">
        <v>0.97775129121970605</v>
      </c>
      <c r="G73">
        <v>0.97775129121970605</v>
      </c>
      <c r="H73">
        <v>2.7580442958629301E-2</v>
      </c>
      <c r="I73">
        <v>0.13038027580442901</v>
      </c>
      <c r="J73">
        <v>5.9966205147186202E-2</v>
      </c>
      <c r="K73">
        <v>0.24214052637302799</v>
      </c>
      <c r="L73">
        <v>8.0134534999903806E-2</v>
      </c>
      <c r="M73">
        <v>-0.49559506541207599</v>
      </c>
      <c r="N73" s="21">
        <v>0</v>
      </c>
      <c r="O73">
        <v>1.0016748072252999</v>
      </c>
      <c r="P73">
        <v>0.99680046398802302</v>
      </c>
      <c r="Q73">
        <v>0.99903334282441203</v>
      </c>
      <c r="R73">
        <v>0.99774274627737203</v>
      </c>
      <c r="S73">
        <v>9.8000001907348597</v>
      </c>
      <c r="T73" s="27">
        <f t="shared" si="126"/>
        <v>0.99680046398802302</v>
      </c>
      <c r="U73" s="27">
        <f t="shared" si="127"/>
        <v>0.99903334282441203</v>
      </c>
      <c r="V73" s="39">
        <f t="shared" si="128"/>
        <v>9.7686447372072216</v>
      </c>
      <c r="W73" s="38">
        <f t="shared" si="129"/>
        <v>9.7905269502297223</v>
      </c>
      <c r="X73" s="44">
        <f t="shared" si="130"/>
        <v>1.1911643270024774</v>
      </c>
      <c r="Y73" s="44">
        <f t="shared" si="131"/>
        <v>0.3618042230412008</v>
      </c>
      <c r="Z73" s="22">
        <f t="shared" si="132"/>
        <v>1</v>
      </c>
      <c r="AA73" s="22">
        <f t="shared" si="133"/>
        <v>1</v>
      </c>
      <c r="AB73" s="22">
        <f t="shared" si="134"/>
        <v>1</v>
      </c>
      <c r="AC73" s="22">
        <v>1</v>
      </c>
      <c r="AD73" s="22">
        <v>1</v>
      </c>
      <c r="AE73" s="22">
        <v>1</v>
      </c>
      <c r="AF73" s="22">
        <f t="shared" si="135"/>
        <v>-0.10573411347504191</v>
      </c>
      <c r="AG73" s="22">
        <f t="shared" si="136"/>
        <v>0.97680415159684475</v>
      </c>
      <c r="AH73" s="22">
        <f t="shared" si="137"/>
        <v>8.0134534999903806E-2</v>
      </c>
      <c r="AI73" s="22">
        <f t="shared" si="138"/>
        <v>1.1858686484749457</v>
      </c>
      <c r="AJ73" s="22">
        <f t="shared" si="139"/>
        <v>-2.6288582302280261</v>
      </c>
      <c r="AK73" s="22">
        <f t="shared" si="140"/>
        <v>1.3004365594014071</v>
      </c>
      <c r="AL73" s="22">
        <f t="shared" si="141"/>
        <v>-0.49559506541207599</v>
      </c>
      <c r="AM73" s="22">
        <f t="shared" si="142"/>
        <v>3.1332631648159501</v>
      </c>
      <c r="AN73" s="46">
        <v>0</v>
      </c>
      <c r="AO73" s="49">
        <v>0</v>
      </c>
      <c r="AP73" s="51">
        <v>0.5</v>
      </c>
      <c r="AQ73" s="50">
        <v>1</v>
      </c>
      <c r="AR73" s="17">
        <f t="shared" si="143"/>
        <v>0</v>
      </c>
      <c r="AS73" s="17">
        <f t="shared" si="144"/>
        <v>0</v>
      </c>
      <c r="AT73" s="17">
        <f t="shared" si="145"/>
        <v>48.190063292088297</v>
      </c>
      <c r="AU73" s="17">
        <f t="shared" si="146"/>
        <v>0</v>
      </c>
      <c r="AV73" s="17">
        <f t="shared" si="147"/>
        <v>0</v>
      </c>
      <c r="AW73" s="17">
        <f t="shared" si="148"/>
        <v>48.190063292088297</v>
      </c>
      <c r="AX73" s="14">
        <f t="shared" si="149"/>
        <v>0</v>
      </c>
      <c r="AY73" s="14">
        <f t="shared" si="150"/>
        <v>0</v>
      </c>
      <c r="AZ73" s="67">
        <f t="shared" si="151"/>
        <v>4.048538882551073E-3</v>
      </c>
      <c r="BA73" s="21">
        <f t="shared" si="152"/>
        <v>0</v>
      </c>
      <c r="BB73" s="66">
        <v>0</v>
      </c>
      <c r="BC73" s="15">
        <f t="shared" si="153"/>
        <v>0</v>
      </c>
      <c r="BD73" s="19">
        <f t="shared" si="154"/>
        <v>0</v>
      </c>
      <c r="BE73" s="53">
        <f t="shared" si="155"/>
        <v>0</v>
      </c>
      <c r="BF73" s="61">
        <f t="shared" si="156"/>
        <v>0</v>
      </c>
      <c r="BG73" s="62">
        <f t="shared" si="157"/>
        <v>0</v>
      </c>
      <c r="BH73" s="63">
        <f t="shared" si="158"/>
        <v>9.7905269502297223</v>
      </c>
      <c r="BI73" s="46">
        <f t="shared" si="159"/>
        <v>0</v>
      </c>
      <c r="BJ73" s="64" t="e">
        <f t="shared" si="160"/>
        <v>#DIV/0!</v>
      </c>
      <c r="BK73" s="66">
        <v>0</v>
      </c>
      <c r="BL73" s="66">
        <v>0</v>
      </c>
      <c r="BM73" s="66">
        <v>0</v>
      </c>
      <c r="BN73" s="10">
        <f t="shared" si="161"/>
        <v>0</v>
      </c>
      <c r="BO73" s="15">
        <f t="shared" si="162"/>
        <v>0</v>
      </c>
      <c r="BP73" s="9">
        <f t="shared" si="163"/>
        <v>0</v>
      </c>
      <c r="BQ73" s="53">
        <f t="shared" si="164"/>
        <v>0</v>
      </c>
      <c r="BR73" s="7">
        <f t="shared" si="165"/>
        <v>0</v>
      </c>
      <c r="BS73" s="62">
        <f t="shared" si="166"/>
        <v>0</v>
      </c>
      <c r="BT73" s="48">
        <f t="shared" si="167"/>
        <v>9.7905269502297223</v>
      </c>
      <c r="BU73" s="46">
        <f t="shared" si="168"/>
        <v>0</v>
      </c>
      <c r="BV73" s="64" t="e">
        <f t="shared" si="169"/>
        <v>#DIV/0!</v>
      </c>
      <c r="BW73" s="16">
        <f t="shared" si="170"/>
        <v>39</v>
      </c>
      <c r="BX73" s="69">
        <f t="shared" si="171"/>
        <v>40.663524536342976</v>
      </c>
      <c r="BY73" s="66">
        <v>39</v>
      </c>
      <c r="BZ73" s="15">
        <f t="shared" si="172"/>
        <v>40.663524536342976</v>
      </c>
      <c r="CA73" s="37">
        <f t="shared" si="173"/>
        <v>1.663524536342976</v>
      </c>
      <c r="CB73" s="54">
        <f t="shared" si="174"/>
        <v>1.663524536342976</v>
      </c>
      <c r="CC73" s="26">
        <f t="shared" si="175"/>
        <v>5.1823194278597447E-4</v>
      </c>
      <c r="CD73" s="47">
        <f t="shared" si="176"/>
        <v>1.663524536342976</v>
      </c>
      <c r="CE73" s="48">
        <f t="shared" si="177"/>
        <v>9.7686447372072216</v>
      </c>
      <c r="CF73" s="65">
        <f t="shared" si="178"/>
        <v>0.17029225456494229</v>
      </c>
      <c r="CG73" t="s">
        <v>222</v>
      </c>
      <c r="CH73" s="66">
        <v>0</v>
      </c>
      <c r="CI73" s="15">
        <f t="shared" si="179"/>
        <v>37.663557224372632</v>
      </c>
      <c r="CJ73" s="37">
        <f t="shared" si="180"/>
        <v>37.663557224372632</v>
      </c>
      <c r="CK73" s="54">
        <f t="shared" si="181"/>
        <v>37.663557224372632</v>
      </c>
      <c r="CL73" s="26">
        <f t="shared" si="182"/>
        <v>5.860208063540164E-3</v>
      </c>
      <c r="CM73" s="47">
        <f t="shared" si="183"/>
        <v>37.663557224372632</v>
      </c>
      <c r="CN73" s="48">
        <f t="shared" si="184"/>
        <v>9.7686447372072216</v>
      </c>
      <c r="CO73" s="65">
        <f t="shared" si="185"/>
        <v>3.8555560405342724</v>
      </c>
      <c r="CP73" s="70">
        <f t="shared" si="186"/>
        <v>0</v>
      </c>
      <c r="CQ73" s="1">
        <f t="shared" si="187"/>
        <v>78</v>
      </c>
    </row>
    <row r="74" spans="1:95" x14ac:dyDescent="0.2">
      <c r="A74" s="29" t="s">
        <v>119</v>
      </c>
      <c r="B74">
        <v>0</v>
      </c>
      <c r="C74">
        <v>0</v>
      </c>
      <c r="D74">
        <v>0.33333333333333298</v>
      </c>
      <c r="E74">
        <v>0.66666666666666596</v>
      </c>
      <c r="F74">
        <v>0.42497200447928302</v>
      </c>
      <c r="G74">
        <v>0.42497200447928302</v>
      </c>
      <c r="H74">
        <v>0.43054720384846601</v>
      </c>
      <c r="I74">
        <v>0.33072760072158702</v>
      </c>
      <c r="J74">
        <v>0.37735108814761797</v>
      </c>
      <c r="K74">
        <v>0.400454302414809</v>
      </c>
      <c r="L74">
        <v>0.57469837030728699</v>
      </c>
      <c r="M74">
        <v>-2.2091947554989901</v>
      </c>
      <c r="N74" s="21">
        <v>0</v>
      </c>
      <c r="O74">
        <v>0.99375072572593803</v>
      </c>
      <c r="P74">
        <v>0.98698676330612201</v>
      </c>
      <c r="Q74">
        <v>1.0154616692909699</v>
      </c>
      <c r="R74">
        <v>0.99248487444545297</v>
      </c>
      <c r="S74">
        <v>71.129997253417898</v>
      </c>
      <c r="T74" s="27">
        <f t="shared" si="126"/>
        <v>0.99248487444545297</v>
      </c>
      <c r="U74" s="27">
        <f t="shared" si="127"/>
        <v>1.0154616692909699</v>
      </c>
      <c r="V74" s="39">
        <f t="shared" si="128"/>
        <v>70.595446393363872</v>
      </c>
      <c r="W74" s="38">
        <f t="shared" si="129"/>
        <v>72.229785747617839</v>
      </c>
      <c r="X74" s="44">
        <f t="shared" si="130"/>
        <v>1.0794109551334987</v>
      </c>
      <c r="Y74" s="44">
        <f t="shared" si="131"/>
        <v>0.38890821963205419</v>
      </c>
      <c r="Z74" s="22">
        <f t="shared" si="132"/>
        <v>1</v>
      </c>
      <c r="AA74" s="22">
        <f t="shared" si="133"/>
        <v>1</v>
      </c>
      <c r="AB74" s="22">
        <f t="shared" si="134"/>
        <v>1</v>
      </c>
      <c r="AC74" s="22">
        <v>1</v>
      </c>
      <c r="AD74" s="22">
        <v>1</v>
      </c>
      <c r="AE74" s="22">
        <v>1</v>
      </c>
      <c r="AF74" s="22">
        <f t="shared" si="135"/>
        <v>-0.10573411347504191</v>
      </c>
      <c r="AG74" s="22">
        <f t="shared" si="136"/>
        <v>0.97680415159684475</v>
      </c>
      <c r="AH74" s="22">
        <f t="shared" si="137"/>
        <v>0.57469837030728699</v>
      </c>
      <c r="AI74" s="22">
        <f t="shared" si="138"/>
        <v>1.680432483782329</v>
      </c>
      <c r="AJ74" s="22">
        <f t="shared" si="139"/>
        <v>-2.6288582302280261</v>
      </c>
      <c r="AK74" s="22">
        <f t="shared" si="140"/>
        <v>1.3004365594014071</v>
      </c>
      <c r="AL74" s="22">
        <f t="shared" si="141"/>
        <v>-2.2091947554989901</v>
      </c>
      <c r="AM74" s="22">
        <f t="shared" si="142"/>
        <v>1.419663474729036</v>
      </c>
      <c r="AN74" s="46">
        <v>1</v>
      </c>
      <c r="AO74" s="46">
        <v>1</v>
      </c>
      <c r="AP74" s="51">
        <v>1</v>
      </c>
      <c r="AQ74" s="21">
        <v>1</v>
      </c>
      <c r="AR74" s="17">
        <f t="shared" si="143"/>
        <v>7.9741476437585268</v>
      </c>
      <c r="AS74" s="17">
        <f t="shared" si="144"/>
        <v>7.9741476437585268</v>
      </c>
      <c r="AT74" s="17">
        <f t="shared" si="145"/>
        <v>4.0620160548381721</v>
      </c>
      <c r="AU74" s="17">
        <f t="shared" si="146"/>
        <v>7.9741476437585268</v>
      </c>
      <c r="AV74" s="17">
        <f t="shared" si="147"/>
        <v>7.9741476437585268</v>
      </c>
      <c r="AW74" s="17">
        <f t="shared" si="148"/>
        <v>4.0620160548381721</v>
      </c>
      <c r="AX74" s="14">
        <f t="shared" si="149"/>
        <v>1.0181734948496887E-2</v>
      </c>
      <c r="AY74" s="14">
        <f t="shared" si="150"/>
        <v>9.3700202984646694E-3</v>
      </c>
      <c r="AZ74" s="67">
        <f t="shared" si="151"/>
        <v>3.4125769538590709E-4</v>
      </c>
      <c r="BA74" s="21">
        <f t="shared" si="152"/>
        <v>0</v>
      </c>
      <c r="BB74" s="66">
        <v>1423</v>
      </c>
      <c r="BC74" s="15">
        <f t="shared" si="153"/>
        <v>1214.1108021985626</v>
      </c>
      <c r="BD74" s="19">
        <f t="shared" si="154"/>
        <v>-208.88919780143738</v>
      </c>
      <c r="BE74" s="53">
        <f t="shared" si="155"/>
        <v>0</v>
      </c>
      <c r="BF74" s="61">
        <f t="shared" si="156"/>
        <v>0</v>
      </c>
      <c r="BG74" s="62">
        <f t="shared" si="157"/>
        <v>0</v>
      </c>
      <c r="BH74" s="63">
        <f t="shared" si="158"/>
        <v>72.229785747617839</v>
      </c>
      <c r="BI74" s="46">
        <f t="shared" si="159"/>
        <v>0</v>
      </c>
      <c r="BJ74" s="64">
        <f t="shared" si="160"/>
        <v>1.1720511813445462</v>
      </c>
      <c r="BK74" s="66">
        <v>1778</v>
      </c>
      <c r="BL74" s="66">
        <v>711</v>
      </c>
      <c r="BM74" s="66">
        <v>0</v>
      </c>
      <c r="BN74" s="10">
        <f t="shared" si="161"/>
        <v>2489</v>
      </c>
      <c r="BO74" s="15">
        <f t="shared" si="162"/>
        <v>1662.354041191214</v>
      </c>
      <c r="BP74" s="9">
        <f t="shared" si="163"/>
        <v>-826.64595880878596</v>
      </c>
      <c r="BQ74" s="53">
        <f t="shared" si="164"/>
        <v>0</v>
      </c>
      <c r="BR74" s="7">
        <f t="shared" si="165"/>
        <v>0</v>
      </c>
      <c r="BS74" s="62">
        <f t="shared" si="166"/>
        <v>0</v>
      </c>
      <c r="BT74" s="48">
        <f t="shared" si="167"/>
        <v>72.229785747617839</v>
      </c>
      <c r="BU74" s="46">
        <f t="shared" si="168"/>
        <v>0</v>
      </c>
      <c r="BV74" s="64">
        <f t="shared" si="169"/>
        <v>1.4972743099998276</v>
      </c>
      <c r="BW74" s="16">
        <f t="shared" si="170"/>
        <v>3912</v>
      </c>
      <c r="BX74" s="69">
        <f t="shared" si="171"/>
        <v>2879.8924356822326</v>
      </c>
      <c r="BY74" s="66">
        <v>0</v>
      </c>
      <c r="BZ74" s="15">
        <f t="shared" si="172"/>
        <v>3.4275922924560507</v>
      </c>
      <c r="CA74" s="37">
        <f t="shared" si="173"/>
        <v>3.4275922924560507</v>
      </c>
      <c r="CB74" s="54">
        <f t="shared" si="174"/>
        <v>3.4275922924560507</v>
      </c>
      <c r="CC74" s="26">
        <f t="shared" si="175"/>
        <v>1.0677857608897368E-3</v>
      </c>
      <c r="CD74" s="47">
        <f t="shared" si="176"/>
        <v>3.4275922924560507</v>
      </c>
      <c r="CE74" s="48">
        <f t="shared" si="177"/>
        <v>70.595446393363872</v>
      </c>
      <c r="CF74" s="65">
        <f t="shared" si="178"/>
        <v>4.8552597477140566E-2</v>
      </c>
      <c r="CG74" t="s">
        <v>222</v>
      </c>
      <c r="CH74" s="66">
        <v>0</v>
      </c>
      <c r="CI74" s="15">
        <f t="shared" si="179"/>
        <v>3.1747203401750936</v>
      </c>
      <c r="CJ74" s="37">
        <f t="shared" si="180"/>
        <v>3.1747203401750936</v>
      </c>
      <c r="CK74" s="54">
        <f t="shared" si="181"/>
        <v>3.1747203401750936</v>
      </c>
      <c r="CL74" s="26">
        <f t="shared" si="182"/>
        <v>4.9396613352654332E-4</v>
      </c>
      <c r="CM74" s="47">
        <f t="shared" si="183"/>
        <v>3.1747203401750941</v>
      </c>
      <c r="CN74" s="48">
        <f t="shared" si="184"/>
        <v>70.595446393363872</v>
      </c>
      <c r="CO74" s="65">
        <f t="shared" si="185"/>
        <v>4.4970610745702785E-2</v>
      </c>
      <c r="CP74" s="70">
        <f t="shared" si="186"/>
        <v>0</v>
      </c>
      <c r="CQ74" s="1">
        <f t="shared" si="187"/>
        <v>3912</v>
      </c>
    </row>
    <row r="75" spans="1:95" x14ac:dyDescent="0.2">
      <c r="A75" s="29" t="s">
        <v>162</v>
      </c>
      <c r="B75">
        <v>1</v>
      </c>
      <c r="C75">
        <v>1</v>
      </c>
      <c r="D75">
        <v>0.48421893727526899</v>
      </c>
      <c r="E75">
        <v>0.51578106272473001</v>
      </c>
      <c r="F75">
        <v>0.76559396106475897</v>
      </c>
      <c r="G75">
        <v>0.76559396106475897</v>
      </c>
      <c r="H75">
        <v>0.106978687839531</v>
      </c>
      <c r="I75">
        <v>0.24947764312578299</v>
      </c>
      <c r="J75">
        <v>0.16336704351519399</v>
      </c>
      <c r="K75">
        <v>0.35365636139087903</v>
      </c>
      <c r="L75">
        <v>1.09051779067154</v>
      </c>
      <c r="M75">
        <v>-2.2252329562719502</v>
      </c>
      <c r="N75" s="21">
        <v>0</v>
      </c>
      <c r="O75">
        <v>1.0051252423949399</v>
      </c>
      <c r="P75">
        <v>0.98669119417470397</v>
      </c>
      <c r="Q75">
        <v>1.01294310765745</v>
      </c>
      <c r="R75">
        <v>0.97713726590179895</v>
      </c>
      <c r="S75">
        <v>134.21000671386699</v>
      </c>
      <c r="T75" s="27">
        <f t="shared" si="126"/>
        <v>0.98669119417470397</v>
      </c>
      <c r="U75" s="27">
        <f t="shared" si="127"/>
        <v>1.01294310765745</v>
      </c>
      <c r="V75" s="39">
        <f t="shared" si="128"/>
        <v>132.42383179470045</v>
      </c>
      <c r="W75" s="38">
        <f t="shared" si="129"/>
        <v>135.94710127947167</v>
      </c>
      <c r="X75" s="44">
        <f t="shared" si="130"/>
        <v>1.0014450867052027</v>
      </c>
      <c r="Y75" s="44">
        <f t="shared" si="131"/>
        <v>0.41269808503945343</v>
      </c>
      <c r="Z75" s="22">
        <f t="shared" si="132"/>
        <v>1</v>
      </c>
      <c r="AA75" s="22">
        <f t="shared" si="133"/>
        <v>1</v>
      </c>
      <c r="AB75" s="22">
        <f t="shared" si="134"/>
        <v>1</v>
      </c>
      <c r="AC75" s="22">
        <v>1</v>
      </c>
      <c r="AD75" s="22">
        <v>1</v>
      </c>
      <c r="AE75" s="22">
        <v>1</v>
      </c>
      <c r="AF75" s="22">
        <f t="shared" si="135"/>
        <v>-0.10573411347504191</v>
      </c>
      <c r="AG75" s="22">
        <f t="shared" si="136"/>
        <v>0.97680415159684475</v>
      </c>
      <c r="AH75" s="22">
        <f t="shared" si="137"/>
        <v>0.97680415159684475</v>
      </c>
      <c r="AI75" s="22">
        <f t="shared" si="138"/>
        <v>2.0825382650718867</v>
      </c>
      <c r="AJ75" s="22">
        <f t="shared" si="139"/>
        <v>-2.6288582302280261</v>
      </c>
      <c r="AK75" s="22">
        <f t="shared" si="140"/>
        <v>1.3004365594014071</v>
      </c>
      <c r="AL75" s="22">
        <f t="shared" si="141"/>
        <v>-2.2252329562719502</v>
      </c>
      <c r="AM75" s="22">
        <f t="shared" si="142"/>
        <v>1.4036252739560759</v>
      </c>
      <c r="AN75" s="46">
        <v>1</v>
      </c>
      <c r="AO75" s="46">
        <v>1</v>
      </c>
      <c r="AP75" s="51">
        <v>1</v>
      </c>
      <c r="AQ75" s="21">
        <v>1</v>
      </c>
      <c r="AR75" s="17">
        <f t="shared" si="143"/>
        <v>18.809270836669928</v>
      </c>
      <c r="AS75" s="17">
        <f t="shared" si="144"/>
        <v>18.809270836669928</v>
      </c>
      <c r="AT75" s="17">
        <f t="shared" si="145"/>
        <v>3.8815458310381667</v>
      </c>
      <c r="AU75" s="17">
        <f t="shared" si="146"/>
        <v>18.809270836669928</v>
      </c>
      <c r="AV75" s="17">
        <f t="shared" si="147"/>
        <v>18.809270836669928</v>
      </c>
      <c r="AW75" s="17">
        <f t="shared" si="148"/>
        <v>3.8815458310381667</v>
      </c>
      <c r="AX75" s="14">
        <f t="shared" si="149"/>
        <v>2.4016486625170995E-2</v>
      </c>
      <c r="AY75" s="14">
        <f t="shared" si="150"/>
        <v>2.2101829237744893E-2</v>
      </c>
      <c r="AZ75" s="67">
        <f t="shared" si="151"/>
        <v>3.2609604860058379E-4</v>
      </c>
      <c r="BA75" s="21">
        <f t="shared" si="152"/>
        <v>0</v>
      </c>
      <c r="BB75" s="66">
        <v>5234</v>
      </c>
      <c r="BC75" s="15">
        <f t="shared" si="153"/>
        <v>2863.8219311318903</v>
      </c>
      <c r="BD75" s="19">
        <f t="shared" si="154"/>
        <v>-2370.1780688681097</v>
      </c>
      <c r="BE75" s="53">
        <f t="shared" si="155"/>
        <v>0</v>
      </c>
      <c r="BF75" s="61">
        <f t="shared" si="156"/>
        <v>0</v>
      </c>
      <c r="BG75" s="62">
        <f t="shared" si="157"/>
        <v>0</v>
      </c>
      <c r="BH75" s="63">
        <f t="shared" si="158"/>
        <v>135.94710127947167</v>
      </c>
      <c r="BI75" s="46">
        <f t="shared" si="159"/>
        <v>0</v>
      </c>
      <c r="BJ75" s="64">
        <f t="shared" si="160"/>
        <v>1.8276275990146238</v>
      </c>
      <c r="BK75" s="66">
        <v>1208</v>
      </c>
      <c r="BL75" s="66">
        <v>5905</v>
      </c>
      <c r="BM75" s="66">
        <v>0</v>
      </c>
      <c r="BN75" s="10">
        <f t="shared" si="161"/>
        <v>7113</v>
      </c>
      <c r="BO75" s="15">
        <f t="shared" si="162"/>
        <v>3921.1297287267971</v>
      </c>
      <c r="BP75" s="9">
        <f t="shared" si="163"/>
        <v>-3191.8702712732029</v>
      </c>
      <c r="BQ75" s="53">
        <f t="shared" si="164"/>
        <v>0</v>
      </c>
      <c r="BR75" s="7">
        <f t="shared" si="165"/>
        <v>0</v>
      </c>
      <c r="BS75" s="62">
        <f t="shared" si="166"/>
        <v>0</v>
      </c>
      <c r="BT75" s="48">
        <f t="shared" si="167"/>
        <v>135.94710127947167</v>
      </c>
      <c r="BU75" s="46">
        <f t="shared" si="168"/>
        <v>0</v>
      </c>
      <c r="BV75" s="64">
        <f t="shared" si="169"/>
        <v>1.8140180234000096</v>
      </c>
      <c r="BW75" s="16">
        <f t="shared" si="170"/>
        <v>12347</v>
      </c>
      <c r="BX75" s="69">
        <f t="shared" si="171"/>
        <v>6788.2269685708316</v>
      </c>
      <c r="BY75" s="66">
        <v>0</v>
      </c>
      <c r="BZ75" s="15">
        <f t="shared" si="172"/>
        <v>3.2753087121442634</v>
      </c>
      <c r="CA75" s="37">
        <f t="shared" si="173"/>
        <v>3.2753087121442634</v>
      </c>
      <c r="CB75" s="54">
        <f t="shared" si="174"/>
        <v>3.2753087121442634</v>
      </c>
      <c r="CC75" s="26">
        <f t="shared" si="175"/>
        <v>1.0203453931913605E-3</v>
      </c>
      <c r="CD75" s="47">
        <f t="shared" si="176"/>
        <v>3.275308712144263</v>
      </c>
      <c r="CE75" s="48">
        <f t="shared" si="177"/>
        <v>132.42383179470045</v>
      </c>
      <c r="CF75" s="65">
        <f t="shared" si="178"/>
        <v>2.473352921264237E-2</v>
      </c>
      <c r="CG75" t="s">
        <v>222</v>
      </c>
      <c r="CH75" s="66">
        <v>0</v>
      </c>
      <c r="CI75" s="15">
        <f t="shared" si="179"/>
        <v>3.0336715401312309</v>
      </c>
      <c r="CJ75" s="37">
        <f t="shared" si="180"/>
        <v>3.0336715401312309</v>
      </c>
      <c r="CK75" s="54">
        <f t="shared" si="181"/>
        <v>3.0336715401312309</v>
      </c>
      <c r="CL75" s="26">
        <f t="shared" si="182"/>
        <v>4.7201984442682914E-4</v>
      </c>
      <c r="CM75" s="47">
        <f t="shared" si="183"/>
        <v>3.0336715401312309</v>
      </c>
      <c r="CN75" s="48">
        <f t="shared" si="184"/>
        <v>132.42383179470045</v>
      </c>
      <c r="CO75" s="65">
        <f t="shared" si="185"/>
        <v>2.2908803491160097E-2</v>
      </c>
      <c r="CP75" s="70">
        <f t="shared" si="186"/>
        <v>0</v>
      </c>
      <c r="CQ75" s="1">
        <f t="shared" si="187"/>
        <v>12347</v>
      </c>
    </row>
    <row r="76" spans="1:95" x14ac:dyDescent="0.2">
      <c r="A76" s="29" t="s">
        <v>271</v>
      </c>
      <c r="B76">
        <v>0</v>
      </c>
      <c r="C76">
        <v>1</v>
      </c>
      <c r="D76">
        <v>0.80862964442668706</v>
      </c>
      <c r="E76">
        <v>0.191370355573312</v>
      </c>
      <c r="F76">
        <v>0.99841080651569303</v>
      </c>
      <c r="G76">
        <v>0.99841080651569303</v>
      </c>
      <c r="H76">
        <v>0.36397826995403199</v>
      </c>
      <c r="I76">
        <v>0.62933556205599595</v>
      </c>
      <c r="J76">
        <v>0.47860680009553802</v>
      </c>
      <c r="K76">
        <v>0.69126420512513198</v>
      </c>
      <c r="L76">
        <v>0.16626712657711901</v>
      </c>
      <c r="M76">
        <v>4.9939434307880698E-2</v>
      </c>
      <c r="N76" s="21">
        <v>-2</v>
      </c>
      <c r="O76">
        <v>1.01386117477072</v>
      </c>
      <c r="P76">
        <v>0.99194091745573498</v>
      </c>
      <c r="Q76">
        <v>1.0054419347666901</v>
      </c>
      <c r="R76">
        <v>0.99653785668084305</v>
      </c>
      <c r="S76">
        <v>11.579999923706</v>
      </c>
      <c r="T76" s="27">
        <f t="shared" si="126"/>
        <v>0.99194091745573498</v>
      </c>
      <c r="U76" s="27">
        <f t="shared" si="127"/>
        <v>1.0054419347666901</v>
      </c>
      <c r="V76" s="39">
        <f t="shared" si="128"/>
        <v>11.302277658363639</v>
      </c>
      <c r="W76" s="38">
        <f t="shared" si="129"/>
        <v>11.517323401070501</v>
      </c>
      <c r="X76" s="44">
        <f t="shared" si="130"/>
        <v>0.83381502890173453</v>
      </c>
      <c r="Y76" s="44">
        <f t="shared" si="131"/>
        <v>0.70980515638411024</v>
      </c>
      <c r="Z76" s="22">
        <f t="shared" si="132"/>
        <v>0.61805187828513908</v>
      </c>
      <c r="AA76" s="22">
        <f t="shared" si="133"/>
        <v>0.34597115430264341</v>
      </c>
      <c r="AB76" s="22">
        <f t="shared" si="134"/>
        <v>7.389043032014779E-2</v>
      </c>
      <c r="AC76" s="22">
        <v>1</v>
      </c>
      <c r="AD76" s="22">
        <v>1</v>
      </c>
      <c r="AE76" s="22">
        <v>1</v>
      </c>
      <c r="AF76" s="22">
        <f t="shared" si="135"/>
        <v>-0.10573411347504191</v>
      </c>
      <c r="AG76" s="22">
        <f t="shared" si="136"/>
        <v>0.97680415159684475</v>
      </c>
      <c r="AH76" s="22">
        <f t="shared" si="137"/>
        <v>0.16626712657711901</v>
      </c>
      <c r="AI76" s="22">
        <f t="shared" si="138"/>
        <v>1.272001240052161</v>
      </c>
      <c r="AJ76" s="22">
        <f t="shared" si="139"/>
        <v>-2.6288582302280261</v>
      </c>
      <c r="AK76" s="22">
        <f t="shared" si="140"/>
        <v>1.3004365594014071</v>
      </c>
      <c r="AL76" s="22">
        <f t="shared" si="141"/>
        <v>4.9939434307880698E-2</v>
      </c>
      <c r="AM76" s="22">
        <f t="shared" si="142"/>
        <v>3.6787976645359066</v>
      </c>
      <c r="AN76" s="46">
        <v>0</v>
      </c>
      <c r="AO76" s="49">
        <v>0</v>
      </c>
      <c r="AP76" s="51">
        <v>0.5</v>
      </c>
      <c r="AQ76" s="50">
        <v>1</v>
      </c>
      <c r="AR76" s="17">
        <f t="shared" si="143"/>
        <v>0</v>
      </c>
      <c r="AS76" s="17">
        <f t="shared" si="144"/>
        <v>0</v>
      </c>
      <c r="AT76" s="17">
        <f t="shared" si="145"/>
        <v>31.683525699758686</v>
      </c>
      <c r="AU76" s="17">
        <f t="shared" si="146"/>
        <v>0</v>
      </c>
      <c r="AV76" s="17">
        <f t="shared" si="147"/>
        <v>0</v>
      </c>
      <c r="AW76" s="17">
        <f t="shared" si="148"/>
        <v>31.683525699758686</v>
      </c>
      <c r="AX76" s="14">
        <f t="shared" si="149"/>
        <v>0</v>
      </c>
      <c r="AY76" s="14">
        <f t="shared" si="150"/>
        <v>0</v>
      </c>
      <c r="AZ76" s="67">
        <f t="shared" si="151"/>
        <v>2.6617932612850201E-3</v>
      </c>
      <c r="BA76" s="21">
        <f t="shared" si="152"/>
        <v>-2</v>
      </c>
      <c r="BB76" s="66">
        <v>0</v>
      </c>
      <c r="BC76" s="15">
        <f t="shared" si="153"/>
        <v>0</v>
      </c>
      <c r="BD76" s="19">
        <f t="shared" si="154"/>
        <v>0</v>
      </c>
      <c r="BE76" s="53">
        <f t="shared" si="155"/>
        <v>0</v>
      </c>
      <c r="BF76" s="61">
        <f t="shared" si="156"/>
        <v>0</v>
      </c>
      <c r="BG76" s="62">
        <f t="shared" si="157"/>
        <v>0</v>
      </c>
      <c r="BH76" s="63">
        <f t="shared" si="158"/>
        <v>11.517323401070501</v>
      </c>
      <c r="BI76" s="46">
        <f t="shared" si="159"/>
        <v>0</v>
      </c>
      <c r="BJ76" s="64" t="e">
        <f t="shared" si="160"/>
        <v>#DIV/0!</v>
      </c>
      <c r="BK76" s="66">
        <v>0</v>
      </c>
      <c r="BL76" s="66">
        <v>0</v>
      </c>
      <c r="BM76" s="66">
        <v>0</v>
      </c>
      <c r="BN76" s="10">
        <f t="shared" si="161"/>
        <v>0</v>
      </c>
      <c r="BO76" s="15">
        <f t="shared" si="162"/>
        <v>0</v>
      </c>
      <c r="BP76" s="9">
        <f t="shared" si="163"/>
        <v>0</v>
      </c>
      <c r="BQ76" s="53">
        <f t="shared" si="164"/>
        <v>0</v>
      </c>
      <c r="BR76" s="7">
        <f t="shared" si="165"/>
        <v>0</v>
      </c>
      <c r="BS76" s="62">
        <f t="shared" si="166"/>
        <v>0</v>
      </c>
      <c r="BT76" s="48">
        <f t="shared" si="167"/>
        <v>11.517323401070501</v>
      </c>
      <c r="BU76" s="46">
        <f t="shared" si="168"/>
        <v>0</v>
      </c>
      <c r="BV76" s="64" t="e">
        <f t="shared" si="169"/>
        <v>#DIV/0!</v>
      </c>
      <c r="BW76" s="16">
        <f t="shared" si="170"/>
        <v>0</v>
      </c>
      <c r="BX76" s="69">
        <f t="shared" si="171"/>
        <v>26.73505151634674</v>
      </c>
      <c r="BY76" s="66">
        <v>0</v>
      </c>
      <c r="BZ76" s="15">
        <f t="shared" si="172"/>
        <v>26.73505151634674</v>
      </c>
      <c r="CA76" s="37">
        <f t="shared" si="173"/>
        <v>26.73505151634674</v>
      </c>
      <c r="CB76" s="54">
        <f t="shared" si="174"/>
        <v>26.73505151634674</v>
      </c>
      <c r="CC76" s="26">
        <f t="shared" si="175"/>
        <v>8.3286764848432317E-3</v>
      </c>
      <c r="CD76" s="47">
        <f t="shared" si="176"/>
        <v>26.73505151634674</v>
      </c>
      <c r="CE76" s="48">
        <f t="shared" si="177"/>
        <v>11.302277658363639</v>
      </c>
      <c r="CF76" s="65">
        <f t="shared" si="178"/>
        <v>2.3654569746446561</v>
      </c>
      <c r="CG76" t="s">
        <v>222</v>
      </c>
      <c r="CH76" s="66">
        <v>0</v>
      </c>
      <c r="CI76" s="15">
        <f t="shared" si="179"/>
        <v>24.762662709734542</v>
      </c>
      <c r="CJ76" s="37">
        <f t="shared" si="180"/>
        <v>24.762662709734542</v>
      </c>
      <c r="CK76" s="54">
        <f t="shared" si="181"/>
        <v>24.762662709734542</v>
      </c>
      <c r="CL76" s="26">
        <f t="shared" si="182"/>
        <v>3.8529115776776944E-3</v>
      </c>
      <c r="CM76" s="47">
        <f t="shared" si="183"/>
        <v>24.762662709734542</v>
      </c>
      <c r="CN76" s="48">
        <f t="shared" si="184"/>
        <v>11.302277658363639</v>
      </c>
      <c r="CO76" s="65">
        <f t="shared" si="185"/>
        <v>2.1909444678533689</v>
      </c>
      <c r="CP76" s="70">
        <f t="shared" si="186"/>
        <v>-2</v>
      </c>
      <c r="CQ76" s="1">
        <f t="shared" si="187"/>
        <v>0</v>
      </c>
    </row>
    <row r="77" spans="1:95" x14ac:dyDescent="0.2">
      <c r="A77" s="29" t="s">
        <v>272</v>
      </c>
      <c r="B77">
        <v>0</v>
      </c>
      <c r="C77">
        <v>1</v>
      </c>
      <c r="D77">
        <v>0.29804234918098199</v>
      </c>
      <c r="E77">
        <v>0.70195765081901695</v>
      </c>
      <c r="F77">
        <v>0.98410806515693205</v>
      </c>
      <c r="G77">
        <v>0.98410806515693205</v>
      </c>
      <c r="H77">
        <v>0.19598829920601701</v>
      </c>
      <c r="I77">
        <v>0.123694107814458</v>
      </c>
      <c r="J77">
        <v>0.15570034621786</v>
      </c>
      <c r="K77">
        <v>0.39144088501422902</v>
      </c>
      <c r="L77">
        <v>0.226915517075371</v>
      </c>
      <c r="M77">
        <v>-8.7188368217773704E-2</v>
      </c>
      <c r="N77" s="21">
        <v>0</v>
      </c>
      <c r="O77">
        <v>0.99785916807276098</v>
      </c>
      <c r="P77">
        <v>1.00049060686351</v>
      </c>
      <c r="Q77">
        <v>1.0007557214420399</v>
      </c>
      <c r="R77">
        <v>0.99912981279027602</v>
      </c>
      <c r="S77">
        <v>13.039999961853001</v>
      </c>
      <c r="T77" s="27">
        <f t="shared" si="126"/>
        <v>1.00049060686351</v>
      </c>
      <c r="U77" s="27">
        <f t="shared" si="127"/>
        <v>1.0007557214420399</v>
      </c>
      <c r="V77" s="39">
        <f t="shared" si="128"/>
        <v>13.046397475334455</v>
      </c>
      <c r="W77" s="38">
        <f t="shared" si="129"/>
        <v>13.049854569428373</v>
      </c>
      <c r="X77" s="44">
        <f t="shared" si="130"/>
        <v>1.0976465730800995</v>
      </c>
      <c r="Y77" s="44">
        <f t="shared" si="131"/>
        <v>0.44758315967820156</v>
      </c>
      <c r="Z77" s="22">
        <f t="shared" si="132"/>
        <v>1</v>
      </c>
      <c r="AA77" s="22">
        <f t="shared" si="133"/>
        <v>1</v>
      </c>
      <c r="AB77" s="22">
        <f t="shared" si="134"/>
        <v>1</v>
      </c>
      <c r="AC77" s="22">
        <v>1</v>
      </c>
      <c r="AD77" s="22">
        <v>1</v>
      </c>
      <c r="AE77" s="22">
        <v>1</v>
      </c>
      <c r="AF77" s="22">
        <f t="shared" si="135"/>
        <v>-0.10573411347504191</v>
      </c>
      <c r="AG77" s="22">
        <f t="shared" si="136"/>
        <v>0.97680415159684475</v>
      </c>
      <c r="AH77" s="22">
        <f t="shared" si="137"/>
        <v>0.226915517075371</v>
      </c>
      <c r="AI77" s="22">
        <f t="shared" si="138"/>
        <v>1.332649630550413</v>
      </c>
      <c r="AJ77" s="22">
        <f t="shared" si="139"/>
        <v>-2.6288582302280261</v>
      </c>
      <c r="AK77" s="22">
        <f t="shared" si="140"/>
        <v>1.3004365594014071</v>
      </c>
      <c r="AL77" s="22">
        <f t="shared" si="141"/>
        <v>-8.7188368217773704E-2</v>
      </c>
      <c r="AM77" s="22">
        <f t="shared" si="142"/>
        <v>3.5416698620102522</v>
      </c>
      <c r="AN77" s="46">
        <v>0</v>
      </c>
      <c r="AO77" s="49">
        <v>0</v>
      </c>
      <c r="AP77" s="51">
        <v>0.5</v>
      </c>
      <c r="AQ77" s="50">
        <v>1</v>
      </c>
      <c r="AR77" s="17">
        <f t="shared" si="143"/>
        <v>0</v>
      </c>
      <c r="AS77" s="17">
        <f t="shared" si="144"/>
        <v>0</v>
      </c>
      <c r="AT77" s="17">
        <f t="shared" si="145"/>
        <v>78.668760526577245</v>
      </c>
      <c r="AU77" s="17">
        <f t="shared" si="146"/>
        <v>0</v>
      </c>
      <c r="AV77" s="17">
        <f t="shared" si="147"/>
        <v>0</v>
      </c>
      <c r="AW77" s="17">
        <f t="shared" si="148"/>
        <v>78.668760526577245</v>
      </c>
      <c r="AX77" s="14">
        <f t="shared" si="149"/>
        <v>0</v>
      </c>
      <c r="AY77" s="14">
        <f t="shared" si="150"/>
        <v>0</v>
      </c>
      <c r="AZ77" s="67">
        <f t="shared" si="151"/>
        <v>6.60911221268797E-3</v>
      </c>
      <c r="BA77" s="21">
        <f t="shared" si="152"/>
        <v>0</v>
      </c>
      <c r="BB77" s="66">
        <v>0</v>
      </c>
      <c r="BC77" s="15">
        <f t="shared" si="153"/>
        <v>0</v>
      </c>
      <c r="BD77" s="19">
        <f t="shared" si="154"/>
        <v>0</v>
      </c>
      <c r="BE77" s="53">
        <f t="shared" si="155"/>
        <v>0</v>
      </c>
      <c r="BF77" s="61">
        <f t="shared" si="156"/>
        <v>0</v>
      </c>
      <c r="BG77" s="62">
        <f t="shared" si="157"/>
        <v>0</v>
      </c>
      <c r="BH77" s="63">
        <f t="shared" si="158"/>
        <v>13.049854569428373</v>
      </c>
      <c r="BI77" s="46">
        <f t="shared" si="159"/>
        <v>0</v>
      </c>
      <c r="BJ77" s="64" t="e">
        <f t="shared" si="160"/>
        <v>#DIV/0!</v>
      </c>
      <c r="BK77" s="66">
        <v>0</v>
      </c>
      <c r="BL77" s="66">
        <v>0</v>
      </c>
      <c r="BM77" s="66">
        <v>0</v>
      </c>
      <c r="BN77" s="10">
        <f t="shared" si="161"/>
        <v>0</v>
      </c>
      <c r="BO77" s="15">
        <f t="shared" si="162"/>
        <v>0</v>
      </c>
      <c r="BP77" s="9">
        <f t="shared" si="163"/>
        <v>0</v>
      </c>
      <c r="BQ77" s="53">
        <f t="shared" si="164"/>
        <v>0</v>
      </c>
      <c r="BR77" s="7">
        <f t="shared" si="165"/>
        <v>0</v>
      </c>
      <c r="BS77" s="62">
        <f t="shared" si="166"/>
        <v>0</v>
      </c>
      <c r="BT77" s="48">
        <f t="shared" si="167"/>
        <v>13.049854569428373</v>
      </c>
      <c r="BU77" s="46">
        <f t="shared" si="168"/>
        <v>0</v>
      </c>
      <c r="BV77" s="64" t="e">
        <f t="shared" si="169"/>
        <v>#DIV/0!</v>
      </c>
      <c r="BW77" s="16">
        <f t="shared" si="170"/>
        <v>0</v>
      </c>
      <c r="BX77" s="69">
        <f t="shared" si="171"/>
        <v>66.381923064237967</v>
      </c>
      <c r="BY77" s="66">
        <v>0</v>
      </c>
      <c r="BZ77" s="15">
        <f t="shared" si="172"/>
        <v>66.381923064237967</v>
      </c>
      <c r="CA77" s="37">
        <f t="shared" si="173"/>
        <v>66.381923064237967</v>
      </c>
      <c r="CB77" s="54">
        <f t="shared" si="174"/>
        <v>66.381923064237967</v>
      </c>
      <c r="CC77" s="26">
        <f t="shared" si="175"/>
        <v>2.0679726811289111E-2</v>
      </c>
      <c r="CD77" s="47">
        <f t="shared" si="176"/>
        <v>66.381923064237967</v>
      </c>
      <c r="CE77" s="48">
        <f t="shared" si="177"/>
        <v>13.046397475334455</v>
      </c>
      <c r="CF77" s="65">
        <f t="shared" si="178"/>
        <v>5.0881420092971839</v>
      </c>
      <c r="CG77" t="s">
        <v>222</v>
      </c>
      <c r="CH77" s="66">
        <v>0</v>
      </c>
      <c r="CI77" s="15">
        <f t="shared" si="179"/>
        <v>61.484570914636187</v>
      </c>
      <c r="CJ77" s="37">
        <f t="shared" si="180"/>
        <v>61.484570914636187</v>
      </c>
      <c r="CK77" s="54">
        <f t="shared" si="181"/>
        <v>61.484570914636187</v>
      </c>
      <c r="CL77" s="26">
        <f t="shared" si="182"/>
        <v>9.5666050901876756E-3</v>
      </c>
      <c r="CM77" s="47">
        <f t="shared" si="183"/>
        <v>61.484570914636194</v>
      </c>
      <c r="CN77" s="48">
        <f t="shared" si="184"/>
        <v>13.046397475334455</v>
      </c>
      <c r="CO77" s="65">
        <f t="shared" si="185"/>
        <v>4.7127623568789048</v>
      </c>
      <c r="CP77" s="70">
        <f t="shared" si="186"/>
        <v>0</v>
      </c>
      <c r="CQ77" s="1">
        <f t="shared" si="187"/>
        <v>0</v>
      </c>
    </row>
    <row r="78" spans="1:95" x14ac:dyDescent="0.2">
      <c r="A78" s="29" t="s">
        <v>225</v>
      </c>
      <c r="B78">
        <v>0</v>
      </c>
      <c r="C78">
        <v>0</v>
      </c>
      <c r="D78">
        <v>0.28685577307231303</v>
      </c>
      <c r="E78">
        <v>0.71314422692768598</v>
      </c>
      <c r="F78">
        <v>0.31187922129519202</v>
      </c>
      <c r="G78">
        <v>0.31187922129519202</v>
      </c>
      <c r="H78">
        <v>0.12996239030505599</v>
      </c>
      <c r="I78">
        <v>0.19598829920601701</v>
      </c>
      <c r="J78">
        <v>0.15959670371482099</v>
      </c>
      <c r="K78">
        <v>0.22310288137058701</v>
      </c>
      <c r="L78">
        <v>1.00681752808342</v>
      </c>
      <c r="M78">
        <v>-1.2611976433302301</v>
      </c>
      <c r="N78" s="21">
        <v>0</v>
      </c>
      <c r="O78">
        <v>1.0154569614022499</v>
      </c>
      <c r="P78">
        <v>0.995536577478775</v>
      </c>
      <c r="Q78">
        <v>1.0030338408655399</v>
      </c>
      <c r="R78">
        <v>0.98952427576131896</v>
      </c>
      <c r="S78">
        <v>263.02999877929602</v>
      </c>
      <c r="T78" s="27">
        <f t="shared" si="126"/>
        <v>0.98952427576131896</v>
      </c>
      <c r="U78" s="27">
        <f t="shared" si="127"/>
        <v>1.0030338408655399</v>
      </c>
      <c r="V78" s="39">
        <f t="shared" si="128"/>
        <v>260.27456904558352</v>
      </c>
      <c r="W78" s="38">
        <f t="shared" si="129"/>
        <v>263.82798993845557</v>
      </c>
      <c r="X78" s="44">
        <f t="shared" si="130"/>
        <v>1.1034269199009086</v>
      </c>
      <c r="Y78" s="44">
        <f t="shared" si="131"/>
        <v>0.23132349860845403</v>
      </c>
      <c r="Z78" s="22">
        <f t="shared" si="132"/>
        <v>1</v>
      </c>
      <c r="AA78" s="22">
        <f t="shared" si="133"/>
        <v>1</v>
      </c>
      <c r="AB78" s="22">
        <f t="shared" si="134"/>
        <v>1</v>
      </c>
      <c r="AC78" s="22">
        <v>1</v>
      </c>
      <c r="AD78" s="22">
        <v>1</v>
      </c>
      <c r="AE78" s="22">
        <v>1</v>
      </c>
      <c r="AF78" s="22">
        <f t="shared" si="135"/>
        <v>-0.10573411347504191</v>
      </c>
      <c r="AG78" s="22">
        <f t="shared" si="136"/>
        <v>0.97680415159684475</v>
      </c>
      <c r="AH78" s="22">
        <f t="shared" si="137"/>
        <v>0.97680415159684475</v>
      </c>
      <c r="AI78" s="22">
        <f t="shared" si="138"/>
        <v>2.0825382650718867</v>
      </c>
      <c r="AJ78" s="22">
        <f t="shared" si="139"/>
        <v>-2.6288582302280261</v>
      </c>
      <c r="AK78" s="22">
        <f t="shared" si="140"/>
        <v>1.3004365594014071</v>
      </c>
      <c r="AL78" s="22">
        <f t="shared" si="141"/>
        <v>-1.2611976433302301</v>
      </c>
      <c r="AM78" s="22">
        <f t="shared" si="142"/>
        <v>2.367660586897796</v>
      </c>
      <c r="AN78" s="46">
        <v>1</v>
      </c>
      <c r="AO78" s="46">
        <v>0</v>
      </c>
      <c r="AP78" s="51">
        <v>1</v>
      </c>
      <c r="AQ78" s="21">
        <v>1</v>
      </c>
      <c r="AR78" s="17">
        <f t="shared" si="143"/>
        <v>18.809270836669928</v>
      </c>
      <c r="AS78" s="17">
        <f t="shared" si="144"/>
        <v>0</v>
      </c>
      <c r="AT78" s="17">
        <f t="shared" si="145"/>
        <v>31.425180366663685</v>
      </c>
      <c r="AU78" s="17">
        <f t="shared" si="146"/>
        <v>18.809270836669928</v>
      </c>
      <c r="AV78" s="17">
        <f t="shared" si="147"/>
        <v>0</v>
      </c>
      <c r="AW78" s="17">
        <f t="shared" si="148"/>
        <v>31.425180366663685</v>
      </c>
      <c r="AX78" s="14">
        <f t="shared" si="149"/>
        <v>2.4016486625170995E-2</v>
      </c>
      <c r="AY78" s="14">
        <f t="shared" si="150"/>
        <v>0</v>
      </c>
      <c r="AZ78" s="67">
        <f t="shared" si="151"/>
        <v>2.6400891784366283E-3</v>
      </c>
      <c r="BA78" s="21">
        <f t="shared" si="152"/>
        <v>0</v>
      </c>
      <c r="BB78" s="66">
        <v>2630</v>
      </c>
      <c r="BC78" s="15">
        <f t="shared" si="153"/>
        <v>2863.8219311318903</v>
      </c>
      <c r="BD78" s="19">
        <f t="shared" si="154"/>
        <v>233.82193113189032</v>
      </c>
      <c r="BE78" s="53">
        <f t="shared" si="155"/>
        <v>233.82193113189032</v>
      </c>
      <c r="BF78" s="61">
        <f t="shared" si="156"/>
        <v>1.1614059014376512E-2</v>
      </c>
      <c r="BG78" s="62">
        <f t="shared" si="157"/>
        <v>15.737049964480063</v>
      </c>
      <c r="BH78" s="63">
        <f t="shared" si="158"/>
        <v>260.27456904558352</v>
      </c>
      <c r="BI78" s="46">
        <f t="shared" si="159"/>
        <v>6.0463263937722375E-2</v>
      </c>
      <c r="BJ78" s="64">
        <f t="shared" si="160"/>
        <v>0.91835318788850984</v>
      </c>
      <c r="BK78" s="66">
        <v>0</v>
      </c>
      <c r="BL78" s="66">
        <v>0</v>
      </c>
      <c r="BM78" s="66">
        <v>0</v>
      </c>
      <c r="BN78" s="10">
        <f t="shared" si="161"/>
        <v>0</v>
      </c>
      <c r="BO78" s="15">
        <f t="shared" si="162"/>
        <v>0</v>
      </c>
      <c r="BP78" s="9">
        <f t="shared" si="163"/>
        <v>0</v>
      </c>
      <c r="BQ78" s="53">
        <f t="shared" si="164"/>
        <v>0</v>
      </c>
      <c r="BR78" s="7">
        <f t="shared" si="165"/>
        <v>0</v>
      </c>
      <c r="BS78" s="62">
        <f t="shared" si="166"/>
        <v>0</v>
      </c>
      <c r="BT78" s="48">
        <f t="shared" si="167"/>
        <v>263.82798993845557</v>
      </c>
      <c r="BU78" s="46">
        <f t="shared" si="168"/>
        <v>0</v>
      </c>
      <c r="BV78" s="64" t="e">
        <f t="shared" si="169"/>
        <v>#DIV/0!</v>
      </c>
      <c r="BW78" s="16">
        <f t="shared" si="170"/>
        <v>2630</v>
      </c>
      <c r="BX78" s="69">
        <f t="shared" si="171"/>
        <v>2890.3389868401077</v>
      </c>
      <c r="BY78" s="66">
        <v>0</v>
      </c>
      <c r="BZ78" s="15">
        <f t="shared" si="172"/>
        <v>26.517055708217494</v>
      </c>
      <c r="CA78" s="37">
        <f t="shared" si="173"/>
        <v>26.517055708217494</v>
      </c>
      <c r="CB78" s="54">
        <f t="shared" si="174"/>
        <v>26.517055708217494</v>
      </c>
      <c r="CC78" s="26">
        <f t="shared" si="175"/>
        <v>8.2607650181363013E-3</v>
      </c>
      <c r="CD78" s="47">
        <f t="shared" si="176"/>
        <v>26.517055708217494</v>
      </c>
      <c r="CE78" s="48">
        <f t="shared" si="177"/>
        <v>260.27456904558352</v>
      </c>
      <c r="CF78" s="65">
        <f t="shared" si="178"/>
        <v>0.10188108582968548</v>
      </c>
      <c r="CG78" t="s">
        <v>222</v>
      </c>
      <c r="CH78" s="66">
        <v>0</v>
      </c>
      <c r="CI78" s="15">
        <f t="shared" si="179"/>
        <v>24.560749626995953</v>
      </c>
      <c r="CJ78" s="37">
        <f t="shared" si="180"/>
        <v>24.560749626995953</v>
      </c>
      <c r="CK78" s="54">
        <f t="shared" si="181"/>
        <v>24.560749626995953</v>
      </c>
      <c r="CL78" s="26">
        <f t="shared" si="182"/>
        <v>3.8214951963584805E-3</v>
      </c>
      <c r="CM78" s="47">
        <f t="shared" si="183"/>
        <v>24.560749626995953</v>
      </c>
      <c r="CN78" s="48">
        <f t="shared" si="184"/>
        <v>260.27456904558352</v>
      </c>
      <c r="CO78" s="65">
        <f t="shared" si="185"/>
        <v>9.4364769163039028E-2</v>
      </c>
      <c r="CP78" s="70">
        <f t="shared" si="186"/>
        <v>0</v>
      </c>
      <c r="CQ78" s="1">
        <f t="shared" si="187"/>
        <v>2630</v>
      </c>
    </row>
    <row r="79" spans="1:95" x14ac:dyDescent="0.2">
      <c r="A79" s="29" t="s">
        <v>165</v>
      </c>
      <c r="B79">
        <v>1</v>
      </c>
      <c r="C79">
        <v>1</v>
      </c>
      <c r="D79">
        <v>7.6204169662113505E-2</v>
      </c>
      <c r="E79">
        <v>0.92379583033788604</v>
      </c>
      <c r="F79">
        <v>7.2597864768683198E-2</v>
      </c>
      <c r="G79">
        <v>7.2597864768683198E-2</v>
      </c>
      <c r="H79">
        <v>7.10382513661202E-2</v>
      </c>
      <c r="I79">
        <v>4.9180327868852403E-2</v>
      </c>
      <c r="J79">
        <v>5.9107397958425997E-2</v>
      </c>
      <c r="K79">
        <v>6.55062659889461E-2</v>
      </c>
      <c r="L79">
        <v>0.527797233191311</v>
      </c>
      <c r="M79">
        <v>-1.8839551573948601</v>
      </c>
      <c r="N79" s="21">
        <v>0</v>
      </c>
      <c r="O79">
        <v>1.02248355662265</v>
      </c>
      <c r="P79">
        <v>0.98688927151801198</v>
      </c>
      <c r="Q79">
        <v>1.0049027521870699</v>
      </c>
      <c r="R79">
        <v>0.97223874122153298</v>
      </c>
      <c r="S79">
        <v>50.150001525878899</v>
      </c>
      <c r="T79" s="27">
        <f t="shared" si="126"/>
        <v>0.98688927151801198</v>
      </c>
      <c r="U79" s="27">
        <f t="shared" si="127"/>
        <v>1.0049027521870699</v>
      </c>
      <c r="V79" s="39">
        <f t="shared" si="128"/>
        <v>49.492498472501815</v>
      </c>
      <c r="W79" s="38">
        <f t="shared" si="129"/>
        <v>50.395874555541461</v>
      </c>
      <c r="X79" s="44">
        <f t="shared" si="130"/>
        <v>1.2122751782278551</v>
      </c>
      <c r="Y79" s="44">
        <f t="shared" si="131"/>
        <v>6.6604591768832086E-2</v>
      </c>
      <c r="Z79" s="22">
        <f t="shared" si="132"/>
        <v>1</v>
      </c>
      <c r="AA79" s="22">
        <f t="shared" si="133"/>
        <v>1</v>
      </c>
      <c r="AB79" s="22">
        <f t="shared" si="134"/>
        <v>1</v>
      </c>
      <c r="AC79" s="22">
        <v>1</v>
      </c>
      <c r="AD79" s="22">
        <v>1</v>
      </c>
      <c r="AE79" s="22">
        <v>1</v>
      </c>
      <c r="AF79" s="22">
        <f t="shared" si="135"/>
        <v>-0.10573411347504191</v>
      </c>
      <c r="AG79" s="22">
        <f t="shared" si="136"/>
        <v>0.97680415159684475</v>
      </c>
      <c r="AH79" s="22">
        <f t="shared" si="137"/>
        <v>0.527797233191311</v>
      </c>
      <c r="AI79" s="22">
        <f t="shared" si="138"/>
        <v>1.633531346666353</v>
      </c>
      <c r="AJ79" s="22">
        <f t="shared" si="139"/>
        <v>-2.6288582302280261</v>
      </c>
      <c r="AK79" s="22">
        <f t="shared" si="140"/>
        <v>1.3004365594014071</v>
      </c>
      <c r="AL79" s="22">
        <f t="shared" si="141"/>
        <v>-1.8839551573948601</v>
      </c>
      <c r="AM79" s="22">
        <f t="shared" si="142"/>
        <v>1.744903072833166</v>
      </c>
      <c r="AN79" s="46">
        <v>1</v>
      </c>
      <c r="AO79" s="46">
        <v>1</v>
      </c>
      <c r="AP79" s="51">
        <v>1</v>
      </c>
      <c r="AQ79" s="21">
        <v>1</v>
      </c>
      <c r="AR79" s="17">
        <f t="shared" si="143"/>
        <v>7.1204901689864935</v>
      </c>
      <c r="AS79" s="17">
        <f t="shared" si="144"/>
        <v>7.1204901689864935</v>
      </c>
      <c r="AT79" s="17">
        <f t="shared" si="145"/>
        <v>9.2701173056540362</v>
      </c>
      <c r="AU79" s="17">
        <f t="shared" si="146"/>
        <v>7.1204901689864935</v>
      </c>
      <c r="AV79" s="17">
        <f t="shared" si="147"/>
        <v>7.1204901689864935</v>
      </c>
      <c r="AW79" s="17">
        <f t="shared" si="148"/>
        <v>9.2701173056540362</v>
      </c>
      <c r="AX79" s="14">
        <f t="shared" si="149"/>
        <v>9.091748340118104E-3</v>
      </c>
      <c r="AY79" s="14">
        <f t="shared" si="150"/>
        <v>8.3669302850999435E-3</v>
      </c>
      <c r="AZ79" s="67">
        <f t="shared" si="151"/>
        <v>7.7880018812740575E-4</v>
      </c>
      <c r="BA79" s="21">
        <f t="shared" si="152"/>
        <v>0</v>
      </c>
      <c r="BB79" s="66">
        <v>1555</v>
      </c>
      <c r="BC79" s="15">
        <f t="shared" si="153"/>
        <v>1084.1364390690433</v>
      </c>
      <c r="BD79" s="19">
        <f t="shared" si="154"/>
        <v>-470.86356093095674</v>
      </c>
      <c r="BE79" s="53">
        <f t="shared" si="155"/>
        <v>0</v>
      </c>
      <c r="BF79" s="61">
        <f t="shared" si="156"/>
        <v>0</v>
      </c>
      <c r="BG79" s="62">
        <f t="shared" si="157"/>
        <v>0</v>
      </c>
      <c r="BH79" s="63">
        <f t="shared" si="158"/>
        <v>50.395874555541461</v>
      </c>
      <c r="BI79" s="46">
        <f t="shared" si="159"/>
        <v>0</v>
      </c>
      <c r="BJ79" s="64">
        <f t="shared" si="160"/>
        <v>1.4343213123020671</v>
      </c>
      <c r="BK79" s="66">
        <v>401</v>
      </c>
      <c r="BL79" s="66">
        <v>2608</v>
      </c>
      <c r="BM79" s="66">
        <v>0</v>
      </c>
      <c r="BN79" s="10">
        <f t="shared" si="161"/>
        <v>3009</v>
      </c>
      <c r="BO79" s="15">
        <f t="shared" si="162"/>
        <v>1484.3938357401512</v>
      </c>
      <c r="BP79" s="9">
        <f t="shared" si="163"/>
        <v>-1524.6061642598488</v>
      </c>
      <c r="BQ79" s="53">
        <f t="shared" si="164"/>
        <v>0</v>
      </c>
      <c r="BR79" s="7">
        <f t="shared" si="165"/>
        <v>0</v>
      </c>
      <c r="BS79" s="62">
        <f t="shared" si="166"/>
        <v>0</v>
      </c>
      <c r="BT79" s="48">
        <f t="shared" si="167"/>
        <v>50.395874555541461</v>
      </c>
      <c r="BU79" s="46">
        <f t="shared" si="168"/>
        <v>0</v>
      </c>
      <c r="BV79" s="64">
        <f t="shared" si="169"/>
        <v>2.0270900670371264</v>
      </c>
      <c r="BW79" s="16">
        <f t="shared" si="170"/>
        <v>4564</v>
      </c>
      <c r="BX79" s="69">
        <f t="shared" si="171"/>
        <v>2576.3525438987463</v>
      </c>
      <c r="BY79" s="66">
        <v>0</v>
      </c>
      <c r="BZ79" s="15">
        <f t="shared" si="172"/>
        <v>7.8222690895516633</v>
      </c>
      <c r="CA79" s="37">
        <f t="shared" si="173"/>
        <v>7.8222690895516633</v>
      </c>
      <c r="CB79" s="54">
        <f t="shared" si="174"/>
        <v>7.8222690895516633</v>
      </c>
      <c r="CC79" s="26">
        <f t="shared" si="175"/>
        <v>2.4368439531313622E-3</v>
      </c>
      <c r="CD79" s="47">
        <f t="shared" si="176"/>
        <v>7.8222690895516624</v>
      </c>
      <c r="CE79" s="48">
        <f t="shared" si="177"/>
        <v>49.492498472501815</v>
      </c>
      <c r="CF79" s="65">
        <f t="shared" si="178"/>
        <v>0.15804958995751123</v>
      </c>
      <c r="CG79" t="s">
        <v>222</v>
      </c>
      <c r="CH79" s="66">
        <v>110</v>
      </c>
      <c r="CI79" s="15">
        <f t="shared" si="179"/>
        <v>7.2451781501492558</v>
      </c>
      <c r="CJ79" s="37">
        <f t="shared" si="180"/>
        <v>-102.75482184985074</v>
      </c>
      <c r="CK79" s="54">
        <f t="shared" si="181"/>
        <v>-102.75482184985074</v>
      </c>
      <c r="CL79" s="26">
        <f t="shared" si="182"/>
        <v>-1.5987991574583901E-2</v>
      </c>
      <c r="CM79" s="47">
        <f t="shared" si="183"/>
        <v>-102.75482184985073</v>
      </c>
      <c r="CN79" s="48">
        <f t="shared" si="184"/>
        <v>49.492498472501815</v>
      </c>
      <c r="CO79" s="65">
        <f t="shared" si="185"/>
        <v>-2.0761696220881154</v>
      </c>
      <c r="CP79" s="70">
        <f t="shared" si="186"/>
        <v>0</v>
      </c>
      <c r="CQ79" s="1">
        <f t="shared" si="187"/>
        <v>4564</v>
      </c>
    </row>
    <row r="80" spans="1:95" x14ac:dyDescent="0.2">
      <c r="A80" s="29" t="s">
        <v>208</v>
      </c>
      <c r="B80">
        <v>1</v>
      </c>
      <c r="C80">
        <v>0</v>
      </c>
      <c r="D80">
        <v>0.12612244897959099</v>
      </c>
      <c r="E80">
        <v>0.87387755102040798</v>
      </c>
      <c r="F80">
        <v>0.333068362480127</v>
      </c>
      <c r="G80">
        <v>0.333068362480127</v>
      </c>
      <c r="H80">
        <v>0.45006268282490502</v>
      </c>
      <c r="I80">
        <v>0.15127455077308799</v>
      </c>
      <c r="J80">
        <v>0.26092725071189499</v>
      </c>
      <c r="K80">
        <v>0.29479927428854402</v>
      </c>
      <c r="L80">
        <v>0.57334236341289802</v>
      </c>
      <c r="M80">
        <v>1.3027661431848401</v>
      </c>
      <c r="N80" s="21">
        <v>0</v>
      </c>
      <c r="O80">
        <v>1.0068366991072699</v>
      </c>
      <c r="P80">
        <v>0.99114738302925698</v>
      </c>
      <c r="Q80">
        <v>1.00608107520334</v>
      </c>
      <c r="R80">
        <v>0.97309240095818705</v>
      </c>
      <c r="S80">
        <v>5.8200998306274396</v>
      </c>
      <c r="T80" s="27">
        <f t="shared" si="126"/>
        <v>0.97309240095818705</v>
      </c>
      <c r="U80" s="27">
        <f t="shared" si="127"/>
        <v>1.00608107520334</v>
      </c>
      <c r="V80" s="39">
        <f t="shared" si="128"/>
        <v>5.663494918001593</v>
      </c>
      <c r="W80" s="38">
        <f t="shared" si="129"/>
        <v>5.8554922953884319</v>
      </c>
      <c r="X80" s="44">
        <f t="shared" si="130"/>
        <v>1.186481319199852</v>
      </c>
      <c r="Y80" s="44">
        <f t="shared" si="131"/>
        <v>0.27847470464832524</v>
      </c>
      <c r="Z80" s="22">
        <f t="shared" si="132"/>
        <v>1</v>
      </c>
      <c r="AA80" s="22">
        <f t="shared" si="133"/>
        <v>1</v>
      </c>
      <c r="AB80" s="22">
        <f t="shared" si="134"/>
        <v>1</v>
      </c>
      <c r="AC80" s="22">
        <v>1</v>
      </c>
      <c r="AD80" s="22">
        <v>1</v>
      </c>
      <c r="AE80" s="22">
        <v>1</v>
      </c>
      <c r="AF80" s="22">
        <f t="shared" si="135"/>
        <v>-0.10573411347504191</v>
      </c>
      <c r="AG80" s="22">
        <f t="shared" si="136"/>
        <v>0.97680415159684475</v>
      </c>
      <c r="AH80" s="22">
        <f t="shared" si="137"/>
        <v>0.57334236341289802</v>
      </c>
      <c r="AI80" s="22">
        <f t="shared" si="138"/>
        <v>1.67907647688794</v>
      </c>
      <c r="AJ80" s="22">
        <f t="shared" si="139"/>
        <v>-2.6288582302280261</v>
      </c>
      <c r="AK80" s="22">
        <f t="shared" si="140"/>
        <v>1.3004365594014071</v>
      </c>
      <c r="AL80" s="22">
        <f t="shared" si="141"/>
        <v>1.3004365594014071</v>
      </c>
      <c r="AM80" s="22">
        <f t="shared" si="142"/>
        <v>4.9292947896294335</v>
      </c>
      <c r="AN80" s="46">
        <v>0</v>
      </c>
      <c r="AO80" s="49">
        <v>0</v>
      </c>
      <c r="AP80" s="51">
        <v>0.5</v>
      </c>
      <c r="AQ80" s="50">
        <v>1</v>
      </c>
      <c r="AR80" s="17">
        <f t="shared" si="143"/>
        <v>0</v>
      </c>
      <c r="AS80" s="17">
        <f t="shared" si="144"/>
        <v>0</v>
      </c>
      <c r="AT80" s="17">
        <f t="shared" si="145"/>
        <v>295.19511719770139</v>
      </c>
      <c r="AU80" s="17">
        <f t="shared" si="146"/>
        <v>0</v>
      </c>
      <c r="AV80" s="17">
        <f t="shared" si="147"/>
        <v>0</v>
      </c>
      <c r="AW80" s="17">
        <f t="shared" si="148"/>
        <v>295.19511719770139</v>
      </c>
      <c r="AX80" s="14">
        <f t="shared" si="149"/>
        <v>0</v>
      </c>
      <c r="AY80" s="14">
        <f t="shared" si="150"/>
        <v>0</v>
      </c>
      <c r="AZ80" s="67">
        <f t="shared" si="151"/>
        <v>2.4799903305176289E-2</v>
      </c>
      <c r="BA80" s="21">
        <f t="shared" si="152"/>
        <v>0</v>
      </c>
      <c r="BB80" s="66">
        <v>0</v>
      </c>
      <c r="BC80" s="15">
        <f t="shared" si="153"/>
        <v>0</v>
      </c>
      <c r="BD80" s="19">
        <f t="shared" si="154"/>
        <v>0</v>
      </c>
      <c r="BE80" s="53">
        <f t="shared" si="155"/>
        <v>0</v>
      </c>
      <c r="BF80" s="61">
        <f t="shared" si="156"/>
        <v>0</v>
      </c>
      <c r="BG80" s="62">
        <f t="shared" si="157"/>
        <v>0</v>
      </c>
      <c r="BH80" s="63">
        <f t="shared" si="158"/>
        <v>5.8554922953884319</v>
      </c>
      <c r="BI80" s="46">
        <f t="shared" si="159"/>
        <v>0</v>
      </c>
      <c r="BJ80" s="64" t="e">
        <f t="shared" si="160"/>
        <v>#DIV/0!</v>
      </c>
      <c r="BK80" s="66">
        <v>0</v>
      </c>
      <c r="BL80" s="66">
        <v>0</v>
      </c>
      <c r="BM80" s="66">
        <v>0</v>
      </c>
      <c r="BN80" s="10">
        <f t="shared" si="161"/>
        <v>0</v>
      </c>
      <c r="BO80" s="15">
        <f t="shared" si="162"/>
        <v>0</v>
      </c>
      <c r="BP80" s="9">
        <f t="shared" si="163"/>
        <v>0</v>
      </c>
      <c r="BQ80" s="53">
        <f t="shared" si="164"/>
        <v>0</v>
      </c>
      <c r="BR80" s="7">
        <f t="shared" si="165"/>
        <v>0</v>
      </c>
      <c r="BS80" s="62">
        <f t="shared" si="166"/>
        <v>0</v>
      </c>
      <c r="BT80" s="48">
        <f t="shared" si="167"/>
        <v>5.8554922953884319</v>
      </c>
      <c r="BU80" s="46">
        <f t="shared" si="168"/>
        <v>0</v>
      </c>
      <c r="BV80" s="64" t="e">
        <f t="shared" si="169"/>
        <v>#DIV/0!</v>
      </c>
      <c r="BW80" s="16">
        <f t="shared" si="170"/>
        <v>116</v>
      </c>
      <c r="BX80" s="69">
        <f t="shared" si="171"/>
        <v>249.09022879719063</v>
      </c>
      <c r="BY80" s="66">
        <v>116</v>
      </c>
      <c r="BZ80" s="15">
        <f t="shared" si="172"/>
        <v>249.09022879719063</v>
      </c>
      <c r="CA80" s="37">
        <f t="shared" si="173"/>
        <v>133.09022879719063</v>
      </c>
      <c r="CB80" s="54">
        <f t="shared" si="174"/>
        <v>133.09022879719063</v>
      </c>
      <c r="CC80" s="26">
        <f t="shared" si="175"/>
        <v>4.1461130466414579E-2</v>
      </c>
      <c r="CD80" s="47">
        <f t="shared" si="176"/>
        <v>133.09022879719063</v>
      </c>
      <c r="CE80" s="48">
        <f t="shared" si="177"/>
        <v>5.663494918001593</v>
      </c>
      <c r="CF80" s="65">
        <f t="shared" si="178"/>
        <v>23.499664204546072</v>
      </c>
      <c r="CG80" t="s">
        <v>222</v>
      </c>
      <c r="CH80" s="66">
        <v>0</v>
      </c>
      <c r="CI80" s="15">
        <f t="shared" si="179"/>
        <v>230.71350044805502</v>
      </c>
      <c r="CJ80" s="37">
        <f t="shared" si="180"/>
        <v>230.71350044805502</v>
      </c>
      <c r="CK80" s="54">
        <f t="shared" si="181"/>
        <v>230.71350044805502</v>
      </c>
      <c r="CL80" s="26">
        <f t="shared" si="182"/>
        <v>3.5897541690999693E-2</v>
      </c>
      <c r="CM80" s="47">
        <f t="shared" si="183"/>
        <v>230.71350044805502</v>
      </c>
      <c r="CN80" s="48">
        <f t="shared" si="184"/>
        <v>5.663494918001593</v>
      </c>
      <c r="CO80" s="65">
        <f t="shared" si="185"/>
        <v>40.736948437037533</v>
      </c>
      <c r="CP80" s="70">
        <f t="shared" si="186"/>
        <v>0</v>
      </c>
      <c r="CQ80" s="1">
        <f t="shared" si="187"/>
        <v>232</v>
      </c>
    </row>
    <row r="81" spans="1:95" x14ac:dyDescent="0.2">
      <c r="A81" s="30" t="s">
        <v>166</v>
      </c>
      <c r="B81">
        <v>0</v>
      </c>
      <c r="C81">
        <v>0</v>
      </c>
      <c r="D81">
        <v>0.1396933560477</v>
      </c>
      <c r="E81">
        <v>0.86030664395229905</v>
      </c>
      <c r="F81">
        <v>0.226289517470881</v>
      </c>
      <c r="G81">
        <v>0.226289517470881</v>
      </c>
      <c r="H81">
        <v>4.40251572327044E-2</v>
      </c>
      <c r="I81">
        <v>0.12788259958071199</v>
      </c>
      <c r="J81">
        <v>7.5033669468231701E-2</v>
      </c>
      <c r="K81">
        <v>0.13030476913005001</v>
      </c>
      <c r="L81">
        <v>-0.22204711244606701</v>
      </c>
      <c r="M81">
        <v>-2.3224203450408401</v>
      </c>
      <c r="N81" s="21">
        <v>0</v>
      </c>
      <c r="O81">
        <v>0.99046019232798599</v>
      </c>
      <c r="P81">
        <v>0.98991936452989104</v>
      </c>
      <c r="Q81">
        <v>1.0085886670184401</v>
      </c>
      <c r="R81">
        <v>0.97455051000137405</v>
      </c>
      <c r="S81">
        <v>2.3399999141693102</v>
      </c>
      <c r="T81" s="27">
        <f t="shared" si="126"/>
        <v>0.97455051000137405</v>
      </c>
      <c r="U81" s="27">
        <f t="shared" si="127"/>
        <v>1.0085886670184401</v>
      </c>
      <c r="V81" s="39">
        <f t="shared" si="128"/>
        <v>2.2804481097568727</v>
      </c>
      <c r="W81" s="38">
        <f t="shared" si="129"/>
        <v>2.360097394255289</v>
      </c>
      <c r="X81" s="44">
        <f t="shared" si="130"/>
        <v>1.1794689367903812</v>
      </c>
      <c r="Y81" s="44">
        <f t="shared" si="131"/>
        <v>0.13850265520016575</v>
      </c>
      <c r="Z81" s="22">
        <f t="shared" si="132"/>
        <v>1</v>
      </c>
      <c r="AA81" s="22">
        <f t="shared" si="133"/>
        <v>1</v>
      </c>
      <c r="AB81" s="22">
        <f t="shared" si="134"/>
        <v>1</v>
      </c>
      <c r="AC81" s="22">
        <v>1</v>
      </c>
      <c r="AD81" s="22">
        <v>1</v>
      </c>
      <c r="AE81" s="22">
        <v>1</v>
      </c>
      <c r="AF81" s="22">
        <f t="shared" si="135"/>
        <v>-0.10573411347504191</v>
      </c>
      <c r="AG81" s="22">
        <f t="shared" si="136"/>
        <v>0.97680415159684475</v>
      </c>
      <c r="AH81" s="22">
        <f t="shared" si="137"/>
        <v>-0.10573411347504191</v>
      </c>
      <c r="AI81" s="22">
        <f t="shared" si="138"/>
        <v>1</v>
      </c>
      <c r="AJ81" s="22">
        <f t="shared" si="139"/>
        <v>-2.6288582302280261</v>
      </c>
      <c r="AK81" s="22">
        <f t="shared" si="140"/>
        <v>1.3004365594014071</v>
      </c>
      <c r="AL81" s="22">
        <f t="shared" si="141"/>
        <v>-2.3224203450408401</v>
      </c>
      <c r="AM81" s="22">
        <f t="shared" si="142"/>
        <v>1.3064378851871861</v>
      </c>
      <c r="AN81" s="46">
        <v>1</v>
      </c>
      <c r="AO81" s="46">
        <v>1</v>
      </c>
      <c r="AP81" s="51">
        <v>1</v>
      </c>
      <c r="AQ81" s="21">
        <v>1</v>
      </c>
      <c r="AR81" s="17">
        <f t="shared" si="143"/>
        <v>1</v>
      </c>
      <c r="AS81" s="17">
        <f t="shared" si="144"/>
        <v>1</v>
      </c>
      <c r="AT81" s="17">
        <f t="shared" si="145"/>
        <v>2.9130977903909288</v>
      </c>
      <c r="AU81" s="17">
        <f t="shared" si="146"/>
        <v>1</v>
      </c>
      <c r="AV81" s="17">
        <f t="shared" si="147"/>
        <v>1</v>
      </c>
      <c r="AW81" s="17">
        <f t="shared" si="148"/>
        <v>2.9130977903909288</v>
      </c>
      <c r="AX81" s="14">
        <f t="shared" si="149"/>
        <v>1.2768430437159347E-3</v>
      </c>
      <c r="AY81" s="14">
        <f t="shared" si="150"/>
        <v>1.1750497629422138E-3</v>
      </c>
      <c r="AZ81" s="67">
        <f t="shared" si="151"/>
        <v>2.4473488655922889E-4</v>
      </c>
      <c r="BA81" s="21">
        <f t="shared" si="152"/>
        <v>0</v>
      </c>
      <c r="BB81" s="66">
        <v>157</v>
      </c>
      <c r="BC81" s="15">
        <f t="shared" si="153"/>
        <v>152.25587190486291</v>
      </c>
      <c r="BD81" s="19">
        <f t="shared" si="154"/>
        <v>-4.7441280951370857</v>
      </c>
      <c r="BE81" s="53">
        <f t="shared" si="155"/>
        <v>0</v>
      </c>
      <c r="BF81" s="61">
        <f t="shared" si="156"/>
        <v>0</v>
      </c>
      <c r="BG81" s="62">
        <f t="shared" si="157"/>
        <v>0</v>
      </c>
      <c r="BH81" s="63">
        <f t="shared" si="158"/>
        <v>2.360097394255289</v>
      </c>
      <c r="BI81" s="46">
        <f t="shared" si="159"/>
        <v>0</v>
      </c>
      <c r="BJ81" s="64">
        <f t="shared" si="160"/>
        <v>1.0311589171293272</v>
      </c>
      <c r="BK81" s="66">
        <v>147</v>
      </c>
      <c r="BL81" s="66">
        <v>176</v>
      </c>
      <c r="BM81" s="66">
        <v>2</v>
      </c>
      <c r="BN81" s="10">
        <f t="shared" si="161"/>
        <v>325</v>
      </c>
      <c r="BO81" s="15">
        <f t="shared" si="162"/>
        <v>208.46792854310402</v>
      </c>
      <c r="BP81" s="9">
        <f t="shared" si="163"/>
        <v>-116.53207145689598</v>
      </c>
      <c r="BQ81" s="53">
        <f t="shared" si="164"/>
        <v>0</v>
      </c>
      <c r="BR81" s="7">
        <f t="shared" si="165"/>
        <v>0</v>
      </c>
      <c r="BS81" s="62">
        <f t="shared" si="166"/>
        <v>0</v>
      </c>
      <c r="BT81" s="48">
        <f t="shared" si="167"/>
        <v>2.360097394255289</v>
      </c>
      <c r="BU81" s="46">
        <f t="shared" si="168"/>
        <v>0</v>
      </c>
      <c r="BV81" s="64">
        <f t="shared" si="169"/>
        <v>1.5589928017767065</v>
      </c>
      <c r="BW81" s="16">
        <f t="shared" si="170"/>
        <v>482</v>
      </c>
      <c r="BX81" s="69">
        <f t="shared" si="171"/>
        <v>363.18191764856783</v>
      </c>
      <c r="BY81" s="66">
        <v>0</v>
      </c>
      <c r="BZ81" s="15">
        <f t="shared" si="172"/>
        <v>2.4581172006008951</v>
      </c>
      <c r="CA81" s="37">
        <f t="shared" si="173"/>
        <v>2.4581172006008951</v>
      </c>
      <c r="CB81" s="54">
        <f t="shared" si="174"/>
        <v>2.4581172006008951</v>
      </c>
      <c r="CC81" s="26">
        <f t="shared" si="175"/>
        <v>7.6576859831803683E-4</v>
      </c>
      <c r="CD81" s="47">
        <f t="shared" si="176"/>
        <v>2.4581172006008951</v>
      </c>
      <c r="CE81" s="48">
        <f t="shared" si="177"/>
        <v>2.2804481097568727</v>
      </c>
      <c r="CF81" s="65">
        <f t="shared" si="178"/>
        <v>1.0779097275153366</v>
      </c>
      <c r="CG81" t="s">
        <v>222</v>
      </c>
      <c r="CH81" s="66">
        <v>0</v>
      </c>
      <c r="CI81" s="15">
        <f t="shared" si="179"/>
        <v>2.2767686496605064</v>
      </c>
      <c r="CJ81" s="37">
        <f t="shared" si="180"/>
        <v>2.2767686496605064</v>
      </c>
      <c r="CK81" s="54">
        <f t="shared" si="181"/>
        <v>2.2767686496605064</v>
      </c>
      <c r="CL81" s="26">
        <f t="shared" si="182"/>
        <v>3.5425060676217622E-4</v>
      </c>
      <c r="CM81" s="47">
        <f t="shared" si="183"/>
        <v>2.2767686496605064</v>
      </c>
      <c r="CN81" s="48">
        <f t="shared" si="184"/>
        <v>2.2804481097568727</v>
      </c>
      <c r="CO81" s="65">
        <f t="shared" si="185"/>
        <v>0.99838651882468898</v>
      </c>
      <c r="CP81" s="70">
        <f t="shared" si="186"/>
        <v>0</v>
      </c>
      <c r="CQ81" s="1">
        <f t="shared" si="187"/>
        <v>482</v>
      </c>
    </row>
    <row r="82" spans="1:95" x14ac:dyDescent="0.2">
      <c r="A82" s="30" t="s">
        <v>190</v>
      </c>
      <c r="B82">
        <v>1</v>
      </c>
      <c r="C82">
        <v>1</v>
      </c>
      <c r="D82">
        <v>0.71354374750299598</v>
      </c>
      <c r="E82">
        <v>0.28645625249700302</v>
      </c>
      <c r="F82">
        <v>0.97417560588001495</v>
      </c>
      <c r="G82">
        <v>0.97417560588001495</v>
      </c>
      <c r="H82">
        <v>0.72335979941495998</v>
      </c>
      <c r="I82">
        <v>0.44588382783117397</v>
      </c>
      <c r="J82">
        <v>0.56792115320908099</v>
      </c>
      <c r="K82">
        <v>0.74381108725235701</v>
      </c>
      <c r="L82">
        <v>0.61731959445298701</v>
      </c>
      <c r="M82">
        <v>-0.78996704639901705</v>
      </c>
      <c r="N82" s="21">
        <v>0</v>
      </c>
      <c r="O82">
        <v>0.99860517429508699</v>
      </c>
      <c r="P82">
        <v>0.99391201210248303</v>
      </c>
      <c r="Q82">
        <v>1.00998670064007</v>
      </c>
      <c r="R82">
        <v>0.99121176538877698</v>
      </c>
      <c r="S82">
        <v>153.49000549316401</v>
      </c>
      <c r="T82" s="27">
        <f t="shared" si="126"/>
        <v>0.99391201210248303</v>
      </c>
      <c r="U82" s="27">
        <f t="shared" si="127"/>
        <v>1.00998670064007</v>
      </c>
      <c r="V82" s="39">
        <f t="shared" si="128"/>
        <v>152.5555601973318</v>
      </c>
      <c r="W82" s="38">
        <f t="shared" si="129"/>
        <v>155.02286422926693</v>
      </c>
      <c r="X82" s="44">
        <f t="shared" si="130"/>
        <v>0.88294797687861293</v>
      </c>
      <c r="Y82" s="44">
        <f t="shared" si="131"/>
        <v>0.7346958324243712</v>
      </c>
      <c r="Z82" s="22">
        <f t="shared" si="132"/>
        <v>1</v>
      </c>
      <c r="AA82" s="22">
        <f t="shared" si="133"/>
        <v>1</v>
      </c>
      <c r="AB82" s="22">
        <f t="shared" si="134"/>
        <v>1</v>
      </c>
      <c r="AC82" s="22">
        <v>1</v>
      </c>
      <c r="AD82" s="22">
        <v>1</v>
      </c>
      <c r="AE82" s="22">
        <v>1</v>
      </c>
      <c r="AF82" s="22">
        <f t="shared" si="135"/>
        <v>-0.10573411347504191</v>
      </c>
      <c r="AG82" s="22">
        <f t="shared" si="136"/>
        <v>0.97680415159684475</v>
      </c>
      <c r="AH82" s="22">
        <f t="shared" si="137"/>
        <v>0.61731959445298701</v>
      </c>
      <c r="AI82" s="22">
        <f t="shared" si="138"/>
        <v>1.7230537079280288</v>
      </c>
      <c r="AJ82" s="22">
        <f t="shared" si="139"/>
        <v>-2.6288582302280261</v>
      </c>
      <c r="AK82" s="22">
        <f t="shared" si="140"/>
        <v>1.3004365594014071</v>
      </c>
      <c r="AL82" s="22">
        <f t="shared" si="141"/>
        <v>-0.78996704639901705</v>
      </c>
      <c r="AM82" s="22">
        <f t="shared" si="142"/>
        <v>2.8388911838290092</v>
      </c>
      <c r="AN82" s="46">
        <v>1</v>
      </c>
      <c r="AO82" s="46">
        <v>0</v>
      </c>
      <c r="AP82" s="51">
        <v>1</v>
      </c>
      <c r="AQ82" s="21">
        <v>1</v>
      </c>
      <c r="AR82" s="17">
        <f t="shared" si="143"/>
        <v>8.8144508168242677</v>
      </c>
      <c r="AS82" s="17">
        <f t="shared" si="144"/>
        <v>0</v>
      </c>
      <c r="AT82" s="17">
        <f t="shared" si="145"/>
        <v>64.952367321982692</v>
      </c>
      <c r="AU82" s="17">
        <f t="shared" si="146"/>
        <v>8.8144508168242677</v>
      </c>
      <c r="AV82" s="17">
        <f t="shared" si="147"/>
        <v>0</v>
      </c>
      <c r="AW82" s="17">
        <f t="shared" si="148"/>
        <v>64.952367321982692</v>
      </c>
      <c r="AX82" s="14">
        <f t="shared" si="149"/>
        <v>1.1254670209638305E-2</v>
      </c>
      <c r="AY82" s="14">
        <f t="shared" si="150"/>
        <v>0</v>
      </c>
      <c r="AZ82" s="67">
        <f t="shared" si="151"/>
        <v>5.4567719287465432E-3</v>
      </c>
      <c r="BA82" s="21">
        <f t="shared" si="152"/>
        <v>0</v>
      </c>
      <c r="BB82" s="66">
        <v>153</v>
      </c>
      <c r="BC82" s="15">
        <f t="shared" si="153"/>
        <v>1342.0518944781099</v>
      </c>
      <c r="BD82" s="19">
        <f t="shared" si="154"/>
        <v>1189.0518944781099</v>
      </c>
      <c r="BE82" s="53">
        <f t="shared" si="155"/>
        <v>1189.0518944781099</v>
      </c>
      <c r="BF82" s="61">
        <f t="shared" si="156"/>
        <v>5.9060836623727173E-2</v>
      </c>
      <c r="BG82" s="62">
        <f t="shared" si="157"/>
        <v>80.027433625149754</v>
      </c>
      <c r="BH82" s="63">
        <f t="shared" si="158"/>
        <v>152.5555601973318</v>
      </c>
      <c r="BI82" s="46">
        <f t="shared" si="159"/>
        <v>0.52457893715334691</v>
      </c>
      <c r="BJ82" s="64">
        <f t="shared" si="160"/>
        <v>0.11400453337871695</v>
      </c>
      <c r="BK82" s="66">
        <v>0</v>
      </c>
      <c r="BL82" s="66">
        <v>0</v>
      </c>
      <c r="BM82" s="66">
        <v>0</v>
      </c>
      <c r="BN82" s="10">
        <f t="shared" si="161"/>
        <v>0</v>
      </c>
      <c r="BO82" s="15">
        <f t="shared" si="162"/>
        <v>0</v>
      </c>
      <c r="BP82" s="9">
        <f t="shared" si="163"/>
        <v>0</v>
      </c>
      <c r="BQ82" s="53">
        <f t="shared" si="164"/>
        <v>0</v>
      </c>
      <c r="BR82" s="7">
        <f t="shared" si="165"/>
        <v>0</v>
      </c>
      <c r="BS82" s="62">
        <f t="shared" si="166"/>
        <v>0</v>
      </c>
      <c r="BT82" s="48">
        <f t="shared" si="167"/>
        <v>155.02286422926693</v>
      </c>
      <c r="BU82" s="46">
        <f t="shared" si="168"/>
        <v>0</v>
      </c>
      <c r="BV82" s="64" t="e">
        <f t="shared" si="169"/>
        <v>#DIV/0!</v>
      </c>
      <c r="BW82" s="16">
        <f t="shared" si="170"/>
        <v>306</v>
      </c>
      <c r="BX82" s="69">
        <f t="shared" si="171"/>
        <v>1396.8597117304403</v>
      </c>
      <c r="BY82" s="66">
        <v>153</v>
      </c>
      <c r="BZ82" s="15">
        <f t="shared" si="172"/>
        <v>54.807817252330281</v>
      </c>
      <c r="CA82" s="37">
        <f t="shared" si="173"/>
        <v>-98.192182747669719</v>
      </c>
      <c r="CB82" s="54">
        <f t="shared" si="174"/>
        <v>-98.192182747669719</v>
      </c>
      <c r="CC82" s="26">
        <f t="shared" si="175"/>
        <v>-3.0589465030426744E-2</v>
      </c>
      <c r="CD82" s="47">
        <f t="shared" si="176"/>
        <v>-98.192182747669719</v>
      </c>
      <c r="CE82" s="48">
        <f t="shared" si="177"/>
        <v>155.02286422926693</v>
      </c>
      <c r="CF82" s="65">
        <f t="shared" si="178"/>
        <v>-0.63340451897760719</v>
      </c>
      <c r="CG82" t="s">
        <v>222</v>
      </c>
      <c r="CH82" s="66">
        <v>0</v>
      </c>
      <c r="CI82" s="15">
        <f t="shared" si="179"/>
        <v>50.76434925312909</v>
      </c>
      <c r="CJ82" s="37">
        <f t="shared" si="180"/>
        <v>50.76434925312909</v>
      </c>
      <c r="CK82" s="54">
        <f t="shared" si="181"/>
        <v>50.76434925312909</v>
      </c>
      <c r="CL82" s="26">
        <f t="shared" si="182"/>
        <v>7.8986073211652543E-3</v>
      </c>
      <c r="CM82" s="47">
        <f t="shared" si="183"/>
        <v>50.76434925312909</v>
      </c>
      <c r="CN82" s="48">
        <f t="shared" si="184"/>
        <v>155.02286422926693</v>
      </c>
      <c r="CO82" s="65">
        <f t="shared" si="185"/>
        <v>0.32746362612712737</v>
      </c>
      <c r="CP82" s="70">
        <f t="shared" si="186"/>
        <v>0</v>
      </c>
      <c r="CQ82" s="1">
        <f t="shared" si="187"/>
        <v>459</v>
      </c>
    </row>
    <row r="83" spans="1:95" x14ac:dyDescent="0.2">
      <c r="A83" s="30" t="s">
        <v>170</v>
      </c>
      <c r="B83">
        <v>0</v>
      </c>
      <c r="C83">
        <v>0</v>
      </c>
      <c r="D83">
        <v>7.3911306432281207E-2</v>
      </c>
      <c r="E83">
        <v>0.92608869356771795</v>
      </c>
      <c r="F83">
        <v>4.4100119189511303E-2</v>
      </c>
      <c r="G83">
        <v>4.4100119189511303E-2</v>
      </c>
      <c r="H83">
        <v>0.150856665273715</v>
      </c>
      <c r="I83">
        <v>4.84747179272879E-2</v>
      </c>
      <c r="J83">
        <v>8.55145268161768E-2</v>
      </c>
      <c r="K83">
        <v>6.1410103607045401E-2</v>
      </c>
      <c r="L83">
        <v>0.73862925467420204</v>
      </c>
      <c r="M83">
        <v>-2.5683823085791602</v>
      </c>
      <c r="N83" s="21">
        <v>0</v>
      </c>
      <c r="O83">
        <v>1.00443593038269</v>
      </c>
      <c r="P83">
        <v>0.99031502215</v>
      </c>
      <c r="Q83">
        <v>1.0204712606503299</v>
      </c>
      <c r="R83">
        <v>0.98946005040713703</v>
      </c>
      <c r="S83">
        <v>149.69999694824199</v>
      </c>
      <c r="T83" s="27">
        <f t="shared" si="126"/>
        <v>0.98946005040713703</v>
      </c>
      <c r="U83" s="27">
        <f t="shared" si="127"/>
        <v>1.0204712606503299</v>
      </c>
      <c r="V83" s="39">
        <f t="shared" si="128"/>
        <v>148.12216652635578</v>
      </c>
      <c r="W83" s="38">
        <f t="shared" si="129"/>
        <v>152.76454460512304</v>
      </c>
      <c r="X83" s="44">
        <f t="shared" si="130"/>
        <v>1.2134599504541701</v>
      </c>
      <c r="Y83" s="44">
        <f t="shared" si="131"/>
        <v>7.2623936919361268E-2</v>
      </c>
      <c r="Z83" s="22">
        <f t="shared" si="132"/>
        <v>1</v>
      </c>
      <c r="AA83" s="22">
        <f t="shared" si="133"/>
        <v>1</v>
      </c>
      <c r="AB83" s="22">
        <f t="shared" si="134"/>
        <v>1</v>
      </c>
      <c r="AC83" s="22">
        <v>1</v>
      </c>
      <c r="AD83" s="22">
        <v>1</v>
      </c>
      <c r="AE83" s="22">
        <v>1</v>
      </c>
      <c r="AF83" s="22">
        <f t="shared" si="135"/>
        <v>-0.10573411347504191</v>
      </c>
      <c r="AG83" s="22">
        <f t="shared" si="136"/>
        <v>0.97680415159684475</v>
      </c>
      <c r="AH83" s="22">
        <f t="shared" si="137"/>
        <v>0.73862925467420204</v>
      </c>
      <c r="AI83" s="22">
        <f t="shared" si="138"/>
        <v>1.844363368149244</v>
      </c>
      <c r="AJ83" s="22">
        <f t="shared" si="139"/>
        <v>-2.6288582302280261</v>
      </c>
      <c r="AK83" s="22">
        <f t="shared" si="140"/>
        <v>1.3004365594014071</v>
      </c>
      <c r="AL83" s="22">
        <f t="shared" si="141"/>
        <v>-2.5683823085791602</v>
      </c>
      <c r="AM83" s="22">
        <f t="shared" si="142"/>
        <v>1.0604759216488659</v>
      </c>
      <c r="AN83" s="46">
        <v>1</v>
      </c>
      <c r="AO83" s="46">
        <v>1</v>
      </c>
      <c r="AP83" s="51">
        <v>1</v>
      </c>
      <c r="AQ83" s="21">
        <v>1</v>
      </c>
      <c r="AR83" s="17">
        <f t="shared" si="143"/>
        <v>11.571401199401256</v>
      </c>
      <c r="AS83" s="17">
        <f t="shared" si="144"/>
        <v>11.571401199401256</v>
      </c>
      <c r="AT83" s="17">
        <f t="shared" si="145"/>
        <v>1.2647458086332386</v>
      </c>
      <c r="AU83" s="17">
        <f t="shared" si="146"/>
        <v>11.571401199401256</v>
      </c>
      <c r="AV83" s="17">
        <f t="shared" si="147"/>
        <v>11.571401199401256</v>
      </c>
      <c r="AW83" s="17">
        <f t="shared" si="148"/>
        <v>1.2647458086332386</v>
      </c>
      <c r="AX83" s="14">
        <f t="shared" si="149"/>
        <v>1.4774863127501717E-2</v>
      </c>
      <c r="AY83" s="14">
        <f t="shared" si="150"/>
        <v>1.3596972236265695E-2</v>
      </c>
      <c r="AZ83" s="67">
        <f t="shared" si="151"/>
        <v>1.0625370113667837E-4</v>
      </c>
      <c r="BA83" s="21">
        <f t="shared" si="152"/>
        <v>0</v>
      </c>
      <c r="BB83" s="66">
        <v>1796</v>
      </c>
      <c r="BC83" s="15">
        <f t="shared" si="153"/>
        <v>1761.8137787758146</v>
      </c>
      <c r="BD83" s="19">
        <f t="shared" si="154"/>
        <v>-34.186221224185374</v>
      </c>
      <c r="BE83" s="53">
        <f t="shared" si="155"/>
        <v>0</v>
      </c>
      <c r="BF83" s="61">
        <f t="shared" si="156"/>
        <v>0</v>
      </c>
      <c r="BG83" s="62">
        <f t="shared" si="157"/>
        <v>0</v>
      </c>
      <c r="BH83" s="63">
        <f t="shared" si="158"/>
        <v>152.76454460512304</v>
      </c>
      <c r="BI83" s="46">
        <f t="shared" si="159"/>
        <v>0</v>
      </c>
      <c r="BJ83" s="64">
        <f t="shared" si="160"/>
        <v>1.0194039924287228</v>
      </c>
      <c r="BK83" s="66">
        <v>449</v>
      </c>
      <c r="BL83" s="66">
        <v>4042</v>
      </c>
      <c r="BM83" s="66">
        <v>0</v>
      </c>
      <c r="BN83" s="10">
        <f t="shared" si="161"/>
        <v>4491</v>
      </c>
      <c r="BO83" s="15">
        <f t="shared" si="162"/>
        <v>2412.2660383803695</v>
      </c>
      <c r="BP83" s="9">
        <f t="shared" si="163"/>
        <v>-2078.7339616196305</v>
      </c>
      <c r="BQ83" s="53">
        <f t="shared" si="164"/>
        <v>0</v>
      </c>
      <c r="BR83" s="7">
        <f t="shared" si="165"/>
        <v>0</v>
      </c>
      <c r="BS83" s="62">
        <f t="shared" si="166"/>
        <v>0</v>
      </c>
      <c r="BT83" s="48">
        <f t="shared" si="167"/>
        <v>152.76454460512304</v>
      </c>
      <c r="BU83" s="46">
        <f t="shared" si="168"/>
        <v>0</v>
      </c>
      <c r="BV83" s="64">
        <f t="shared" si="169"/>
        <v>1.8617349531709706</v>
      </c>
      <c r="BW83" s="16">
        <f t="shared" si="170"/>
        <v>6287</v>
      </c>
      <c r="BX83" s="69">
        <f t="shared" si="171"/>
        <v>4175.1470293304001</v>
      </c>
      <c r="BY83" s="66">
        <v>0</v>
      </c>
      <c r="BZ83" s="15">
        <f t="shared" si="172"/>
        <v>1.0672121742167975</v>
      </c>
      <c r="CA83" s="37">
        <f t="shared" si="173"/>
        <v>1.0672121742167975</v>
      </c>
      <c r="CB83" s="54">
        <f t="shared" si="174"/>
        <v>1.0672121742167975</v>
      </c>
      <c r="CC83" s="26">
        <f t="shared" si="175"/>
        <v>3.3246485178093423E-4</v>
      </c>
      <c r="CD83" s="47">
        <f t="shared" si="176"/>
        <v>1.0672121742167975</v>
      </c>
      <c r="CE83" s="48">
        <f t="shared" si="177"/>
        <v>148.12216652635578</v>
      </c>
      <c r="CF83" s="65">
        <f t="shared" si="178"/>
        <v>7.2049457501481085E-3</v>
      </c>
      <c r="CG83" t="s">
        <v>222</v>
      </c>
      <c r="CH83" s="66">
        <v>0</v>
      </c>
      <c r="CI83" s="15">
        <f t="shared" si="179"/>
        <v>0.98847818167451884</v>
      </c>
      <c r="CJ83" s="37">
        <f t="shared" si="180"/>
        <v>0.98847818167451884</v>
      </c>
      <c r="CK83" s="54">
        <f t="shared" si="181"/>
        <v>0.98847818167451884</v>
      </c>
      <c r="CL83" s="26">
        <f t="shared" si="182"/>
        <v>1.5380086847277405E-4</v>
      </c>
      <c r="CM83" s="47">
        <f t="shared" si="183"/>
        <v>0.98847818167451884</v>
      </c>
      <c r="CN83" s="48">
        <f t="shared" si="184"/>
        <v>148.12216652635578</v>
      </c>
      <c r="CO83" s="65">
        <f t="shared" si="185"/>
        <v>6.6733980798116144E-3</v>
      </c>
      <c r="CP83" s="70">
        <f t="shared" si="186"/>
        <v>0</v>
      </c>
      <c r="CQ83" s="1">
        <f t="shared" si="187"/>
        <v>6287</v>
      </c>
    </row>
    <row r="84" spans="1:95" x14ac:dyDescent="0.2">
      <c r="A84" s="30" t="s">
        <v>168</v>
      </c>
      <c r="B84">
        <v>0</v>
      </c>
      <c r="C84">
        <v>0</v>
      </c>
      <c r="D84">
        <v>0.29178338001867399</v>
      </c>
      <c r="E84">
        <v>0.70821661998132501</v>
      </c>
      <c r="F84">
        <v>0.28339517625231903</v>
      </c>
      <c r="G84">
        <v>0.28339517625231903</v>
      </c>
      <c r="H84">
        <v>0.22687007874015699</v>
      </c>
      <c r="I84">
        <v>0.26624015748031499</v>
      </c>
      <c r="J84">
        <v>0.24576803187426699</v>
      </c>
      <c r="K84">
        <v>0.26391186921052501</v>
      </c>
      <c r="L84">
        <v>1.0009262289083201</v>
      </c>
      <c r="M84">
        <v>-1.51259878996279</v>
      </c>
      <c r="N84" s="21">
        <v>0</v>
      </c>
      <c r="O84">
        <v>1.0021201817189</v>
      </c>
      <c r="P84">
        <v>0.98271286039564798</v>
      </c>
      <c r="Q84">
        <v>1.0201112053942101</v>
      </c>
      <c r="R84">
        <v>0.99317828775672601</v>
      </c>
      <c r="S84">
        <v>326.329986572265</v>
      </c>
      <c r="T84" s="27">
        <f t="shared" si="126"/>
        <v>0.99317828775672601</v>
      </c>
      <c r="U84" s="27">
        <f t="shared" si="127"/>
        <v>1.0201112053942101</v>
      </c>
      <c r="V84" s="39">
        <f t="shared" si="128"/>
        <v>324.10385730751756</v>
      </c>
      <c r="W84" s="38">
        <f t="shared" si="129"/>
        <v>332.89287595850965</v>
      </c>
      <c r="X84" s="44">
        <f t="shared" si="130"/>
        <v>1.1008807183759823</v>
      </c>
      <c r="Y84" s="44">
        <f t="shared" si="131"/>
        <v>0.26590912426122515</v>
      </c>
      <c r="Z84" s="22">
        <f t="shared" si="132"/>
        <v>1</v>
      </c>
      <c r="AA84" s="22">
        <f t="shared" si="133"/>
        <v>1</v>
      </c>
      <c r="AB84" s="22">
        <f t="shared" si="134"/>
        <v>1</v>
      </c>
      <c r="AC84" s="22">
        <v>1</v>
      </c>
      <c r="AD84" s="22">
        <v>1</v>
      </c>
      <c r="AE84" s="22">
        <v>1</v>
      </c>
      <c r="AF84" s="22">
        <f t="shared" si="135"/>
        <v>-0.10573411347504191</v>
      </c>
      <c r="AG84" s="22">
        <f t="shared" si="136"/>
        <v>0.97680415159684475</v>
      </c>
      <c r="AH84" s="22">
        <f t="shared" si="137"/>
        <v>0.97680415159684475</v>
      </c>
      <c r="AI84" s="22">
        <f t="shared" si="138"/>
        <v>2.0825382650718867</v>
      </c>
      <c r="AJ84" s="22">
        <f t="shared" si="139"/>
        <v>-2.6288582302280261</v>
      </c>
      <c r="AK84" s="22">
        <f t="shared" si="140"/>
        <v>1.3004365594014071</v>
      </c>
      <c r="AL84" s="22">
        <f t="shared" si="141"/>
        <v>-1.51259878996279</v>
      </c>
      <c r="AM84" s="22">
        <f t="shared" si="142"/>
        <v>2.1162594402652362</v>
      </c>
      <c r="AN84" s="46">
        <v>1</v>
      </c>
      <c r="AO84" s="46">
        <v>0</v>
      </c>
      <c r="AP84" s="51">
        <v>1</v>
      </c>
      <c r="AQ84" s="21">
        <v>1</v>
      </c>
      <c r="AR84" s="17">
        <f t="shared" si="143"/>
        <v>18.809270836669928</v>
      </c>
      <c r="AS84" s="17">
        <f t="shared" si="144"/>
        <v>0</v>
      </c>
      <c r="AT84" s="17">
        <f t="shared" si="145"/>
        <v>20.057446096727571</v>
      </c>
      <c r="AU84" s="17">
        <f t="shared" si="146"/>
        <v>18.809270836669928</v>
      </c>
      <c r="AV84" s="17">
        <f t="shared" si="147"/>
        <v>0</v>
      </c>
      <c r="AW84" s="17">
        <f t="shared" si="148"/>
        <v>20.057446096727571</v>
      </c>
      <c r="AX84" s="14">
        <f t="shared" si="149"/>
        <v>2.4016486625170995E-2</v>
      </c>
      <c r="AY84" s="14">
        <f t="shared" si="150"/>
        <v>0</v>
      </c>
      <c r="AZ84" s="67">
        <f t="shared" si="151"/>
        <v>1.6850641991293161E-3</v>
      </c>
      <c r="BA84" s="21">
        <f t="shared" si="152"/>
        <v>0</v>
      </c>
      <c r="BB84" s="66">
        <v>2284</v>
      </c>
      <c r="BC84" s="15">
        <f t="shared" si="153"/>
        <v>2863.8219311318903</v>
      </c>
      <c r="BD84" s="19">
        <f t="shared" si="154"/>
        <v>579.82193113189032</v>
      </c>
      <c r="BE84" s="53">
        <f t="shared" si="155"/>
        <v>579.82193113189032</v>
      </c>
      <c r="BF84" s="61">
        <f t="shared" si="156"/>
        <v>2.880006205319157E-2</v>
      </c>
      <c r="BG84" s="62">
        <f t="shared" si="157"/>
        <v>39.024084082074303</v>
      </c>
      <c r="BH84" s="63">
        <f t="shared" si="158"/>
        <v>324.10385730751756</v>
      </c>
      <c r="BI84" s="46">
        <f t="shared" si="159"/>
        <v>0.12040610811073227</v>
      </c>
      <c r="BJ84" s="64">
        <f t="shared" si="160"/>
        <v>0.79753562020431801</v>
      </c>
      <c r="BK84" s="66">
        <v>0</v>
      </c>
      <c r="BL84" s="66">
        <v>0</v>
      </c>
      <c r="BM84" s="66">
        <v>0</v>
      </c>
      <c r="BN84" s="10">
        <f t="shared" si="161"/>
        <v>0</v>
      </c>
      <c r="BO84" s="15">
        <f t="shared" si="162"/>
        <v>0</v>
      </c>
      <c r="BP84" s="9">
        <f t="shared" si="163"/>
        <v>0</v>
      </c>
      <c r="BQ84" s="53">
        <f t="shared" si="164"/>
        <v>0</v>
      </c>
      <c r="BR84" s="7">
        <f t="shared" si="165"/>
        <v>0</v>
      </c>
      <c r="BS84" s="62">
        <f t="shared" si="166"/>
        <v>0</v>
      </c>
      <c r="BT84" s="48">
        <f t="shared" si="167"/>
        <v>332.89287595850965</v>
      </c>
      <c r="BU84" s="46">
        <f t="shared" si="168"/>
        <v>0</v>
      </c>
      <c r="BV84" s="64" t="e">
        <f t="shared" si="169"/>
        <v>#DIV/0!</v>
      </c>
      <c r="BW84" s="16">
        <f t="shared" si="170"/>
        <v>2284</v>
      </c>
      <c r="BX84" s="69">
        <f t="shared" si="171"/>
        <v>2880.7467159479452</v>
      </c>
      <c r="BY84" s="66">
        <v>0</v>
      </c>
      <c r="BZ84" s="15">
        <f t="shared" si="172"/>
        <v>16.924784816054853</v>
      </c>
      <c r="CA84" s="37">
        <f t="shared" si="173"/>
        <v>16.924784816054853</v>
      </c>
      <c r="CB84" s="54">
        <f t="shared" si="174"/>
        <v>16.924784816054853</v>
      </c>
      <c r="CC84" s="26">
        <f t="shared" si="175"/>
        <v>5.2725186342850077E-3</v>
      </c>
      <c r="CD84" s="47">
        <f t="shared" si="176"/>
        <v>16.924784816054853</v>
      </c>
      <c r="CE84" s="48">
        <f t="shared" si="177"/>
        <v>324.10385730751756</v>
      </c>
      <c r="CF84" s="65">
        <f t="shared" si="178"/>
        <v>5.2220251115358399E-2</v>
      </c>
      <c r="CG84" t="s">
        <v>222</v>
      </c>
      <c r="CH84" s="66">
        <v>0</v>
      </c>
      <c r="CI84" s="15">
        <f t="shared" si="179"/>
        <v>15.676152244500027</v>
      </c>
      <c r="CJ84" s="37">
        <f t="shared" si="180"/>
        <v>15.676152244500027</v>
      </c>
      <c r="CK84" s="54">
        <f t="shared" si="181"/>
        <v>15.676152244500027</v>
      </c>
      <c r="CL84" s="26">
        <f t="shared" si="182"/>
        <v>2.4391087979617281E-3</v>
      </c>
      <c r="CM84" s="47">
        <f t="shared" si="183"/>
        <v>15.676152244500027</v>
      </c>
      <c r="CN84" s="48">
        <f t="shared" si="184"/>
        <v>324.10385730751756</v>
      </c>
      <c r="CO84" s="65">
        <f t="shared" si="185"/>
        <v>4.8367681812642283E-2</v>
      </c>
      <c r="CP84" s="70">
        <f t="shared" si="186"/>
        <v>0</v>
      </c>
      <c r="CQ84" s="1">
        <f t="shared" si="187"/>
        <v>2284</v>
      </c>
    </row>
    <row r="85" spans="1:95" x14ac:dyDescent="0.2">
      <c r="A85" s="30" t="s">
        <v>220</v>
      </c>
      <c r="B85">
        <v>0</v>
      </c>
      <c r="C85">
        <v>0</v>
      </c>
      <c r="D85">
        <v>0.116552399608227</v>
      </c>
      <c r="E85">
        <v>0.88344760039177195</v>
      </c>
      <c r="F85">
        <v>8.5116731517509703E-2</v>
      </c>
      <c r="G85">
        <v>8.5116731517509703E-2</v>
      </c>
      <c r="H85">
        <v>0.72748447204968902</v>
      </c>
      <c r="I85">
        <v>0.40346790890269102</v>
      </c>
      <c r="J85">
        <v>0.54177175885890005</v>
      </c>
      <c r="K85">
        <v>0.21474133589638</v>
      </c>
      <c r="L85">
        <v>0.73618524651595196</v>
      </c>
      <c r="M85">
        <v>0.68009649599670496</v>
      </c>
      <c r="N85" s="21">
        <v>0</v>
      </c>
      <c r="O85">
        <v>0.99784941318779696</v>
      </c>
      <c r="P85">
        <v>0.992000007629394</v>
      </c>
      <c r="Q85">
        <v>1.0376254224613699</v>
      </c>
      <c r="R85">
        <v>0.99881889874644303</v>
      </c>
      <c r="S85">
        <v>1.9900000095367401</v>
      </c>
      <c r="T85" s="27">
        <f t="shared" si="126"/>
        <v>0.99881889874644303</v>
      </c>
      <c r="U85" s="27">
        <f t="shared" si="127"/>
        <v>1.0376254224613699</v>
      </c>
      <c r="V85" s="39">
        <f t="shared" si="128"/>
        <v>1.9876496180308978</v>
      </c>
      <c r="W85" s="38">
        <f t="shared" si="129"/>
        <v>2.06487460059369</v>
      </c>
      <c r="X85" s="44">
        <f t="shared" si="130"/>
        <v>1.1914263715484328</v>
      </c>
      <c r="Y85" s="44">
        <f t="shared" si="131"/>
        <v>0.31060733405012947</v>
      </c>
      <c r="Z85" s="22">
        <f t="shared" si="132"/>
        <v>1</v>
      </c>
      <c r="AA85" s="22">
        <f t="shared" si="133"/>
        <v>1</v>
      </c>
      <c r="AB85" s="22">
        <f t="shared" si="134"/>
        <v>1</v>
      </c>
      <c r="AC85" s="22">
        <v>1</v>
      </c>
      <c r="AD85" s="22">
        <v>1</v>
      </c>
      <c r="AE85" s="22">
        <v>1</v>
      </c>
      <c r="AF85" s="22">
        <f t="shared" si="135"/>
        <v>-0.10573411347504191</v>
      </c>
      <c r="AG85" s="22">
        <f t="shared" si="136"/>
        <v>0.97680415159684475</v>
      </c>
      <c r="AH85" s="22">
        <f t="shared" si="137"/>
        <v>0.73618524651595196</v>
      </c>
      <c r="AI85" s="22">
        <f t="shared" si="138"/>
        <v>1.8419193599909938</v>
      </c>
      <c r="AJ85" s="22">
        <f t="shared" si="139"/>
        <v>-2.6288582302280261</v>
      </c>
      <c r="AK85" s="22">
        <f t="shared" si="140"/>
        <v>1.3004365594014071</v>
      </c>
      <c r="AL85" s="22">
        <f t="shared" si="141"/>
        <v>0.68009649599670496</v>
      </c>
      <c r="AM85" s="22">
        <f t="shared" si="142"/>
        <v>4.308954726224731</v>
      </c>
      <c r="AN85" s="46">
        <v>0</v>
      </c>
      <c r="AO85" s="49">
        <v>0</v>
      </c>
      <c r="AP85" s="51">
        <v>0.5</v>
      </c>
      <c r="AQ85" s="50">
        <v>1</v>
      </c>
      <c r="AR85" s="17">
        <f t="shared" si="143"/>
        <v>0</v>
      </c>
      <c r="AS85" s="17">
        <f t="shared" si="144"/>
        <v>0</v>
      </c>
      <c r="AT85" s="17">
        <f t="shared" si="145"/>
        <v>172.3684309940204</v>
      </c>
      <c r="AU85" s="17">
        <f t="shared" si="146"/>
        <v>0</v>
      </c>
      <c r="AV85" s="17">
        <f t="shared" si="147"/>
        <v>0</v>
      </c>
      <c r="AW85" s="17">
        <f t="shared" si="148"/>
        <v>172.3684309940204</v>
      </c>
      <c r="AX85" s="14">
        <f t="shared" si="149"/>
        <v>0</v>
      </c>
      <c r="AY85" s="14">
        <f t="shared" si="150"/>
        <v>0</v>
      </c>
      <c r="AZ85" s="67">
        <f t="shared" si="151"/>
        <v>1.4480999760757368E-2</v>
      </c>
      <c r="BA85" s="21">
        <f t="shared" si="152"/>
        <v>0</v>
      </c>
      <c r="BB85" s="66">
        <v>0</v>
      </c>
      <c r="BC85" s="15">
        <f t="shared" si="153"/>
        <v>0</v>
      </c>
      <c r="BD85" s="19">
        <f t="shared" si="154"/>
        <v>0</v>
      </c>
      <c r="BE85" s="53">
        <f t="shared" si="155"/>
        <v>0</v>
      </c>
      <c r="BF85" s="61">
        <f t="shared" si="156"/>
        <v>0</v>
      </c>
      <c r="BG85" s="62">
        <f t="shared" si="157"/>
        <v>0</v>
      </c>
      <c r="BH85" s="63">
        <f t="shared" si="158"/>
        <v>2.06487460059369</v>
      </c>
      <c r="BI85" s="46">
        <f t="shared" si="159"/>
        <v>0</v>
      </c>
      <c r="BJ85" s="64" t="e">
        <f t="shared" si="160"/>
        <v>#DIV/0!</v>
      </c>
      <c r="BK85" s="66">
        <v>0</v>
      </c>
      <c r="BL85" s="66">
        <v>0</v>
      </c>
      <c r="BM85" s="66">
        <v>0</v>
      </c>
      <c r="BN85" s="10">
        <f t="shared" si="161"/>
        <v>0</v>
      </c>
      <c r="BO85" s="15">
        <f t="shared" si="162"/>
        <v>0</v>
      </c>
      <c r="BP85" s="9">
        <f t="shared" si="163"/>
        <v>0</v>
      </c>
      <c r="BQ85" s="53">
        <f t="shared" si="164"/>
        <v>0</v>
      </c>
      <c r="BR85" s="7">
        <f t="shared" si="165"/>
        <v>0</v>
      </c>
      <c r="BS85" s="62">
        <f t="shared" si="166"/>
        <v>0</v>
      </c>
      <c r="BT85" s="48">
        <f t="shared" si="167"/>
        <v>2.06487460059369</v>
      </c>
      <c r="BU85" s="46">
        <f t="shared" si="168"/>
        <v>0</v>
      </c>
      <c r="BV85" s="64" t="e">
        <f t="shared" si="169"/>
        <v>#DIV/0!</v>
      </c>
      <c r="BW85" s="16">
        <f t="shared" si="170"/>
        <v>96</v>
      </c>
      <c r="BX85" s="69">
        <f t="shared" si="171"/>
        <v>145.447161597047</v>
      </c>
      <c r="BY85" s="66">
        <v>96</v>
      </c>
      <c r="BZ85" s="15">
        <f t="shared" si="172"/>
        <v>145.447161597047</v>
      </c>
      <c r="CA85" s="37">
        <f t="shared" si="173"/>
        <v>49.447161597047</v>
      </c>
      <c r="CB85" s="54">
        <f t="shared" si="174"/>
        <v>49.447161597047</v>
      </c>
      <c r="CC85" s="26">
        <f t="shared" si="175"/>
        <v>1.5404100185995969E-2</v>
      </c>
      <c r="CD85" s="47">
        <f t="shared" si="176"/>
        <v>49.447161597047</v>
      </c>
      <c r="CE85" s="48">
        <f t="shared" si="177"/>
        <v>1.9876496180308978</v>
      </c>
      <c r="CF85" s="65">
        <f t="shared" si="178"/>
        <v>24.877202273725061</v>
      </c>
      <c r="CG85" t="s">
        <v>222</v>
      </c>
      <c r="CH85" s="66">
        <v>0</v>
      </c>
      <c r="CI85" s="15">
        <f t="shared" si="179"/>
        <v>134.71674077432579</v>
      </c>
      <c r="CJ85" s="37">
        <f t="shared" si="180"/>
        <v>134.71674077432579</v>
      </c>
      <c r="CK85" s="54">
        <f t="shared" si="181"/>
        <v>134.71674077432579</v>
      </c>
      <c r="CL85" s="26">
        <f t="shared" si="182"/>
        <v>2.0961061268760819E-2</v>
      </c>
      <c r="CM85" s="47">
        <f t="shared" si="183"/>
        <v>134.71674077432579</v>
      </c>
      <c r="CN85" s="48">
        <f t="shared" si="184"/>
        <v>1.9876496180308978</v>
      </c>
      <c r="CO85" s="65">
        <f t="shared" si="185"/>
        <v>67.776905724352687</v>
      </c>
      <c r="CP85" s="70">
        <f t="shared" si="186"/>
        <v>0</v>
      </c>
      <c r="CQ85" s="1">
        <f t="shared" si="187"/>
        <v>192</v>
      </c>
    </row>
    <row r="86" spans="1:95" x14ac:dyDescent="0.2">
      <c r="A86" s="30" t="s">
        <v>169</v>
      </c>
      <c r="B86">
        <v>0</v>
      </c>
      <c r="C86">
        <v>0</v>
      </c>
      <c r="D86">
        <v>0.45289443813847902</v>
      </c>
      <c r="E86">
        <v>0.54710556186152104</v>
      </c>
      <c r="F86">
        <v>0.39217877094971998</v>
      </c>
      <c r="G86">
        <v>0.39217877094971998</v>
      </c>
      <c r="H86">
        <v>0.72892347600518803</v>
      </c>
      <c r="I86">
        <v>0.56160830090791103</v>
      </c>
      <c r="J86">
        <v>0.63981987688033104</v>
      </c>
      <c r="K86">
        <v>0.50092292116066095</v>
      </c>
      <c r="L86">
        <v>0.32839981338466001</v>
      </c>
      <c r="M86">
        <v>-0.45062024823330699</v>
      </c>
      <c r="N86" s="21">
        <v>0</v>
      </c>
      <c r="O86">
        <v>1.0078414635045301</v>
      </c>
      <c r="P86">
        <v>0.98577420886308897</v>
      </c>
      <c r="Q86">
        <v>1.03329431299287</v>
      </c>
      <c r="R86">
        <v>0.984578373265935</v>
      </c>
      <c r="S86">
        <v>22.780000686645501</v>
      </c>
      <c r="T86" s="27">
        <f t="shared" si="126"/>
        <v>0.984578373265935</v>
      </c>
      <c r="U86" s="27">
        <f t="shared" si="127"/>
        <v>1.03329431299287</v>
      </c>
      <c r="V86" s="39">
        <f t="shared" si="128"/>
        <v>22.428696019054311</v>
      </c>
      <c r="W86" s="38">
        <f t="shared" si="129"/>
        <v>23.538445159484471</v>
      </c>
      <c r="X86" s="44">
        <f t="shared" si="130"/>
        <v>1.0176311357017727</v>
      </c>
      <c r="Y86" s="44">
        <f t="shared" si="131"/>
        <v>0.52407522214171576</v>
      </c>
      <c r="Z86" s="22">
        <f t="shared" si="132"/>
        <v>1</v>
      </c>
      <c r="AA86" s="22">
        <f t="shared" si="133"/>
        <v>1</v>
      </c>
      <c r="AB86" s="22">
        <f t="shared" si="134"/>
        <v>1</v>
      </c>
      <c r="AC86" s="22">
        <v>1</v>
      </c>
      <c r="AD86" s="22">
        <v>1</v>
      </c>
      <c r="AE86" s="22">
        <v>1</v>
      </c>
      <c r="AF86" s="22">
        <f t="shared" si="135"/>
        <v>-0.10573411347504191</v>
      </c>
      <c r="AG86" s="22">
        <f t="shared" si="136"/>
        <v>0.97680415159684475</v>
      </c>
      <c r="AH86" s="22">
        <f t="shared" si="137"/>
        <v>0.32839981338466001</v>
      </c>
      <c r="AI86" s="22">
        <f t="shared" si="138"/>
        <v>1.434133926859702</v>
      </c>
      <c r="AJ86" s="22">
        <f t="shared" si="139"/>
        <v>-2.6288582302280261</v>
      </c>
      <c r="AK86" s="22">
        <f t="shared" si="140"/>
        <v>1.3004365594014071</v>
      </c>
      <c r="AL86" s="22">
        <f t="shared" si="141"/>
        <v>-0.45062024823330699</v>
      </c>
      <c r="AM86" s="22">
        <f t="shared" si="142"/>
        <v>3.1782379819947191</v>
      </c>
      <c r="AN86" s="46">
        <v>1</v>
      </c>
      <c r="AO86" s="46">
        <v>1</v>
      </c>
      <c r="AP86" s="51">
        <v>1</v>
      </c>
      <c r="AQ86" s="21">
        <v>1</v>
      </c>
      <c r="AR86" s="17">
        <f t="shared" si="143"/>
        <v>4.230179921917026</v>
      </c>
      <c r="AS86" s="17">
        <f t="shared" si="144"/>
        <v>4.230179921917026</v>
      </c>
      <c r="AT86" s="17">
        <f t="shared" si="145"/>
        <v>102.03417416993562</v>
      </c>
      <c r="AU86" s="17">
        <f t="shared" si="146"/>
        <v>4.230179921917026</v>
      </c>
      <c r="AV86" s="17">
        <f t="shared" si="147"/>
        <v>4.230179921917026</v>
      </c>
      <c r="AW86" s="17">
        <f t="shared" si="148"/>
        <v>102.03417416993562</v>
      </c>
      <c r="AX86" s="14">
        <f t="shared" si="149"/>
        <v>5.4012758069665705E-3</v>
      </c>
      <c r="AY86" s="14">
        <f t="shared" si="150"/>
        <v>4.9706719144515139E-3</v>
      </c>
      <c r="AZ86" s="67">
        <f t="shared" si="151"/>
        <v>8.5720850577050908E-3</v>
      </c>
      <c r="BA86" s="21">
        <f t="shared" si="152"/>
        <v>0</v>
      </c>
      <c r="BB86" s="66">
        <v>957</v>
      </c>
      <c r="BC86" s="15">
        <f t="shared" si="153"/>
        <v>644.06973232592168</v>
      </c>
      <c r="BD86" s="19">
        <f t="shared" si="154"/>
        <v>-312.93026767407832</v>
      </c>
      <c r="BE86" s="53">
        <f t="shared" si="155"/>
        <v>0</v>
      </c>
      <c r="BF86" s="61">
        <f t="shared" si="156"/>
        <v>0</v>
      </c>
      <c r="BG86" s="62">
        <f t="shared" si="157"/>
        <v>0</v>
      </c>
      <c r="BH86" s="63">
        <f t="shared" si="158"/>
        <v>23.538445159484471</v>
      </c>
      <c r="BI86" s="46">
        <f t="shared" si="159"/>
        <v>0</v>
      </c>
      <c r="BJ86" s="64">
        <f t="shared" si="160"/>
        <v>1.485863955357748</v>
      </c>
      <c r="BK86" s="66">
        <v>661</v>
      </c>
      <c r="BL86" s="66">
        <v>1093</v>
      </c>
      <c r="BM86" s="66">
        <v>0</v>
      </c>
      <c r="BN86" s="10">
        <f t="shared" si="161"/>
        <v>1754</v>
      </c>
      <c r="BO86" s="15">
        <f t="shared" si="162"/>
        <v>881.85684568667205</v>
      </c>
      <c r="BP86" s="9">
        <f t="shared" si="163"/>
        <v>-872.14315431332795</v>
      </c>
      <c r="BQ86" s="53">
        <f t="shared" si="164"/>
        <v>0</v>
      </c>
      <c r="BR86" s="7">
        <f t="shared" si="165"/>
        <v>0</v>
      </c>
      <c r="BS86" s="62">
        <f t="shared" si="166"/>
        <v>0</v>
      </c>
      <c r="BT86" s="48">
        <f t="shared" si="167"/>
        <v>23.538445159484471</v>
      </c>
      <c r="BU86" s="46">
        <f t="shared" si="168"/>
        <v>0</v>
      </c>
      <c r="BV86" s="64">
        <f t="shared" si="169"/>
        <v>1.9889849566617808</v>
      </c>
      <c r="BW86" s="16">
        <f t="shared" si="170"/>
        <v>2757</v>
      </c>
      <c r="BX86" s="69">
        <f t="shared" si="171"/>
        <v>1612.0246003321838</v>
      </c>
      <c r="BY86" s="66">
        <v>46</v>
      </c>
      <c r="BZ86" s="15">
        <f t="shared" si="172"/>
        <v>86.09802231958993</v>
      </c>
      <c r="CA86" s="37">
        <f t="shared" si="173"/>
        <v>40.09802231958993</v>
      </c>
      <c r="CB86" s="54">
        <f t="shared" si="174"/>
        <v>40.09802231958993</v>
      </c>
      <c r="CC86" s="26">
        <f t="shared" si="175"/>
        <v>1.2491595738190026E-2</v>
      </c>
      <c r="CD86" s="47">
        <f t="shared" si="176"/>
        <v>40.09802231958993</v>
      </c>
      <c r="CE86" s="48">
        <f t="shared" si="177"/>
        <v>22.428696019054311</v>
      </c>
      <c r="CF86" s="65">
        <f t="shared" si="178"/>
        <v>1.7877999811279548</v>
      </c>
      <c r="CG86" t="s">
        <v>222</v>
      </c>
      <c r="CH86" s="66">
        <v>0</v>
      </c>
      <c r="CI86" s="15">
        <f t="shared" si="179"/>
        <v>79.746107291830455</v>
      </c>
      <c r="CJ86" s="37">
        <f t="shared" si="180"/>
        <v>79.746107291830455</v>
      </c>
      <c r="CK86" s="54">
        <f t="shared" si="181"/>
        <v>79.746107291830455</v>
      </c>
      <c r="CL86" s="26">
        <f t="shared" si="182"/>
        <v>1.2407983085705688E-2</v>
      </c>
      <c r="CM86" s="47">
        <f t="shared" si="183"/>
        <v>79.746107291830455</v>
      </c>
      <c r="CN86" s="48">
        <f t="shared" si="184"/>
        <v>22.428696019054311</v>
      </c>
      <c r="CO86" s="65">
        <f t="shared" si="185"/>
        <v>3.555539172856153</v>
      </c>
      <c r="CP86" s="70">
        <f t="shared" si="186"/>
        <v>0</v>
      </c>
      <c r="CQ86" s="1">
        <f t="shared" si="187"/>
        <v>2803</v>
      </c>
    </row>
    <row r="87" spans="1:95" x14ac:dyDescent="0.2">
      <c r="A87" s="30" t="s">
        <v>209</v>
      </c>
      <c r="B87">
        <v>1</v>
      </c>
      <c r="C87">
        <v>1</v>
      </c>
      <c r="D87">
        <v>0.19469644103279801</v>
      </c>
      <c r="E87">
        <v>0.80530355896720096</v>
      </c>
      <c r="F87">
        <v>0.28403593642017899</v>
      </c>
      <c r="G87">
        <v>0.28403593642017899</v>
      </c>
      <c r="H87">
        <v>0.104308390022675</v>
      </c>
      <c r="I87">
        <v>0.117913832199546</v>
      </c>
      <c r="J87">
        <v>0.110902669030725</v>
      </c>
      <c r="K87">
        <v>0.17748336105009699</v>
      </c>
      <c r="L87">
        <v>0.49440563100387602</v>
      </c>
      <c r="M87">
        <v>0.82377710867109499</v>
      </c>
      <c r="N87" s="21">
        <v>0</v>
      </c>
      <c r="O87">
        <v>1</v>
      </c>
      <c r="P87">
        <v>0.98800659458732798</v>
      </c>
      <c r="Q87">
        <v>0.99817514077427405</v>
      </c>
      <c r="R87">
        <v>0.97958239064965402</v>
      </c>
      <c r="S87">
        <v>3.0199999809265101</v>
      </c>
      <c r="T87" s="27">
        <f t="shared" si="126"/>
        <v>0.98800659458732798</v>
      </c>
      <c r="U87" s="27">
        <f t="shared" si="127"/>
        <v>0.99817514077427405</v>
      </c>
      <c r="V87" s="39">
        <f t="shared" si="128"/>
        <v>2.9837798968089966</v>
      </c>
      <c r="W87" s="38">
        <f t="shared" si="129"/>
        <v>3.0144889060996243</v>
      </c>
      <c r="X87" s="44">
        <f t="shared" si="130"/>
        <v>1.1510476482442002</v>
      </c>
      <c r="Y87" s="44">
        <f t="shared" si="131"/>
        <v>0.1819109380251713</v>
      </c>
      <c r="Z87" s="22">
        <f t="shared" si="132"/>
        <v>1</v>
      </c>
      <c r="AA87" s="22">
        <f t="shared" si="133"/>
        <v>1</v>
      </c>
      <c r="AB87" s="22">
        <f t="shared" si="134"/>
        <v>1</v>
      </c>
      <c r="AC87" s="22">
        <v>1</v>
      </c>
      <c r="AD87" s="22">
        <v>1</v>
      </c>
      <c r="AE87" s="22">
        <v>1</v>
      </c>
      <c r="AF87" s="22">
        <f t="shared" si="135"/>
        <v>-0.10573411347504191</v>
      </c>
      <c r="AG87" s="22">
        <f t="shared" si="136"/>
        <v>0.97680415159684475</v>
      </c>
      <c r="AH87" s="22">
        <f t="shared" si="137"/>
        <v>0.49440563100387602</v>
      </c>
      <c r="AI87" s="22">
        <f t="shared" si="138"/>
        <v>1.600139744478918</v>
      </c>
      <c r="AJ87" s="22">
        <f t="shared" si="139"/>
        <v>-2.6288582302280261</v>
      </c>
      <c r="AK87" s="22">
        <f t="shared" si="140"/>
        <v>1.3004365594014071</v>
      </c>
      <c r="AL87" s="22">
        <f t="shared" si="141"/>
        <v>0.82377710867109499</v>
      </c>
      <c r="AM87" s="22">
        <f t="shared" si="142"/>
        <v>4.4526353388991211</v>
      </c>
      <c r="AN87" s="46">
        <v>0</v>
      </c>
      <c r="AO87" s="49">
        <v>0</v>
      </c>
      <c r="AP87" s="51">
        <v>0.5</v>
      </c>
      <c r="AQ87" s="50">
        <v>1</v>
      </c>
      <c r="AR87" s="17">
        <f t="shared" si="143"/>
        <v>0</v>
      </c>
      <c r="AS87" s="17">
        <f t="shared" si="144"/>
        <v>0</v>
      </c>
      <c r="AT87" s="17">
        <f t="shared" si="145"/>
        <v>196.53437393075737</v>
      </c>
      <c r="AU87" s="17">
        <f t="shared" si="146"/>
        <v>0</v>
      </c>
      <c r="AV87" s="17">
        <f t="shared" si="147"/>
        <v>0</v>
      </c>
      <c r="AW87" s="17">
        <f t="shared" si="148"/>
        <v>196.53437393075737</v>
      </c>
      <c r="AX87" s="14">
        <f t="shared" si="149"/>
        <v>0</v>
      </c>
      <c r="AY87" s="14">
        <f t="shared" si="150"/>
        <v>0</v>
      </c>
      <c r="AZ87" s="67">
        <f t="shared" si="151"/>
        <v>1.6511226594448883E-2</v>
      </c>
      <c r="BA87" s="21">
        <f t="shared" si="152"/>
        <v>0</v>
      </c>
      <c r="BB87" s="66">
        <v>0</v>
      </c>
      <c r="BC87" s="15">
        <f t="shared" si="153"/>
        <v>0</v>
      </c>
      <c r="BD87" s="19">
        <f t="shared" si="154"/>
        <v>0</v>
      </c>
      <c r="BE87" s="53">
        <f t="shared" si="155"/>
        <v>0</v>
      </c>
      <c r="BF87" s="61">
        <f t="shared" si="156"/>
        <v>0</v>
      </c>
      <c r="BG87" s="62">
        <f t="shared" si="157"/>
        <v>0</v>
      </c>
      <c r="BH87" s="63">
        <f t="shared" si="158"/>
        <v>3.0144889060996243</v>
      </c>
      <c r="BI87" s="46">
        <f t="shared" si="159"/>
        <v>0</v>
      </c>
      <c r="BJ87" s="64" t="e">
        <f t="shared" si="160"/>
        <v>#DIV/0!</v>
      </c>
      <c r="BK87" s="66">
        <v>0</v>
      </c>
      <c r="BL87" s="66">
        <v>0</v>
      </c>
      <c r="BM87" s="66">
        <v>0</v>
      </c>
      <c r="BN87" s="10">
        <f t="shared" si="161"/>
        <v>0</v>
      </c>
      <c r="BO87" s="15">
        <f t="shared" si="162"/>
        <v>0</v>
      </c>
      <c r="BP87" s="9">
        <f t="shared" si="163"/>
        <v>0</v>
      </c>
      <c r="BQ87" s="53">
        <f t="shared" si="164"/>
        <v>0</v>
      </c>
      <c r="BR87" s="7">
        <f t="shared" si="165"/>
        <v>0</v>
      </c>
      <c r="BS87" s="62">
        <f t="shared" si="166"/>
        <v>0</v>
      </c>
      <c r="BT87" s="48">
        <f t="shared" si="167"/>
        <v>3.0144889060996243</v>
      </c>
      <c r="BU87" s="46">
        <f t="shared" si="168"/>
        <v>0</v>
      </c>
      <c r="BV87" s="64" t="e">
        <f t="shared" si="169"/>
        <v>#DIV/0!</v>
      </c>
      <c r="BW87" s="16">
        <f t="shared" si="170"/>
        <v>85</v>
      </c>
      <c r="BX87" s="69">
        <f t="shared" si="171"/>
        <v>165.83875991464458</v>
      </c>
      <c r="BY87" s="66">
        <v>85</v>
      </c>
      <c r="BZ87" s="15">
        <f t="shared" si="172"/>
        <v>165.83875991464458</v>
      </c>
      <c r="CA87" s="37">
        <f t="shared" si="173"/>
        <v>80.838759914644584</v>
      </c>
      <c r="CB87" s="54">
        <f t="shared" si="174"/>
        <v>80.838759914644584</v>
      </c>
      <c r="CC87" s="26">
        <f t="shared" si="175"/>
        <v>2.5183414303627628E-2</v>
      </c>
      <c r="CD87" s="47">
        <f t="shared" si="176"/>
        <v>80.838759914644584</v>
      </c>
      <c r="CE87" s="48">
        <f t="shared" si="177"/>
        <v>2.9837798968089966</v>
      </c>
      <c r="CF87" s="65">
        <f t="shared" si="178"/>
        <v>27.092735627415948</v>
      </c>
      <c r="CG87" t="s">
        <v>222</v>
      </c>
      <c r="CH87" s="66">
        <v>0</v>
      </c>
      <c r="CI87" s="15">
        <f t="shared" si="179"/>
        <v>153.60394100815796</v>
      </c>
      <c r="CJ87" s="37">
        <f t="shared" si="180"/>
        <v>153.60394100815796</v>
      </c>
      <c r="CK87" s="54">
        <f t="shared" si="181"/>
        <v>153.60394100815796</v>
      </c>
      <c r="CL87" s="26">
        <f t="shared" si="182"/>
        <v>2.3899788549581136E-2</v>
      </c>
      <c r="CM87" s="47">
        <f t="shared" si="183"/>
        <v>153.60394100815796</v>
      </c>
      <c r="CN87" s="48">
        <f t="shared" si="184"/>
        <v>2.9837798968089966</v>
      </c>
      <c r="CO87" s="65">
        <f t="shared" si="185"/>
        <v>51.479648740991152</v>
      </c>
      <c r="CP87" s="70">
        <f t="shared" si="186"/>
        <v>0</v>
      </c>
      <c r="CQ87" s="1">
        <f t="shared" si="187"/>
        <v>170</v>
      </c>
    </row>
    <row r="88" spans="1:95" x14ac:dyDescent="0.2">
      <c r="A88" s="30" t="s">
        <v>214</v>
      </c>
      <c r="B88">
        <v>1</v>
      </c>
      <c r="C88">
        <v>1</v>
      </c>
      <c r="D88">
        <v>0.86496204554534495</v>
      </c>
      <c r="E88">
        <v>0.135037954454654</v>
      </c>
      <c r="F88">
        <v>0.98371076678585601</v>
      </c>
      <c r="G88">
        <v>0.98371076678585601</v>
      </c>
      <c r="H88">
        <v>0.47388215628917602</v>
      </c>
      <c r="I88">
        <v>0.91809444212285796</v>
      </c>
      <c r="J88">
        <v>0.65959728161226405</v>
      </c>
      <c r="K88">
        <v>0.80551408905410604</v>
      </c>
      <c r="L88">
        <v>0.72063139749806804</v>
      </c>
      <c r="M88">
        <v>0.72549196329964305</v>
      </c>
      <c r="N88" s="21">
        <v>0</v>
      </c>
      <c r="O88">
        <v>1.0050275957314501</v>
      </c>
      <c r="P88">
        <v>0.99353163927541699</v>
      </c>
      <c r="Q88">
        <v>1.0079513999108001</v>
      </c>
      <c r="R88">
        <v>0.99758593757070702</v>
      </c>
      <c r="S88">
        <v>12.2200002670288</v>
      </c>
      <c r="T88" s="27">
        <f t="shared" si="126"/>
        <v>0.99353163927541699</v>
      </c>
      <c r="U88" s="27">
        <f t="shared" si="127"/>
        <v>1.0079513999108001</v>
      </c>
      <c r="V88" s="39">
        <f t="shared" si="128"/>
        <v>12.140956897247158</v>
      </c>
      <c r="W88" s="38">
        <f t="shared" si="129"/>
        <v>12.31716637606203</v>
      </c>
      <c r="X88" s="44">
        <f t="shared" si="130"/>
        <v>0.80470685383980212</v>
      </c>
      <c r="Y88" s="44">
        <f t="shared" si="131"/>
        <v>0.81278164974220868</v>
      </c>
      <c r="Z88" s="22">
        <f t="shared" si="132"/>
        <v>1</v>
      </c>
      <c r="AA88" s="22">
        <f t="shared" si="133"/>
        <v>1</v>
      </c>
      <c r="AB88" s="22">
        <f t="shared" si="134"/>
        <v>1</v>
      </c>
      <c r="AC88" s="22">
        <v>1</v>
      </c>
      <c r="AD88" s="22">
        <v>1</v>
      </c>
      <c r="AE88" s="22">
        <v>1</v>
      </c>
      <c r="AF88" s="22">
        <f t="shared" si="135"/>
        <v>-0.10573411347504191</v>
      </c>
      <c r="AG88" s="22">
        <f t="shared" si="136"/>
        <v>0.97680415159684475</v>
      </c>
      <c r="AH88" s="22">
        <f t="shared" si="137"/>
        <v>0.72063139749806804</v>
      </c>
      <c r="AI88" s="22">
        <f t="shared" si="138"/>
        <v>1.8263655109731101</v>
      </c>
      <c r="AJ88" s="22">
        <f t="shared" si="139"/>
        <v>-2.6288582302280261</v>
      </c>
      <c r="AK88" s="22">
        <f t="shared" si="140"/>
        <v>1.3004365594014071</v>
      </c>
      <c r="AL88" s="22">
        <f t="shared" si="141"/>
        <v>0.72549196329964305</v>
      </c>
      <c r="AM88" s="22">
        <f t="shared" si="142"/>
        <v>4.3543501935276687</v>
      </c>
      <c r="AN88" s="46">
        <v>0</v>
      </c>
      <c r="AO88" s="49">
        <v>0</v>
      </c>
      <c r="AP88" s="51">
        <v>0.5</v>
      </c>
      <c r="AQ88" s="50">
        <v>1</v>
      </c>
      <c r="AR88" s="17">
        <f t="shared" si="143"/>
        <v>0</v>
      </c>
      <c r="AS88" s="17">
        <f t="shared" si="144"/>
        <v>0</v>
      </c>
      <c r="AT88" s="17">
        <f t="shared" si="145"/>
        <v>179.74773199213408</v>
      </c>
      <c r="AU88" s="17">
        <f t="shared" si="146"/>
        <v>0</v>
      </c>
      <c r="AV88" s="17">
        <f t="shared" si="147"/>
        <v>0</v>
      </c>
      <c r="AW88" s="17">
        <f t="shared" si="148"/>
        <v>179.74773199213408</v>
      </c>
      <c r="AX88" s="14">
        <f t="shared" si="149"/>
        <v>0</v>
      </c>
      <c r="AY88" s="14">
        <f t="shared" si="150"/>
        <v>0</v>
      </c>
      <c r="AZ88" s="67">
        <f t="shared" si="151"/>
        <v>1.5100948874246414E-2</v>
      </c>
      <c r="BA88" s="21">
        <f t="shared" si="152"/>
        <v>0</v>
      </c>
      <c r="BB88" s="66">
        <v>0</v>
      </c>
      <c r="BC88" s="15">
        <f t="shared" si="153"/>
        <v>0</v>
      </c>
      <c r="BD88" s="19">
        <f t="shared" si="154"/>
        <v>0</v>
      </c>
      <c r="BE88" s="53">
        <f t="shared" si="155"/>
        <v>0</v>
      </c>
      <c r="BF88" s="61">
        <f t="shared" si="156"/>
        <v>0</v>
      </c>
      <c r="BG88" s="62">
        <f t="shared" si="157"/>
        <v>0</v>
      </c>
      <c r="BH88" s="63">
        <f t="shared" si="158"/>
        <v>12.31716637606203</v>
      </c>
      <c r="BI88" s="46">
        <f t="shared" si="159"/>
        <v>0</v>
      </c>
      <c r="BJ88" s="64" t="e">
        <f t="shared" si="160"/>
        <v>#DIV/0!</v>
      </c>
      <c r="BK88" s="66">
        <v>0</v>
      </c>
      <c r="BL88" s="66">
        <v>0</v>
      </c>
      <c r="BM88" s="66">
        <v>0</v>
      </c>
      <c r="BN88" s="10">
        <f t="shared" si="161"/>
        <v>0</v>
      </c>
      <c r="BO88" s="15">
        <f t="shared" si="162"/>
        <v>0</v>
      </c>
      <c r="BP88" s="9">
        <f t="shared" si="163"/>
        <v>0</v>
      </c>
      <c r="BQ88" s="53">
        <f t="shared" si="164"/>
        <v>0</v>
      </c>
      <c r="BR88" s="7">
        <f t="shared" si="165"/>
        <v>0</v>
      </c>
      <c r="BS88" s="62">
        <f t="shared" si="166"/>
        <v>0</v>
      </c>
      <c r="BT88" s="48">
        <f t="shared" si="167"/>
        <v>12.31716637606203</v>
      </c>
      <c r="BU88" s="46">
        <f t="shared" si="168"/>
        <v>0</v>
      </c>
      <c r="BV88" s="64" t="e">
        <f t="shared" si="169"/>
        <v>#DIV/0!</v>
      </c>
      <c r="BW88" s="16">
        <f t="shared" si="170"/>
        <v>171</v>
      </c>
      <c r="BX88" s="69">
        <f t="shared" si="171"/>
        <v>151.67393049293099</v>
      </c>
      <c r="BY88" s="66">
        <v>171</v>
      </c>
      <c r="BZ88" s="15">
        <f t="shared" si="172"/>
        <v>151.67393049293099</v>
      </c>
      <c r="CA88" s="37">
        <f t="shared" si="173"/>
        <v>-19.326069507069008</v>
      </c>
      <c r="CB88" s="54">
        <f t="shared" si="174"/>
        <v>-19.326069507069008</v>
      </c>
      <c r="CC88" s="26">
        <f t="shared" si="175"/>
        <v>-6.0205824009560852E-3</v>
      </c>
      <c r="CD88" s="47">
        <f t="shared" si="176"/>
        <v>-19.326069507069008</v>
      </c>
      <c r="CE88" s="48">
        <f t="shared" si="177"/>
        <v>12.31716637606203</v>
      </c>
      <c r="CF88" s="65">
        <f t="shared" si="178"/>
        <v>-1.569035354156499</v>
      </c>
      <c r="CG88" t="s">
        <v>222</v>
      </c>
      <c r="CH88" s="66">
        <v>0</v>
      </c>
      <c r="CI88" s="15">
        <f t="shared" si="179"/>
        <v>140.48412737711439</v>
      </c>
      <c r="CJ88" s="37">
        <f t="shared" si="180"/>
        <v>140.48412737711439</v>
      </c>
      <c r="CK88" s="54">
        <f t="shared" si="181"/>
        <v>140.48412737711439</v>
      </c>
      <c r="CL88" s="26">
        <f t="shared" si="182"/>
        <v>2.1858429652577314E-2</v>
      </c>
      <c r="CM88" s="47">
        <f t="shared" si="183"/>
        <v>140.48412737711439</v>
      </c>
      <c r="CN88" s="48">
        <f t="shared" si="184"/>
        <v>12.31716637606203</v>
      </c>
      <c r="CO88" s="65">
        <f t="shared" si="185"/>
        <v>11.405555716949658</v>
      </c>
      <c r="CP88" s="70">
        <f t="shared" si="186"/>
        <v>0</v>
      </c>
      <c r="CQ88" s="1">
        <f t="shared" si="187"/>
        <v>342</v>
      </c>
    </row>
    <row r="89" spans="1:95" x14ac:dyDescent="0.2">
      <c r="A89" s="30" t="s">
        <v>245</v>
      </c>
      <c r="B89">
        <v>0</v>
      </c>
      <c r="C89">
        <v>1</v>
      </c>
      <c r="D89">
        <v>0.78961038961038899</v>
      </c>
      <c r="E89">
        <v>0.21038961038960999</v>
      </c>
      <c r="F89">
        <v>0.92474489795918302</v>
      </c>
      <c r="G89">
        <v>0.92474489795918302</v>
      </c>
      <c r="H89">
        <v>0.40151515151515099</v>
      </c>
      <c r="I89">
        <v>0.53030303030303005</v>
      </c>
      <c r="J89">
        <v>0.46143764644972901</v>
      </c>
      <c r="K89">
        <v>0.653232048571317</v>
      </c>
      <c r="L89">
        <v>5.4533706609612001E-2</v>
      </c>
      <c r="M89">
        <v>-0.21711218523978101</v>
      </c>
      <c r="N89" s="21">
        <v>0</v>
      </c>
      <c r="O89">
        <v>1.0010480727483999</v>
      </c>
      <c r="P89">
        <v>0.94710539308671404</v>
      </c>
      <c r="Q89">
        <v>1.0224975897487301</v>
      </c>
      <c r="R89">
        <v>0.99150817809716596</v>
      </c>
      <c r="S89">
        <v>9.3400001525878906</v>
      </c>
      <c r="T89" s="27">
        <f t="shared" si="126"/>
        <v>0.94710539308671404</v>
      </c>
      <c r="U89" s="27">
        <f t="shared" si="127"/>
        <v>1.0224975897487301</v>
      </c>
      <c r="V89" s="39">
        <f t="shared" si="128"/>
        <v>8.8459645159467239</v>
      </c>
      <c r="W89" s="38">
        <f t="shared" si="129"/>
        <v>9.5501276442738892</v>
      </c>
      <c r="X89" s="44">
        <f t="shared" si="130"/>
        <v>0.84364269091767052</v>
      </c>
      <c r="Y89" s="44">
        <f t="shared" si="131"/>
        <v>0.66936972319542598</v>
      </c>
      <c r="Z89" s="22">
        <f t="shared" si="132"/>
        <v>1</v>
      </c>
      <c r="AA89" s="22">
        <f t="shared" si="133"/>
        <v>1</v>
      </c>
      <c r="AB89" s="22">
        <f t="shared" si="134"/>
        <v>1</v>
      </c>
      <c r="AC89" s="22">
        <v>1</v>
      </c>
      <c r="AD89" s="22">
        <v>1</v>
      </c>
      <c r="AE89" s="22">
        <v>1</v>
      </c>
      <c r="AF89" s="22">
        <f t="shared" si="135"/>
        <v>-0.10573411347504191</v>
      </c>
      <c r="AG89" s="22">
        <f t="shared" si="136"/>
        <v>0.97680415159684475</v>
      </c>
      <c r="AH89" s="22">
        <f t="shared" si="137"/>
        <v>5.4533706609612001E-2</v>
      </c>
      <c r="AI89" s="22">
        <f t="shared" si="138"/>
        <v>1.1602678200846539</v>
      </c>
      <c r="AJ89" s="22">
        <f t="shared" si="139"/>
        <v>-2.6288582302280261</v>
      </c>
      <c r="AK89" s="22">
        <f t="shared" si="140"/>
        <v>1.3004365594014071</v>
      </c>
      <c r="AL89" s="22">
        <f t="shared" si="141"/>
        <v>-0.21711218523978101</v>
      </c>
      <c r="AM89" s="22">
        <f t="shared" si="142"/>
        <v>3.4117460449882451</v>
      </c>
      <c r="AN89" s="46">
        <v>0</v>
      </c>
      <c r="AO89" s="49">
        <v>0</v>
      </c>
      <c r="AP89" s="51">
        <v>0.5</v>
      </c>
      <c r="AQ89" s="50">
        <v>1</v>
      </c>
      <c r="AR89" s="17">
        <f t="shared" si="143"/>
        <v>0</v>
      </c>
      <c r="AS89" s="17">
        <f t="shared" si="144"/>
        <v>0</v>
      </c>
      <c r="AT89" s="17">
        <f t="shared" si="145"/>
        <v>67.744928918799062</v>
      </c>
      <c r="AU89" s="17">
        <f t="shared" si="146"/>
        <v>0</v>
      </c>
      <c r="AV89" s="17">
        <f t="shared" si="147"/>
        <v>0</v>
      </c>
      <c r="AW89" s="17">
        <f t="shared" si="148"/>
        <v>67.744928918799062</v>
      </c>
      <c r="AX89" s="14">
        <f t="shared" si="149"/>
        <v>0</v>
      </c>
      <c r="AY89" s="14">
        <f t="shared" si="150"/>
        <v>0</v>
      </c>
      <c r="AZ89" s="67">
        <f t="shared" si="151"/>
        <v>5.6913803404040168E-3</v>
      </c>
      <c r="BA89" s="21">
        <f t="shared" si="152"/>
        <v>0</v>
      </c>
      <c r="BB89" s="66">
        <v>0</v>
      </c>
      <c r="BC89" s="15">
        <f t="shared" si="153"/>
        <v>0</v>
      </c>
      <c r="BD89" s="19">
        <f t="shared" si="154"/>
        <v>0</v>
      </c>
      <c r="BE89" s="53">
        <f t="shared" si="155"/>
        <v>0</v>
      </c>
      <c r="BF89" s="61">
        <f t="shared" si="156"/>
        <v>0</v>
      </c>
      <c r="BG89" s="62">
        <f t="shared" si="157"/>
        <v>0</v>
      </c>
      <c r="BH89" s="63">
        <f t="shared" si="158"/>
        <v>9.5501276442738892</v>
      </c>
      <c r="BI89" s="46">
        <f t="shared" si="159"/>
        <v>0</v>
      </c>
      <c r="BJ89" s="64" t="e">
        <f t="shared" si="160"/>
        <v>#DIV/0!</v>
      </c>
      <c r="BK89" s="66">
        <v>0</v>
      </c>
      <c r="BL89" s="66">
        <v>0</v>
      </c>
      <c r="BM89" s="66">
        <v>0</v>
      </c>
      <c r="BN89" s="10">
        <f t="shared" si="161"/>
        <v>0</v>
      </c>
      <c r="BO89" s="15">
        <f t="shared" si="162"/>
        <v>0</v>
      </c>
      <c r="BP89" s="9">
        <f t="shared" si="163"/>
        <v>0</v>
      </c>
      <c r="BQ89" s="53">
        <f t="shared" si="164"/>
        <v>0</v>
      </c>
      <c r="BR89" s="7">
        <f t="shared" si="165"/>
        <v>0</v>
      </c>
      <c r="BS89" s="62">
        <f t="shared" si="166"/>
        <v>0</v>
      </c>
      <c r="BT89" s="48">
        <f t="shared" si="167"/>
        <v>9.5501276442738892</v>
      </c>
      <c r="BU89" s="46">
        <f t="shared" si="168"/>
        <v>0</v>
      </c>
      <c r="BV89" s="64" t="e">
        <f t="shared" si="169"/>
        <v>#DIV/0!</v>
      </c>
      <c r="BW89" s="16">
        <f t="shared" si="170"/>
        <v>0</v>
      </c>
      <c r="BX89" s="69">
        <f t="shared" si="171"/>
        <v>57.164224139017946</v>
      </c>
      <c r="BY89" s="66">
        <v>0</v>
      </c>
      <c r="BZ89" s="15">
        <f t="shared" si="172"/>
        <v>57.164224139017946</v>
      </c>
      <c r="CA89" s="37">
        <f t="shared" si="173"/>
        <v>57.164224139017946</v>
      </c>
      <c r="CB89" s="54">
        <f t="shared" si="174"/>
        <v>57.164224139017946</v>
      </c>
      <c r="CC89" s="26">
        <f t="shared" si="175"/>
        <v>1.7808169513712779E-2</v>
      </c>
      <c r="CD89" s="47">
        <f t="shared" si="176"/>
        <v>57.164224139017946</v>
      </c>
      <c r="CE89" s="48">
        <f t="shared" si="177"/>
        <v>8.8459645159467239</v>
      </c>
      <c r="CF89" s="65">
        <f t="shared" si="178"/>
        <v>6.462181035879957</v>
      </c>
      <c r="CG89" t="s">
        <v>222</v>
      </c>
      <c r="CH89" s="66">
        <v>107</v>
      </c>
      <c r="CI89" s="15">
        <f t="shared" si="179"/>
        <v>52.946911306778567</v>
      </c>
      <c r="CJ89" s="37">
        <f t="shared" si="180"/>
        <v>-54.053088693221433</v>
      </c>
      <c r="CK89" s="54">
        <f t="shared" si="181"/>
        <v>-54.053088693221433</v>
      </c>
      <c r="CL89" s="26">
        <f t="shared" si="182"/>
        <v>-8.410314095724512E-3</v>
      </c>
      <c r="CM89" s="47">
        <f t="shared" si="183"/>
        <v>-54.05308869322144</v>
      </c>
      <c r="CN89" s="48">
        <f t="shared" si="184"/>
        <v>8.8459645159467239</v>
      </c>
      <c r="CO89" s="65">
        <f t="shared" si="185"/>
        <v>-6.1104799364477786</v>
      </c>
      <c r="CP89" s="70">
        <f t="shared" si="186"/>
        <v>0</v>
      </c>
      <c r="CQ89" s="1">
        <f t="shared" si="187"/>
        <v>0</v>
      </c>
    </row>
    <row r="90" spans="1:95" x14ac:dyDescent="0.2">
      <c r="A90" s="30" t="s">
        <v>120</v>
      </c>
      <c r="B90">
        <v>0</v>
      </c>
      <c r="C90">
        <v>0</v>
      </c>
      <c r="D90">
        <v>5.6130790190735698E-2</v>
      </c>
      <c r="E90">
        <v>0.94386920980926403</v>
      </c>
      <c r="F90">
        <v>3.3531638723634398E-2</v>
      </c>
      <c r="G90">
        <v>3.3531638723634398E-2</v>
      </c>
      <c r="H90">
        <v>0.12</v>
      </c>
      <c r="I90">
        <v>0.17681159420289799</v>
      </c>
      <c r="J90">
        <v>0.14566190752680599</v>
      </c>
      <c r="K90">
        <v>6.9887641675651799E-2</v>
      </c>
      <c r="L90">
        <v>0.45413233925580299</v>
      </c>
      <c r="M90">
        <v>-1.56901125264271</v>
      </c>
      <c r="N90" s="21">
        <v>0</v>
      </c>
      <c r="O90">
        <v>0.997046127604448</v>
      </c>
      <c r="P90">
        <v>0.98381495961504795</v>
      </c>
      <c r="Q90">
        <v>1.02605989158738</v>
      </c>
      <c r="R90">
        <v>0.99096092996412299</v>
      </c>
      <c r="S90">
        <v>76.550003051757798</v>
      </c>
      <c r="T90" s="27">
        <f t="shared" si="126"/>
        <v>0.99096092996412299</v>
      </c>
      <c r="U90" s="27">
        <f t="shared" si="127"/>
        <v>1.02605989158738</v>
      </c>
      <c r="V90" s="39">
        <f t="shared" si="128"/>
        <v>75.858062212926356</v>
      </c>
      <c r="W90" s="38">
        <f t="shared" si="129"/>
        <v>78.544887832300219</v>
      </c>
      <c r="X90" s="44">
        <f t="shared" si="130"/>
        <v>1.2226475293461165</v>
      </c>
      <c r="Y90" s="44">
        <f t="shared" si="131"/>
        <v>9.0793601577622882E-2</v>
      </c>
      <c r="Z90" s="22">
        <f t="shared" si="132"/>
        <v>1</v>
      </c>
      <c r="AA90" s="22">
        <f t="shared" si="133"/>
        <v>1</v>
      </c>
      <c r="AB90" s="22">
        <f t="shared" si="134"/>
        <v>1</v>
      </c>
      <c r="AC90" s="22">
        <v>1</v>
      </c>
      <c r="AD90" s="22">
        <v>1</v>
      </c>
      <c r="AE90" s="22">
        <v>1</v>
      </c>
      <c r="AF90" s="22">
        <f t="shared" si="135"/>
        <v>-0.10573411347504191</v>
      </c>
      <c r="AG90" s="22">
        <f t="shared" si="136"/>
        <v>0.97680415159684475</v>
      </c>
      <c r="AH90" s="22">
        <f t="shared" si="137"/>
        <v>0.45413233925580299</v>
      </c>
      <c r="AI90" s="22">
        <f t="shared" si="138"/>
        <v>1.5598664527308448</v>
      </c>
      <c r="AJ90" s="22">
        <f t="shared" si="139"/>
        <v>-2.6288582302280261</v>
      </c>
      <c r="AK90" s="22">
        <f t="shared" si="140"/>
        <v>1.3004365594014071</v>
      </c>
      <c r="AL90" s="22">
        <f t="shared" si="141"/>
        <v>-1.56901125264271</v>
      </c>
      <c r="AM90" s="22">
        <f t="shared" si="142"/>
        <v>2.0598469775853161</v>
      </c>
      <c r="AN90" s="46">
        <v>1</v>
      </c>
      <c r="AO90" s="46">
        <v>0</v>
      </c>
      <c r="AP90" s="51">
        <v>1</v>
      </c>
      <c r="AQ90" s="21">
        <v>1</v>
      </c>
      <c r="AR90" s="17">
        <f t="shared" si="143"/>
        <v>5.9203812164453131</v>
      </c>
      <c r="AS90" s="17">
        <f t="shared" si="144"/>
        <v>0</v>
      </c>
      <c r="AT90" s="17">
        <f t="shared" si="145"/>
        <v>18.002790781003551</v>
      </c>
      <c r="AU90" s="17">
        <f t="shared" si="146"/>
        <v>5.9203812164453131</v>
      </c>
      <c r="AV90" s="17">
        <f t="shared" si="147"/>
        <v>0</v>
      </c>
      <c r="AW90" s="17">
        <f t="shared" si="148"/>
        <v>18.002790781003551</v>
      </c>
      <c r="AX90" s="14">
        <f t="shared" si="149"/>
        <v>7.5593975723646815E-3</v>
      </c>
      <c r="AY90" s="14">
        <f t="shared" si="150"/>
        <v>0</v>
      </c>
      <c r="AZ90" s="67">
        <f t="shared" si="151"/>
        <v>1.5124486977648548E-3</v>
      </c>
      <c r="BA90" s="21">
        <f t="shared" si="152"/>
        <v>0</v>
      </c>
      <c r="BB90" s="66">
        <v>842</v>
      </c>
      <c r="BC90" s="15">
        <f t="shared" si="153"/>
        <v>901.41280411905404</v>
      </c>
      <c r="BD90" s="19">
        <f t="shared" si="154"/>
        <v>59.412804119054044</v>
      </c>
      <c r="BE90" s="53">
        <f t="shared" si="155"/>
        <v>59.412804119054044</v>
      </c>
      <c r="BF90" s="61">
        <f t="shared" si="156"/>
        <v>2.9510654107936032E-3</v>
      </c>
      <c r="BG90" s="62">
        <f t="shared" si="157"/>
        <v>3.9986936316253043</v>
      </c>
      <c r="BH90" s="63">
        <f t="shared" si="158"/>
        <v>75.858062212926356</v>
      </c>
      <c r="BI90" s="46">
        <f t="shared" si="159"/>
        <v>5.271283651303077E-2</v>
      </c>
      <c r="BJ90" s="64">
        <f t="shared" si="160"/>
        <v>0.93408923875103167</v>
      </c>
      <c r="BK90" s="66">
        <v>0</v>
      </c>
      <c r="BL90" s="66">
        <v>0</v>
      </c>
      <c r="BM90" s="66">
        <v>0</v>
      </c>
      <c r="BN90" s="10">
        <f t="shared" si="161"/>
        <v>0</v>
      </c>
      <c r="BO90" s="15">
        <f t="shared" si="162"/>
        <v>0</v>
      </c>
      <c r="BP90" s="9">
        <f t="shared" si="163"/>
        <v>0</v>
      </c>
      <c r="BQ90" s="53">
        <f t="shared" si="164"/>
        <v>0</v>
      </c>
      <c r="BR90" s="7">
        <f t="shared" si="165"/>
        <v>0</v>
      </c>
      <c r="BS90" s="62">
        <f t="shared" si="166"/>
        <v>0</v>
      </c>
      <c r="BT90" s="48">
        <f t="shared" si="167"/>
        <v>78.544887832300219</v>
      </c>
      <c r="BU90" s="46">
        <f t="shared" si="168"/>
        <v>0</v>
      </c>
      <c r="BV90" s="64" t="e">
        <f t="shared" si="169"/>
        <v>#DIV/0!</v>
      </c>
      <c r="BW90" s="16">
        <f t="shared" si="170"/>
        <v>842</v>
      </c>
      <c r="BX90" s="69">
        <f t="shared" si="171"/>
        <v>916.60383883940426</v>
      </c>
      <c r="BY90" s="66">
        <v>0</v>
      </c>
      <c r="BZ90" s="15">
        <f t="shared" si="172"/>
        <v>15.191034720350201</v>
      </c>
      <c r="CA90" s="37">
        <f t="shared" si="173"/>
        <v>15.191034720350201</v>
      </c>
      <c r="CB90" s="54">
        <f t="shared" si="174"/>
        <v>15.191034720350201</v>
      </c>
      <c r="CC90" s="26">
        <f t="shared" si="175"/>
        <v>4.7324095702025604E-3</v>
      </c>
      <c r="CD90" s="47">
        <f t="shared" si="176"/>
        <v>15.191034720350199</v>
      </c>
      <c r="CE90" s="48">
        <f t="shared" si="177"/>
        <v>75.858062212926356</v>
      </c>
      <c r="CF90" s="65">
        <f t="shared" si="178"/>
        <v>0.20025603445696269</v>
      </c>
      <c r="CG90" t="s">
        <v>222</v>
      </c>
      <c r="CH90" s="66">
        <v>0</v>
      </c>
      <c r="CI90" s="15">
        <f t="shared" si="179"/>
        <v>14.070310235306444</v>
      </c>
      <c r="CJ90" s="37">
        <f t="shared" si="180"/>
        <v>14.070310235306444</v>
      </c>
      <c r="CK90" s="54">
        <f t="shared" si="181"/>
        <v>14.070310235306444</v>
      </c>
      <c r="CL90" s="26">
        <f t="shared" si="182"/>
        <v>2.1892500755105715E-3</v>
      </c>
      <c r="CM90" s="47">
        <f t="shared" si="183"/>
        <v>14.070310235306444</v>
      </c>
      <c r="CN90" s="48">
        <f t="shared" si="184"/>
        <v>75.858062212926356</v>
      </c>
      <c r="CO90" s="65">
        <f t="shared" si="185"/>
        <v>0.18548206775718082</v>
      </c>
      <c r="CP90" s="70">
        <f t="shared" si="186"/>
        <v>0</v>
      </c>
      <c r="CQ90" s="1">
        <f t="shared" si="187"/>
        <v>842</v>
      </c>
    </row>
    <row r="91" spans="1:95" x14ac:dyDescent="0.2">
      <c r="A91" s="30" t="s">
        <v>171</v>
      </c>
      <c r="B91">
        <v>1</v>
      </c>
      <c r="C91">
        <v>1</v>
      </c>
      <c r="D91">
        <v>0.77387135437474996</v>
      </c>
      <c r="E91">
        <v>0.22612864562524901</v>
      </c>
      <c r="F91">
        <v>0.88120778704807301</v>
      </c>
      <c r="G91">
        <v>0.88120778704807301</v>
      </c>
      <c r="H91">
        <v>0.35854575846218101</v>
      </c>
      <c r="I91">
        <v>0.56289176765566196</v>
      </c>
      <c r="J91">
        <v>0.44924654229745298</v>
      </c>
      <c r="K91">
        <v>0.629189598910326</v>
      </c>
      <c r="L91">
        <v>0.570859307386821</v>
      </c>
      <c r="M91">
        <v>-0.39155795037854602</v>
      </c>
      <c r="N91" s="21">
        <v>0</v>
      </c>
      <c r="O91">
        <v>1.00910251239904</v>
      </c>
      <c r="P91">
        <v>0.99475360459838602</v>
      </c>
      <c r="Q91">
        <v>1.0062406222354701</v>
      </c>
      <c r="R91">
        <v>0.98949679798853696</v>
      </c>
      <c r="S91">
        <v>87.519996643066406</v>
      </c>
      <c r="T91" s="27">
        <f t="shared" si="126"/>
        <v>0.99475360459838602</v>
      </c>
      <c r="U91" s="27">
        <f t="shared" si="127"/>
        <v>1.0062406222354701</v>
      </c>
      <c r="V91" s="39">
        <f t="shared" si="128"/>
        <v>87.060832135128948</v>
      </c>
      <c r="W91" s="38">
        <f t="shared" si="129"/>
        <v>88.066175880165389</v>
      </c>
      <c r="X91" s="44">
        <f t="shared" si="130"/>
        <v>0.85177539223782017</v>
      </c>
      <c r="Y91" s="44">
        <f t="shared" si="131"/>
        <v>0.64802294225664536</v>
      </c>
      <c r="Z91" s="22">
        <f t="shared" si="132"/>
        <v>1</v>
      </c>
      <c r="AA91" s="22">
        <f t="shared" si="133"/>
        <v>1</v>
      </c>
      <c r="AB91" s="22">
        <f t="shared" si="134"/>
        <v>1</v>
      </c>
      <c r="AC91" s="22">
        <v>1</v>
      </c>
      <c r="AD91" s="22">
        <v>1</v>
      </c>
      <c r="AE91" s="22">
        <v>1</v>
      </c>
      <c r="AF91" s="22">
        <f t="shared" si="135"/>
        <v>-0.10573411347504191</v>
      </c>
      <c r="AG91" s="22">
        <f t="shared" si="136"/>
        <v>0.97680415159684475</v>
      </c>
      <c r="AH91" s="22">
        <f t="shared" si="137"/>
        <v>0.570859307386821</v>
      </c>
      <c r="AI91" s="22">
        <f t="shared" si="138"/>
        <v>1.6765934208618629</v>
      </c>
      <c r="AJ91" s="22">
        <f t="shared" si="139"/>
        <v>-2.6288582302280261</v>
      </c>
      <c r="AK91" s="22">
        <f t="shared" si="140"/>
        <v>1.3004365594014071</v>
      </c>
      <c r="AL91" s="22">
        <f t="shared" si="141"/>
        <v>-0.39155795037854602</v>
      </c>
      <c r="AM91" s="22">
        <f t="shared" si="142"/>
        <v>3.2373002798494799</v>
      </c>
      <c r="AN91" s="46">
        <v>1</v>
      </c>
      <c r="AO91" s="46">
        <v>1</v>
      </c>
      <c r="AP91" s="51">
        <v>1</v>
      </c>
      <c r="AQ91" s="21">
        <v>1</v>
      </c>
      <c r="AR91" s="17">
        <f t="shared" si="143"/>
        <v>7.9015270358784173</v>
      </c>
      <c r="AS91" s="17">
        <f t="shared" si="144"/>
        <v>7.9015270358784173</v>
      </c>
      <c r="AT91" s="17">
        <f t="shared" si="145"/>
        <v>109.83277062889944</v>
      </c>
      <c r="AU91" s="17">
        <f t="shared" si="146"/>
        <v>7.9015270358784173</v>
      </c>
      <c r="AV91" s="17">
        <f t="shared" si="147"/>
        <v>7.9015270358784173</v>
      </c>
      <c r="AW91" s="17">
        <f t="shared" si="148"/>
        <v>109.83277062889944</v>
      </c>
      <c r="AX91" s="14">
        <f t="shared" si="149"/>
        <v>1.0089009830494745E-2</v>
      </c>
      <c r="AY91" s="14">
        <f t="shared" si="150"/>
        <v>9.2846874703904278E-3</v>
      </c>
      <c r="AZ91" s="67">
        <f t="shared" si="151"/>
        <v>9.2272599804287085E-3</v>
      </c>
      <c r="BA91" s="21">
        <f t="shared" si="152"/>
        <v>0</v>
      </c>
      <c r="BB91" s="66">
        <v>1138</v>
      </c>
      <c r="BC91" s="15">
        <f t="shared" si="153"/>
        <v>1203.0538882275155</v>
      </c>
      <c r="BD91" s="19">
        <f t="shared" si="154"/>
        <v>65.053888227515472</v>
      </c>
      <c r="BE91" s="53">
        <f t="shared" si="155"/>
        <v>65.053888227515472</v>
      </c>
      <c r="BF91" s="61">
        <f t="shared" si="156"/>
        <v>3.2312610426728791E-3</v>
      </c>
      <c r="BG91" s="62">
        <f t="shared" si="157"/>
        <v>4.3783587128217203</v>
      </c>
      <c r="BH91" s="63">
        <f t="shared" si="158"/>
        <v>87.060832135128948</v>
      </c>
      <c r="BI91" s="46">
        <f t="shared" si="159"/>
        <v>5.029079788745848E-2</v>
      </c>
      <c r="BJ91" s="64">
        <f t="shared" si="160"/>
        <v>0.94592603966946087</v>
      </c>
      <c r="BK91" s="66">
        <v>525</v>
      </c>
      <c r="BL91" s="66">
        <v>2713</v>
      </c>
      <c r="BM91" s="66">
        <v>263</v>
      </c>
      <c r="BN91" s="10">
        <f t="shared" si="161"/>
        <v>3501</v>
      </c>
      <c r="BO91" s="15">
        <f t="shared" si="162"/>
        <v>1647.2149734969066</v>
      </c>
      <c r="BP91" s="9">
        <f t="shared" si="163"/>
        <v>-1853.7850265030934</v>
      </c>
      <c r="BQ91" s="53">
        <f t="shared" si="164"/>
        <v>0</v>
      </c>
      <c r="BR91" s="7">
        <f t="shared" si="165"/>
        <v>0</v>
      </c>
      <c r="BS91" s="62">
        <f t="shared" si="166"/>
        <v>0</v>
      </c>
      <c r="BT91" s="48">
        <f t="shared" si="167"/>
        <v>88.066175880165389</v>
      </c>
      <c r="BU91" s="46">
        <f t="shared" si="168"/>
        <v>0</v>
      </c>
      <c r="BV91" s="64">
        <f t="shared" si="169"/>
        <v>2.1254056430580248</v>
      </c>
      <c r="BW91" s="16">
        <f t="shared" si="170"/>
        <v>4639</v>
      </c>
      <c r="BX91" s="69">
        <f t="shared" si="171"/>
        <v>2942.9474609678482</v>
      </c>
      <c r="BY91" s="66">
        <v>0</v>
      </c>
      <c r="BZ91" s="15">
        <f t="shared" si="172"/>
        <v>92.67859924342595</v>
      </c>
      <c r="CA91" s="37">
        <f t="shared" si="173"/>
        <v>92.67859924342595</v>
      </c>
      <c r="CB91" s="54">
        <f t="shared" si="174"/>
        <v>92.67859924342595</v>
      </c>
      <c r="CC91" s="26">
        <f t="shared" si="175"/>
        <v>2.8871837770537714E-2</v>
      </c>
      <c r="CD91" s="47">
        <f t="shared" si="176"/>
        <v>92.67859924342595</v>
      </c>
      <c r="CE91" s="48">
        <f t="shared" si="177"/>
        <v>87.060832135128948</v>
      </c>
      <c r="CF91" s="65">
        <f t="shared" si="178"/>
        <v>1.064526917220106</v>
      </c>
      <c r="CG91" t="s">
        <v>222</v>
      </c>
      <c r="CH91" s="66">
        <v>0</v>
      </c>
      <c r="CI91" s="15">
        <f t="shared" si="179"/>
        <v>85.841199597928281</v>
      </c>
      <c r="CJ91" s="37">
        <f t="shared" si="180"/>
        <v>85.841199597928281</v>
      </c>
      <c r="CK91" s="54">
        <f t="shared" si="181"/>
        <v>85.841199597928281</v>
      </c>
      <c r="CL91" s="26">
        <f t="shared" si="182"/>
        <v>1.3356340376214141E-2</v>
      </c>
      <c r="CM91" s="47">
        <f t="shared" si="183"/>
        <v>85.841199597928281</v>
      </c>
      <c r="CN91" s="48">
        <f t="shared" si="184"/>
        <v>87.060832135128948</v>
      </c>
      <c r="CO91" s="65">
        <f t="shared" si="185"/>
        <v>0.9859910305554207</v>
      </c>
      <c r="CP91" s="70">
        <f t="shared" si="186"/>
        <v>0</v>
      </c>
      <c r="CQ91" s="1">
        <f t="shared" si="187"/>
        <v>4639</v>
      </c>
    </row>
    <row r="92" spans="1:95" x14ac:dyDescent="0.2">
      <c r="A92" s="30" t="s">
        <v>172</v>
      </c>
      <c r="B92">
        <v>0</v>
      </c>
      <c r="C92">
        <v>0</v>
      </c>
      <c r="D92">
        <v>0.71358024691358002</v>
      </c>
      <c r="E92">
        <v>0.28641975308641898</v>
      </c>
      <c r="F92">
        <v>0.70405727923627603</v>
      </c>
      <c r="G92">
        <v>0.70405727923627603</v>
      </c>
      <c r="H92">
        <v>0.87118644067796602</v>
      </c>
      <c r="I92">
        <v>0.908474576271186</v>
      </c>
      <c r="J92">
        <v>0.88963516822803101</v>
      </c>
      <c r="K92">
        <v>0.79142536985841905</v>
      </c>
      <c r="L92">
        <v>0.12747929751561199</v>
      </c>
      <c r="M92">
        <v>-0.26045815850257598</v>
      </c>
      <c r="N92" s="21">
        <v>0</v>
      </c>
      <c r="O92">
        <v>1.0291505979221001</v>
      </c>
      <c r="P92">
        <v>0.971137068292241</v>
      </c>
      <c r="Q92">
        <v>1.0070078601936301</v>
      </c>
      <c r="R92">
        <v>0.98855537663520598</v>
      </c>
      <c r="S92">
        <v>43.299999237060497</v>
      </c>
      <c r="T92" s="27">
        <f t="shared" si="126"/>
        <v>0.98855537663520598</v>
      </c>
      <c r="U92" s="27">
        <f t="shared" si="127"/>
        <v>1.0070078601936301</v>
      </c>
      <c r="V92" s="39">
        <f t="shared" si="128"/>
        <v>42.804447054096471</v>
      </c>
      <c r="W92" s="38">
        <f t="shared" si="129"/>
        <v>43.603439578098104</v>
      </c>
      <c r="X92" s="44">
        <f t="shared" si="130"/>
        <v>0.88292911684048492</v>
      </c>
      <c r="Y92" s="44">
        <f t="shared" si="131"/>
        <v>0.79748805148881907</v>
      </c>
      <c r="Z92" s="22">
        <f t="shared" si="132"/>
        <v>1</v>
      </c>
      <c r="AA92" s="22">
        <f t="shared" si="133"/>
        <v>1</v>
      </c>
      <c r="AB92" s="22">
        <f t="shared" si="134"/>
        <v>1</v>
      </c>
      <c r="AC92" s="22">
        <v>1</v>
      </c>
      <c r="AD92" s="22">
        <v>1</v>
      </c>
      <c r="AE92" s="22">
        <v>1</v>
      </c>
      <c r="AF92" s="22">
        <f t="shared" si="135"/>
        <v>-0.10573411347504191</v>
      </c>
      <c r="AG92" s="22">
        <f t="shared" si="136"/>
        <v>0.97680415159684475</v>
      </c>
      <c r="AH92" s="22">
        <f t="shared" si="137"/>
        <v>0.12747929751561199</v>
      </c>
      <c r="AI92" s="22">
        <f t="shared" si="138"/>
        <v>1.2332134109906538</v>
      </c>
      <c r="AJ92" s="22">
        <f t="shared" si="139"/>
        <v>-2.6288582302280261</v>
      </c>
      <c r="AK92" s="22">
        <f t="shared" si="140"/>
        <v>1.3004365594014071</v>
      </c>
      <c r="AL92" s="22">
        <f t="shared" si="141"/>
        <v>-0.26045815850257598</v>
      </c>
      <c r="AM92" s="22">
        <f t="shared" si="142"/>
        <v>3.3684000717254503</v>
      </c>
      <c r="AN92" s="46">
        <v>1</v>
      </c>
      <c r="AO92" s="46">
        <v>1</v>
      </c>
      <c r="AP92" s="51">
        <v>1</v>
      </c>
      <c r="AQ92" s="21">
        <v>1</v>
      </c>
      <c r="AR92" s="17">
        <f t="shared" si="143"/>
        <v>2.3128792285653859</v>
      </c>
      <c r="AS92" s="17">
        <f t="shared" si="144"/>
        <v>2.3128792285653859</v>
      </c>
      <c r="AT92" s="17">
        <f t="shared" si="145"/>
        <v>128.73441734246612</v>
      </c>
      <c r="AU92" s="17">
        <f t="shared" si="146"/>
        <v>2.3128792285653859</v>
      </c>
      <c r="AV92" s="17">
        <f t="shared" si="147"/>
        <v>2.3128792285653859</v>
      </c>
      <c r="AW92" s="17">
        <f t="shared" si="148"/>
        <v>128.73441734246612</v>
      </c>
      <c r="AX92" s="14">
        <f t="shared" si="149"/>
        <v>2.95318375394879E-3</v>
      </c>
      <c r="AY92" s="14">
        <f t="shared" si="150"/>
        <v>2.7177481892397271E-3</v>
      </c>
      <c r="AZ92" s="67">
        <f t="shared" si="151"/>
        <v>1.0815223274859198E-2</v>
      </c>
      <c r="BA92" s="21">
        <f t="shared" si="152"/>
        <v>0</v>
      </c>
      <c r="BB92" s="66">
        <v>346</v>
      </c>
      <c r="BC92" s="15">
        <f t="shared" si="153"/>
        <v>352.14944355586954</v>
      </c>
      <c r="BD92" s="19">
        <f t="shared" si="154"/>
        <v>6.1494435558695386</v>
      </c>
      <c r="BE92" s="53">
        <f t="shared" si="155"/>
        <v>6.1494435558695386</v>
      </c>
      <c r="BF92" s="61">
        <f t="shared" si="156"/>
        <v>3.0544611456125888E-4</v>
      </c>
      <c r="BG92" s="62">
        <f t="shared" si="157"/>
        <v>0.41387948523050289</v>
      </c>
      <c r="BH92" s="63">
        <f t="shared" si="158"/>
        <v>42.804447054096471</v>
      </c>
      <c r="BI92" s="46">
        <f t="shared" si="159"/>
        <v>9.6690767832473094E-3</v>
      </c>
      <c r="BJ92" s="64">
        <f t="shared" si="160"/>
        <v>0.98253740374036991</v>
      </c>
      <c r="BK92" s="66">
        <v>87</v>
      </c>
      <c r="BL92" s="66">
        <v>433</v>
      </c>
      <c r="BM92" s="66">
        <v>87</v>
      </c>
      <c r="BN92" s="10">
        <f t="shared" si="161"/>
        <v>607</v>
      </c>
      <c r="BO92" s="15">
        <f t="shared" si="162"/>
        <v>482.16114174939844</v>
      </c>
      <c r="BP92" s="9">
        <f t="shared" si="163"/>
        <v>-124.83885825060156</v>
      </c>
      <c r="BQ92" s="53">
        <f t="shared" si="164"/>
        <v>0</v>
      </c>
      <c r="BR92" s="7">
        <f t="shared" si="165"/>
        <v>0</v>
      </c>
      <c r="BS92" s="62">
        <f t="shared" si="166"/>
        <v>0</v>
      </c>
      <c r="BT92" s="48">
        <f t="shared" si="167"/>
        <v>43.603439578098104</v>
      </c>
      <c r="BU92" s="46">
        <f t="shared" si="168"/>
        <v>0</v>
      </c>
      <c r="BV92" s="64">
        <f t="shared" si="169"/>
        <v>1.2589152203299827</v>
      </c>
      <c r="BW92" s="16">
        <f t="shared" si="170"/>
        <v>1040</v>
      </c>
      <c r="BX92" s="69">
        <f t="shared" si="171"/>
        <v>942.93868787795373</v>
      </c>
      <c r="BY92" s="66">
        <v>87</v>
      </c>
      <c r="BZ92" s="15">
        <f t="shared" si="172"/>
        <v>108.62810257268579</v>
      </c>
      <c r="CA92" s="37">
        <f t="shared" si="173"/>
        <v>21.628102572685791</v>
      </c>
      <c r="CB92" s="54">
        <f t="shared" si="174"/>
        <v>21.628102572685791</v>
      </c>
      <c r="CC92" s="26">
        <f t="shared" si="175"/>
        <v>6.7377266581575756E-3</v>
      </c>
      <c r="CD92" s="47">
        <f t="shared" si="176"/>
        <v>21.628102572685791</v>
      </c>
      <c r="CE92" s="48">
        <f t="shared" si="177"/>
        <v>42.804447054096471</v>
      </c>
      <c r="CF92" s="65">
        <f t="shared" si="178"/>
        <v>0.5052769994984887</v>
      </c>
      <c r="CG92" t="s">
        <v>222</v>
      </c>
      <c r="CH92" s="66">
        <v>0</v>
      </c>
      <c r="CI92" s="15">
        <f t="shared" si="179"/>
        <v>100.61402212601513</v>
      </c>
      <c r="CJ92" s="37">
        <f t="shared" si="180"/>
        <v>100.61402212601513</v>
      </c>
      <c r="CK92" s="54">
        <f t="shared" si="181"/>
        <v>100.61402212601513</v>
      </c>
      <c r="CL92" s="26">
        <f t="shared" si="182"/>
        <v>1.5654896861057279E-2</v>
      </c>
      <c r="CM92" s="47">
        <f t="shared" si="183"/>
        <v>100.61402212601513</v>
      </c>
      <c r="CN92" s="48">
        <f t="shared" si="184"/>
        <v>42.804447054096471</v>
      </c>
      <c r="CO92" s="65">
        <f t="shared" si="185"/>
        <v>2.3505506799061937</v>
      </c>
      <c r="CP92" s="70">
        <f t="shared" si="186"/>
        <v>0</v>
      </c>
      <c r="CQ92" s="1">
        <f t="shared" si="187"/>
        <v>1127</v>
      </c>
    </row>
    <row r="93" spans="1:95" x14ac:dyDescent="0.2">
      <c r="A93" s="30" t="s">
        <v>121</v>
      </c>
      <c r="B93">
        <v>0</v>
      </c>
      <c r="C93">
        <v>0</v>
      </c>
      <c r="D93">
        <v>0.162100456621004</v>
      </c>
      <c r="E93">
        <v>0.83789954337899497</v>
      </c>
      <c r="F93">
        <v>0.172439759036144</v>
      </c>
      <c r="G93">
        <v>0.172439759036144</v>
      </c>
      <c r="H93">
        <v>9.2607973421926906E-2</v>
      </c>
      <c r="I93">
        <v>0.22799003322259101</v>
      </c>
      <c r="J93">
        <v>0.14530552273448499</v>
      </c>
      <c r="K93">
        <v>0.15829229080077001</v>
      </c>
      <c r="L93">
        <v>-8.3033323897014802E-2</v>
      </c>
      <c r="M93">
        <v>-1.3841297028685</v>
      </c>
      <c r="N93" s="21">
        <v>0</v>
      </c>
      <c r="O93">
        <v>0.98337239539404298</v>
      </c>
      <c r="P93">
        <v>0.98795711043365697</v>
      </c>
      <c r="Q93">
        <v>1.00984035035331</v>
      </c>
      <c r="R93">
        <v>0.97547838020651501</v>
      </c>
      <c r="S93">
        <v>4.2899999618530202</v>
      </c>
      <c r="T93" s="27">
        <f t="shared" si="126"/>
        <v>0.97547838020651501</v>
      </c>
      <c r="U93" s="27">
        <f t="shared" si="127"/>
        <v>1.00984035035331</v>
      </c>
      <c r="V93" s="39">
        <f t="shared" si="128"/>
        <v>4.184802213874395</v>
      </c>
      <c r="W93" s="38">
        <f t="shared" si="129"/>
        <v>4.3322150644933402</v>
      </c>
      <c r="X93" s="44">
        <f t="shared" si="130"/>
        <v>1.1678907012959594</v>
      </c>
      <c r="Y93" s="44">
        <f t="shared" si="131"/>
        <v>0.16159654212472357</v>
      </c>
      <c r="Z93" s="22">
        <f t="shared" si="132"/>
        <v>1</v>
      </c>
      <c r="AA93" s="22">
        <f t="shared" si="133"/>
        <v>1</v>
      </c>
      <c r="AB93" s="22">
        <f t="shared" si="134"/>
        <v>1</v>
      </c>
      <c r="AC93" s="22">
        <v>1</v>
      </c>
      <c r="AD93" s="22">
        <v>1</v>
      </c>
      <c r="AE93" s="22">
        <v>1</v>
      </c>
      <c r="AF93" s="22">
        <f t="shared" si="135"/>
        <v>-0.10573411347504191</v>
      </c>
      <c r="AG93" s="22">
        <f t="shared" si="136"/>
        <v>0.97680415159684475</v>
      </c>
      <c r="AH93" s="22">
        <f t="shared" si="137"/>
        <v>-8.3033323897014802E-2</v>
      </c>
      <c r="AI93" s="22">
        <f t="shared" si="138"/>
        <v>1.0227007895780271</v>
      </c>
      <c r="AJ93" s="22">
        <f t="shared" si="139"/>
        <v>-2.6288582302280261</v>
      </c>
      <c r="AK93" s="22">
        <f t="shared" si="140"/>
        <v>1.3004365594014071</v>
      </c>
      <c r="AL93" s="22">
        <f t="shared" si="141"/>
        <v>-1.3841297028685</v>
      </c>
      <c r="AM93" s="22">
        <f t="shared" si="142"/>
        <v>2.2447285273595261</v>
      </c>
      <c r="AN93" s="46">
        <v>1</v>
      </c>
      <c r="AO93" s="46">
        <v>1</v>
      </c>
      <c r="AP93" s="51">
        <v>1</v>
      </c>
      <c r="AQ93" s="21">
        <v>1</v>
      </c>
      <c r="AR93" s="17">
        <f t="shared" si="143"/>
        <v>1.0939421721721427</v>
      </c>
      <c r="AS93" s="17">
        <f t="shared" si="144"/>
        <v>1.0939421721721427</v>
      </c>
      <c r="AT93" s="17">
        <f t="shared" si="145"/>
        <v>25.389567533590263</v>
      </c>
      <c r="AU93" s="17">
        <f t="shared" si="146"/>
        <v>1.0939421721721427</v>
      </c>
      <c r="AV93" s="17">
        <f t="shared" si="147"/>
        <v>1.0939421721721427</v>
      </c>
      <c r="AW93" s="17">
        <f t="shared" si="148"/>
        <v>25.389567533590263</v>
      </c>
      <c r="AX93" s="14">
        <f t="shared" si="149"/>
        <v>1.3967924527654998E-3</v>
      </c>
      <c r="AY93" s="14">
        <f t="shared" si="150"/>
        <v>1.2854364900833667E-3</v>
      </c>
      <c r="AZ93" s="67">
        <f t="shared" si="151"/>
        <v>2.1330258636072883E-3</v>
      </c>
      <c r="BA93" s="21">
        <f t="shared" si="152"/>
        <v>0</v>
      </c>
      <c r="BB93" s="66">
        <v>214</v>
      </c>
      <c r="BC93" s="15">
        <f t="shared" si="153"/>
        <v>166.55911923756926</v>
      </c>
      <c r="BD93" s="19">
        <f t="shared" si="154"/>
        <v>-47.440880762430737</v>
      </c>
      <c r="BE93" s="53">
        <f t="shared" si="155"/>
        <v>0</v>
      </c>
      <c r="BF93" s="61">
        <f t="shared" si="156"/>
        <v>0</v>
      </c>
      <c r="BG93" s="62">
        <f t="shared" si="157"/>
        <v>0</v>
      </c>
      <c r="BH93" s="63">
        <f t="shared" si="158"/>
        <v>4.3322150644933402</v>
      </c>
      <c r="BI93" s="46">
        <f t="shared" si="159"/>
        <v>0</v>
      </c>
      <c r="BJ93" s="64">
        <f t="shared" si="160"/>
        <v>1.284829080386551</v>
      </c>
      <c r="BK93" s="66">
        <v>56</v>
      </c>
      <c r="BL93" s="66">
        <v>292</v>
      </c>
      <c r="BM93" s="66">
        <v>0</v>
      </c>
      <c r="BN93" s="10">
        <f t="shared" si="161"/>
        <v>348</v>
      </c>
      <c r="BO93" s="15">
        <f t="shared" si="162"/>
        <v>228.05185857867025</v>
      </c>
      <c r="BP93" s="9">
        <f t="shared" si="163"/>
        <v>-119.94814142132975</v>
      </c>
      <c r="BQ93" s="53">
        <f t="shared" si="164"/>
        <v>0</v>
      </c>
      <c r="BR93" s="7">
        <f t="shared" si="165"/>
        <v>0</v>
      </c>
      <c r="BS93" s="62">
        <f t="shared" si="166"/>
        <v>0</v>
      </c>
      <c r="BT93" s="48">
        <f t="shared" si="167"/>
        <v>4.3322150644933402</v>
      </c>
      <c r="BU93" s="46">
        <f t="shared" si="168"/>
        <v>0</v>
      </c>
      <c r="BV93" s="64">
        <f t="shared" si="169"/>
        <v>1.5259687080337987</v>
      </c>
      <c r="BW93" s="16">
        <f t="shared" si="170"/>
        <v>571</v>
      </c>
      <c r="BX93" s="69">
        <f t="shared" si="171"/>
        <v>416.03508959031109</v>
      </c>
      <c r="BY93" s="66">
        <v>9</v>
      </c>
      <c r="BZ93" s="15">
        <f t="shared" si="172"/>
        <v>21.424111774071605</v>
      </c>
      <c r="CA93" s="37">
        <f t="shared" si="173"/>
        <v>12.424111774071605</v>
      </c>
      <c r="CB93" s="54">
        <f t="shared" si="174"/>
        <v>12.424111774071605</v>
      </c>
      <c r="CC93" s="26">
        <f t="shared" si="175"/>
        <v>3.8704398050067356E-3</v>
      </c>
      <c r="CD93" s="47">
        <f t="shared" si="176"/>
        <v>12.424111774071605</v>
      </c>
      <c r="CE93" s="48">
        <f t="shared" si="177"/>
        <v>4.184802213874395</v>
      </c>
      <c r="CF93" s="65">
        <f t="shared" si="178"/>
        <v>2.9688647489433078</v>
      </c>
      <c r="CG93" t="s">
        <v>222</v>
      </c>
      <c r="CH93" s="66">
        <v>62</v>
      </c>
      <c r="CI93" s="15">
        <f t="shared" si="179"/>
        <v>19.843539609138602</v>
      </c>
      <c r="CJ93" s="37">
        <f t="shared" si="180"/>
        <v>-42.156460390861398</v>
      </c>
      <c r="CK93" s="54">
        <f t="shared" si="181"/>
        <v>-42.156460390861398</v>
      </c>
      <c r="CL93" s="26">
        <f t="shared" si="182"/>
        <v>-6.5592749946882523E-3</v>
      </c>
      <c r="CM93" s="47">
        <f t="shared" si="183"/>
        <v>-42.156460390861398</v>
      </c>
      <c r="CN93" s="48">
        <f t="shared" si="184"/>
        <v>4.184802213874395</v>
      </c>
      <c r="CO93" s="65">
        <f t="shared" si="185"/>
        <v>-10.073704379885587</v>
      </c>
      <c r="CP93" s="70">
        <f t="shared" si="186"/>
        <v>0</v>
      </c>
      <c r="CQ93" s="1">
        <f t="shared" si="187"/>
        <v>580</v>
      </c>
    </row>
    <row r="94" spans="1:95" x14ac:dyDescent="0.2">
      <c r="A94" s="30" t="s">
        <v>122</v>
      </c>
      <c r="B94">
        <v>0</v>
      </c>
      <c r="C94">
        <v>0</v>
      </c>
      <c r="D94">
        <v>0.114662405113863</v>
      </c>
      <c r="E94">
        <v>0.88533759488613595</v>
      </c>
      <c r="F94">
        <v>0.114421930870083</v>
      </c>
      <c r="G94">
        <v>0.114421930870083</v>
      </c>
      <c r="H94">
        <v>8.4412870873380605E-2</v>
      </c>
      <c r="I94">
        <v>0.28123694107814401</v>
      </c>
      <c r="J94">
        <v>0.15407795946225999</v>
      </c>
      <c r="K94">
        <v>0.13277762471965701</v>
      </c>
      <c r="L94">
        <v>0.995873830838236</v>
      </c>
      <c r="M94">
        <v>-1.4680679782088</v>
      </c>
      <c r="N94" s="21">
        <v>0</v>
      </c>
      <c r="O94">
        <v>0.98856837635300499</v>
      </c>
      <c r="P94">
        <v>0.96507861061004496</v>
      </c>
      <c r="Q94">
        <v>1.0073835248180101</v>
      </c>
      <c r="R94">
        <v>0.99476429184270598</v>
      </c>
      <c r="S94">
        <v>173.46000671386699</v>
      </c>
      <c r="T94" s="27">
        <f t="shared" si="126"/>
        <v>0.99476429184270598</v>
      </c>
      <c r="U94" s="27">
        <f t="shared" si="127"/>
        <v>1.0073835248180101</v>
      </c>
      <c r="V94" s="39">
        <f t="shared" si="128"/>
        <v>172.55182074175093</v>
      </c>
      <c r="W94" s="38">
        <f t="shared" si="129"/>
        <v>174.74075297837103</v>
      </c>
      <c r="X94" s="44">
        <f t="shared" si="130"/>
        <v>1.1924029727497938</v>
      </c>
      <c r="Y94" s="44">
        <f t="shared" si="131"/>
        <v>0.14228738042678152</v>
      </c>
      <c r="Z94" s="22">
        <f t="shared" si="132"/>
        <v>1</v>
      </c>
      <c r="AA94" s="22">
        <f t="shared" si="133"/>
        <v>1</v>
      </c>
      <c r="AB94" s="22">
        <f t="shared" si="134"/>
        <v>1</v>
      </c>
      <c r="AC94" s="22">
        <v>1</v>
      </c>
      <c r="AD94" s="22">
        <v>1</v>
      </c>
      <c r="AE94" s="22">
        <v>1</v>
      </c>
      <c r="AF94" s="22">
        <f t="shared" si="135"/>
        <v>-0.10573411347504191</v>
      </c>
      <c r="AG94" s="22">
        <f t="shared" si="136"/>
        <v>0.97680415159684475</v>
      </c>
      <c r="AH94" s="22">
        <f t="shared" si="137"/>
        <v>0.97680415159684475</v>
      </c>
      <c r="AI94" s="22">
        <f t="shared" si="138"/>
        <v>2.0825382650718867</v>
      </c>
      <c r="AJ94" s="22">
        <f t="shared" si="139"/>
        <v>-2.6288582302280261</v>
      </c>
      <c r="AK94" s="22">
        <f t="shared" si="140"/>
        <v>1.3004365594014071</v>
      </c>
      <c r="AL94" s="22">
        <f t="shared" si="141"/>
        <v>-1.4680679782088</v>
      </c>
      <c r="AM94" s="22">
        <f t="shared" si="142"/>
        <v>2.1607902520192264</v>
      </c>
      <c r="AN94" s="46">
        <v>1</v>
      </c>
      <c r="AO94" s="46">
        <v>1</v>
      </c>
      <c r="AP94" s="51">
        <v>1</v>
      </c>
      <c r="AQ94" s="21">
        <v>1</v>
      </c>
      <c r="AR94" s="17">
        <f t="shared" si="143"/>
        <v>18.809270836669928</v>
      </c>
      <c r="AS94" s="17">
        <f t="shared" si="144"/>
        <v>18.809270836669928</v>
      </c>
      <c r="AT94" s="17">
        <f t="shared" si="145"/>
        <v>21.799696524671241</v>
      </c>
      <c r="AU94" s="17">
        <f t="shared" si="146"/>
        <v>18.809270836669928</v>
      </c>
      <c r="AV94" s="17">
        <f t="shared" si="147"/>
        <v>18.809270836669928</v>
      </c>
      <c r="AW94" s="17">
        <f t="shared" si="148"/>
        <v>21.799696524671241</v>
      </c>
      <c r="AX94" s="14">
        <f t="shared" si="149"/>
        <v>2.4016486625170995E-2</v>
      </c>
      <c r="AY94" s="14">
        <f t="shared" si="150"/>
        <v>2.2101829237744893E-2</v>
      </c>
      <c r="AZ94" s="67">
        <f t="shared" si="151"/>
        <v>1.8314339716261542E-3</v>
      </c>
      <c r="BA94" s="21">
        <f t="shared" si="152"/>
        <v>0</v>
      </c>
      <c r="BB94" s="66">
        <v>2775</v>
      </c>
      <c r="BC94" s="15">
        <f t="shared" si="153"/>
        <v>2863.8219311318903</v>
      </c>
      <c r="BD94" s="19">
        <f t="shared" si="154"/>
        <v>88.821931131890324</v>
      </c>
      <c r="BE94" s="53">
        <f t="shared" si="155"/>
        <v>88.821931131890324</v>
      </c>
      <c r="BF94" s="61">
        <f t="shared" si="156"/>
        <v>4.4118323073586386E-3</v>
      </c>
      <c r="BG94" s="62">
        <f t="shared" si="157"/>
        <v>5.9780327764709131</v>
      </c>
      <c r="BH94" s="63">
        <f t="shared" si="158"/>
        <v>172.55182074175093</v>
      </c>
      <c r="BI94" s="46">
        <f t="shared" si="159"/>
        <v>3.4644854808097994E-2</v>
      </c>
      <c r="BJ94" s="64">
        <f t="shared" si="160"/>
        <v>0.96898482752494863</v>
      </c>
      <c r="BK94" s="66">
        <v>867</v>
      </c>
      <c r="BL94" s="66">
        <v>5204</v>
      </c>
      <c r="BM94" s="66">
        <v>173</v>
      </c>
      <c r="BN94" s="10">
        <f t="shared" si="161"/>
        <v>6244</v>
      </c>
      <c r="BO94" s="15">
        <f t="shared" si="162"/>
        <v>3921.1297287267971</v>
      </c>
      <c r="BP94" s="9">
        <f t="shared" si="163"/>
        <v>-2322.8702712732029</v>
      </c>
      <c r="BQ94" s="53">
        <f t="shared" si="164"/>
        <v>0</v>
      </c>
      <c r="BR94" s="7">
        <f t="shared" si="165"/>
        <v>0</v>
      </c>
      <c r="BS94" s="62">
        <f t="shared" si="166"/>
        <v>0</v>
      </c>
      <c r="BT94" s="48">
        <f t="shared" si="167"/>
        <v>174.74075297837103</v>
      </c>
      <c r="BU94" s="46">
        <f t="shared" si="168"/>
        <v>0</v>
      </c>
      <c r="BV94" s="64">
        <f t="shared" si="169"/>
        <v>1.5923982198945115</v>
      </c>
      <c r="BW94" s="16">
        <f t="shared" si="170"/>
        <v>9019</v>
      </c>
      <c r="BX94" s="69">
        <f t="shared" si="171"/>
        <v>6803.3465826697002</v>
      </c>
      <c r="BY94" s="66">
        <v>0</v>
      </c>
      <c r="BZ94" s="15">
        <f t="shared" si="172"/>
        <v>18.394922811013092</v>
      </c>
      <c r="CA94" s="37">
        <f t="shared" si="173"/>
        <v>18.394922811013092</v>
      </c>
      <c r="CB94" s="54">
        <f t="shared" si="174"/>
        <v>18.394922811013092</v>
      </c>
      <c r="CC94" s="26">
        <f t="shared" si="175"/>
        <v>5.7305055486022169E-3</v>
      </c>
      <c r="CD94" s="47">
        <f t="shared" si="176"/>
        <v>18.394922811013092</v>
      </c>
      <c r="CE94" s="48">
        <f t="shared" si="177"/>
        <v>172.55182074175093</v>
      </c>
      <c r="CF94" s="65">
        <f t="shared" si="178"/>
        <v>0.10660520840602307</v>
      </c>
      <c r="CG94" t="s">
        <v>222</v>
      </c>
      <c r="CH94" s="66">
        <v>0</v>
      </c>
      <c r="CI94" s="15">
        <f t="shared" si="179"/>
        <v>17.037830238038111</v>
      </c>
      <c r="CJ94" s="37">
        <f t="shared" si="180"/>
        <v>17.037830238038111</v>
      </c>
      <c r="CK94" s="54">
        <f t="shared" si="181"/>
        <v>17.037830238038111</v>
      </c>
      <c r="CL94" s="26">
        <f t="shared" si="182"/>
        <v>2.6509771647795412E-3</v>
      </c>
      <c r="CM94" s="47">
        <f t="shared" si="183"/>
        <v>17.037830238038111</v>
      </c>
      <c r="CN94" s="48">
        <f t="shared" si="184"/>
        <v>172.55182074175093</v>
      </c>
      <c r="CO94" s="65">
        <f t="shared" si="185"/>
        <v>9.8740367761970593E-2</v>
      </c>
      <c r="CP94" s="70">
        <f t="shared" si="186"/>
        <v>0</v>
      </c>
      <c r="CQ94" s="1">
        <f t="shared" si="187"/>
        <v>9019</v>
      </c>
    </row>
    <row r="95" spans="1:95" x14ac:dyDescent="0.2">
      <c r="A95" s="30" t="s">
        <v>173</v>
      </c>
      <c r="B95">
        <v>0</v>
      </c>
      <c r="C95">
        <v>0</v>
      </c>
      <c r="D95">
        <v>0.57692307692307598</v>
      </c>
      <c r="E95">
        <v>0.42307692307692302</v>
      </c>
      <c r="F95">
        <v>0.58064516129032195</v>
      </c>
      <c r="G95">
        <v>0.58064516129032195</v>
      </c>
      <c r="H95">
        <v>0.90400000000000003</v>
      </c>
      <c r="I95">
        <v>0.54400000000000004</v>
      </c>
      <c r="J95">
        <v>0.70126742402595599</v>
      </c>
      <c r="K95">
        <v>0.63811247952943195</v>
      </c>
      <c r="L95">
        <v>-0.73052638173943096</v>
      </c>
      <c r="M95">
        <v>-1.07887810880327</v>
      </c>
      <c r="N95" s="21">
        <v>0</v>
      </c>
      <c r="O95">
        <v>0.99009780279749304</v>
      </c>
      <c r="P95">
        <v>0.98947240973281503</v>
      </c>
      <c r="Q95">
        <v>1.0248618572284101</v>
      </c>
      <c r="R95">
        <v>0.98824104452405703</v>
      </c>
      <c r="S95">
        <v>32.240001678466797</v>
      </c>
      <c r="T95" s="27">
        <f t="shared" si="126"/>
        <v>0.98824104452405703</v>
      </c>
      <c r="U95" s="27">
        <f t="shared" si="127"/>
        <v>1.0248618572284101</v>
      </c>
      <c r="V95" s="39">
        <f t="shared" si="128"/>
        <v>31.860892934185379</v>
      </c>
      <c r="W95" s="38">
        <f t="shared" si="129"/>
        <v>33.041547997240542</v>
      </c>
      <c r="X95" s="44">
        <f t="shared" si="130"/>
        <v>0.95354284443879866</v>
      </c>
      <c r="Y95" s="44">
        <f t="shared" si="131"/>
        <v>0.64651332900844394</v>
      </c>
      <c r="Z95" s="22">
        <f t="shared" si="132"/>
        <v>1</v>
      </c>
      <c r="AA95" s="22">
        <f t="shared" si="133"/>
        <v>1</v>
      </c>
      <c r="AB95" s="22">
        <f t="shared" si="134"/>
        <v>1</v>
      </c>
      <c r="AC95" s="22">
        <v>1</v>
      </c>
      <c r="AD95" s="22">
        <v>1</v>
      </c>
      <c r="AE95" s="22">
        <v>1</v>
      </c>
      <c r="AF95" s="22">
        <f t="shared" si="135"/>
        <v>-0.10573411347504191</v>
      </c>
      <c r="AG95" s="22">
        <f t="shared" si="136"/>
        <v>0.97680415159684475</v>
      </c>
      <c r="AH95" s="22">
        <f t="shared" si="137"/>
        <v>-0.10573411347504191</v>
      </c>
      <c r="AI95" s="22">
        <f t="shared" si="138"/>
        <v>1</v>
      </c>
      <c r="AJ95" s="22">
        <f t="shared" si="139"/>
        <v>-2.6288582302280261</v>
      </c>
      <c r="AK95" s="22">
        <f t="shared" si="140"/>
        <v>1.3004365594014071</v>
      </c>
      <c r="AL95" s="22">
        <f t="shared" si="141"/>
        <v>-1.07887810880327</v>
      </c>
      <c r="AM95" s="22">
        <f t="shared" si="142"/>
        <v>2.5499801214247562</v>
      </c>
      <c r="AN95" s="46">
        <v>1</v>
      </c>
      <c r="AO95" s="46">
        <v>1</v>
      </c>
      <c r="AP95" s="51">
        <v>1</v>
      </c>
      <c r="AQ95" s="21">
        <v>1</v>
      </c>
      <c r="AR95" s="17">
        <f t="shared" si="143"/>
        <v>1</v>
      </c>
      <c r="AS95" s="17">
        <f t="shared" si="144"/>
        <v>1</v>
      </c>
      <c r="AT95" s="17">
        <f t="shared" si="145"/>
        <v>42.281187808974664</v>
      </c>
      <c r="AU95" s="17">
        <f t="shared" si="146"/>
        <v>1</v>
      </c>
      <c r="AV95" s="17">
        <f t="shared" si="147"/>
        <v>1</v>
      </c>
      <c r="AW95" s="17">
        <f t="shared" si="148"/>
        <v>42.281187808974664</v>
      </c>
      <c r="AX95" s="14">
        <f t="shared" si="149"/>
        <v>1.2768430437159347E-3</v>
      </c>
      <c r="AY95" s="14">
        <f t="shared" si="150"/>
        <v>1.1750497629422138E-3</v>
      </c>
      <c r="AZ95" s="67">
        <f t="shared" si="151"/>
        <v>3.5521230135670246E-3</v>
      </c>
      <c r="BA95" s="21">
        <f t="shared" si="152"/>
        <v>0</v>
      </c>
      <c r="BB95" s="66">
        <v>129</v>
      </c>
      <c r="BC95" s="15">
        <f t="shared" si="153"/>
        <v>152.25587190486291</v>
      </c>
      <c r="BD95" s="19">
        <f t="shared" si="154"/>
        <v>23.255871904862914</v>
      </c>
      <c r="BE95" s="53">
        <f t="shared" si="155"/>
        <v>23.255871904862914</v>
      </c>
      <c r="BF95" s="61">
        <f t="shared" si="156"/>
        <v>1.1551314601944158E-3</v>
      </c>
      <c r="BG95" s="62">
        <f t="shared" si="157"/>
        <v>1.5652031285634223</v>
      </c>
      <c r="BH95" s="63">
        <f t="shared" si="158"/>
        <v>31.860892934185379</v>
      </c>
      <c r="BI95" s="46">
        <f t="shared" si="159"/>
        <v>4.9126153865073442E-2</v>
      </c>
      <c r="BJ95" s="64">
        <f t="shared" si="160"/>
        <v>0.84725796375594398</v>
      </c>
      <c r="BK95" s="66">
        <v>32</v>
      </c>
      <c r="BL95" s="66">
        <v>322</v>
      </c>
      <c r="BM95" s="66">
        <v>0</v>
      </c>
      <c r="BN95" s="10">
        <f t="shared" si="161"/>
        <v>354</v>
      </c>
      <c r="BO95" s="15">
        <f t="shared" si="162"/>
        <v>208.46792854310402</v>
      </c>
      <c r="BP95" s="9">
        <f t="shared" si="163"/>
        <v>-145.53207145689598</v>
      </c>
      <c r="BQ95" s="53">
        <f t="shared" si="164"/>
        <v>0</v>
      </c>
      <c r="BR95" s="7">
        <f t="shared" si="165"/>
        <v>0</v>
      </c>
      <c r="BS95" s="62">
        <f t="shared" si="166"/>
        <v>0</v>
      </c>
      <c r="BT95" s="48">
        <f t="shared" si="167"/>
        <v>33.041547997240542</v>
      </c>
      <c r="BU95" s="46">
        <f t="shared" si="168"/>
        <v>0</v>
      </c>
      <c r="BV95" s="64">
        <f t="shared" si="169"/>
        <v>1.6981029287044742</v>
      </c>
      <c r="BW95" s="16">
        <f t="shared" si="170"/>
        <v>483</v>
      </c>
      <c r="BX95" s="69">
        <f t="shared" si="171"/>
        <v>396.40132399623411</v>
      </c>
      <c r="BY95" s="66">
        <v>0</v>
      </c>
      <c r="BZ95" s="15">
        <f t="shared" si="172"/>
        <v>35.677523548267196</v>
      </c>
      <c r="CA95" s="37">
        <f t="shared" si="173"/>
        <v>35.677523548267196</v>
      </c>
      <c r="CB95" s="54">
        <f t="shared" si="174"/>
        <v>35.677523548267196</v>
      </c>
      <c r="CC95" s="26">
        <f t="shared" si="175"/>
        <v>1.1114493317217209E-2</v>
      </c>
      <c r="CD95" s="47">
        <f t="shared" si="176"/>
        <v>35.677523548267196</v>
      </c>
      <c r="CE95" s="48">
        <f t="shared" si="177"/>
        <v>31.860892934185379</v>
      </c>
      <c r="CF95" s="65">
        <f t="shared" si="178"/>
        <v>1.1197904472409415</v>
      </c>
      <c r="CG95" t="s">
        <v>222</v>
      </c>
      <c r="CH95" s="66">
        <v>0</v>
      </c>
      <c r="CI95" s="15">
        <f t="shared" si="179"/>
        <v>33.045400395214031</v>
      </c>
      <c r="CJ95" s="37">
        <f t="shared" si="180"/>
        <v>33.045400395214031</v>
      </c>
      <c r="CK95" s="54">
        <f t="shared" si="181"/>
        <v>33.045400395214031</v>
      </c>
      <c r="CL95" s="26">
        <f t="shared" si="182"/>
        <v>5.1416524654137284E-3</v>
      </c>
      <c r="CM95" s="47">
        <f t="shared" si="183"/>
        <v>33.045400395214031</v>
      </c>
      <c r="CN95" s="48">
        <f t="shared" si="184"/>
        <v>31.860892934185379</v>
      </c>
      <c r="CO95" s="65">
        <f t="shared" si="185"/>
        <v>1.0371774721906091</v>
      </c>
      <c r="CP95" s="70">
        <f t="shared" si="186"/>
        <v>0</v>
      </c>
      <c r="CQ95" s="1">
        <f t="shared" si="187"/>
        <v>483</v>
      </c>
    </row>
    <row r="96" spans="1:95" x14ac:dyDescent="0.2">
      <c r="A96" s="30" t="s">
        <v>255</v>
      </c>
      <c r="B96">
        <v>0</v>
      </c>
      <c r="C96">
        <v>0</v>
      </c>
      <c r="D96">
        <v>0.133839392728725</v>
      </c>
      <c r="E96">
        <v>0.86616060727127397</v>
      </c>
      <c r="F96">
        <v>0.36273341279300703</v>
      </c>
      <c r="G96">
        <v>0.36273341279300703</v>
      </c>
      <c r="H96">
        <v>0.19849561220225601</v>
      </c>
      <c r="I96">
        <v>0.16924362724613401</v>
      </c>
      <c r="J96">
        <v>0.18328698099306401</v>
      </c>
      <c r="K96">
        <v>0.25784551990705801</v>
      </c>
      <c r="L96">
        <v>0.752656811772767</v>
      </c>
      <c r="M96">
        <v>-1.2265897174975999</v>
      </c>
      <c r="N96" s="21">
        <v>0</v>
      </c>
      <c r="O96">
        <v>1.00038129194744</v>
      </c>
      <c r="P96">
        <v>0.99138563874809504</v>
      </c>
      <c r="Q96">
        <v>1.00392356493141</v>
      </c>
      <c r="R96">
        <v>0.99341094551821696</v>
      </c>
      <c r="S96">
        <v>208.94000244140599</v>
      </c>
      <c r="T96" s="27">
        <f t="shared" si="126"/>
        <v>0.99341094551821696</v>
      </c>
      <c r="U96" s="27">
        <f t="shared" si="127"/>
        <v>1.00392356493141</v>
      </c>
      <c r="V96" s="39">
        <f t="shared" si="128"/>
        <v>207.5632853818957</v>
      </c>
      <c r="W96" s="38">
        <f t="shared" si="129"/>
        <v>209.75979210775381</v>
      </c>
      <c r="X96" s="44">
        <f t="shared" si="130"/>
        <v>1.1824938067712636</v>
      </c>
      <c r="Y96" s="44">
        <f t="shared" si="131"/>
        <v>0.23831113695189302</v>
      </c>
      <c r="Z96" s="22">
        <f t="shared" si="132"/>
        <v>1</v>
      </c>
      <c r="AA96" s="22">
        <f t="shared" si="133"/>
        <v>1</v>
      </c>
      <c r="AB96" s="22">
        <f t="shared" si="134"/>
        <v>1</v>
      </c>
      <c r="AC96" s="22">
        <v>1</v>
      </c>
      <c r="AD96" s="22">
        <v>1</v>
      </c>
      <c r="AE96" s="22">
        <v>1</v>
      </c>
      <c r="AF96" s="22">
        <f t="shared" si="135"/>
        <v>-0.10573411347504191</v>
      </c>
      <c r="AG96" s="22">
        <f t="shared" si="136"/>
        <v>0.97680415159684475</v>
      </c>
      <c r="AH96" s="22">
        <f t="shared" si="137"/>
        <v>0.752656811772767</v>
      </c>
      <c r="AI96" s="22">
        <f t="shared" si="138"/>
        <v>1.858390925247809</v>
      </c>
      <c r="AJ96" s="22">
        <f t="shared" si="139"/>
        <v>-2.6288582302280261</v>
      </c>
      <c r="AK96" s="22">
        <f t="shared" si="140"/>
        <v>1.3004365594014071</v>
      </c>
      <c r="AL96" s="22">
        <f t="shared" si="141"/>
        <v>-1.2265897174975999</v>
      </c>
      <c r="AM96" s="22">
        <f t="shared" si="142"/>
        <v>2.4022685127304264</v>
      </c>
      <c r="AN96" s="46">
        <v>1</v>
      </c>
      <c r="AO96" s="46">
        <v>0</v>
      </c>
      <c r="AP96" s="51">
        <v>1</v>
      </c>
      <c r="AQ96" s="21">
        <v>2</v>
      </c>
      <c r="AR96" s="17">
        <f t="shared" si="143"/>
        <v>11.92746921566631</v>
      </c>
      <c r="AS96" s="17">
        <f t="shared" si="144"/>
        <v>0</v>
      </c>
      <c r="AT96" s="17">
        <f t="shared" si="145"/>
        <v>66.606435285967692</v>
      </c>
      <c r="AU96" s="17">
        <f t="shared" si="146"/>
        <v>11.92746921566631</v>
      </c>
      <c r="AV96" s="17">
        <f t="shared" si="147"/>
        <v>0</v>
      </c>
      <c r="AW96" s="17">
        <f t="shared" si="148"/>
        <v>66.606435285967692</v>
      </c>
      <c r="AX96" s="14">
        <f t="shared" si="149"/>
        <v>1.5229506097159482E-2</v>
      </c>
      <c r="AY96" s="14">
        <f t="shared" si="150"/>
        <v>0</v>
      </c>
      <c r="AZ96" s="67">
        <f t="shared" si="151"/>
        <v>5.5957333247087428E-3</v>
      </c>
      <c r="BA96" s="21">
        <f t="shared" si="152"/>
        <v>0</v>
      </c>
      <c r="BB96" s="66">
        <v>1672</v>
      </c>
      <c r="BC96" s="15">
        <f t="shared" si="153"/>
        <v>1816.0272250496853</v>
      </c>
      <c r="BD96" s="19">
        <f t="shared" si="154"/>
        <v>144.02722504968528</v>
      </c>
      <c r="BE96" s="53">
        <f t="shared" si="155"/>
        <v>144.02722504968528</v>
      </c>
      <c r="BF96" s="61">
        <f t="shared" si="156"/>
        <v>7.1539084606242536E-3</v>
      </c>
      <c r="BG96" s="62">
        <f t="shared" si="157"/>
        <v>9.6935459641457946</v>
      </c>
      <c r="BH96" s="63">
        <f t="shared" si="158"/>
        <v>207.5632853818957</v>
      </c>
      <c r="BI96" s="46">
        <f t="shared" si="159"/>
        <v>4.6701640640880393E-2</v>
      </c>
      <c r="BJ96" s="64">
        <f t="shared" si="160"/>
        <v>0.92069104302896954</v>
      </c>
      <c r="BK96" s="66">
        <v>0</v>
      </c>
      <c r="BL96" s="66">
        <v>0</v>
      </c>
      <c r="BM96" s="66">
        <v>0</v>
      </c>
      <c r="BN96" s="10">
        <f t="shared" si="161"/>
        <v>0</v>
      </c>
      <c r="BO96" s="15">
        <f t="shared" si="162"/>
        <v>0</v>
      </c>
      <c r="BP96" s="9">
        <f t="shared" si="163"/>
        <v>0</v>
      </c>
      <c r="BQ96" s="53">
        <f t="shared" si="164"/>
        <v>0</v>
      </c>
      <c r="BR96" s="7">
        <f t="shared" si="165"/>
        <v>0</v>
      </c>
      <c r="BS96" s="62">
        <f t="shared" si="166"/>
        <v>0</v>
      </c>
      <c r="BT96" s="48">
        <f t="shared" si="167"/>
        <v>209.75979210775381</v>
      </c>
      <c r="BU96" s="46">
        <f t="shared" si="168"/>
        <v>0</v>
      </c>
      <c r="BV96" s="64" t="e">
        <f t="shared" si="169"/>
        <v>#DIV/0!</v>
      </c>
      <c r="BW96" s="16">
        <f t="shared" si="170"/>
        <v>1881</v>
      </c>
      <c r="BX96" s="69">
        <f t="shared" si="171"/>
        <v>1872.2307705630599</v>
      </c>
      <c r="BY96" s="66">
        <v>209</v>
      </c>
      <c r="BZ96" s="15">
        <f t="shared" si="172"/>
        <v>56.203545513374614</v>
      </c>
      <c r="CA96" s="37">
        <f t="shared" si="173"/>
        <v>-152.79645448662538</v>
      </c>
      <c r="CB96" s="54">
        <f t="shared" si="174"/>
        <v>-152.79645448662538</v>
      </c>
      <c r="CC96" s="26">
        <f t="shared" si="175"/>
        <v>-4.760014158461856E-2</v>
      </c>
      <c r="CD96" s="47">
        <f t="shared" si="176"/>
        <v>-152.79645448662538</v>
      </c>
      <c r="CE96" s="48">
        <f t="shared" si="177"/>
        <v>209.75979210775381</v>
      </c>
      <c r="CF96" s="65">
        <f t="shared" si="178"/>
        <v>-0.72843538292664634</v>
      </c>
      <c r="CG96" t="s">
        <v>222</v>
      </c>
      <c r="CH96" s="66">
        <v>0</v>
      </c>
      <c r="CI96" s="15">
        <f t="shared" si="179"/>
        <v>52.057107119765433</v>
      </c>
      <c r="CJ96" s="37">
        <f t="shared" si="180"/>
        <v>52.057107119765433</v>
      </c>
      <c r="CK96" s="54">
        <f t="shared" si="181"/>
        <v>52.057107119765433</v>
      </c>
      <c r="CL96" s="26">
        <f t="shared" si="182"/>
        <v>8.0997521580465897E-3</v>
      </c>
      <c r="CM96" s="47">
        <f t="shared" si="183"/>
        <v>52.057107119765433</v>
      </c>
      <c r="CN96" s="48">
        <f t="shared" si="184"/>
        <v>209.75979210775381</v>
      </c>
      <c r="CO96" s="65">
        <f t="shared" si="185"/>
        <v>0.24817486038040906</v>
      </c>
      <c r="CP96" s="70">
        <f t="shared" si="186"/>
        <v>0</v>
      </c>
      <c r="CQ96" s="1">
        <f t="shared" si="187"/>
        <v>2090</v>
      </c>
    </row>
    <row r="97" spans="1:95" x14ac:dyDescent="0.2">
      <c r="A97" s="30" t="s">
        <v>191</v>
      </c>
      <c r="B97">
        <v>1</v>
      </c>
      <c r="C97">
        <v>0</v>
      </c>
      <c r="D97">
        <v>0.28560188827694699</v>
      </c>
      <c r="E97">
        <v>0.71439811172305201</v>
      </c>
      <c r="F97">
        <v>0.47159533073929899</v>
      </c>
      <c r="G97">
        <v>0.47159533073929899</v>
      </c>
      <c r="H97">
        <v>0.213608957795004</v>
      </c>
      <c r="I97">
        <v>9.9052540913005999E-2</v>
      </c>
      <c r="J97">
        <v>0.14545965087052201</v>
      </c>
      <c r="K97">
        <v>0.26191237496824499</v>
      </c>
      <c r="L97">
        <v>0.58541646882490805</v>
      </c>
      <c r="M97">
        <v>-1.5662556266776899</v>
      </c>
      <c r="N97" s="21">
        <v>0</v>
      </c>
      <c r="O97">
        <v>0.99691580669321</v>
      </c>
      <c r="P97">
        <v>0.972134106804042</v>
      </c>
      <c r="Q97">
        <v>1.0116643735513799</v>
      </c>
      <c r="R97">
        <v>0.98243866328542795</v>
      </c>
      <c r="S97">
        <v>51.840000152587798</v>
      </c>
      <c r="T97" s="27">
        <f t="shared" si="126"/>
        <v>0.98243866328542795</v>
      </c>
      <c r="U97" s="27">
        <f t="shared" si="127"/>
        <v>1.0116643735513799</v>
      </c>
      <c r="V97" s="39">
        <f t="shared" si="128"/>
        <v>50.92962045462474</v>
      </c>
      <c r="W97" s="38">
        <f t="shared" si="129"/>
        <v>52.444681279271173</v>
      </c>
      <c r="X97" s="44">
        <f t="shared" si="130"/>
        <v>1.1040748294060285</v>
      </c>
      <c r="Y97" s="44">
        <f t="shared" si="131"/>
        <v>0.27840372490033172</v>
      </c>
      <c r="Z97" s="22">
        <f t="shared" si="132"/>
        <v>1</v>
      </c>
      <c r="AA97" s="22">
        <f t="shared" si="133"/>
        <v>1</v>
      </c>
      <c r="AB97" s="22">
        <f t="shared" si="134"/>
        <v>1</v>
      </c>
      <c r="AC97" s="22">
        <v>1</v>
      </c>
      <c r="AD97" s="22">
        <v>1</v>
      </c>
      <c r="AE97" s="22">
        <v>1</v>
      </c>
      <c r="AF97" s="22">
        <f t="shared" si="135"/>
        <v>-0.10573411347504191</v>
      </c>
      <c r="AG97" s="22">
        <f t="shared" si="136"/>
        <v>0.97680415159684475</v>
      </c>
      <c r="AH97" s="22">
        <f t="shared" si="137"/>
        <v>0.58541646882490805</v>
      </c>
      <c r="AI97" s="22">
        <f t="shared" si="138"/>
        <v>1.69115058229995</v>
      </c>
      <c r="AJ97" s="22">
        <f t="shared" si="139"/>
        <v>-2.6288582302280261</v>
      </c>
      <c r="AK97" s="22">
        <f t="shared" si="140"/>
        <v>1.3004365594014071</v>
      </c>
      <c r="AL97" s="22">
        <f t="shared" si="141"/>
        <v>-1.5662556266776899</v>
      </c>
      <c r="AM97" s="22">
        <f t="shared" si="142"/>
        <v>2.062602603550336</v>
      </c>
      <c r="AN97" s="46">
        <v>1</v>
      </c>
      <c r="AO97" s="46">
        <v>1</v>
      </c>
      <c r="AP97" s="51">
        <v>1</v>
      </c>
      <c r="AQ97" s="21">
        <v>1</v>
      </c>
      <c r="AR97" s="17">
        <f t="shared" si="143"/>
        <v>8.1795444704112352</v>
      </c>
      <c r="AS97" s="17">
        <f t="shared" si="144"/>
        <v>8.1795444704112352</v>
      </c>
      <c r="AT97" s="17">
        <f t="shared" si="145"/>
        <v>18.099319496039051</v>
      </c>
      <c r="AU97" s="17">
        <f t="shared" si="146"/>
        <v>8.1795444704112352</v>
      </c>
      <c r="AV97" s="17">
        <f t="shared" si="147"/>
        <v>8.1795444704112352</v>
      </c>
      <c r="AW97" s="17">
        <f t="shared" si="148"/>
        <v>18.099319496039051</v>
      </c>
      <c r="AX97" s="14">
        <f t="shared" si="149"/>
        <v>1.0443994457809724E-2</v>
      </c>
      <c r="AY97" s="14">
        <f t="shared" si="150"/>
        <v>9.6113717909320183E-3</v>
      </c>
      <c r="AZ97" s="67">
        <f t="shared" si="151"/>
        <v>1.5205582587283922E-3</v>
      </c>
      <c r="BA97" s="21">
        <f t="shared" si="152"/>
        <v>0</v>
      </c>
      <c r="BB97" s="66">
        <v>1452</v>
      </c>
      <c r="BC97" s="15">
        <f t="shared" si="153"/>
        <v>1245.3836751270628</v>
      </c>
      <c r="BD97" s="19">
        <f t="shared" si="154"/>
        <v>-206.61632487293718</v>
      </c>
      <c r="BE97" s="53">
        <f t="shared" si="155"/>
        <v>0</v>
      </c>
      <c r="BF97" s="61">
        <f t="shared" si="156"/>
        <v>0</v>
      </c>
      <c r="BG97" s="62">
        <f t="shared" si="157"/>
        <v>0</v>
      </c>
      <c r="BH97" s="63">
        <f t="shared" si="158"/>
        <v>52.444681279271173</v>
      </c>
      <c r="BI97" s="46">
        <f t="shared" si="159"/>
        <v>0</v>
      </c>
      <c r="BJ97" s="64">
        <f t="shared" si="160"/>
        <v>1.1659057598067974</v>
      </c>
      <c r="BK97" s="66">
        <v>156</v>
      </c>
      <c r="BL97" s="66">
        <v>2022</v>
      </c>
      <c r="BM97" s="66">
        <v>52</v>
      </c>
      <c r="BN97" s="10">
        <f t="shared" si="161"/>
        <v>2230</v>
      </c>
      <c r="BO97" s="15">
        <f t="shared" si="162"/>
        <v>1705.1726921728311</v>
      </c>
      <c r="BP97" s="9">
        <f t="shared" si="163"/>
        <v>-524.82730782716885</v>
      </c>
      <c r="BQ97" s="53">
        <f t="shared" si="164"/>
        <v>0</v>
      </c>
      <c r="BR97" s="7">
        <f t="shared" si="165"/>
        <v>0</v>
      </c>
      <c r="BS97" s="62">
        <f t="shared" si="166"/>
        <v>0</v>
      </c>
      <c r="BT97" s="48">
        <f t="shared" si="167"/>
        <v>52.444681279271173</v>
      </c>
      <c r="BU97" s="46">
        <f t="shared" si="168"/>
        <v>0</v>
      </c>
      <c r="BV97" s="64">
        <f t="shared" si="169"/>
        <v>1.3077854285587949</v>
      </c>
      <c r="BW97" s="16">
        <f t="shared" si="170"/>
        <v>3682</v>
      </c>
      <c r="BX97" s="69">
        <f t="shared" si="171"/>
        <v>2965.8288544505622</v>
      </c>
      <c r="BY97" s="66">
        <v>0</v>
      </c>
      <c r="BZ97" s="15">
        <f t="shared" si="172"/>
        <v>15.27248715066797</v>
      </c>
      <c r="CA97" s="37">
        <f t="shared" si="173"/>
        <v>15.27248715066797</v>
      </c>
      <c r="CB97" s="54">
        <f t="shared" si="174"/>
        <v>15.27248715066797</v>
      </c>
      <c r="CC97" s="26">
        <f t="shared" si="175"/>
        <v>4.7577841590866008E-3</v>
      </c>
      <c r="CD97" s="47">
        <f t="shared" si="176"/>
        <v>15.272487150667969</v>
      </c>
      <c r="CE97" s="48">
        <f t="shared" si="177"/>
        <v>50.92962045462474</v>
      </c>
      <c r="CF97" s="65">
        <f t="shared" si="178"/>
        <v>0.2998743563045958</v>
      </c>
      <c r="CG97" t="s">
        <v>222</v>
      </c>
      <c r="CH97" s="66">
        <v>0</v>
      </c>
      <c r="CI97" s="15">
        <f t="shared" si="179"/>
        <v>14.145753480950233</v>
      </c>
      <c r="CJ97" s="37">
        <f t="shared" si="180"/>
        <v>14.145753480950233</v>
      </c>
      <c r="CK97" s="54">
        <f t="shared" si="181"/>
        <v>14.145753480950233</v>
      </c>
      <c r="CL97" s="26">
        <f t="shared" si="182"/>
        <v>2.2009885609071468E-3</v>
      </c>
      <c r="CM97" s="47">
        <f t="shared" si="183"/>
        <v>14.145753480950232</v>
      </c>
      <c r="CN97" s="48">
        <f t="shared" si="184"/>
        <v>50.92962045462474</v>
      </c>
      <c r="CO97" s="65">
        <f t="shared" si="185"/>
        <v>0.27775100922955542</v>
      </c>
      <c r="CP97" s="70">
        <f t="shared" si="186"/>
        <v>0</v>
      </c>
      <c r="CQ97" s="1">
        <f t="shared" si="187"/>
        <v>3682</v>
      </c>
    </row>
    <row r="98" spans="1:95" x14ac:dyDescent="0.2">
      <c r="A98" s="30" t="s">
        <v>192</v>
      </c>
      <c r="B98">
        <v>1</v>
      </c>
      <c r="C98">
        <v>1</v>
      </c>
      <c r="D98">
        <v>0.46753246753246702</v>
      </c>
      <c r="E98">
        <v>0.53246753246753198</v>
      </c>
      <c r="F98">
        <v>0.46341463414634099</v>
      </c>
      <c r="G98">
        <v>0.46341463414634099</v>
      </c>
      <c r="H98">
        <v>0.46811397557666201</v>
      </c>
      <c r="I98">
        <v>0.17774762550881901</v>
      </c>
      <c r="J98">
        <v>0.28845475836991302</v>
      </c>
      <c r="K98">
        <v>0.36561476490667699</v>
      </c>
      <c r="L98">
        <v>0.222876377250741</v>
      </c>
      <c r="M98">
        <v>-0.95321252531436296</v>
      </c>
      <c r="N98" s="21">
        <v>0</v>
      </c>
      <c r="O98">
        <v>1.0136982614708001</v>
      </c>
      <c r="P98">
        <v>0.97642595428943002</v>
      </c>
      <c r="Q98">
        <v>1.0091498474010001</v>
      </c>
      <c r="R98">
        <v>0.98277351643426702</v>
      </c>
      <c r="S98">
        <v>23.0100002288818</v>
      </c>
      <c r="T98" s="27">
        <f t="shared" si="126"/>
        <v>0.97642595428943002</v>
      </c>
      <c r="U98" s="27">
        <f t="shared" si="127"/>
        <v>1.0091498474010001</v>
      </c>
      <c r="V98" s="39">
        <f t="shared" si="128"/>
        <v>22.467561431685915</v>
      </c>
      <c r="W98" s="38">
        <f t="shared" si="129"/>
        <v>23.220538219673045</v>
      </c>
      <c r="X98" s="44">
        <f t="shared" si="130"/>
        <v>1.0100673480111964</v>
      </c>
      <c r="Y98" s="44">
        <f t="shared" si="131"/>
        <v>0.38489898002674572</v>
      </c>
      <c r="Z98" s="22">
        <f t="shared" si="132"/>
        <v>1</v>
      </c>
      <c r="AA98" s="22">
        <f t="shared" si="133"/>
        <v>1</v>
      </c>
      <c r="AB98" s="22">
        <f t="shared" si="134"/>
        <v>1</v>
      </c>
      <c r="AC98" s="22">
        <v>1</v>
      </c>
      <c r="AD98" s="22">
        <v>1</v>
      </c>
      <c r="AE98" s="22">
        <v>1</v>
      </c>
      <c r="AF98" s="22">
        <f t="shared" si="135"/>
        <v>-0.10573411347504191</v>
      </c>
      <c r="AG98" s="22">
        <f t="shared" si="136"/>
        <v>0.97680415159684475</v>
      </c>
      <c r="AH98" s="22">
        <f t="shared" si="137"/>
        <v>0.222876377250741</v>
      </c>
      <c r="AI98" s="22">
        <f t="shared" si="138"/>
        <v>1.328610490725783</v>
      </c>
      <c r="AJ98" s="22">
        <f t="shared" si="139"/>
        <v>-2.6288582302280261</v>
      </c>
      <c r="AK98" s="22">
        <f t="shared" si="140"/>
        <v>1.3004365594014071</v>
      </c>
      <c r="AL98" s="22">
        <f t="shared" si="141"/>
        <v>-0.95321252531436296</v>
      </c>
      <c r="AM98" s="22">
        <f t="shared" si="142"/>
        <v>2.6756457049136633</v>
      </c>
      <c r="AN98" s="46">
        <v>1</v>
      </c>
      <c r="AO98" s="46">
        <v>1</v>
      </c>
      <c r="AP98" s="51">
        <v>1</v>
      </c>
      <c r="AQ98" s="21">
        <v>1</v>
      </c>
      <c r="AR98" s="17">
        <f t="shared" si="143"/>
        <v>3.115951643683605</v>
      </c>
      <c r="AS98" s="17">
        <f t="shared" si="144"/>
        <v>3.115951643683605</v>
      </c>
      <c r="AT98" s="17">
        <f t="shared" si="145"/>
        <v>51.25242556186609</v>
      </c>
      <c r="AU98" s="17">
        <f t="shared" si="146"/>
        <v>3.115951643683605</v>
      </c>
      <c r="AV98" s="17">
        <f t="shared" si="147"/>
        <v>3.115951643683605</v>
      </c>
      <c r="AW98" s="17">
        <f t="shared" si="148"/>
        <v>51.25242556186609</v>
      </c>
      <c r="AX98" s="14">
        <f t="shared" si="149"/>
        <v>3.978581180792644E-3</v>
      </c>
      <c r="AY98" s="14">
        <f t="shared" si="150"/>
        <v>3.6613982402498215E-3</v>
      </c>
      <c r="AZ98" s="67">
        <f t="shared" si="151"/>
        <v>4.3058137619490467E-3</v>
      </c>
      <c r="BA98" s="21">
        <f t="shared" si="152"/>
        <v>0</v>
      </c>
      <c r="BB98" s="66">
        <v>460</v>
      </c>
      <c r="BC98" s="15">
        <f t="shared" si="153"/>
        <v>474.42193432243806</v>
      </c>
      <c r="BD98" s="19">
        <f t="shared" si="154"/>
        <v>14.421934322438062</v>
      </c>
      <c r="BE98" s="53">
        <f t="shared" si="155"/>
        <v>14.421934322438062</v>
      </c>
      <c r="BF98" s="61">
        <f t="shared" si="156"/>
        <v>7.1634510719945598E-4</v>
      </c>
      <c r="BG98" s="62">
        <f t="shared" si="157"/>
        <v>0.97064762025525597</v>
      </c>
      <c r="BH98" s="63">
        <f t="shared" si="158"/>
        <v>22.467561431685915</v>
      </c>
      <c r="BI98" s="46">
        <f t="shared" si="159"/>
        <v>4.3202179426840487E-2</v>
      </c>
      <c r="BJ98" s="64">
        <f t="shared" si="160"/>
        <v>0.96960103806533471</v>
      </c>
      <c r="BK98" s="66">
        <v>0</v>
      </c>
      <c r="BL98" s="66">
        <v>1150</v>
      </c>
      <c r="BM98" s="66">
        <v>0</v>
      </c>
      <c r="BN98" s="10">
        <f t="shared" si="161"/>
        <v>1150</v>
      </c>
      <c r="BO98" s="15">
        <f t="shared" si="162"/>
        <v>649.57598459920132</v>
      </c>
      <c r="BP98" s="9">
        <f t="shared" si="163"/>
        <v>-500.42401540079868</v>
      </c>
      <c r="BQ98" s="53">
        <f t="shared" si="164"/>
        <v>0</v>
      </c>
      <c r="BR98" s="7">
        <f t="shared" si="165"/>
        <v>0</v>
      </c>
      <c r="BS98" s="62">
        <f t="shared" si="166"/>
        <v>0</v>
      </c>
      <c r="BT98" s="48">
        <f t="shared" si="167"/>
        <v>23.220538219673045</v>
      </c>
      <c r="BU98" s="46">
        <f t="shared" si="168"/>
        <v>0</v>
      </c>
      <c r="BV98" s="64">
        <f t="shared" si="169"/>
        <v>1.7703856473535859</v>
      </c>
      <c r="BW98" s="16">
        <f t="shared" si="170"/>
        <v>1610</v>
      </c>
      <c r="BX98" s="69">
        <f t="shared" si="171"/>
        <v>1167.2455123466557</v>
      </c>
      <c r="BY98" s="66">
        <v>0</v>
      </c>
      <c r="BZ98" s="15">
        <f t="shared" si="172"/>
        <v>43.247593425016227</v>
      </c>
      <c r="CA98" s="37">
        <f t="shared" si="173"/>
        <v>43.247593425016227</v>
      </c>
      <c r="CB98" s="54">
        <f t="shared" si="174"/>
        <v>43.247593425016227</v>
      </c>
      <c r="CC98" s="26">
        <f t="shared" si="175"/>
        <v>1.347277053738825E-2</v>
      </c>
      <c r="CD98" s="47">
        <f t="shared" si="176"/>
        <v>43.247593425016227</v>
      </c>
      <c r="CE98" s="48">
        <f t="shared" si="177"/>
        <v>22.467561431685915</v>
      </c>
      <c r="CF98" s="65">
        <f t="shared" si="178"/>
        <v>1.9248904050630218</v>
      </c>
      <c r="CG98" t="s">
        <v>222</v>
      </c>
      <c r="CH98" s="66">
        <v>0</v>
      </c>
      <c r="CI98" s="15">
        <f t="shared" si="179"/>
        <v>40.056985427411981</v>
      </c>
      <c r="CJ98" s="37">
        <f t="shared" si="180"/>
        <v>40.056985427411981</v>
      </c>
      <c r="CK98" s="54">
        <f t="shared" si="181"/>
        <v>40.056985427411981</v>
      </c>
      <c r="CL98" s="26">
        <f t="shared" si="182"/>
        <v>6.2326101489671671E-3</v>
      </c>
      <c r="CM98" s="47">
        <f t="shared" si="183"/>
        <v>40.056985427411981</v>
      </c>
      <c r="CN98" s="48">
        <f t="shared" si="184"/>
        <v>22.467561431685915</v>
      </c>
      <c r="CO98" s="65">
        <f t="shared" si="185"/>
        <v>1.7828808680108812</v>
      </c>
      <c r="CP98" s="70">
        <f t="shared" si="186"/>
        <v>0</v>
      </c>
      <c r="CQ98" s="1">
        <f t="shared" si="187"/>
        <v>1610</v>
      </c>
    </row>
    <row r="99" spans="1:95" x14ac:dyDescent="0.2">
      <c r="A99" s="30" t="s">
        <v>210</v>
      </c>
      <c r="B99">
        <v>1</v>
      </c>
      <c r="C99">
        <v>1</v>
      </c>
      <c r="D99">
        <v>0.56092688773471799</v>
      </c>
      <c r="E99">
        <v>0.43907311226528101</v>
      </c>
      <c r="F99">
        <v>0.63567739372268495</v>
      </c>
      <c r="G99">
        <v>0.63567739372268495</v>
      </c>
      <c r="H99">
        <v>0.15336397826995399</v>
      </c>
      <c r="I99">
        <v>0.470956957793564</v>
      </c>
      <c r="J99">
        <v>0.26875236304288702</v>
      </c>
      <c r="K99">
        <v>0.41332771706711802</v>
      </c>
      <c r="L99">
        <v>0.49650167913971099</v>
      </c>
      <c r="M99">
        <v>0.71353634191523596</v>
      </c>
      <c r="N99" s="21">
        <v>0</v>
      </c>
      <c r="O99">
        <v>1.00350466938307</v>
      </c>
      <c r="P99">
        <v>0.99657534582124097</v>
      </c>
      <c r="Q99">
        <v>1.00118343078398</v>
      </c>
      <c r="R99">
        <v>0.99380155254271596</v>
      </c>
      <c r="S99">
        <v>2.3499999046325599</v>
      </c>
      <c r="T99" s="27">
        <f t="shared" si="126"/>
        <v>0.99657534582124097</v>
      </c>
      <c r="U99" s="27">
        <f t="shared" si="127"/>
        <v>1.00118343078398</v>
      </c>
      <c r="V99" s="39">
        <f t="shared" si="128"/>
        <v>2.3419519676390768</v>
      </c>
      <c r="W99" s="38">
        <f t="shared" si="129"/>
        <v>2.3527809668620523</v>
      </c>
      <c r="X99" s="44">
        <f t="shared" si="130"/>
        <v>0.96180842279108192</v>
      </c>
      <c r="Y99" s="44">
        <f t="shared" si="131"/>
        <v>0.44838324162194443</v>
      </c>
      <c r="Z99" s="22">
        <f t="shared" si="132"/>
        <v>1</v>
      </c>
      <c r="AA99" s="22">
        <f t="shared" si="133"/>
        <v>1</v>
      </c>
      <c r="AB99" s="22">
        <f t="shared" si="134"/>
        <v>1</v>
      </c>
      <c r="AC99" s="22">
        <v>1</v>
      </c>
      <c r="AD99" s="22">
        <v>1</v>
      </c>
      <c r="AE99" s="22">
        <v>1</v>
      </c>
      <c r="AF99" s="22">
        <f t="shared" si="135"/>
        <v>-0.10573411347504191</v>
      </c>
      <c r="AG99" s="22">
        <f t="shared" si="136"/>
        <v>0.97680415159684475</v>
      </c>
      <c r="AH99" s="22">
        <f t="shared" si="137"/>
        <v>0.49650167913971099</v>
      </c>
      <c r="AI99" s="22">
        <f t="shared" si="138"/>
        <v>1.6022357926147528</v>
      </c>
      <c r="AJ99" s="22">
        <f t="shared" si="139"/>
        <v>-2.6288582302280261</v>
      </c>
      <c r="AK99" s="22">
        <f t="shared" si="140"/>
        <v>1.3004365594014071</v>
      </c>
      <c r="AL99" s="22">
        <f t="shared" si="141"/>
        <v>0.71353634191523596</v>
      </c>
      <c r="AM99" s="22">
        <f t="shared" si="142"/>
        <v>4.3423945721432622</v>
      </c>
      <c r="AN99" s="46">
        <v>0</v>
      </c>
      <c r="AO99" s="49">
        <v>0</v>
      </c>
      <c r="AP99" s="51">
        <v>0.5</v>
      </c>
      <c r="AQ99" s="50">
        <v>1</v>
      </c>
      <c r="AR99" s="17">
        <f t="shared" si="143"/>
        <v>0</v>
      </c>
      <c r="AS99" s="17">
        <f t="shared" si="144"/>
        <v>0</v>
      </c>
      <c r="AT99" s="17">
        <f t="shared" si="145"/>
        <v>177.78173361039228</v>
      </c>
      <c r="AU99" s="17">
        <f t="shared" si="146"/>
        <v>0</v>
      </c>
      <c r="AV99" s="17">
        <f t="shared" si="147"/>
        <v>0</v>
      </c>
      <c r="AW99" s="17">
        <f t="shared" si="148"/>
        <v>177.78173361039228</v>
      </c>
      <c r="AX99" s="14">
        <f t="shared" si="149"/>
        <v>0</v>
      </c>
      <c r="AY99" s="14">
        <f t="shared" si="150"/>
        <v>0</v>
      </c>
      <c r="AZ99" s="67">
        <f t="shared" si="151"/>
        <v>1.493578161054579E-2</v>
      </c>
      <c r="BA99" s="21">
        <f t="shared" si="152"/>
        <v>0</v>
      </c>
      <c r="BB99" s="66">
        <v>0</v>
      </c>
      <c r="BC99" s="15">
        <f t="shared" si="153"/>
        <v>0</v>
      </c>
      <c r="BD99" s="19">
        <f t="shared" si="154"/>
        <v>0</v>
      </c>
      <c r="BE99" s="53">
        <f t="shared" si="155"/>
        <v>0</v>
      </c>
      <c r="BF99" s="61">
        <f t="shared" si="156"/>
        <v>0</v>
      </c>
      <c r="BG99" s="62">
        <f t="shared" si="157"/>
        <v>0</v>
      </c>
      <c r="BH99" s="63">
        <f t="shared" si="158"/>
        <v>2.3527809668620523</v>
      </c>
      <c r="BI99" s="46">
        <f t="shared" si="159"/>
        <v>0</v>
      </c>
      <c r="BJ99" s="64" t="e">
        <f t="shared" si="160"/>
        <v>#DIV/0!</v>
      </c>
      <c r="BK99" s="66">
        <v>0</v>
      </c>
      <c r="BL99" s="66">
        <v>0</v>
      </c>
      <c r="BM99" s="66">
        <v>0</v>
      </c>
      <c r="BN99" s="10">
        <f t="shared" si="161"/>
        <v>0</v>
      </c>
      <c r="BO99" s="15">
        <f t="shared" si="162"/>
        <v>0</v>
      </c>
      <c r="BP99" s="9">
        <f t="shared" si="163"/>
        <v>0</v>
      </c>
      <c r="BQ99" s="53">
        <f t="shared" si="164"/>
        <v>0</v>
      </c>
      <c r="BR99" s="7">
        <f t="shared" si="165"/>
        <v>0</v>
      </c>
      <c r="BS99" s="62">
        <f t="shared" si="166"/>
        <v>0</v>
      </c>
      <c r="BT99" s="48">
        <f t="shared" si="167"/>
        <v>2.3527809668620523</v>
      </c>
      <c r="BU99" s="46">
        <f t="shared" si="168"/>
        <v>0</v>
      </c>
      <c r="BV99" s="64" t="e">
        <f t="shared" si="169"/>
        <v>#DIV/0!</v>
      </c>
      <c r="BW99" s="16">
        <f t="shared" si="170"/>
        <v>162</v>
      </c>
      <c r="BX99" s="69">
        <f t="shared" si="171"/>
        <v>150.0149904963219</v>
      </c>
      <c r="BY99" s="66">
        <v>162</v>
      </c>
      <c r="BZ99" s="15">
        <f t="shared" si="172"/>
        <v>150.0149904963219</v>
      </c>
      <c r="CA99" s="37">
        <f t="shared" si="173"/>
        <v>-11.9850095036781</v>
      </c>
      <c r="CB99" s="54">
        <f t="shared" si="174"/>
        <v>-11.9850095036781</v>
      </c>
      <c r="CC99" s="26">
        <f t="shared" si="175"/>
        <v>-3.7336478204604722E-3</v>
      </c>
      <c r="CD99" s="47">
        <f t="shared" si="176"/>
        <v>-11.9850095036781</v>
      </c>
      <c r="CE99" s="48">
        <f t="shared" si="177"/>
        <v>2.3527809668620523</v>
      </c>
      <c r="CF99" s="65">
        <f t="shared" si="178"/>
        <v>-5.0939758832131021</v>
      </c>
      <c r="CG99" t="s">
        <v>222</v>
      </c>
      <c r="CH99" s="66">
        <v>0</v>
      </c>
      <c r="CI99" s="15">
        <f t="shared" si="179"/>
        <v>138.94757632290748</v>
      </c>
      <c r="CJ99" s="37">
        <f t="shared" si="180"/>
        <v>138.94757632290748</v>
      </c>
      <c r="CK99" s="54">
        <f t="shared" si="181"/>
        <v>138.94757632290748</v>
      </c>
      <c r="CL99" s="26">
        <f t="shared" si="182"/>
        <v>2.1619352158535471E-2</v>
      </c>
      <c r="CM99" s="47">
        <f t="shared" si="183"/>
        <v>138.94757632290748</v>
      </c>
      <c r="CN99" s="48">
        <f t="shared" si="184"/>
        <v>2.3527809668620523</v>
      </c>
      <c r="CO99" s="65">
        <f t="shared" si="185"/>
        <v>59.056741056616268</v>
      </c>
      <c r="CP99" s="70">
        <f t="shared" si="186"/>
        <v>0</v>
      </c>
      <c r="CQ99" s="1">
        <f t="shared" si="187"/>
        <v>324</v>
      </c>
    </row>
    <row r="100" spans="1:95" x14ac:dyDescent="0.2">
      <c r="A100" s="30" t="s">
        <v>261</v>
      </c>
      <c r="B100">
        <v>0</v>
      </c>
      <c r="C100">
        <v>0</v>
      </c>
      <c r="D100">
        <v>0.42651296829971103</v>
      </c>
      <c r="E100">
        <v>0.57348703170028803</v>
      </c>
      <c r="F100">
        <v>0.20314389359129301</v>
      </c>
      <c r="G100">
        <v>0.20314389359129301</v>
      </c>
      <c r="H100">
        <v>0.107814458838278</v>
      </c>
      <c r="I100">
        <v>0.26493940660259002</v>
      </c>
      <c r="J100">
        <v>0.16900975932706599</v>
      </c>
      <c r="K100">
        <v>0.18529247303824201</v>
      </c>
      <c r="L100">
        <v>1.1999990847978399</v>
      </c>
      <c r="M100">
        <v>0.930428994384633</v>
      </c>
      <c r="N100" s="21">
        <v>0</v>
      </c>
      <c r="O100">
        <v>1.0283464582450199</v>
      </c>
      <c r="P100">
        <v>0.95911076425901498</v>
      </c>
      <c r="Q100">
        <v>1.0107265420874001</v>
      </c>
      <c r="R100">
        <v>0.99267242057038496</v>
      </c>
      <c r="S100">
        <v>0.94029998779296797</v>
      </c>
      <c r="T100" s="27">
        <f t="shared" si="126"/>
        <v>0.99267242057038496</v>
      </c>
      <c r="U100" s="27">
        <f t="shared" si="127"/>
        <v>1.0107265420874001</v>
      </c>
      <c r="V100" s="39">
        <f t="shared" si="128"/>
        <v>0.93340986494474898</v>
      </c>
      <c r="W100" s="38">
        <f t="shared" si="129"/>
        <v>0.95038615518681102</v>
      </c>
      <c r="X100" s="44">
        <f t="shared" si="130"/>
        <v>1.0312630141093773</v>
      </c>
      <c r="Y100" s="44">
        <f t="shared" si="131"/>
        <v>0.22283669332692474</v>
      </c>
      <c r="Z100" s="22">
        <f t="shared" si="132"/>
        <v>1</v>
      </c>
      <c r="AA100" s="22">
        <f t="shared" si="133"/>
        <v>1</v>
      </c>
      <c r="AB100" s="22">
        <f t="shared" si="134"/>
        <v>1</v>
      </c>
      <c r="AC100" s="22">
        <v>1</v>
      </c>
      <c r="AD100" s="22">
        <v>1</v>
      </c>
      <c r="AE100" s="22">
        <v>1</v>
      </c>
      <c r="AF100" s="22">
        <f t="shared" si="135"/>
        <v>-0.10573411347504191</v>
      </c>
      <c r="AG100" s="22">
        <f t="shared" si="136"/>
        <v>0.97680415159684475</v>
      </c>
      <c r="AH100" s="22">
        <f t="shared" si="137"/>
        <v>0.97680415159684475</v>
      </c>
      <c r="AI100" s="22">
        <f t="shared" si="138"/>
        <v>2.0825382650718867</v>
      </c>
      <c r="AJ100" s="22">
        <f t="shared" si="139"/>
        <v>-2.6288582302280261</v>
      </c>
      <c r="AK100" s="22">
        <f t="shared" si="140"/>
        <v>1.3004365594014071</v>
      </c>
      <c r="AL100" s="22">
        <f t="shared" si="141"/>
        <v>0.930428994384633</v>
      </c>
      <c r="AM100" s="22">
        <f t="shared" si="142"/>
        <v>4.5592872246126586</v>
      </c>
      <c r="AN100" s="46">
        <v>0</v>
      </c>
      <c r="AO100" s="49">
        <v>0</v>
      </c>
      <c r="AP100" s="51">
        <v>0.5</v>
      </c>
      <c r="AQ100" s="50">
        <v>1</v>
      </c>
      <c r="AR100" s="17">
        <f t="shared" si="143"/>
        <v>0</v>
      </c>
      <c r="AS100" s="17">
        <f t="shared" si="144"/>
        <v>0</v>
      </c>
      <c r="AT100" s="17">
        <f t="shared" si="145"/>
        <v>216.05176313258193</v>
      </c>
      <c r="AU100" s="17">
        <f t="shared" si="146"/>
        <v>0</v>
      </c>
      <c r="AV100" s="17">
        <f t="shared" si="147"/>
        <v>0</v>
      </c>
      <c r="AW100" s="17">
        <f t="shared" si="148"/>
        <v>216.05176313258193</v>
      </c>
      <c r="AX100" s="14">
        <f t="shared" si="149"/>
        <v>0</v>
      </c>
      <c r="AY100" s="14">
        <f t="shared" si="150"/>
        <v>0</v>
      </c>
      <c r="AZ100" s="67">
        <f t="shared" si="151"/>
        <v>1.8150919586560847E-2</v>
      </c>
      <c r="BA100" s="21">
        <f t="shared" si="152"/>
        <v>0</v>
      </c>
      <c r="BB100" s="66">
        <v>0</v>
      </c>
      <c r="BC100" s="15">
        <f t="shared" si="153"/>
        <v>0</v>
      </c>
      <c r="BD100" s="19">
        <f t="shared" si="154"/>
        <v>0</v>
      </c>
      <c r="BE100" s="53">
        <f t="shared" si="155"/>
        <v>0</v>
      </c>
      <c r="BF100" s="61">
        <f t="shared" si="156"/>
        <v>0</v>
      </c>
      <c r="BG100" s="62">
        <f t="shared" si="157"/>
        <v>0</v>
      </c>
      <c r="BH100" s="63">
        <f t="shared" si="158"/>
        <v>0.95038615518681102</v>
      </c>
      <c r="BI100" s="46">
        <f t="shared" si="159"/>
        <v>0</v>
      </c>
      <c r="BJ100" s="64" t="e">
        <f t="shared" si="160"/>
        <v>#DIV/0!</v>
      </c>
      <c r="BK100" s="66">
        <v>0</v>
      </c>
      <c r="BL100" s="66">
        <v>0</v>
      </c>
      <c r="BM100" s="66">
        <v>0</v>
      </c>
      <c r="BN100" s="10">
        <f t="shared" si="161"/>
        <v>0</v>
      </c>
      <c r="BO100" s="15">
        <f t="shared" si="162"/>
        <v>0</v>
      </c>
      <c r="BP100" s="9">
        <f t="shared" si="163"/>
        <v>0</v>
      </c>
      <c r="BQ100" s="53">
        <f t="shared" si="164"/>
        <v>0</v>
      </c>
      <c r="BR100" s="7">
        <f t="shared" si="165"/>
        <v>0</v>
      </c>
      <c r="BS100" s="62">
        <f t="shared" si="166"/>
        <v>0</v>
      </c>
      <c r="BT100" s="48">
        <f t="shared" si="167"/>
        <v>0.95038615518681102</v>
      </c>
      <c r="BU100" s="46">
        <f t="shared" si="168"/>
        <v>0</v>
      </c>
      <c r="BV100" s="64" t="e">
        <f t="shared" si="169"/>
        <v>#DIV/0!</v>
      </c>
      <c r="BW100" s="16">
        <f t="shared" si="170"/>
        <v>89</v>
      </c>
      <c r="BX100" s="69">
        <f t="shared" si="171"/>
        <v>182.30783632741714</v>
      </c>
      <c r="BY100" s="66">
        <v>89</v>
      </c>
      <c r="BZ100" s="15">
        <f t="shared" si="172"/>
        <v>182.30783632741714</v>
      </c>
      <c r="CA100" s="37">
        <f t="shared" si="173"/>
        <v>93.307836327417135</v>
      </c>
      <c r="CB100" s="54">
        <f t="shared" si="174"/>
        <v>93.307836327417135</v>
      </c>
      <c r="CC100" s="26">
        <f t="shared" si="175"/>
        <v>2.9067861784242137E-2</v>
      </c>
      <c r="CD100" s="47">
        <f t="shared" si="176"/>
        <v>93.307836327417135</v>
      </c>
      <c r="CE100" s="48">
        <f t="shared" si="177"/>
        <v>0.93340986494474898</v>
      </c>
      <c r="CF100" s="65">
        <f t="shared" si="178"/>
        <v>99.964484876041325</v>
      </c>
      <c r="CG100" t="s">
        <v>222</v>
      </c>
      <c r="CH100" s="66">
        <v>0</v>
      </c>
      <c r="CI100" s="15">
        <f t="shared" si="179"/>
        <v>168.85800491377555</v>
      </c>
      <c r="CJ100" s="37">
        <f t="shared" si="180"/>
        <v>168.85800491377555</v>
      </c>
      <c r="CK100" s="54">
        <f t="shared" si="181"/>
        <v>168.85800491377555</v>
      </c>
      <c r="CL100" s="26">
        <f t="shared" si="182"/>
        <v>2.6273223107791434E-2</v>
      </c>
      <c r="CM100" s="47">
        <f t="shared" si="183"/>
        <v>168.85800491377555</v>
      </c>
      <c r="CN100" s="48">
        <f t="shared" si="184"/>
        <v>0.93340986494474898</v>
      </c>
      <c r="CO100" s="65">
        <f t="shared" si="185"/>
        <v>180.90445714731192</v>
      </c>
      <c r="CP100" s="70">
        <f t="shared" si="186"/>
        <v>0</v>
      </c>
      <c r="CQ100" s="1">
        <f t="shared" si="187"/>
        <v>178</v>
      </c>
    </row>
    <row r="101" spans="1:95" x14ac:dyDescent="0.2">
      <c r="A101" s="24" t="s">
        <v>193</v>
      </c>
      <c r="B101">
        <v>0</v>
      </c>
      <c r="C101">
        <v>0</v>
      </c>
      <c r="D101">
        <v>5.6573705179282799E-2</v>
      </c>
      <c r="E101">
        <v>0.94342629482071705</v>
      </c>
      <c r="F101">
        <v>8.5106382978723402E-2</v>
      </c>
      <c r="G101">
        <v>8.5106382978723402E-2</v>
      </c>
      <c r="H101">
        <v>0.15895196506550199</v>
      </c>
      <c r="I101">
        <v>2.40174672489082E-2</v>
      </c>
      <c r="J101">
        <v>6.1786921068380699E-2</v>
      </c>
      <c r="K101">
        <v>7.2515249206782401E-2</v>
      </c>
      <c r="L101">
        <v>0.63666293565999799</v>
      </c>
      <c r="M101">
        <v>-1.1308706922768199</v>
      </c>
      <c r="N101" s="21">
        <v>0</v>
      </c>
      <c r="O101">
        <v>1.00198431676664</v>
      </c>
      <c r="P101">
        <v>0.966164624977224</v>
      </c>
      <c r="Q101">
        <v>1.0161675272997599</v>
      </c>
      <c r="R101">
        <v>0.976712803807258</v>
      </c>
      <c r="S101">
        <v>45.840000152587798</v>
      </c>
      <c r="T101" s="27">
        <f t="shared" si="126"/>
        <v>0.976712803807258</v>
      </c>
      <c r="U101" s="27">
        <f t="shared" si="127"/>
        <v>1.0161675272997599</v>
      </c>
      <c r="V101" s="39">
        <f t="shared" si="128"/>
        <v>44.772515075559163</v>
      </c>
      <c r="W101" s="38">
        <f t="shared" si="129"/>
        <v>46.58111960647576</v>
      </c>
      <c r="X101" s="44">
        <f t="shared" si="130"/>
        <v>1.2224186655524887</v>
      </c>
      <c r="Y101" s="44">
        <f t="shared" si="131"/>
        <v>7.7722581960900414E-2</v>
      </c>
      <c r="Z101" s="22">
        <f t="shared" si="132"/>
        <v>1</v>
      </c>
      <c r="AA101" s="22">
        <f t="shared" si="133"/>
        <v>1</v>
      </c>
      <c r="AB101" s="22">
        <f t="shared" si="134"/>
        <v>1</v>
      </c>
      <c r="AC101" s="22">
        <v>1</v>
      </c>
      <c r="AD101" s="22">
        <v>1</v>
      </c>
      <c r="AE101" s="22">
        <v>1</v>
      </c>
      <c r="AF101" s="22">
        <f t="shared" si="135"/>
        <v>-0.10573411347504191</v>
      </c>
      <c r="AG101" s="22">
        <f t="shared" si="136"/>
        <v>0.97680415159684475</v>
      </c>
      <c r="AH101" s="22">
        <f t="shared" si="137"/>
        <v>0.63666293565999799</v>
      </c>
      <c r="AI101" s="22">
        <f t="shared" si="138"/>
        <v>1.74239704913504</v>
      </c>
      <c r="AJ101" s="22">
        <f t="shared" si="139"/>
        <v>-2.6288582302280261</v>
      </c>
      <c r="AK101" s="22">
        <f t="shared" si="140"/>
        <v>1.3004365594014071</v>
      </c>
      <c r="AL101" s="22">
        <f t="shared" si="141"/>
        <v>-1.1308706922768199</v>
      </c>
      <c r="AM101" s="22">
        <f t="shared" si="142"/>
        <v>2.4979875379512064</v>
      </c>
      <c r="AN101" s="46">
        <v>1</v>
      </c>
      <c r="AO101" s="46">
        <v>1</v>
      </c>
      <c r="AP101" s="51">
        <v>1</v>
      </c>
      <c r="AQ101" s="21">
        <v>1</v>
      </c>
      <c r="AR101" s="17">
        <f t="shared" si="143"/>
        <v>9.2169770820977384</v>
      </c>
      <c r="AS101" s="17">
        <f t="shared" si="144"/>
        <v>9.2169770820977384</v>
      </c>
      <c r="AT101" s="17">
        <f t="shared" si="145"/>
        <v>38.936872915593192</v>
      </c>
      <c r="AU101" s="17">
        <f t="shared" si="146"/>
        <v>9.2169770820977384</v>
      </c>
      <c r="AV101" s="17">
        <f t="shared" si="147"/>
        <v>9.2169770820977384</v>
      </c>
      <c r="AW101" s="17">
        <f t="shared" si="148"/>
        <v>38.936872915593192</v>
      </c>
      <c r="AX101" s="14">
        <f t="shared" si="149"/>
        <v>1.176863307136569E-2</v>
      </c>
      <c r="AY101" s="14">
        <f t="shared" si="150"/>
        <v>1.0830406735362764E-2</v>
      </c>
      <c r="AZ101" s="67">
        <f t="shared" si="151"/>
        <v>3.2711607579400969E-3</v>
      </c>
      <c r="BA101" s="21">
        <f t="shared" si="152"/>
        <v>0</v>
      </c>
      <c r="BB101" s="66">
        <v>1375</v>
      </c>
      <c r="BC101" s="15">
        <f t="shared" si="153"/>
        <v>1403.3388819619304</v>
      </c>
      <c r="BD101" s="19">
        <f t="shared" si="154"/>
        <v>28.338881961930383</v>
      </c>
      <c r="BE101" s="53">
        <f t="shared" si="155"/>
        <v>28.338881961930383</v>
      </c>
      <c r="BF101" s="61">
        <f t="shared" si="156"/>
        <v>1.407607258712014E-3</v>
      </c>
      <c r="BG101" s="62">
        <f t="shared" si="157"/>
        <v>1.9073078355547655</v>
      </c>
      <c r="BH101" s="63">
        <f t="shared" si="158"/>
        <v>44.772515075559163</v>
      </c>
      <c r="BI101" s="46">
        <f t="shared" si="159"/>
        <v>4.2599970815486853E-2</v>
      </c>
      <c r="BJ101" s="64">
        <f t="shared" si="160"/>
        <v>0.97980610219941222</v>
      </c>
      <c r="BK101" s="66">
        <v>1100</v>
      </c>
      <c r="BL101" s="66">
        <v>2246</v>
      </c>
      <c r="BM101" s="66">
        <v>0</v>
      </c>
      <c r="BN101" s="10">
        <f t="shared" si="161"/>
        <v>3346</v>
      </c>
      <c r="BO101" s="15">
        <f t="shared" si="162"/>
        <v>1921.4441197341787</v>
      </c>
      <c r="BP101" s="9">
        <f t="shared" si="163"/>
        <v>-1424.5558802658213</v>
      </c>
      <c r="BQ101" s="53">
        <f t="shared" si="164"/>
        <v>0</v>
      </c>
      <c r="BR101" s="7">
        <f t="shared" si="165"/>
        <v>0</v>
      </c>
      <c r="BS101" s="62">
        <f t="shared" si="166"/>
        <v>0</v>
      </c>
      <c r="BT101" s="48">
        <f t="shared" si="167"/>
        <v>46.58111960647576</v>
      </c>
      <c r="BU101" s="46">
        <f t="shared" si="168"/>
        <v>0</v>
      </c>
      <c r="BV101" s="64">
        <f t="shared" si="169"/>
        <v>1.7413985479124425</v>
      </c>
      <c r="BW101" s="16">
        <f t="shared" si="170"/>
        <v>4721</v>
      </c>
      <c r="BX101" s="69">
        <f t="shared" si="171"/>
        <v>3357.6385403488594</v>
      </c>
      <c r="BY101" s="66">
        <v>0</v>
      </c>
      <c r="BZ101" s="15">
        <f t="shared" si="172"/>
        <v>32.855538652750333</v>
      </c>
      <c r="CA101" s="37">
        <f t="shared" si="173"/>
        <v>32.855538652750333</v>
      </c>
      <c r="CB101" s="54">
        <f t="shared" si="174"/>
        <v>32.855538652750333</v>
      </c>
      <c r="CC101" s="26">
        <f t="shared" si="175"/>
        <v>1.023537029680697E-2</v>
      </c>
      <c r="CD101" s="47">
        <f t="shared" si="176"/>
        <v>32.855538652750333</v>
      </c>
      <c r="CE101" s="48">
        <f t="shared" si="177"/>
        <v>44.772515075559163</v>
      </c>
      <c r="CF101" s="65">
        <f t="shared" si="178"/>
        <v>0.73383276765449834</v>
      </c>
      <c r="CG101" t="s">
        <v>222</v>
      </c>
      <c r="CH101" s="66">
        <v>0</v>
      </c>
      <c r="CI101" s="15">
        <f t="shared" si="179"/>
        <v>30.431608531116723</v>
      </c>
      <c r="CJ101" s="37">
        <f t="shared" si="180"/>
        <v>30.431608531116723</v>
      </c>
      <c r="CK101" s="54">
        <f t="shared" si="181"/>
        <v>30.431608531116723</v>
      </c>
      <c r="CL101" s="26">
        <f t="shared" si="182"/>
        <v>4.7349632069576351E-3</v>
      </c>
      <c r="CM101" s="47">
        <f t="shared" si="183"/>
        <v>30.431608531116719</v>
      </c>
      <c r="CN101" s="48">
        <f t="shared" si="184"/>
        <v>44.772515075559163</v>
      </c>
      <c r="CO101" s="65">
        <f t="shared" si="185"/>
        <v>0.67969397027974887</v>
      </c>
      <c r="CP101" s="70">
        <f t="shared" si="186"/>
        <v>0</v>
      </c>
      <c r="CQ101" s="1">
        <f t="shared" si="187"/>
        <v>4721</v>
      </c>
    </row>
    <row r="102" spans="1:95" x14ac:dyDescent="0.2">
      <c r="A102" s="24" t="s">
        <v>176</v>
      </c>
      <c r="B102">
        <v>1</v>
      </c>
      <c r="C102">
        <v>1</v>
      </c>
      <c r="D102">
        <v>0.65005359056806</v>
      </c>
      <c r="E102">
        <v>0.34994640943194</v>
      </c>
      <c r="F102">
        <v>0.75572112825971205</v>
      </c>
      <c r="G102">
        <v>0.75572112825971205</v>
      </c>
      <c r="H102">
        <v>0.29043280182232301</v>
      </c>
      <c r="I102">
        <v>0.34111617312072801</v>
      </c>
      <c r="J102">
        <v>0.31475597834888203</v>
      </c>
      <c r="K102">
        <v>0.48771686774634598</v>
      </c>
      <c r="L102">
        <v>0.94822953730905202</v>
      </c>
      <c r="M102">
        <v>-1.69054202857743</v>
      </c>
      <c r="N102" s="21">
        <v>0</v>
      </c>
      <c r="O102">
        <v>1.0202222224279101</v>
      </c>
      <c r="P102">
        <v>0.96992669641765505</v>
      </c>
      <c r="Q102">
        <v>1.01777012047002</v>
      </c>
      <c r="R102">
        <v>0.98802939519649602</v>
      </c>
      <c r="S102">
        <v>33.740001678466797</v>
      </c>
      <c r="T102" s="27">
        <f t="shared" ref="T102:T126" si="188">IF(C102,P102,R102)</f>
        <v>0.96992669641765505</v>
      </c>
      <c r="U102" s="27">
        <f t="shared" ref="U102:U126" si="189">IF(D102 = 0,O102,Q102)</f>
        <v>1.01777012047002</v>
      </c>
      <c r="V102" s="39">
        <f t="shared" ref="V102:V126" si="190">S102*T102^(1-N102)</f>
        <v>32.725328365121435</v>
      </c>
      <c r="W102" s="38">
        <f t="shared" ref="W102:W126" si="191">S102*U102^(N102+1)</f>
        <v>34.339565572951827</v>
      </c>
      <c r="X102" s="44">
        <f t="shared" ref="X102:X126" si="192">0.5 * (D102-MAX($D$3:$D$126))/(MIN($D$3:$D$126)-MAX($D$3:$D$126)) + 0.75</f>
        <v>0.91575471982001355</v>
      </c>
      <c r="Y102" s="44">
        <f t="shared" ref="Y102:Y126" si="193">AVERAGE(D102, F102, G102, H102, I102, J102, K102)</f>
        <v>0.51364538116082337</v>
      </c>
      <c r="Z102" s="22">
        <f t="shared" ref="Z102:Z126" si="194">AI102^N102</f>
        <v>1</v>
      </c>
      <c r="AA102" s="22">
        <f t="shared" ref="AA102:AA126" si="195">(Z102+AB102)/2</f>
        <v>1</v>
      </c>
      <c r="AB102" s="22">
        <f t="shared" ref="AB102:AB126" si="196">AM102^N102</f>
        <v>1</v>
      </c>
      <c r="AC102" s="22">
        <v>1</v>
      </c>
      <c r="AD102" s="22">
        <v>1</v>
      </c>
      <c r="AE102" s="22">
        <v>1</v>
      </c>
      <c r="AF102" s="22">
        <f t="shared" ref="AF102:AF126" si="197">PERCENTILE($L$2:$L$126, 0.05)</f>
        <v>-0.10573411347504191</v>
      </c>
      <c r="AG102" s="22">
        <f t="shared" ref="AG102:AG126" si="198">PERCENTILE($L$2:$L$126, 0.95)</f>
        <v>0.97680415159684475</v>
      </c>
      <c r="AH102" s="22">
        <f t="shared" ref="AH102:AH126" si="199">MIN(MAX(L102,AF102), AG102)</f>
        <v>0.94822953730905202</v>
      </c>
      <c r="AI102" s="22">
        <f t="shared" ref="AI102:AI126" si="200">AH102-$AH$127+1</f>
        <v>2.0539636507840937</v>
      </c>
      <c r="AJ102" s="22">
        <f t="shared" ref="AJ102:AJ126" si="201">PERCENTILE($M$2:$M$126, 0.02)</f>
        <v>-2.6288582302280261</v>
      </c>
      <c r="AK102" s="22">
        <f t="shared" ref="AK102:AK126" si="202">PERCENTILE($M$2:$M$126, 0.98)</f>
        <v>1.3004365594014071</v>
      </c>
      <c r="AL102" s="22">
        <f t="shared" ref="AL102:AL126" si="203">MIN(MAX(M102,AJ102), AK102)</f>
        <v>-1.69054202857743</v>
      </c>
      <c r="AM102" s="22">
        <f t="shared" ref="AM102:AM126" si="204">AL102-$AL$127 + 1</f>
        <v>1.9383162016505961</v>
      </c>
      <c r="AN102" s="46">
        <v>1</v>
      </c>
      <c r="AO102" s="46">
        <v>1</v>
      </c>
      <c r="AP102" s="51">
        <v>1</v>
      </c>
      <c r="AQ102" s="21">
        <v>1</v>
      </c>
      <c r="AR102" s="17">
        <f t="shared" ref="AR102:AR126" si="205">(AI102^4)*AB102*AE102*AN102</f>
        <v>17.797992289666524</v>
      </c>
      <c r="AS102" s="17">
        <f t="shared" ref="AS102:AS126" si="206">(AI102^4) *Z102*AC102*AO102</f>
        <v>17.797992289666524</v>
      </c>
      <c r="AT102" s="17">
        <f t="shared" ref="AT102:AT126" si="207">(AM102^4)*AA102*AP102*AQ102</f>
        <v>14.115572712482848</v>
      </c>
      <c r="AU102" s="17">
        <f t="shared" ref="AU102:AU126" si="208">MIN(AR102, 0.05*AR$127)</f>
        <v>17.797992289666524</v>
      </c>
      <c r="AV102" s="17">
        <f t="shared" ref="AV102:AV126" si="209">MIN(AS102, 0.05*AS$127)</f>
        <v>17.797992289666524</v>
      </c>
      <c r="AW102" s="17">
        <f t="shared" ref="AW102:AW126" si="210">MIN(AT102, 0.05*AT$127)</f>
        <v>14.115572712482848</v>
      </c>
      <c r="AX102" s="14">
        <f t="shared" ref="AX102:AX126" si="211">AU102/$AU$127</f>
        <v>2.2725242647170543E-2</v>
      </c>
      <c r="AY102" s="14">
        <f t="shared" ref="AY102:AY126" si="212">AV102/$AV$127</f>
        <v>2.0913526620819998E-2</v>
      </c>
      <c r="AZ102" s="67">
        <f t="shared" ref="AZ102:AZ126" si="213">AW102/$AW$127</f>
        <v>1.1858761137038395E-3</v>
      </c>
      <c r="BA102" s="21">
        <f t="shared" ref="BA102:BA126" si="214">N102</f>
        <v>0</v>
      </c>
      <c r="BB102" s="66">
        <v>3037</v>
      </c>
      <c r="BC102" s="15">
        <f t="shared" ref="BC102:BC126" si="215">$D$133*AX102</f>
        <v>2709.848834219204</v>
      </c>
      <c r="BD102" s="19">
        <f t="shared" ref="BD102:BD126" si="216">BC102-BB102</f>
        <v>-327.15116578079596</v>
      </c>
      <c r="BE102" s="53">
        <f t="shared" ref="BE102:BE126" si="217">BD102*IF($BD$127 &gt; 0, (BD102&gt;0), (BD102&lt;0))</f>
        <v>0</v>
      </c>
      <c r="BF102" s="61">
        <f t="shared" ref="BF102:BF126" si="218">BE102/$BE$127</f>
        <v>0</v>
      </c>
      <c r="BG102" s="62">
        <f t="shared" ref="BG102:BG126" si="219">BF102*$BD$127</f>
        <v>0</v>
      </c>
      <c r="BH102" s="63">
        <f t="shared" ref="BH102:BH126" si="220">(IF(BG102 &gt; 0, V102, W102))</f>
        <v>34.339565572951827</v>
      </c>
      <c r="BI102" s="46">
        <f t="shared" ref="BI102:BI126" si="221">BG102/BH102</f>
        <v>0</v>
      </c>
      <c r="BJ102" s="64">
        <f t="shared" ref="BJ102:BJ126" si="222">BB102/BC102</f>
        <v>1.1207267215977599</v>
      </c>
      <c r="BK102" s="66">
        <v>844</v>
      </c>
      <c r="BL102" s="66">
        <v>5061</v>
      </c>
      <c r="BM102" s="66">
        <v>34</v>
      </c>
      <c r="BN102" s="10">
        <f t="shared" ref="BN102:BN126" si="223">SUM(BK102:BM102)</f>
        <v>5939</v>
      </c>
      <c r="BO102" s="15">
        <f t="shared" ref="BO102:BO126" si="224">AY102*$D$132</f>
        <v>3710.3105848529176</v>
      </c>
      <c r="BP102" s="9">
        <f t="shared" ref="BP102:BP126" si="225">BO102-BN102</f>
        <v>-2228.6894151470824</v>
      </c>
      <c r="BQ102" s="53">
        <f t="shared" ref="BQ102:BQ126" si="226">BP102*IF($BP$127 &gt; 0, (BP102&gt;0), (BP102&lt;0))</f>
        <v>0</v>
      </c>
      <c r="BR102" s="7">
        <f t="shared" ref="BR102:BR126" si="227">BQ102/$BQ$127</f>
        <v>0</v>
      </c>
      <c r="BS102" s="62">
        <f t="shared" ref="BS102:BS126" si="228">BR102*$BP$127</f>
        <v>0</v>
      </c>
      <c r="BT102" s="48">
        <f t="shared" ref="BT102:BT126" si="229">IF(BS102&gt;0,V102,W102)</f>
        <v>34.339565572951827</v>
      </c>
      <c r="BU102" s="46">
        <f t="shared" ref="BU102:BU126" si="230">BS102/BT102</f>
        <v>0</v>
      </c>
      <c r="BV102" s="64">
        <f t="shared" ref="BV102:BV126" si="231">BN102/BO102</f>
        <v>1.6006746239103407</v>
      </c>
      <c r="BW102" s="16">
        <f t="shared" ref="BW102:BW126" si="232">BB102+BN102+BY102</f>
        <v>8976</v>
      </c>
      <c r="BX102" s="69">
        <f t="shared" ref="BX102:BX126" si="233">BC102+BO102+BZ102</f>
        <v>6432.0703587581629</v>
      </c>
      <c r="BY102" s="66">
        <v>0</v>
      </c>
      <c r="BZ102" s="15">
        <f t="shared" ref="BZ102:BZ126" si="234">AZ102*$D$135</f>
        <v>11.910939686041365</v>
      </c>
      <c r="CA102" s="37">
        <f t="shared" ref="CA102:CA126" si="235">BZ102-BY102</f>
        <v>11.910939686041365</v>
      </c>
      <c r="CB102" s="54">
        <f t="shared" ref="CB102:CB126" si="236">CA102*(CA102&lt;&gt;0)</f>
        <v>11.910939686041365</v>
      </c>
      <c r="CC102" s="26">
        <f t="shared" ref="CC102:CC126" si="237">CB102/$CB$127</f>
        <v>3.7105731109163178E-3</v>
      </c>
      <c r="CD102" s="47">
        <f t="shared" ref="CD102:CD126" si="238">CC102 * $CA$127</f>
        <v>11.910939686041365</v>
      </c>
      <c r="CE102" s="48">
        <f t="shared" ref="CE102:CE126" si="239">IF(CD102&gt;0, V102, W102)</f>
        <v>32.725328365121435</v>
      </c>
      <c r="CF102" s="65">
        <f t="shared" ref="CF102:CF126" si="240">CD102/CE102</f>
        <v>0.36396700296324641</v>
      </c>
      <c r="CG102" t="s">
        <v>222</v>
      </c>
      <c r="CH102" s="66">
        <v>0</v>
      </c>
      <c r="CI102" s="15">
        <f t="shared" ref="CI102:CI126" si="241">AZ102*$CH$130</f>
        <v>11.032205485786818</v>
      </c>
      <c r="CJ102" s="37">
        <f t="shared" ref="CJ102:CJ126" si="242">CI102-CH102</f>
        <v>11.032205485786818</v>
      </c>
      <c r="CK102" s="54">
        <f t="shared" ref="CK102:CK126" si="243">CJ102*(CJ102&lt;&gt;0)</f>
        <v>11.032205485786818</v>
      </c>
      <c r="CL102" s="26">
        <f t="shared" ref="CL102:CL126" si="244">CK102/$CK$127</f>
        <v>1.7165404521218015E-3</v>
      </c>
      <c r="CM102" s="47">
        <f t="shared" ref="CM102:CM126" si="245">CL102 * $CJ$127</f>
        <v>11.032205485786818</v>
      </c>
      <c r="CN102" s="48">
        <f t="shared" ref="CN102:CN126" si="246">IF(CD102&gt;0,V102,W102)</f>
        <v>32.725328365121435</v>
      </c>
      <c r="CO102" s="65">
        <f t="shared" ref="CO102:CO126" si="247">CM102/CN102</f>
        <v>0.33711519599433304</v>
      </c>
      <c r="CP102" s="70">
        <f t="shared" ref="CP102:CP126" si="248">N102</f>
        <v>0</v>
      </c>
      <c r="CQ102" s="1">
        <f t="shared" ref="CQ102:CQ126" si="249">BW102+BY102</f>
        <v>8976</v>
      </c>
    </row>
    <row r="103" spans="1:95" x14ac:dyDescent="0.2">
      <c r="A103" s="24" t="s">
        <v>174</v>
      </c>
      <c r="B103">
        <v>0</v>
      </c>
      <c r="C103">
        <v>0</v>
      </c>
      <c r="D103">
        <v>0.16952380952380899</v>
      </c>
      <c r="E103">
        <v>0.83047619047619003</v>
      </c>
      <c r="F103">
        <v>0.14285714285714199</v>
      </c>
      <c r="G103">
        <v>0.14285714285714199</v>
      </c>
      <c r="H103">
        <v>0.60722891566265003</v>
      </c>
      <c r="I103">
        <v>0.49156626506024098</v>
      </c>
      <c r="J103">
        <v>0.54634535790914196</v>
      </c>
      <c r="K103">
        <v>0.279373114032405</v>
      </c>
      <c r="L103">
        <v>-1.3420280854879001E-2</v>
      </c>
      <c r="M103">
        <v>-1.7709994580505599</v>
      </c>
      <c r="N103" s="21">
        <v>0</v>
      </c>
      <c r="O103">
        <v>1.0062791898858201</v>
      </c>
      <c r="P103">
        <v>0.97627077530835404</v>
      </c>
      <c r="Q103">
        <v>1.0297931635636599</v>
      </c>
      <c r="R103">
        <v>0.98969536155334703</v>
      </c>
      <c r="S103">
        <v>150.47000122070301</v>
      </c>
      <c r="T103" s="27">
        <f t="shared" si="188"/>
        <v>0.98969536155334703</v>
      </c>
      <c r="U103" s="27">
        <f t="shared" si="189"/>
        <v>1.0297931635636599</v>
      </c>
      <c r="V103" s="39">
        <f t="shared" si="190"/>
        <v>148.91946226105622</v>
      </c>
      <c r="W103" s="38">
        <f t="shared" si="191"/>
        <v>154.95297857849553</v>
      </c>
      <c r="X103" s="44">
        <f t="shared" si="192"/>
        <v>1.1640548936337543</v>
      </c>
      <c r="Y103" s="44">
        <f t="shared" si="193"/>
        <v>0.33996453541464733</v>
      </c>
      <c r="Z103" s="22">
        <f t="shared" si="194"/>
        <v>1</v>
      </c>
      <c r="AA103" s="22">
        <f t="shared" si="195"/>
        <v>1</v>
      </c>
      <c r="AB103" s="22">
        <f t="shared" si="196"/>
        <v>1</v>
      </c>
      <c r="AC103" s="22">
        <v>1</v>
      </c>
      <c r="AD103" s="22">
        <v>1</v>
      </c>
      <c r="AE103" s="22">
        <v>1</v>
      </c>
      <c r="AF103" s="22">
        <f t="shared" si="197"/>
        <v>-0.10573411347504191</v>
      </c>
      <c r="AG103" s="22">
        <f t="shared" si="198"/>
        <v>0.97680415159684475</v>
      </c>
      <c r="AH103" s="22">
        <f t="shared" si="199"/>
        <v>-1.3420280854879001E-2</v>
      </c>
      <c r="AI103" s="22">
        <f t="shared" si="200"/>
        <v>1.0923138326201629</v>
      </c>
      <c r="AJ103" s="22">
        <f t="shared" si="201"/>
        <v>-2.6288582302280261</v>
      </c>
      <c r="AK103" s="22">
        <f t="shared" si="202"/>
        <v>1.3004365594014071</v>
      </c>
      <c r="AL103" s="22">
        <f t="shared" si="203"/>
        <v>-1.7709994580505599</v>
      </c>
      <c r="AM103" s="22">
        <f t="shared" si="204"/>
        <v>1.8578587721774662</v>
      </c>
      <c r="AN103" s="46">
        <v>1</v>
      </c>
      <c r="AO103" s="46">
        <v>1</v>
      </c>
      <c r="AP103" s="51">
        <v>1</v>
      </c>
      <c r="AQ103" s="21">
        <v>2</v>
      </c>
      <c r="AR103" s="17">
        <f t="shared" si="205"/>
        <v>1.4236057506678925</v>
      </c>
      <c r="AS103" s="17">
        <f t="shared" si="206"/>
        <v>1.4236057506678925</v>
      </c>
      <c r="AT103" s="17">
        <f t="shared" si="207"/>
        <v>23.8276265735904</v>
      </c>
      <c r="AU103" s="17">
        <f t="shared" si="208"/>
        <v>1.4236057506678925</v>
      </c>
      <c r="AV103" s="17">
        <f t="shared" si="209"/>
        <v>1.4236057506678925</v>
      </c>
      <c r="AW103" s="17">
        <f t="shared" si="210"/>
        <v>23.8276265735904</v>
      </c>
      <c r="AX103" s="14">
        <f t="shared" si="211"/>
        <v>1.8177210997342998E-3</v>
      </c>
      <c r="AY103" s="14">
        <f t="shared" si="212"/>
        <v>1.6728075998454794E-3</v>
      </c>
      <c r="AZ103" s="67">
        <f t="shared" si="213"/>
        <v>2.0018042324905102E-3</v>
      </c>
      <c r="BA103" s="21">
        <f t="shared" si="214"/>
        <v>0</v>
      </c>
      <c r="BB103" s="66">
        <v>301</v>
      </c>
      <c r="BC103" s="15">
        <f t="shared" si="215"/>
        <v>216.75233481671685</v>
      </c>
      <c r="BD103" s="19">
        <f t="shared" si="216"/>
        <v>-84.247665183283146</v>
      </c>
      <c r="BE103" s="53">
        <f t="shared" si="217"/>
        <v>0</v>
      </c>
      <c r="BF103" s="61">
        <f t="shared" si="218"/>
        <v>0</v>
      </c>
      <c r="BG103" s="62">
        <f t="shared" si="219"/>
        <v>0</v>
      </c>
      <c r="BH103" s="63">
        <f t="shared" si="220"/>
        <v>154.95297857849553</v>
      </c>
      <c r="BI103" s="46">
        <f t="shared" si="221"/>
        <v>0</v>
      </c>
      <c r="BJ103" s="64">
        <f t="shared" si="222"/>
        <v>1.388681696344918</v>
      </c>
      <c r="BK103" s="66">
        <v>0</v>
      </c>
      <c r="BL103" s="66">
        <v>602</v>
      </c>
      <c r="BM103" s="66">
        <v>0</v>
      </c>
      <c r="BN103" s="10">
        <f t="shared" si="223"/>
        <v>602</v>
      </c>
      <c r="BO103" s="15">
        <f t="shared" si="224"/>
        <v>296.7761419037862</v>
      </c>
      <c r="BP103" s="9">
        <f t="shared" si="225"/>
        <v>-305.2238580962138</v>
      </c>
      <c r="BQ103" s="53">
        <f t="shared" si="226"/>
        <v>0</v>
      </c>
      <c r="BR103" s="7">
        <f t="shared" si="227"/>
        <v>0</v>
      </c>
      <c r="BS103" s="62">
        <f t="shared" si="228"/>
        <v>0</v>
      </c>
      <c r="BT103" s="48">
        <f t="shared" si="229"/>
        <v>154.95297857849553</v>
      </c>
      <c r="BU103" s="46">
        <f t="shared" si="230"/>
        <v>0</v>
      </c>
      <c r="BV103" s="64">
        <f t="shared" si="231"/>
        <v>2.0284649437728937</v>
      </c>
      <c r="BW103" s="16">
        <f t="shared" si="232"/>
        <v>903</v>
      </c>
      <c r="BX103" s="69">
        <f t="shared" si="233"/>
        <v>533.63459843163776</v>
      </c>
      <c r="BY103" s="66">
        <v>0</v>
      </c>
      <c r="BZ103" s="15">
        <f t="shared" si="234"/>
        <v>20.106121711134683</v>
      </c>
      <c r="CA103" s="37">
        <f t="shared" si="235"/>
        <v>20.106121711134683</v>
      </c>
      <c r="CB103" s="54">
        <f t="shared" si="236"/>
        <v>20.106121711134683</v>
      </c>
      <c r="CC103" s="26">
        <f t="shared" si="237"/>
        <v>6.2635893181105014E-3</v>
      </c>
      <c r="CD103" s="47">
        <f t="shared" si="238"/>
        <v>20.106121711134683</v>
      </c>
      <c r="CE103" s="48">
        <f t="shared" si="239"/>
        <v>148.91946226105622</v>
      </c>
      <c r="CF103" s="65">
        <f t="shared" si="240"/>
        <v>0.13501339184188429</v>
      </c>
      <c r="CG103" t="s">
        <v>222</v>
      </c>
      <c r="CH103" s="66">
        <v>0</v>
      </c>
      <c r="CI103" s="15">
        <f t="shared" si="241"/>
        <v>18.622784774859216</v>
      </c>
      <c r="CJ103" s="37">
        <f t="shared" si="242"/>
        <v>18.622784774859216</v>
      </c>
      <c r="CK103" s="54">
        <f t="shared" si="243"/>
        <v>18.622784774859216</v>
      </c>
      <c r="CL103" s="26">
        <f t="shared" si="244"/>
        <v>2.8975859304277603E-3</v>
      </c>
      <c r="CM103" s="47">
        <f t="shared" si="245"/>
        <v>18.622784774859216</v>
      </c>
      <c r="CN103" s="48">
        <f t="shared" si="246"/>
        <v>148.91946226105622</v>
      </c>
      <c r="CO103" s="65">
        <f t="shared" si="247"/>
        <v>0.12505272643419449</v>
      </c>
      <c r="CP103" s="70">
        <f t="shared" si="248"/>
        <v>0</v>
      </c>
      <c r="CQ103" s="1">
        <f t="shared" si="249"/>
        <v>903</v>
      </c>
    </row>
    <row r="104" spans="1:95" x14ac:dyDescent="0.2">
      <c r="A104" s="24" t="s">
        <v>227</v>
      </c>
      <c r="B104">
        <v>0</v>
      </c>
      <c r="C104">
        <v>0</v>
      </c>
      <c r="D104">
        <v>0.43907311226528101</v>
      </c>
      <c r="E104">
        <v>0.56092688773471799</v>
      </c>
      <c r="F104">
        <v>0.26441351888667902</v>
      </c>
      <c r="G104">
        <v>0.26441351888667902</v>
      </c>
      <c r="H104">
        <v>0.56122022565816898</v>
      </c>
      <c r="I104">
        <v>0.79732553280401097</v>
      </c>
      <c r="J104">
        <v>0.66893588290903305</v>
      </c>
      <c r="K104">
        <v>0.42056591719913</v>
      </c>
      <c r="L104">
        <v>0.68570656831042698</v>
      </c>
      <c r="M104">
        <v>0.97194993616440595</v>
      </c>
      <c r="N104" s="21">
        <v>0</v>
      </c>
      <c r="O104">
        <v>1.0995692490919799</v>
      </c>
      <c r="P104">
        <v>0.98279549131969302</v>
      </c>
      <c r="Q104">
        <v>1.0050925875335499</v>
      </c>
      <c r="R104">
        <v>1</v>
      </c>
      <c r="S104">
        <v>2.45000004768371</v>
      </c>
      <c r="T104" s="27">
        <f t="shared" si="188"/>
        <v>1</v>
      </c>
      <c r="U104" s="27">
        <f t="shared" si="189"/>
        <v>1.0050925875335499</v>
      </c>
      <c r="V104" s="39">
        <f t="shared" si="190"/>
        <v>2.45000004768371</v>
      </c>
      <c r="W104" s="38">
        <f t="shared" si="191"/>
        <v>2.4624768873837408</v>
      </c>
      <c r="X104" s="44">
        <f t="shared" si="192"/>
        <v>1.0247729149463256</v>
      </c>
      <c r="Y104" s="44">
        <f t="shared" si="193"/>
        <v>0.48799252980128316</v>
      </c>
      <c r="Z104" s="22">
        <f t="shared" si="194"/>
        <v>1</v>
      </c>
      <c r="AA104" s="22">
        <f t="shared" si="195"/>
        <v>1</v>
      </c>
      <c r="AB104" s="22">
        <f t="shared" si="196"/>
        <v>1</v>
      </c>
      <c r="AC104" s="22">
        <v>1</v>
      </c>
      <c r="AD104" s="22">
        <v>1</v>
      </c>
      <c r="AE104" s="22">
        <v>1</v>
      </c>
      <c r="AF104" s="22">
        <f t="shared" si="197"/>
        <v>-0.10573411347504191</v>
      </c>
      <c r="AG104" s="22">
        <f t="shared" si="198"/>
        <v>0.97680415159684475</v>
      </c>
      <c r="AH104" s="22">
        <f t="shared" si="199"/>
        <v>0.68570656831042698</v>
      </c>
      <c r="AI104" s="22">
        <f t="shared" si="200"/>
        <v>1.7914406817854689</v>
      </c>
      <c r="AJ104" s="22">
        <f t="shared" si="201"/>
        <v>-2.6288582302280261</v>
      </c>
      <c r="AK104" s="22">
        <f t="shared" si="202"/>
        <v>1.3004365594014071</v>
      </c>
      <c r="AL104" s="22">
        <f t="shared" si="203"/>
        <v>0.97194993616440595</v>
      </c>
      <c r="AM104" s="22">
        <f t="shared" si="204"/>
        <v>4.6008081663924321</v>
      </c>
      <c r="AN104" s="46">
        <v>0</v>
      </c>
      <c r="AO104" s="49">
        <v>0</v>
      </c>
      <c r="AP104" s="51">
        <v>0.5</v>
      </c>
      <c r="AQ104" s="50">
        <v>1</v>
      </c>
      <c r="AR104" s="17">
        <f t="shared" si="205"/>
        <v>0</v>
      </c>
      <c r="AS104" s="17">
        <f t="shared" si="206"/>
        <v>0</v>
      </c>
      <c r="AT104" s="17">
        <f t="shared" si="207"/>
        <v>224.03016883368153</v>
      </c>
      <c r="AU104" s="17">
        <f t="shared" si="208"/>
        <v>0</v>
      </c>
      <c r="AV104" s="17">
        <f t="shared" si="209"/>
        <v>0</v>
      </c>
      <c r="AW104" s="17">
        <f t="shared" si="210"/>
        <v>224.03016883368153</v>
      </c>
      <c r="AX104" s="14">
        <f t="shared" si="211"/>
        <v>0</v>
      </c>
      <c r="AY104" s="14">
        <f t="shared" si="212"/>
        <v>0</v>
      </c>
      <c r="AZ104" s="67">
        <f t="shared" si="213"/>
        <v>1.8821200625742881E-2</v>
      </c>
      <c r="BA104" s="21">
        <f t="shared" si="214"/>
        <v>0</v>
      </c>
      <c r="BB104" s="66">
        <v>0</v>
      </c>
      <c r="BC104" s="15">
        <f t="shared" si="215"/>
        <v>0</v>
      </c>
      <c r="BD104" s="19">
        <f t="shared" si="216"/>
        <v>0</v>
      </c>
      <c r="BE104" s="53">
        <f t="shared" si="217"/>
        <v>0</v>
      </c>
      <c r="BF104" s="61">
        <f t="shared" si="218"/>
        <v>0</v>
      </c>
      <c r="BG104" s="62">
        <f t="shared" si="219"/>
        <v>0</v>
      </c>
      <c r="BH104" s="63">
        <f t="shared" si="220"/>
        <v>2.4624768873837408</v>
      </c>
      <c r="BI104" s="46">
        <f t="shared" si="221"/>
        <v>0</v>
      </c>
      <c r="BJ104" s="64" t="e">
        <f t="shared" si="222"/>
        <v>#DIV/0!</v>
      </c>
      <c r="BK104" s="66">
        <v>0</v>
      </c>
      <c r="BL104" s="66">
        <v>0</v>
      </c>
      <c r="BM104" s="66">
        <v>0</v>
      </c>
      <c r="BN104" s="10">
        <f t="shared" si="223"/>
        <v>0</v>
      </c>
      <c r="BO104" s="15">
        <f t="shared" si="224"/>
        <v>0</v>
      </c>
      <c r="BP104" s="9">
        <f t="shared" si="225"/>
        <v>0</v>
      </c>
      <c r="BQ104" s="53">
        <f t="shared" si="226"/>
        <v>0</v>
      </c>
      <c r="BR104" s="7">
        <f t="shared" si="227"/>
        <v>0</v>
      </c>
      <c r="BS104" s="62">
        <f t="shared" si="228"/>
        <v>0</v>
      </c>
      <c r="BT104" s="48">
        <f t="shared" si="229"/>
        <v>2.4624768873837408</v>
      </c>
      <c r="BU104" s="46">
        <f t="shared" si="230"/>
        <v>0</v>
      </c>
      <c r="BV104" s="64" t="e">
        <f t="shared" si="231"/>
        <v>#DIV/0!</v>
      </c>
      <c r="BW104" s="16">
        <f t="shared" si="232"/>
        <v>157</v>
      </c>
      <c r="BX104" s="69">
        <f t="shared" si="233"/>
        <v>189.04013908496148</v>
      </c>
      <c r="BY104" s="66">
        <v>157</v>
      </c>
      <c r="BZ104" s="15">
        <f t="shared" si="234"/>
        <v>189.04013908496148</v>
      </c>
      <c r="CA104" s="37">
        <f t="shared" si="235"/>
        <v>32.040139084961481</v>
      </c>
      <c r="CB104" s="54">
        <f t="shared" si="236"/>
        <v>32.040139084961481</v>
      </c>
      <c r="CC104" s="26">
        <f t="shared" si="237"/>
        <v>9.9813517398634026E-3</v>
      </c>
      <c r="CD104" s="47">
        <f t="shared" si="238"/>
        <v>32.040139084961481</v>
      </c>
      <c r="CE104" s="48">
        <f t="shared" si="239"/>
        <v>2.45000004768371</v>
      </c>
      <c r="CF104" s="65">
        <f t="shared" si="240"/>
        <v>13.077607535254137</v>
      </c>
      <c r="CG104" t="s">
        <v>222</v>
      </c>
      <c r="CH104" s="66">
        <v>0</v>
      </c>
      <c r="CI104" s="15">
        <f t="shared" si="241"/>
        <v>175.09362942128601</v>
      </c>
      <c r="CJ104" s="37">
        <f t="shared" si="242"/>
        <v>175.09362942128601</v>
      </c>
      <c r="CK104" s="54">
        <f t="shared" si="243"/>
        <v>175.09362942128601</v>
      </c>
      <c r="CL104" s="26">
        <f t="shared" si="244"/>
        <v>2.7243446307964214E-2</v>
      </c>
      <c r="CM104" s="47">
        <f t="shared" si="245"/>
        <v>175.09362942128601</v>
      </c>
      <c r="CN104" s="48">
        <f t="shared" si="246"/>
        <v>2.45000004768371</v>
      </c>
      <c r="CO104" s="65">
        <f t="shared" si="247"/>
        <v>71.466786127952858</v>
      </c>
      <c r="CP104" s="70">
        <f t="shared" si="248"/>
        <v>0</v>
      </c>
      <c r="CQ104" s="1">
        <f t="shared" si="249"/>
        <v>314</v>
      </c>
    </row>
    <row r="105" spans="1:95" x14ac:dyDescent="0.2">
      <c r="A105" s="24" t="s">
        <v>175</v>
      </c>
      <c r="B105">
        <v>0</v>
      </c>
      <c r="C105">
        <v>0</v>
      </c>
      <c r="D105">
        <v>0.34117647058823503</v>
      </c>
      <c r="E105">
        <v>0.65882352941176403</v>
      </c>
      <c r="F105">
        <v>0.24011299435028199</v>
      </c>
      <c r="G105">
        <v>0.24011299435028199</v>
      </c>
      <c r="H105">
        <v>0.95652173913043403</v>
      </c>
      <c r="I105">
        <v>0.53913043478260803</v>
      </c>
      <c r="J105">
        <v>0.71811557641956703</v>
      </c>
      <c r="K105">
        <v>0.41524556751840402</v>
      </c>
      <c r="L105">
        <v>-3.46286832961296E-2</v>
      </c>
      <c r="M105">
        <v>-1.64564149005168</v>
      </c>
      <c r="N105" s="21">
        <v>0</v>
      </c>
      <c r="O105">
        <v>1.0014811035289499</v>
      </c>
      <c r="P105">
        <v>0.993038510945498</v>
      </c>
      <c r="Q105">
        <v>1.0052358827298999</v>
      </c>
      <c r="R105">
        <v>0.98846850745173598</v>
      </c>
      <c r="S105">
        <v>17.2399997711181</v>
      </c>
      <c r="T105" s="27">
        <f t="shared" si="188"/>
        <v>0.98846850745173598</v>
      </c>
      <c r="U105" s="27">
        <f t="shared" si="189"/>
        <v>1.0052358827298999</v>
      </c>
      <c r="V105" s="39">
        <f t="shared" si="190"/>
        <v>17.041196842225379</v>
      </c>
      <c r="W105" s="38">
        <f t="shared" si="191"/>
        <v>17.330266388183176</v>
      </c>
      <c r="X105" s="44">
        <f t="shared" si="192"/>
        <v>1.0753582357798612</v>
      </c>
      <c r="Y105" s="44">
        <f t="shared" si="193"/>
        <v>0.49291653959140175</v>
      </c>
      <c r="Z105" s="22">
        <f t="shared" si="194"/>
        <v>1</v>
      </c>
      <c r="AA105" s="22">
        <f t="shared" si="195"/>
        <v>1</v>
      </c>
      <c r="AB105" s="22">
        <f t="shared" si="196"/>
        <v>1</v>
      </c>
      <c r="AC105" s="22">
        <v>1</v>
      </c>
      <c r="AD105" s="22">
        <v>1</v>
      </c>
      <c r="AE105" s="22">
        <v>1</v>
      </c>
      <c r="AF105" s="22">
        <f t="shared" si="197"/>
        <v>-0.10573411347504191</v>
      </c>
      <c r="AG105" s="22">
        <f t="shared" si="198"/>
        <v>0.97680415159684475</v>
      </c>
      <c r="AH105" s="22">
        <f t="shared" si="199"/>
        <v>-3.46286832961296E-2</v>
      </c>
      <c r="AI105" s="22">
        <f t="shared" si="200"/>
        <v>1.0711054301789122</v>
      </c>
      <c r="AJ105" s="22">
        <f t="shared" si="201"/>
        <v>-2.6288582302280261</v>
      </c>
      <c r="AK105" s="22">
        <f t="shared" si="202"/>
        <v>1.3004365594014071</v>
      </c>
      <c r="AL105" s="22">
        <f t="shared" si="203"/>
        <v>-1.64564149005168</v>
      </c>
      <c r="AM105" s="22">
        <f t="shared" si="204"/>
        <v>1.9832167401763461</v>
      </c>
      <c r="AN105" s="46">
        <v>1</v>
      </c>
      <c r="AO105" s="46">
        <v>1</v>
      </c>
      <c r="AP105" s="51">
        <v>1</v>
      </c>
      <c r="AQ105" s="21">
        <v>1</v>
      </c>
      <c r="AR105" s="17">
        <f t="shared" si="205"/>
        <v>1.3162212080347298</v>
      </c>
      <c r="AS105" s="17">
        <f t="shared" si="206"/>
        <v>1.3162212080347298</v>
      </c>
      <c r="AT105" s="17">
        <f t="shared" si="207"/>
        <v>15.469658212657844</v>
      </c>
      <c r="AU105" s="17">
        <f t="shared" si="208"/>
        <v>1.3162212080347298</v>
      </c>
      <c r="AV105" s="17">
        <f t="shared" si="209"/>
        <v>1.3162212080347298</v>
      </c>
      <c r="AW105" s="17">
        <f t="shared" si="210"/>
        <v>15.469658212657844</v>
      </c>
      <c r="AX105" s="14">
        <f t="shared" si="211"/>
        <v>1.6806078934705287E-3</v>
      </c>
      <c r="AY105" s="14">
        <f t="shared" si="212"/>
        <v>1.5466254184807234E-3</v>
      </c>
      <c r="AZ105" s="67">
        <f t="shared" si="213"/>
        <v>1.2996354122656473E-3</v>
      </c>
      <c r="BA105" s="21">
        <f t="shared" si="214"/>
        <v>0</v>
      </c>
      <c r="BB105" s="66">
        <v>259</v>
      </c>
      <c r="BC105" s="15">
        <f t="shared" si="215"/>
        <v>200.40240764899971</v>
      </c>
      <c r="BD105" s="19">
        <f t="shared" si="216"/>
        <v>-58.597592351000287</v>
      </c>
      <c r="BE105" s="53">
        <f t="shared" si="217"/>
        <v>0</v>
      </c>
      <c r="BF105" s="61">
        <f t="shared" si="218"/>
        <v>0</v>
      </c>
      <c r="BG105" s="62">
        <f t="shared" si="219"/>
        <v>0</v>
      </c>
      <c r="BH105" s="63">
        <f t="shared" si="220"/>
        <v>17.330266388183176</v>
      </c>
      <c r="BI105" s="46">
        <f t="shared" si="221"/>
        <v>0</v>
      </c>
      <c r="BJ105" s="64">
        <f t="shared" si="222"/>
        <v>1.2923996424914848</v>
      </c>
      <c r="BK105" s="66">
        <v>17</v>
      </c>
      <c r="BL105" s="66">
        <v>465</v>
      </c>
      <c r="BM105" s="66">
        <v>69</v>
      </c>
      <c r="BN105" s="10">
        <f t="shared" si="223"/>
        <v>551</v>
      </c>
      <c r="BO105" s="15">
        <f t="shared" si="224"/>
        <v>274.38990874350208</v>
      </c>
      <c r="BP105" s="9">
        <f t="shared" si="225"/>
        <v>-276.61009125649792</v>
      </c>
      <c r="BQ105" s="53">
        <f t="shared" si="226"/>
        <v>0</v>
      </c>
      <c r="BR105" s="7">
        <f t="shared" si="227"/>
        <v>0</v>
      </c>
      <c r="BS105" s="62">
        <f t="shared" si="228"/>
        <v>0</v>
      </c>
      <c r="BT105" s="48">
        <f t="shared" si="229"/>
        <v>17.330266388183176</v>
      </c>
      <c r="BU105" s="46">
        <f t="shared" si="230"/>
        <v>0</v>
      </c>
      <c r="BV105" s="64">
        <f t="shared" si="231"/>
        <v>2.0080913417084565</v>
      </c>
      <c r="BW105" s="16">
        <f t="shared" si="232"/>
        <v>810</v>
      </c>
      <c r="BX105" s="69">
        <f t="shared" si="233"/>
        <v>487.84585447329795</v>
      </c>
      <c r="BY105" s="66">
        <v>0</v>
      </c>
      <c r="BZ105" s="15">
        <f t="shared" si="234"/>
        <v>13.053538080796162</v>
      </c>
      <c r="CA105" s="37">
        <f t="shared" si="235"/>
        <v>13.053538080796162</v>
      </c>
      <c r="CB105" s="54">
        <f t="shared" si="236"/>
        <v>13.053538080796162</v>
      </c>
      <c r="CC105" s="26">
        <f t="shared" si="237"/>
        <v>4.0665227666031711E-3</v>
      </c>
      <c r="CD105" s="47">
        <f t="shared" si="238"/>
        <v>13.053538080796162</v>
      </c>
      <c r="CE105" s="48">
        <f t="shared" si="239"/>
        <v>17.041196842225379</v>
      </c>
      <c r="CF105" s="65">
        <f t="shared" si="240"/>
        <v>0.76599890263878467</v>
      </c>
      <c r="CG105" t="s">
        <v>222</v>
      </c>
      <c r="CH105" s="66">
        <v>0</v>
      </c>
      <c r="CI105" s="15">
        <f t="shared" si="241"/>
        <v>12.090508240307317</v>
      </c>
      <c r="CJ105" s="37">
        <f t="shared" si="242"/>
        <v>12.090508240307317</v>
      </c>
      <c r="CK105" s="54">
        <f t="shared" si="243"/>
        <v>12.090508240307317</v>
      </c>
      <c r="CL105" s="26">
        <f t="shared" si="244"/>
        <v>1.8812055765220657E-3</v>
      </c>
      <c r="CM105" s="47">
        <f t="shared" si="245"/>
        <v>12.090508240307317</v>
      </c>
      <c r="CN105" s="48">
        <f t="shared" si="246"/>
        <v>17.041196842225379</v>
      </c>
      <c r="CO105" s="65">
        <f t="shared" si="247"/>
        <v>0.70948703616573205</v>
      </c>
      <c r="CP105" s="70">
        <f t="shared" si="248"/>
        <v>0</v>
      </c>
      <c r="CQ105" s="1">
        <f t="shared" si="249"/>
        <v>810</v>
      </c>
    </row>
    <row r="106" spans="1:95" x14ac:dyDescent="0.2">
      <c r="A106" s="24" t="s">
        <v>177</v>
      </c>
      <c r="B106">
        <v>1</v>
      </c>
      <c r="C106">
        <v>1</v>
      </c>
      <c r="D106">
        <v>0.51360174102284994</v>
      </c>
      <c r="E106">
        <v>0.486398258977149</v>
      </c>
      <c r="F106">
        <v>0.50513236088600699</v>
      </c>
      <c r="G106">
        <v>0.50513236088600699</v>
      </c>
      <c r="H106">
        <v>0.28125</v>
      </c>
      <c r="I106">
        <v>0.30555555555555503</v>
      </c>
      <c r="J106">
        <v>0.29315098498896403</v>
      </c>
      <c r="K106">
        <v>0.38481170608952903</v>
      </c>
      <c r="L106">
        <v>0.40420267096552598</v>
      </c>
      <c r="M106">
        <v>-1.7120869592305501</v>
      </c>
      <c r="N106" s="21">
        <v>0</v>
      </c>
      <c r="O106">
        <v>1.01695672333785</v>
      </c>
      <c r="P106">
        <v>0.96967290745285994</v>
      </c>
      <c r="Q106">
        <v>1.01003852252959</v>
      </c>
      <c r="R106">
        <v>0.98056428580593202</v>
      </c>
      <c r="S106">
        <v>27.7199993133544</v>
      </c>
      <c r="T106" s="27">
        <f t="shared" si="188"/>
        <v>0.96967290745285994</v>
      </c>
      <c r="U106" s="27">
        <f t="shared" si="189"/>
        <v>1.01003852252959</v>
      </c>
      <c r="V106" s="39">
        <f t="shared" si="190"/>
        <v>26.879332328771643</v>
      </c>
      <c r="W106" s="38">
        <f t="shared" si="191"/>
        <v>27.998267150981729</v>
      </c>
      <c r="X106" s="44">
        <f t="shared" si="192"/>
        <v>0.98626235388517891</v>
      </c>
      <c r="Y106" s="44">
        <f t="shared" si="193"/>
        <v>0.39837638706127315</v>
      </c>
      <c r="Z106" s="22">
        <f t="shared" si="194"/>
        <v>1</v>
      </c>
      <c r="AA106" s="22">
        <f t="shared" si="195"/>
        <v>1</v>
      </c>
      <c r="AB106" s="22">
        <f t="shared" si="196"/>
        <v>1</v>
      </c>
      <c r="AC106" s="22">
        <v>1</v>
      </c>
      <c r="AD106" s="22">
        <v>1</v>
      </c>
      <c r="AE106" s="22">
        <v>1</v>
      </c>
      <c r="AF106" s="22">
        <f t="shared" si="197"/>
        <v>-0.10573411347504191</v>
      </c>
      <c r="AG106" s="22">
        <f t="shared" si="198"/>
        <v>0.97680415159684475</v>
      </c>
      <c r="AH106" s="22">
        <f t="shared" si="199"/>
        <v>0.40420267096552598</v>
      </c>
      <c r="AI106" s="22">
        <f t="shared" si="200"/>
        <v>1.5099367844405678</v>
      </c>
      <c r="AJ106" s="22">
        <f t="shared" si="201"/>
        <v>-2.6288582302280261</v>
      </c>
      <c r="AK106" s="22">
        <f t="shared" si="202"/>
        <v>1.3004365594014071</v>
      </c>
      <c r="AL106" s="22">
        <f t="shared" si="203"/>
        <v>-1.7120869592305501</v>
      </c>
      <c r="AM106" s="22">
        <f t="shared" si="204"/>
        <v>1.916771270997476</v>
      </c>
      <c r="AN106" s="46">
        <v>1</v>
      </c>
      <c r="AO106" s="46">
        <v>1</v>
      </c>
      <c r="AP106" s="51">
        <v>1</v>
      </c>
      <c r="AQ106" s="21">
        <v>1</v>
      </c>
      <c r="AR106" s="17">
        <f t="shared" si="205"/>
        <v>5.1979854723747332</v>
      </c>
      <c r="AS106" s="17">
        <f t="shared" si="206"/>
        <v>5.1979854723747332</v>
      </c>
      <c r="AT106" s="17">
        <f t="shared" si="207"/>
        <v>13.4983649500473</v>
      </c>
      <c r="AU106" s="17">
        <f t="shared" si="208"/>
        <v>5.1979854723747332</v>
      </c>
      <c r="AV106" s="17">
        <f t="shared" si="209"/>
        <v>5.1979854723747332</v>
      </c>
      <c r="AW106" s="17">
        <f t="shared" si="210"/>
        <v>13.4983649500473</v>
      </c>
      <c r="AX106" s="14">
        <f t="shared" si="211"/>
        <v>6.6370115917381645E-3</v>
      </c>
      <c r="AY106" s="14">
        <f t="shared" si="212"/>
        <v>6.1078915970910015E-3</v>
      </c>
      <c r="AZ106" s="67">
        <f t="shared" si="213"/>
        <v>1.1340233155515097E-3</v>
      </c>
      <c r="BA106" s="21">
        <f t="shared" si="214"/>
        <v>0</v>
      </c>
      <c r="BB106" s="66">
        <v>499</v>
      </c>
      <c r="BC106" s="15">
        <f t="shared" si="215"/>
        <v>791.4238102452257</v>
      </c>
      <c r="BD106" s="19">
        <f t="shared" si="216"/>
        <v>292.4238102452257</v>
      </c>
      <c r="BE106" s="53">
        <f t="shared" si="217"/>
        <v>292.4238102452257</v>
      </c>
      <c r="BF106" s="61">
        <f t="shared" si="218"/>
        <v>1.4524845351145454E-2</v>
      </c>
      <c r="BG106" s="62">
        <f t="shared" si="219"/>
        <v>19.681165450801952</v>
      </c>
      <c r="BH106" s="63">
        <f t="shared" si="220"/>
        <v>26.879332328771643</v>
      </c>
      <c r="BI106" s="46">
        <f t="shared" si="221"/>
        <v>0.73220440188297498</v>
      </c>
      <c r="BJ106" s="64">
        <f t="shared" si="222"/>
        <v>0.63050920826526935</v>
      </c>
      <c r="BK106" s="66">
        <v>444</v>
      </c>
      <c r="BL106" s="66">
        <v>1164</v>
      </c>
      <c r="BM106" s="66">
        <v>28</v>
      </c>
      <c r="BN106" s="10">
        <f t="shared" si="223"/>
        <v>1636</v>
      </c>
      <c r="BO106" s="15">
        <f t="shared" si="224"/>
        <v>1083.6132640231087</v>
      </c>
      <c r="BP106" s="9">
        <f t="shared" si="225"/>
        <v>-552.38673597689126</v>
      </c>
      <c r="BQ106" s="53">
        <f t="shared" si="226"/>
        <v>0</v>
      </c>
      <c r="BR106" s="7">
        <f t="shared" si="227"/>
        <v>0</v>
      </c>
      <c r="BS106" s="62">
        <f t="shared" si="228"/>
        <v>0</v>
      </c>
      <c r="BT106" s="48">
        <f t="shared" si="229"/>
        <v>27.998267150981729</v>
      </c>
      <c r="BU106" s="46">
        <f t="shared" si="230"/>
        <v>0</v>
      </c>
      <c r="BV106" s="64">
        <f t="shared" si="231"/>
        <v>1.5097637268909541</v>
      </c>
      <c r="BW106" s="16">
        <f t="shared" si="232"/>
        <v>2135</v>
      </c>
      <c r="BX106" s="69">
        <f t="shared" si="233"/>
        <v>1886.4272044497338</v>
      </c>
      <c r="BY106" s="66">
        <v>0</v>
      </c>
      <c r="BZ106" s="15">
        <f t="shared" si="234"/>
        <v>11.390130181399364</v>
      </c>
      <c r="CA106" s="37">
        <f t="shared" si="235"/>
        <v>11.390130181399364</v>
      </c>
      <c r="CB106" s="54">
        <f t="shared" si="236"/>
        <v>11.390130181399364</v>
      </c>
      <c r="CC106" s="26">
        <f t="shared" si="237"/>
        <v>3.5483271593144483E-3</v>
      </c>
      <c r="CD106" s="47">
        <f t="shared" si="238"/>
        <v>11.390130181399364</v>
      </c>
      <c r="CE106" s="48">
        <f t="shared" si="239"/>
        <v>26.879332328771643</v>
      </c>
      <c r="CF106" s="65">
        <f t="shared" si="240"/>
        <v>0.42375048762678402</v>
      </c>
      <c r="CG106" t="s">
        <v>222</v>
      </c>
      <c r="CH106" s="66">
        <v>0</v>
      </c>
      <c r="CI106" s="15">
        <f t="shared" si="241"/>
        <v>10.549818904575694</v>
      </c>
      <c r="CJ106" s="37">
        <f t="shared" si="242"/>
        <v>10.549818904575694</v>
      </c>
      <c r="CK106" s="54">
        <f t="shared" si="243"/>
        <v>10.549818904575694</v>
      </c>
      <c r="CL106" s="26">
        <f t="shared" si="244"/>
        <v>1.641484192403251E-3</v>
      </c>
      <c r="CM106" s="47">
        <f t="shared" si="245"/>
        <v>10.549818904575694</v>
      </c>
      <c r="CN106" s="48">
        <f t="shared" si="246"/>
        <v>26.879332328771643</v>
      </c>
      <c r="CO106" s="65">
        <f t="shared" si="247"/>
        <v>0.39248813086339823</v>
      </c>
      <c r="CP106" s="70">
        <f t="shared" si="248"/>
        <v>0</v>
      </c>
      <c r="CQ106" s="1">
        <f t="shared" si="249"/>
        <v>2135</v>
      </c>
    </row>
    <row r="107" spans="1:95" x14ac:dyDescent="0.2">
      <c r="A107" s="24" t="s">
        <v>194</v>
      </c>
      <c r="B107">
        <v>0</v>
      </c>
      <c r="C107">
        <v>0</v>
      </c>
      <c r="D107">
        <v>3.8840579710144901E-2</v>
      </c>
      <c r="E107">
        <v>0.96115942028985502</v>
      </c>
      <c r="F107">
        <v>2.1288837744533901E-2</v>
      </c>
      <c r="G107">
        <v>2.1288837744533901E-2</v>
      </c>
      <c r="H107">
        <v>4.89164086687306E-2</v>
      </c>
      <c r="I107">
        <v>4.2724458204334299E-2</v>
      </c>
      <c r="J107">
        <v>4.5715720027943503E-2</v>
      </c>
      <c r="K107">
        <v>3.1196707294992299E-2</v>
      </c>
      <c r="L107">
        <v>0.86144228646848997</v>
      </c>
      <c r="M107">
        <v>-1.6586231148371999</v>
      </c>
      <c r="N107" s="21">
        <v>0</v>
      </c>
      <c r="O107">
        <v>0.99463134300788703</v>
      </c>
      <c r="P107">
        <v>0.97261753808454998</v>
      </c>
      <c r="Q107">
        <v>1.02024302082935</v>
      </c>
      <c r="R107">
        <v>0.98260610040845697</v>
      </c>
      <c r="S107">
        <v>174.169998168945</v>
      </c>
      <c r="T107" s="27">
        <f t="shared" si="188"/>
        <v>0.98260610040845697</v>
      </c>
      <c r="U107" s="27">
        <f t="shared" si="189"/>
        <v>1.02024302082935</v>
      </c>
      <c r="V107" s="39">
        <f t="shared" si="190"/>
        <v>171.14050270893514</v>
      </c>
      <c r="W107" s="38">
        <f t="shared" si="191"/>
        <v>177.69572506972682</v>
      </c>
      <c r="X107" s="44">
        <f t="shared" si="192"/>
        <v>1.2315817566031189</v>
      </c>
      <c r="Y107" s="44">
        <f t="shared" si="193"/>
        <v>3.5710221342173339E-2</v>
      </c>
      <c r="Z107" s="22">
        <f t="shared" si="194"/>
        <v>1</v>
      </c>
      <c r="AA107" s="22">
        <f t="shared" si="195"/>
        <v>1</v>
      </c>
      <c r="AB107" s="22">
        <f t="shared" si="196"/>
        <v>1</v>
      </c>
      <c r="AC107" s="22">
        <v>1</v>
      </c>
      <c r="AD107" s="22">
        <v>1</v>
      </c>
      <c r="AE107" s="22">
        <v>1</v>
      </c>
      <c r="AF107" s="22">
        <f t="shared" si="197"/>
        <v>-0.10573411347504191</v>
      </c>
      <c r="AG107" s="22">
        <f t="shared" si="198"/>
        <v>0.97680415159684475</v>
      </c>
      <c r="AH107" s="22">
        <f t="shared" si="199"/>
        <v>0.86144228646848997</v>
      </c>
      <c r="AI107" s="22">
        <f t="shared" si="200"/>
        <v>1.9671763999435319</v>
      </c>
      <c r="AJ107" s="22">
        <f t="shared" si="201"/>
        <v>-2.6288582302280261</v>
      </c>
      <c r="AK107" s="22">
        <f t="shared" si="202"/>
        <v>1.3004365594014071</v>
      </c>
      <c r="AL107" s="22">
        <f t="shared" si="203"/>
        <v>-1.6586231148371999</v>
      </c>
      <c r="AM107" s="22">
        <f t="shared" si="204"/>
        <v>1.9702351153908262</v>
      </c>
      <c r="AN107" s="46">
        <v>1</v>
      </c>
      <c r="AO107" s="46">
        <v>1</v>
      </c>
      <c r="AP107" s="51">
        <v>1</v>
      </c>
      <c r="AQ107" s="21">
        <v>2</v>
      </c>
      <c r="AR107" s="17">
        <f t="shared" si="205"/>
        <v>14.975220378043701</v>
      </c>
      <c r="AS107" s="17">
        <f t="shared" si="206"/>
        <v>14.975220378043701</v>
      </c>
      <c r="AT107" s="17">
        <f t="shared" si="207"/>
        <v>30.137152553490846</v>
      </c>
      <c r="AU107" s="17">
        <f t="shared" si="208"/>
        <v>14.975220378043701</v>
      </c>
      <c r="AV107" s="17">
        <f t="shared" si="209"/>
        <v>14.975220378043701</v>
      </c>
      <c r="AW107" s="17">
        <f t="shared" si="210"/>
        <v>30.137152553490846</v>
      </c>
      <c r="AX107" s="14">
        <f t="shared" si="211"/>
        <v>1.9121005967818207E-2</v>
      </c>
      <c r="AY107" s="14">
        <f t="shared" si="212"/>
        <v>1.759662915522766E-2</v>
      </c>
      <c r="AZ107" s="67">
        <f t="shared" si="213"/>
        <v>2.5318795118123975E-3</v>
      </c>
      <c r="BA107" s="21">
        <f t="shared" si="214"/>
        <v>0</v>
      </c>
      <c r="BB107" s="66">
        <v>4006</v>
      </c>
      <c r="BC107" s="15">
        <f t="shared" si="215"/>
        <v>2280.0652356265145</v>
      </c>
      <c r="BD107" s="19">
        <f t="shared" si="216"/>
        <v>-1725.9347643734855</v>
      </c>
      <c r="BE107" s="53">
        <f t="shared" si="217"/>
        <v>0</v>
      </c>
      <c r="BF107" s="61">
        <f t="shared" si="218"/>
        <v>0</v>
      </c>
      <c r="BG107" s="62">
        <f t="shared" si="219"/>
        <v>0</v>
      </c>
      <c r="BH107" s="63">
        <f t="shared" si="220"/>
        <v>177.69572506972682</v>
      </c>
      <c r="BI107" s="46">
        <f t="shared" si="221"/>
        <v>0</v>
      </c>
      <c r="BJ107" s="64">
        <f t="shared" si="222"/>
        <v>1.7569672733066493</v>
      </c>
      <c r="BK107" s="66">
        <v>174</v>
      </c>
      <c r="BL107" s="66">
        <v>5051</v>
      </c>
      <c r="BM107" s="66">
        <v>0</v>
      </c>
      <c r="BN107" s="10">
        <f t="shared" si="223"/>
        <v>5225</v>
      </c>
      <c r="BO107" s="15">
        <f t="shared" si="224"/>
        <v>3121.8531716872494</v>
      </c>
      <c r="BP107" s="9">
        <f t="shared" si="225"/>
        <v>-2103.1468283127506</v>
      </c>
      <c r="BQ107" s="53">
        <f t="shared" si="226"/>
        <v>0</v>
      </c>
      <c r="BR107" s="7">
        <f t="shared" si="227"/>
        <v>0</v>
      </c>
      <c r="BS107" s="62">
        <f t="shared" si="228"/>
        <v>0</v>
      </c>
      <c r="BT107" s="48">
        <f t="shared" si="229"/>
        <v>177.69572506972682</v>
      </c>
      <c r="BU107" s="46">
        <f t="shared" si="230"/>
        <v>0</v>
      </c>
      <c r="BV107" s="64">
        <f t="shared" si="231"/>
        <v>1.6736853761690769</v>
      </c>
      <c r="BW107" s="16">
        <f t="shared" si="232"/>
        <v>9369</v>
      </c>
      <c r="BX107" s="69">
        <f t="shared" si="233"/>
        <v>5427.348605130408</v>
      </c>
      <c r="BY107" s="66">
        <v>138</v>
      </c>
      <c r="BZ107" s="15">
        <f t="shared" si="234"/>
        <v>25.430197816643719</v>
      </c>
      <c r="CA107" s="37">
        <f t="shared" si="235"/>
        <v>-112.56980218335627</v>
      </c>
      <c r="CB107" s="54">
        <f t="shared" si="236"/>
        <v>-112.56980218335627</v>
      </c>
      <c r="CC107" s="26">
        <f t="shared" si="237"/>
        <v>-3.5068474200422563E-2</v>
      </c>
      <c r="CD107" s="47">
        <f t="shared" si="238"/>
        <v>-112.56980218335629</v>
      </c>
      <c r="CE107" s="48">
        <f t="shared" si="239"/>
        <v>177.69572506972682</v>
      </c>
      <c r="CF107" s="65">
        <f t="shared" si="240"/>
        <v>-0.63349752583628294</v>
      </c>
      <c r="CG107" t="s">
        <v>222</v>
      </c>
      <c r="CH107" s="66">
        <v>0</v>
      </c>
      <c r="CI107" s="15">
        <f t="shared" si="241"/>
        <v>23.554075098390733</v>
      </c>
      <c r="CJ107" s="37">
        <f t="shared" si="242"/>
        <v>23.554075098390733</v>
      </c>
      <c r="CK107" s="54">
        <f t="shared" si="243"/>
        <v>23.554075098390733</v>
      </c>
      <c r="CL107" s="26">
        <f t="shared" si="244"/>
        <v>3.6648630929501684E-3</v>
      </c>
      <c r="CM107" s="47">
        <f t="shared" si="245"/>
        <v>23.554075098390733</v>
      </c>
      <c r="CN107" s="48">
        <f t="shared" si="246"/>
        <v>177.69572506972682</v>
      </c>
      <c r="CO107" s="65">
        <f t="shared" si="247"/>
        <v>0.13255285173094764</v>
      </c>
      <c r="CP107" s="70">
        <f t="shared" si="248"/>
        <v>0</v>
      </c>
      <c r="CQ107" s="1">
        <f t="shared" si="249"/>
        <v>9507</v>
      </c>
    </row>
    <row r="108" spans="1:95" x14ac:dyDescent="0.2">
      <c r="A108" s="24" t="s">
        <v>123</v>
      </c>
      <c r="B108">
        <v>0</v>
      </c>
      <c r="C108">
        <v>0</v>
      </c>
      <c r="D108">
        <v>8.3499800239712305E-2</v>
      </c>
      <c r="E108">
        <v>0.91650019976028696</v>
      </c>
      <c r="F108">
        <v>1.3508144616607E-2</v>
      </c>
      <c r="G108">
        <v>1.3508144616607E-2</v>
      </c>
      <c r="H108">
        <v>5.3907229419139099E-2</v>
      </c>
      <c r="I108">
        <v>1.48349352277475E-2</v>
      </c>
      <c r="J108">
        <v>2.82791487980147E-2</v>
      </c>
      <c r="K108">
        <v>1.95447903953491E-2</v>
      </c>
      <c r="L108">
        <v>0.68246589691286197</v>
      </c>
      <c r="M108">
        <v>-1.5009392366326899</v>
      </c>
      <c r="N108" s="21">
        <v>0</v>
      </c>
      <c r="O108">
        <v>1.00951612918044</v>
      </c>
      <c r="P108">
        <v>0.98012397982189703</v>
      </c>
      <c r="Q108">
        <v>1.0048115121624199</v>
      </c>
      <c r="R108">
        <v>0.99182114371211205</v>
      </c>
      <c r="S108">
        <v>39.9799995422363</v>
      </c>
      <c r="T108" s="27">
        <f t="shared" si="188"/>
        <v>0.99182114371211205</v>
      </c>
      <c r="U108" s="27">
        <f t="shared" si="189"/>
        <v>1.0048115121624199</v>
      </c>
      <c r="V108" s="39">
        <f t="shared" si="190"/>
        <v>39.653008871590522</v>
      </c>
      <c r="W108" s="38">
        <f t="shared" si="191"/>
        <v>40.172363796287314</v>
      </c>
      <c r="X108" s="44">
        <f t="shared" si="192"/>
        <v>1.2085053674649051</v>
      </c>
      <c r="Y108" s="44">
        <f t="shared" si="193"/>
        <v>3.2440313330453815E-2</v>
      </c>
      <c r="Z108" s="22">
        <f t="shared" si="194"/>
        <v>1</v>
      </c>
      <c r="AA108" s="22">
        <f t="shared" si="195"/>
        <v>1</v>
      </c>
      <c r="AB108" s="22">
        <f t="shared" si="196"/>
        <v>1</v>
      </c>
      <c r="AC108" s="22">
        <v>1</v>
      </c>
      <c r="AD108" s="22">
        <v>1</v>
      </c>
      <c r="AE108" s="22">
        <v>1</v>
      </c>
      <c r="AF108" s="22">
        <f t="shared" si="197"/>
        <v>-0.10573411347504191</v>
      </c>
      <c r="AG108" s="22">
        <f t="shared" si="198"/>
        <v>0.97680415159684475</v>
      </c>
      <c r="AH108" s="22">
        <f t="shared" si="199"/>
        <v>0.68246589691286197</v>
      </c>
      <c r="AI108" s="22">
        <f t="shared" si="200"/>
        <v>1.7882000103879039</v>
      </c>
      <c r="AJ108" s="22">
        <f t="shared" si="201"/>
        <v>-2.6288582302280261</v>
      </c>
      <c r="AK108" s="22">
        <f t="shared" si="202"/>
        <v>1.3004365594014071</v>
      </c>
      <c r="AL108" s="22">
        <f t="shared" si="203"/>
        <v>-1.5009392366326899</v>
      </c>
      <c r="AM108" s="22">
        <f t="shared" si="204"/>
        <v>2.127918993595336</v>
      </c>
      <c r="AN108" s="46">
        <v>1</v>
      </c>
      <c r="AO108" s="46">
        <v>1</v>
      </c>
      <c r="AP108" s="51">
        <v>1</v>
      </c>
      <c r="AQ108" s="21">
        <v>1</v>
      </c>
      <c r="AR108" s="17">
        <f t="shared" si="205"/>
        <v>10.225024852751771</v>
      </c>
      <c r="AS108" s="17">
        <f t="shared" si="206"/>
        <v>10.225024852751771</v>
      </c>
      <c r="AT108" s="17">
        <f t="shared" si="207"/>
        <v>20.503139388899136</v>
      </c>
      <c r="AU108" s="17">
        <f t="shared" si="208"/>
        <v>10.225024852751771</v>
      </c>
      <c r="AV108" s="17">
        <f t="shared" si="209"/>
        <v>10.225024852751771</v>
      </c>
      <c r="AW108" s="17">
        <f t="shared" si="210"/>
        <v>20.503139388899136</v>
      </c>
      <c r="AX108" s="14">
        <f t="shared" si="211"/>
        <v>1.3055751855058648E-2</v>
      </c>
      <c r="AY108" s="14">
        <f t="shared" si="212"/>
        <v>1.2014913029304212E-2</v>
      </c>
      <c r="AZ108" s="67">
        <f t="shared" si="213"/>
        <v>1.7225077403861921E-3</v>
      </c>
      <c r="BA108" s="21">
        <f t="shared" si="214"/>
        <v>0</v>
      </c>
      <c r="BB108" s="66">
        <v>1879</v>
      </c>
      <c r="BC108" s="15">
        <f t="shared" si="215"/>
        <v>1556.8200742046133</v>
      </c>
      <c r="BD108" s="19">
        <f t="shared" si="216"/>
        <v>-322.17992579538668</v>
      </c>
      <c r="BE108" s="53">
        <f t="shared" si="217"/>
        <v>0</v>
      </c>
      <c r="BF108" s="61">
        <f t="shared" si="218"/>
        <v>0</v>
      </c>
      <c r="BG108" s="62">
        <f t="shared" si="219"/>
        <v>0</v>
      </c>
      <c r="BH108" s="63">
        <f t="shared" si="220"/>
        <v>40.172363796287314</v>
      </c>
      <c r="BI108" s="46">
        <f t="shared" si="221"/>
        <v>0</v>
      </c>
      <c r="BJ108" s="64">
        <f t="shared" si="222"/>
        <v>1.2069474380075615</v>
      </c>
      <c r="BK108" s="66">
        <v>320</v>
      </c>
      <c r="BL108" s="66">
        <v>3118</v>
      </c>
      <c r="BM108" s="66">
        <v>0</v>
      </c>
      <c r="BN108" s="10">
        <f t="shared" si="223"/>
        <v>3438</v>
      </c>
      <c r="BO108" s="15">
        <f t="shared" si="224"/>
        <v>2131.589750354919</v>
      </c>
      <c r="BP108" s="9">
        <f t="shared" si="225"/>
        <v>-1306.410249645081</v>
      </c>
      <c r="BQ108" s="53">
        <f t="shared" si="226"/>
        <v>0</v>
      </c>
      <c r="BR108" s="7">
        <f t="shared" si="227"/>
        <v>0</v>
      </c>
      <c r="BS108" s="62">
        <f t="shared" si="228"/>
        <v>0</v>
      </c>
      <c r="BT108" s="48">
        <f t="shared" si="229"/>
        <v>40.172363796287314</v>
      </c>
      <c r="BU108" s="46">
        <f t="shared" si="230"/>
        <v>0</v>
      </c>
      <c r="BV108" s="64">
        <f t="shared" si="231"/>
        <v>1.6128807147001707</v>
      </c>
      <c r="BW108" s="16">
        <f t="shared" si="232"/>
        <v>5317</v>
      </c>
      <c r="BX108" s="69">
        <f t="shared" si="233"/>
        <v>3705.7106923039714</v>
      </c>
      <c r="BY108" s="66">
        <v>0</v>
      </c>
      <c r="BZ108" s="15">
        <f t="shared" si="234"/>
        <v>17.300867744438914</v>
      </c>
      <c r="CA108" s="37">
        <f t="shared" si="235"/>
        <v>17.300867744438914</v>
      </c>
      <c r="CB108" s="54">
        <f t="shared" si="236"/>
        <v>17.300867744438914</v>
      </c>
      <c r="CC108" s="26">
        <f t="shared" si="237"/>
        <v>5.3896784250588589E-3</v>
      </c>
      <c r="CD108" s="47">
        <f t="shared" si="238"/>
        <v>17.300867744438914</v>
      </c>
      <c r="CE108" s="48">
        <f t="shared" si="239"/>
        <v>39.653008871590522</v>
      </c>
      <c r="CF108" s="65">
        <f t="shared" si="240"/>
        <v>0.43630655621783487</v>
      </c>
      <c r="CG108" t="s">
        <v>222</v>
      </c>
      <c r="CH108" s="66">
        <v>0</v>
      </c>
      <c r="CI108" s="15">
        <f t="shared" si="241"/>
        <v>16.024489508812746</v>
      </c>
      <c r="CJ108" s="37">
        <f t="shared" si="242"/>
        <v>16.024489508812746</v>
      </c>
      <c r="CK108" s="54">
        <f t="shared" si="243"/>
        <v>16.024489508812746</v>
      </c>
      <c r="CL108" s="26">
        <f t="shared" si="244"/>
        <v>2.4933078432881196E-3</v>
      </c>
      <c r="CM108" s="47">
        <f t="shared" si="245"/>
        <v>16.024489508812746</v>
      </c>
      <c r="CN108" s="48">
        <f t="shared" si="246"/>
        <v>39.653008871590522</v>
      </c>
      <c r="CO108" s="65">
        <f t="shared" si="247"/>
        <v>0.40411787061872934</v>
      </c>
      <c r="CP108" s="70">
        <f t="shared" si="248"/>
        <v>0</v>
      </c>
      <c r="CQ108" s="1">
        <f t="shared" si="249"/>
        <v>5317</v>
      </c>
    </row>
    <row r="109" spans="1:95" x14ac:dyDescent="0.2">
      <c r="A109" s="24" t="s">
        <v>263</v>
      </c>
      <c r="B109">
        <v>1</v>
      </c>
      <c r="C109">
        <v>1</v>
      </c>
      <c r="D109">
        <v>0.55333599680383505</v>
      </c>
      <c r="E109">
        <v>0.44666400319616401</v>
      </c>
      <c r="F109">
        <v>0.88994835121175997</v>
      </c>
      <c r="G109">
        <v>0.88994835121175997</v>
      </c>
      <c r="H109">
        <v>0.54701211867948096</v>
      </c>
      <c r="I109">
        <v>0.61345591307981595</v>
      </c>
      <c r="J109">
        <v>0.579282158132154</v>
      </c>
      <c r="K109">
        <v>0.71800501496584301</v>
      </c>
      <c r="L109">
        <v>0.71445092692721301</v>
      </c>
      <c r="M109">
        <v>-1.1837393633426501</v>
      </c>
      <c r="N109" s="21">
        <v>0</v>
      </c>
      <c r="O109">
        <v>1.0061890095304999</v>
      </c>
      <c r="P109">
        <v>0.994015801263056</v>
      </c>
      <c r="Q109">
        <v>1.0025174844076501</v>
      </c>
      <c r="R109">
        <v>0.99730925075894905</v>
      </c>
      <c r="S109">
        <v>211.30999755859301</v>
      </c>
      <c r="T109" s="27">
        <f t="shared" si="188"/>
        <v>0.994015801263056</v>
      </c>
      <c r="U109" s="27">
        <f t="shared" si="189"/>
        <v>1.0025174844076501</v>
      </c>
      <c r="V109" s="39">
        <f t="shared" si="190"/>
        <v>210.04547653809925</v>
      </c>
      <c r="W109" s="38">
        <f t="shared" si="191"/>
        <v>211.84196718262734</v>
      </c>
      <c r="X109" s="44">
        <f t="shared" si="192"/>
        <v>0.96573080099091679</v>
      </c>
      <c r="Y109" s="44">
        <f t="shared" si="193"/>
        <v>0.68442684344066407</v>
      </c>
      <c r="Z109" s="22">
        <f t="shared" si="194"/>
        <v>1</v>
      </c>
      <c r="AA109" s="22">
        <f t="shared" si="195"/>
        <v>1</v>
      </c>
      <c r="AB109" s="22">
        <f t="shared" si="196"/>
        <v>1</v>
      </c>
      <c r="AC109" s="22">
        <v>1</v>
      </c>
      <c r="AD109" s="22">
        <v>1</v>
      </c>
      <c r="AE109" s="22">
        <v>1</v>
      </c>
      <c r="AF109" s="22">
        <f t="shared" si="197"/>
        <v>-0.10573411347504191</v>
      </c>
      <c r="AG109" s="22">
        <f t="shared" si="198"/>
        <v>0.97680415159684475</v>
      </c>
      <c r="AH109" s="22">
        <f t="shared" si="199"/>
        <v>0.71445092692721301</v>
      </c>
      <c r="AI109" s="22">
        <f t="shared" si="200"/>
        <v>1.8201850404022548</v>
      </c>
      <c r="AJ109" s="22">
        <f t="shared" si="201"/>
        <v>-2.6288582302280261</v>
      </c>
      <c r="AK109" s="22">
        <f t="shared" si="202"/>
        <v>1.3004365594014071</v>
      </c>
      <c r="AL109" s="22">
        <f t="shared" si="203"/>
        <v>-1.1837393633426501</v>
      </c>
      <c r="AM109" s="22">
        <f t="shared" si="204"/>
        <v>2.4451188668853758</v>
      </c>
      <c r="AN109" s="46">
        <v>1</v>
      </c>
      <c r="AO109" s="46">
        <v>1</v>
      </c>
      <c r="AP109" s="51">
        <v>1</v>
      </c>
      <c r="AQ109" s="21">
        <v>2</v>
      </c>
      <c r="AR109" s="17">
        <f t="shared" si="205"/>
        <v>10.976456555135558</v>
      </c>
      <c r="AS109" s="17">
        <f t="shared" si="206"/>
        <v>10.976456555135558</v>
      </c>
      <c r="AT109" s="17">
        <f t="shared" si="207"/>
        <v>71.487465939864677</v>
      </c>
      <c r="AU109" s="17">
        <f t="shared" si="208"/>
        <v>10.976456555135558</v>
      </c>
      <c r="AV109" s="17">
        <f t="shared" si="209"/>
        <v>10.976456555135558</v>
      </c>
      <c r="AW109" s="17">
        <f t="shared" si="210"/>
        <v>71.487465939864677</v>
      </c>
      <c r="AX109" s="14">
        <f t="shared" si="211"/>
        <v>1.4015212197075008E-2</v>
      </c>
      <c r="AY109" s="14">
        <f t="shared" si="212"/>
        <v>1.2897882673057547E-2</v>
      </c>
      <c r="AZ109" s="67">
        <f t="shared" si="213"/>
        <v>6.005797994461313E-3</v>
      </c>
      <c r="BA109" s="21">
        <f t="shared" si="214"/>
        <v>0</v>
      </c>
      <c r="BB109" s="66">
        <v>0</v>
      </c>
      <c r="BC109" s="15">
        <f t="shared" si="215"/>
        <v>1671.2299632280124</v>
      </c>
      <c r="BD109" s="19">
        <f t="shared" si="216"/>
        <v>1671.2299632280124</v>
      </c>
      <c r="BE109" s="53">
        <f t="shared" si="217"/>
        <v>1671.2299632280124</v>
      </c>
      <c r="BF109" s="61">
        <f t="shared" si="218"/>
        <v>8.3010876377443352E-2</v>
      </c>
      <c r="BG109" s="62">
        <f t="shared" si="219"/>
        <v>112.47973749143495</v>
      </c>
      <c r="BH109" s="63">
        <f t="shared" si="220"/>
        <v>210.04547653809925</v>
      </c>
      <c r="BI109" s="46">
        <f t="shared" si="221"/>
        <v>0.53550183200937784</v>
      </c>
      <c r="BJ109" s="64">
        <f t="shared" si="222"/>
        <v>0</v>
      </c>
      <c r="BK109" s="66">
        <v>0</v>
      </c>
      <c r="BL109" s="66">
        <v>0</v>
      </c>
      <c r="BM109" s="66">
        <v>0</v>
      </c>
      <c r="BN109" s="10">
        <f t="shared" si="223"/>
        <v>0</v>
      </c>
      <c r="BO109" s="15">
        <f t="shared" si="224"/>
        <v>2288.2391607924856</v>
      </c>
      <c r="BP109" s="9">
        <f t="shared" si="225"/>
        <v>2288.2391607924856</v>
      </c>
      <c r="BQ109" s="53">
        <f t="shared" si="226"/>
        <v>2288.2391607924856</v>
      </c>
      <c r="BR109" s="7">
        <f t="shared" si="227"/>
        <v>3.6048226642973441E-2</v>
      </c>
      <c r="BS109" s="62">
        <f t="shared" si="228"/>
        <v>174.36527227206238</v>
      </c>
      <c r="BT109" s="48">
        <f t="shared" si="229"/>
        <v>210.04547653809925</v>
      </c>
      <c r="BU109" s="46">
        <f t="shared" si="230"/>
        <v>0.83013105136037058</v>
      </c>
      <c r="BV109" s="64">
        <f t="shared" si="231"/>
        <v>0</v>
      </c>
      <c r="BW109" s="16">
        <f t="shared" si="232"/>
        <v>211</v>
      </c>
      <c r="BX109" s="69">
        <f t="shared" si="233"/>
        <v>4019.7913590768671</v>
      </c>
      <c r="BY109" s="66">
        <v>211</v>
      </c>
      <c r="BZ109" s="15">
        <f t="shared" si="234"/>
        <v>60.322235056369429</v>
      </c>
      <c r="CA109" s="37">
        <f t="shared" si="235"/>
        <v>-150.67776494363056</v>
      </c>
      <c r="CB109" s="54">
        <f t="shared" si="236"/>
        <v>-150.67776494363056</v>
      </c>
      <c r="CC109" s="26">
        <f t="shared" si="237"/>
        <v>-4.6940113689604594E-2</v>
      </c>
      <c r="CD109" s="47">
        <f t="shared" si="238"/>
        <v>-150.67776494363056</v>
      </c>
      <c r="CE109" s="48">
        <f t="shared" si="239"/>
        <v>211.84196718262734</v>
      </c>
      <c r="CF109" s="65">
        <f t="shared" si="240"/>
        <v>-0.7112743850878821</v>
      </c>
      <c r="CG109" t="s">
        <v>222</v>
      </c>
      <c r="CH109" s="66">
        <v>0</v>
      </c>
      <c r="CI109" s="15">
        <f t="shared" si="241"/>
        <v>55.871938742473596</v>
      </c>
      <c r="CJ109" s="37">
        <f t="shared" si="242"/>
        <v>55.871938742473596</v>
      </c>
      <c r="CK109" s="54">
        <f t="shared" si="243"/>
        <v>55.871938742473596</v>
      </c>
      <c r="CL109" s="26">
        <f t="shared" si="244"/>
        <v>8.6933155037301375E-3</v>
      </c>
      <c r="CM109" s="47">
        <f t="shared" si="245"/>
        <v>55.871938742473596</v>
      </c>
      <c r="CN109" s="48">
        <f t="shared" si="246"/>
        <v>211.84196718262734</v>
      </c>
      <c r="CO109" s="65">
        <f t="shared" si="247"/>
        <v>0.26374348522881125</v>
      </c>
      <c r="CP109" s="70">
        <f t="shared" si="248"/>
        <v>0</v>
      </c>
      <c r="CQ109" s="1">
        <f t="shared" si="249"/>
        <v>422</v>
      </c>
    </row>
    <row r="110" spans="1:95" x14ac:dyDescent="0.2">
      <c r="A110" s="24" t="s">
        <v>233</v>
      </c>
      <c r="B110">
        <v>0</v>
      </c>
      <c r="C110">
        <v>0</v>
      </c>
      <c r="D110">
        <v>0.119456652017578</v>
      </c>
      <c r="E110">
        <v>0.88054334798242095</v>
      </c>
      <c r="F110">
        <v>0.17004370282081799</v>
      </c>
      <c r="G110">
        <v>0.17004370282081799</v>
      </c>
      <c r="H110">
        <v>0.10154617634768</v>
      </c>
      <c r="I110">
        <v>9.3606351859590403E-2</v>
      </c>
      <c r="J110">
        <v>9.74954722702394E-2</v>
      </c>
      <c r="K110">
        <v>0.128757489541758</v>
      </c>
      <c r="L110">
        <v>1.10369717492243</v>
      </c>
      <c r="M110">
        <v>-1.7035939339816699</v>
      </c>
      <c r="N110" s="21">
        <v>0</v>
      </c>
      <c r="O110">
        <v>1.00391978704847</v>
      </c>
      <c r="P110">
        <v>0.985922720393</v>
      </c>
      <c r="Q110">
        <v>0.99979979037130695</v>
      </c>
      <c r="R110">
        <v>0.98219436965462903</v>
      </c>
      <c r="S110">
        <v>215.30999755859301</v>
      </c>
      <c r="T110" s="27">
        <f t="shared" si="188"/>
        <v>0.98219436965462903</v>
      </c>
      <c r="U110" s="27">
        <f t="shared" si="189"/>
        <v>0.99979979037130695</v>
      </c>
      <c r="V110" s="39">
        <f t="shared" si="190"/>
        <v>211.47626733240199</v>
      </c>
      <c r="W110" s="38">
        <f t="shared" si="191"/>
        <v>215.26689042392789</v>
      </c>
      <c r="X110" s="44">
        <f t="shared" si="192"/>
        <v>1.1899256812551615</v>
      </c>
      <c r="Y110" s="44">
        <f t="shared" si="193"/>
        <v>0.12584993538264025</v>
      </c>
      <c r="Z110" s="22">
        <f t="shared" si="194"/>
        <v>1</v>
      </c>
      <c r="AA110" s="22">
        <f t="shared" si="195"/>
        <v>1</v>
      </c>
      <c r="AB110" s="22">
        <f t="shared" si="196"/>
        <v>1</v>
      </c>
      <c r="AC110" s="22">
        <v>1</v>
      </c>
      <c r="AD110" s="22">
        <v>1</v>
      </c>
      <c r="AE110" s="22">
        <v>1</v>
      </c>
      <c r="AF110" s="22">
        <f t="shared" si="197"/>
        <v>-0.10573411347504191</v>
      </c>
      <c r="AG110" s="22">
        <f t="shared" si="198"/>
        <v>0.97680415159684475</v>
      </c>
      <c r="AH110" s="22">
        <f t="shared" si="199"/>
        <v>0.97680415159684475</v>
      </c>
      <c r="AI110" s="22">
        <f t="shared" si="200"/>
        <v>2.0825382650718867</v>
      </c>
      <c r="AJ110" s="22">
        <f t="shared" si="201"/>
        <v>-2.6288582302280261</v>
      </c>
      <c r="AK110" s="22">
        <f t="shared" si="202"/>
        <v>1.3004365594014071</v>
      </c>
      <c r="AL110" s="22">
        <f t="shared" si="203"/>
        <v>-1.7035939339816699</v>
      </c>
      <c r="AM110" s="22">
        <f t="shared" si="204"/>
        <v>1.9252642962463562</v>
      </c>
      <c r="AN110" s="46">
        <v>1</v>
      </c>
      <c r="AO110" s="49">
        <v>0</v>
      </c>
      <c r="AP110" s="51">
        <v>0.5</v>
      </c>
      <c r="AQ110" s="21">
        <v>2</v>
      </c>
      <c r="AR110" s="17">
        <f t="shared" si="205"/>
        <v>18.809270836669928</v>
      </c>
      <c r="AS110" s="17">
        <f t="shared" si="206"/>
        <v>0</v>
      </c>
      <c r="AT110" s="17">
        <f t="shared" si="207"/>
        <v>13.739199441240171</v>
      </c>
      <c r="AU110" s="17">
        <f t="shared" si="208"/>
        <v>18.809270836669928</v>
      </c>
      <c r="AV110" s="17">
        <f t="shared" si="209"/>
        <v>0</v>
      </c>
      <c r="AW110" s="17">
        <f t="shared" si="210"/>
        <v>13.739199441240171</v>
      </c>
      <c r="AX110" s="14">
        <f t="shared" si="211"/>
        <v>2.4016486625170995E-2</v>
      </c>
      <c r="AY110" s="14">
        <f t="shared" si="212"/>
        <v>0</v>
      </c>
      <c r="AZ110" s="67">
        <f t="shared" si="213"/>
        <v>1.1542562792632178E-3</v>
      </c>
      <c r="BA110" s="21">
        <f t="shared" si="214"/>
        <v>0</v>
      </c>
      <c r="BB110" s="66">
        <v>2799</v>
      </c>
      <c r="BC110" s="15">
        <f t="shared" si="215"/>
        <v>2863.8219311318903</v>
      </c>
      <c r="BD110" s="19">
        <f t="shared" si="216"/>
        <v>64.821931131890324</v>
      </c>
      <c r="BE110" s="53">
        <f t="shared" si="217"/>
        <v>64.821931131890324</v>
      </c>
      <c r="BF110" s="61">
        <f t="shared" si="218"/>
        <v>3.2197396110246464E-3</v>
      </c>
      <c r="BG110" s="62">
        <f t="shared" si="219"/>
        <v>4.3627471729383647</v>
      </c>
      <c r="BH110" s="63">
        <f t="shared" si="220"/>
        <v>211.47626733240199</v>
      </c>
      <c r="BI110" s="46">
        <f t="shared" si="221"/>
        <v>2.0629961120322428E-2</v>
      </c>
      <c r="BJ110" s="64">
        <f t="shared" si="222"/>
        <v>0.97736523684408327</v>
      </c>
      <c r="BK110" s="66">
        <v>0</v>
      </c>
      <c r="BL110" s="66">
        <v>0</v>
      </c>
      <c r="BM110" s="66">
        <v>0</v>
      </c>
      <c r="BN110" s="10">
        <f t="shared" si="223"/>
        <v>0</v>
      </c>
      <c r="BO110" s="15">
        <f t="shared" si="224"/>
        <v>0</v>
      </c>
      <c r="BP110" s="9">
        <f t="shared" si="225"/>
        <v>0</v>
      </c>
      <c r="BQ110" s="53">
        <f t="shared" si="226"/>
        <v>0</v>
      </c>
      <c r="BR110" s="7">
        <f t="shared" si="227"/>
        <v>0</v>
      </c>
      <c r="BS110" s="62">
        <f t="shared" si="228"/>
        <v>0</v>
      </c>
      <c r="BT110" s="48">
        <f t="shared" si="229"/>
        <v>215.26689042392789</v>
      </c>
      <c r="BU110" s="46">
        <f t="shared" si="230"/>
        <v>0</v>
      </c>
      <c r="BV110" s="64" t="e">
        <f t="shared" si="231"/>
        <v>#DIV/0!</v>
      </c>
      <c r="BW110" s="16">
        <f t="shared" si="232"/>
        <v>2799</v>
      </c>
      <c r="BX110" s="69">
        <f t="shared" si="233"/>
        <v>2875.4152812008101</v>
      </c>
      <c r="BY110" s="66">
        <v>0</v>
      </c>
      <c r="BZ110" s="15">
        <f t="shared" si="234"/>
        <v>11.59335006891976</v>
      </c>
      <c r="CA110" s="37">
        <f t="shared" si="235"/>
        <v>11.59335006891976</v>
      </c>
      <c r="CB110" s="54">
        <f t="shared" si="236"/>
        <v>11.59335006891976</v>
      </c>
      <c r="CC110" s="26">
        <f t="shared" si="237"/>
        <v>3.6116355354890261E-3</v>
      </c>
      <c r="CD110" s="47">
        <f t="shared" si="238"/>
        <v>11.59335006891976</v>
      </c>
      <c r="CE110" s="48">
        <f t="shared" si="239"/>
        <v>211.47626733240199</v>
      </c>
      <c r="CF110" s="65">
        <f t="shared" si="240"/>
        <v>5.4821045477869791E-2</v>
      </c>
      <c r="CG110" t="s">
        <v>222</v>
      </c>
      <c r="CH110" s="66">
        <v>0</v>
      </c>
      <c r="CI110" s="15">
        <f t="shared" si="241"/>
        <v>10.738046165985715</v>
      </c>
      <c r="CJ110" s="37">
        <f t="shared" si="242"/>
        <v>10.738046165985715</v>
      </c>
      <c r="CK110" s="54">
        <f t="shared" si="243"/>
        <v>10.738046165985715</v>
      </c>
      <c r="CL110" s="26">
        <f t="shared" si="244"/>
        <v>1.6707711476560939E-3</v>
      </c>
      <c r="CM110" s="47">
        <f t="shared" si="245"/>
        <v>10.738046165985715</v>
      </c>
      <c r="CN110" s="48">
        <f t="shared" si="246"/>
        <v>211.47626733240199</v>
      </c>
      <c r="CO110" s="65">
        <f t="shared" si="247"/>
        <v>5.077660156119302E-2</v>
      </c>
      <c r="CP110" s="70">
        <f t="shared" si="248"/>
        <v>0</v>
      </c>
      <c r="CQ110" s="1">
        <f t="shared" si="249"/>
        <v>2799</v>
      </c>
    </row>
    <row r="111" spans="1:95" x14ac:dyDescent="0.2">
      <c r="A111" s="31" t="s">
        <v>124</v>
      </c>
      <c r="B111">
        <v>0</v>
      </c>
      <c r="C111">
        <v>0</v>
      </c>
      <c r="D111">
        <v>4.97382198952879E-2</v>
      </c>
      <c r="E111">
        <v>0.95026178010471196</v>
      </c>
      <c r="F111">
        <v>5.6420233463034999E-2</v>
      </c>
      <c r="G111">
        <v>5.6420233463034999E-2</v>
      </c>
      <c r="H111">
        <v>0.12200282087447099</v>
      </c>
      <c r="I111">
        <v>0.16925246826516199</v>
      </c>
      <c r="J111">
        <v>0.14369856842820899</v>
      </c>
      <c r="K111">
        <v>9.0041694669877603E-2</v>
      </c>
      <c r="L111">
        <v>0.97870587211734505</v>
      </c>
      <c r="M111">
        <v>-1.79743592096886</v>
      </c>
      <c r="N111" s="21">
        <v>0</v>
      </c>
      <c r="O111">
        <v>1.0159644305322599</v>
      </c>
      <c r="P111">
        <v>0.97029218959577201</v>
      </c>
      <c r="Q111">
        <v>1.01009488747858</v>
      </c>
      <c r="R111">
        <v>0.98920951953125102</v>
      </c>
      <c r="S111">
        <v>49.169998168945298</v>
      </c>
      <c r="T111" s="27">
        <f t="shared" si="188"/>
        <v>0.98920951953125102</v>
      </c>
      <c r="U111" s="27">
        <f t="shared" si="189"/>
        <v>1.01009488747858</v>
      </c>
      <c r="V111" s="39">
        <f t="shared" si="190"/>
        <v>48.639430264054873</v>
      </c>
      <c r="W111" s="38">
        <f t="shared" si="191"/>
        <v>49.666363767782784</v>
      </c>
      <c r="X111" s="44">
        <f t="shared" si="192"/>
        <v>1.2259507092489872</v>
      </c>
      <c r="Y111" s="44">
        <f t="shared" si="193"/>
        <v>9.8224891294153932E-2</v>
      </c>
      <c r="Z111" s="22">
        <f t="shared" si="194"/>
        <v>1</v>
      </c>
      <c r="AA111" s="22">
        <f t="shared" si="195"/>
        <v>1</v>
      </c>
      <c r="AB111" s="22">
        <f t="shared" si="196"/>
        <v>1</v>
      </c>
      <c r="AC111" s="22">
        <v>1</v>
      </c>
      <c r="AD111" s="22">
        <v>1</v>
      </c>
      <c r="AE111" s="22">
        <v>1</v>
      </c>
      <c r="AF111" s="22">
        <f t="shared" si="197"/>
        <v>-0.10573411347504191</v>
      </c>
      <c r="AG111" s="22">
        <f t="shared" si="198"/>
        <v>0.97680415159684475</v>
      </c>
      <c r="AH111" s="22">
        <f t="shared" si="199"/>
        <v>0.97680415159684475</v>
      </c>
      <c r="AI111" s="22">
        <f t="shared" si="200"/>
        <v>2.0825382650718867</v>
      </c>
      <c r="AJ111" s="22">
        <f t="shared" si="201"/>
        <v>-2.6288582302280261</v>
      </c>
      <c r="AK111" s="22">
        <f t="shared" si="202"/>
        <v>1.3004365594014071</v>
      </c>
      <c r="AL111" s="22">
        <f t="shared" si="203"/>
        <v>-1.79743592096886</v>
      </c>
      <c r="AM111" s="22">
        <f t="shared" si="204"/>
        <v>1.8314223092591662</v>
      </c>
      <c r="AN111" s="46">
        <v>1</v>
      </c>
      <c r="AO111" s="46">
        <v>1</v>
      </c>
      <c r="AP111" s="51">
        <v>1</v>
      </c>
      <c r="AQ111" s="21">
        <v>1</v>
      </c>
      <c r="AR111" s="17">
        <f t="shared" si="205"/>
        <v>18.809270836669928</v>
      </c>
      <c r="AS111" s="17">
        <f t="shared" si="206"/>
        <v>18.809270836669928</v>
      </c>
      <c r="AT111" s="17">
        <f t="shared" si="207"/>
        <v>11.250038294502275</v>
      </c>
      <c r="AU111" s="17">
        <f t="shared" si="208"/>
        <v>18.809270836669928</v>
      </c>
      <c r="AV111" s="17">
        <f t="shared" si="209"/>
        <v>18.809270836669928</v>
      </c>
      <c r="AW111" s="17">
        <f t="shared" si="210"/>
        <v>11.250038294502275</v>
      </c>
      <c r="AX111" s="14">
        <f t="shared" si="211"/>
        <v>2.4016486625170995E-2</v>
      </c>
      <c r="AY111" s="14">
        <f t="shared" si="212"/>
        <v>2.2101829237744893E-2</v>
      </c>
      <c r="AZ111" s="67">
        <f t="shared" si="213"/>
        <v>9.4513711653411881E-4</v>
      </c>
      <c r="BA111" s="21">
        <f t="shared" si="214"/>
        <v>0</v>
      </c>
      <c r="BB111" s="66">
        <v>3049</v>
      </c>
      <c r="BC111" s="15">
        <f t="shared" si="215"/>
        <v>2863.8219311318903</v>
      </c>
      <c r="BD111" s="19">
        <f t="shared" si="216"/>
        <v>-185.17806886810968</v>
      </c>
      <c r="BE111" s="53">
        <f t="shared" si="217"/>
        <v>0</v>
      </c>
      <c r="BF111" s="61">
        <f t="shared" si="218"/>
        <v>0</v>
      </c>
      <c r="BG111" s="62">
        <f t="shared" si="219"/>
        <v>0</v>
      </c>
      <c r="BH111" s="63">
        <f t="shared" si="220"/>
        <v>49.666363767782784</v>
      </c>
      <c r="BI111" s="46">
        <f t="shared" si="221"/>
        <v>0</v>
      </c>
      <c r="BJ111" s="64">
        <f t="shared" si="222"/>
        <v>1.0646611672517363</v>
      </c>
      <c r="BK111" s="66">
        <v>98</v>
      </c>
      <c r="BL111" s="66">
        <v>5409</v>
      </c>
      <c r="BM111" s="66">
        <v>0</v>
      </c>
      <c r="BN111" s="10">
        <f t="shared" si="223"/>
        <v>5507</v>
      </c>
      <c r="BO111" s="15">
        <f t="shared" si="224"/>
        <v>3921.1297287267971</v>
      </c>
      <c r="BP111" s="9">
        <f t="shared" si="225"/>
        <v>-1585.8702712732029</v>
      </c>
      <c r="BQ111" s="53">
        <f t="shared" si="226"/>
        <v>0</v>
      </c>
      <c r="BR111" s="7">
        <f t="shared" si="227"/>
        <v>0</v>
      </c>
      <c r="BS111" s="62">
        <f t="shared" si="228"/>
        <v>0</v>
      </c>
      <c r="BT111" s="48">
        <f t="shared" si="229"/>
        <v>49.666363767782784</v>
      </c>
      <c r="BU111" s="46">
        <f t="shared" si="230"/>
        <v>0</v>
      </c>
      <c r="BV111" s="64">
        <f t="shared" si="231"/>
        <v>1.4044421840101016</v>
      </c>
      <c r="BW111" s="16">
        <f t="shared" si="232"/>
        <v>8556</v>
      </c>
      <c r="BX111" s="69">
        <f t="shared" si="233"/>
        <v>6794.4446170571555</v>
      </c>
      <c r="BY111" s="66">
        <v>0</v>
      </c>
      <c r="BZ111" s="15">
        <f t="shared" si="234"/>
        <v>9.4929571984686891</v>
      </c>
      <c r="CA111" s="37">
        <f t="shared" si="235"/>
        <v>9.4929571984686891</v>
      </c>
      <c r="CB111" s="54">
        <f t="shared" si="236"/>
        <v>9.4929571984686891</v>
      </c>
      <c r="CC111" s="26">
        <f t="shared" si="237"/>
        <v>2.9573075384637698E-3</v>
      </c>
      <c r="CD111" s="47">
        <f t="shared" si="238"/>
        <v>9.4929571984686891</v>
      </c>
      <c r="CE111" s="48">
        <f t="shared" si="239"/>
        <v>48.639430264054873</v>
      </c>
      <c r="CF111" s="65">
        <f t="shared" si="240"/>
        <v>0.19516999164943138</v>
      </c>
      <c r="CG111" t="s">
        <v>222</v>
      </c>
      <c r="CH111" s="66">
        <v>0</v>
      </c>
      <c r="CI111" s="15">
        <f t="shared" si="241"/>
        <v>8.7926105951169067</v>
      </c>
      <c r="CJ111" s="37">
        <f t="shared" si="242"/>
        <v>8.7926105951169067</v>
      </c>
      <c r="CK111" s="54">
        <f t="shared" si="243"/>
        <v>8.7926105951169067</v>
      </c>
      <c r="CL111" s="26">
        <f t="shared" si="244"/>
        <v>1.3680738439578197E-3</v>
      </c>
      <c r="CM111" s="47">
        <f t="shared" si="245"/>
        <v>8.7926105951169067</v>
      </c>
      <c r="CN111" s="48">
        <f t="shared" si="246"/>
        <v>48.639430264054873</v>
      </c>
      <c r="CO111" s="65">
        <f t="shared" si="247"/>
        <v>0.18077124973264236</v>
      </c>
      <c r="CP111" s="70">
        <f t="shared" si="248"/>
        <v>0</v>
      </c>
      <c r="CQ111" s="1">
        <f t="shared" si="249"/>
        <v>8556</v>
      </c>
    </row>
    <row r="112" spans="1:95" x14ac:dyDescent="0.2">
      <c r="A112" s="31" t="s">
        <v>195</v>
      </c>
      <c r="B112">
        <v>0</v>
      </c>
      <c r="C112">
        <v>0</v>
      </c>
      <c r="D112">
        <v>6.5521374350778996E-2</v>
      </c>
      <c r="E112">
        <v>0.93447862564922002</v>
      </c>
      <c r="F112">
        <v>3.6948748510131101E-2</v>
      </c>
      <c r="G112">
        <v>3.6948748510131101E-2</v>
      </c>
      <c r="H112">
        <v>0.16464688675302899</v>
      </c>
      <c r="I112">
        <v>0.116172168825741</v>
      </c>
      <c r="J112">
        <v>0.13830179291862299</v>
      </c>
      <c r="K112">
        <v>7.1484810729625897E-2</v>
      </c>
      <c r="L112">
        <v>0.82864151429541699</v>
      </c>
      <c r="M112">
        <v>-2.1347721447778101</v>
      </c>
      <c r="N112" s="21">
        <v>0</v>
      </c>
      <c r="O112">
        <v>1.0081680817004599</v>
      </c>
      <c r="P112">
        <v>0.99359884430154299</v>
      </c>
      <c r="Q112">
        <v>1.0126144509462101</v>
      </c>
      <c r="R112">
        <v>0.99169066438852405</v>
      </c>
      <c r="S112">
        <v>111.300003051757</v>
      </c>
      <c r="T112" s="27">
        <f t="shared" si="188"/>
        <v>0.99169066438852405</v>
      </c>
      <c r="U112" s="27">
        <f t="shared" si="189"/>
        <v>1.0126144509462101</v>
      </c>
      <c r="V112" s="39">
        <f t="shared" si="190"/>
        <v>110.37517397284165</v>
      </c>
      <c r="W112" s="38">
        <f t="shared" si="191"/>
        <v>112.70399148056642</v>
      </c>
      <c r="X112" s="44">
        <f t="shared" si="192"/>
        <v>1.2177952105697771</v>
      </c>
      <c r="Y112" s="44">
        <f t="shared" si="193"/>
        <v>9.0003504371151441E-2</v>
      </c>
      <c r="Z112" s="22">
        <f t="shared" si="194"/>
        <v>1</v>
      </c>
      <c r="AA112" s="22">
        <f t="shared" si="195"/>
        <v>1</v>
      </c>
      <c r="AB112" s="22">
        <f t="shared" si="196"/>
        <v>1</v>
      </c>
      <c r="AC112" s="22">
        <v>1</v>
      </c>
      <c r="AD112" s="22">
        <v>1</v>
      </c>
      <c r="AE112" s="22">
        <v>1</v>
      </c>
      <c r="AF112" s="22">
        <f t="shared" si="197"/>
        <v>-0.10573411347504191</v>
      </c>
      <c r="AG112" s="22">
        <f t="shared" si="198"/>
        <v>0.97680415159684475</v>
      </c>
      <c r="AH112" s="22">
        <f t="shared" si="199"/>
        <v>0.82864151429541699</v>
      </c>
      <c r="AI112" s="22">
        <f t="shared" si="200"/>
        <v>1.9343756277704589</v>
      </c>
      <c r="AJ112" s="22">
        <f t="shared" si="201"/>
        <v>-2.6288582302280261</v>
      </c>
      <c r="AK112" s="22">
        <f t="shared" si="202"/>
        <v>1.3004365594014071</v>
      </c>
      <c r="AL112" s="22">
        <f t="shared" si="203"/>
        <v>-2.1347721447778101</v>
      </c>
      <c r="AM112" s="22">
        <f t="shared" si="204"/>
        <v>1.494086085450216</v>
      </c>
      <c r="AN112" s="46">
        <v>1</v>
      </c>
      <c r="AO112" s="46">
        <v>1</v>
      </c>
      <c r="AP112" s="51">
        <v>1</v>
      </c>
      <c r="AQ112" s="21">
        <v>1</v>
      </c>
      <c r="AR112" s="17">
        <f t="shared" si="205"/>
        <v>14.001135111188209</v>
      </c>
      <c r="AS112" s="17">
        <f t="shared" si="206"/>
        <v>14.001135111188209</v>
      </c>
      <c r="AT112" s="17">
        <f t="shared" si="207"/>
        <v>4.983133067989546</v>
      </c>
      <c r="AU112" s="17">
        <f t="shared" si="208"/>
        <v>14.001135111188209</v>
      </c>
      <c r="AV112" s="17">
        <f t="shared" si="209"/>
        <v>14.001135111188209</v>
      </c>
      <c r="AW112" s="17">
        <f t="shared" si="210"/>
        <v>4.983133067989546</v>
      </c>
      <c r="AX112" s="14">
        <f t="shared" si="211"/>
        <v>1.7877251970847594E-2</v>
      </c>
      <c r="AY112" s="14">
        <f t="shared" si="212"/>
        <v>1.6452030493323611E-2</v>
      </c>
      <c r="AZ112" s="67">
        <f t="shared" si="213"/>
        <v>4.1864248777597835E-4</v>
      </c>
      <c r="BA112" s="21">
        <f t="shared" si="214"/>
        <v>0</v>
      </c>
      <c r="BB112" s="66">
        <v>1892</v>
      </c>
      <c r="BC112" s="15">
        <f t="shared" si="215"/>
        <v>2131.7550340117505</v>
      </c>
      <c r="BD112" s="19">
        <f t="shared" si="216"/>
        <v>239.75503401175047</v>
      </c>
      <c r="BE112" s="53">
        <f t="shared" si="217"/>
        <v>239.75503401175047</v>
      </c>
      <c r="BF112" s="61">
        <f t="shared" si="218"/>
        <v>1.1908759373113155E-2</v>
      </c>
      <c r="BG112" s="62">
        <f t="shared" si="219"/>
        <v>16.136368950568212</v>
      </c>
      <c r="BH112" s="63">
        <f t="shared" si="220"/>
        <v>110.37517397284165</v>
      </c>
      <c r="BI112" s="46">
        <f t="shared" si="221"/>
        <v>0.14619563774856331</v>
      </c>
      <c r="BJ112" s="64">
        <f t="shared" si="222"/>
        <v>0.88753162057248414</v>
      </c>
      <c r="BK112" s="66">
        <v>1447</v>
      </c>
      <c r="BL112" s="66">
        <v>3005</v>
      </c>
      <c r="BM112" s="66">
        <v>111</v>
      </c>
      <c r="BN112" s="10">
        <f t="shared" si="223"/>
        <v>4563</v>
      </c>
      <c r="BO112" s="15">
        <f t="shared" si="224"/>
        <v>2918.7876338815286</v>
      </c>
      <c r="BP112" s="9">
        <f t="shared" si="225"/>
        <v>-1644.2123661184714</v>
      </c>
      <c r="BQ112" s="53">
        <f t="shared" si="226"/>
        <v>0</v>
      </c>
      <c r="BR112" s="7">
        <f t="shared" si="227"/>
        <v>0</v>
      </c>
      <c r="BS112" s="62">
        <f t="shared" si="228"/>
        <v>0</v>
      </c>
      <c r="BT112" s="48">
        <f t="shared" si="229"/>
        <v>112.70399148056642</v>
      </c>
      <c r="BU112" s="46">
        <f t="shared" si="230"/>
        <v>0</v>
      </c>
      <c r="BV112" s="64">
        <f t="shared" si="231"/>
        <v>1.5633203138975642</v>
      </c>
      <c r="BW112" s="16">
        <f t="shared" si="232"/>
        <v>6455</v>
      </c>
      <c r="BX112" s="69">
        <f t="shared" si="233"/>
        <v>5054.747513040501</v>
      </c>
      <c r="BY112" s="66">
        <v>0</v>
      </c>
      <c r="BZ112" s="15">
        <f t="shared" si="234"/>
        <v>4.2048451472219268</v>
      </c>
      <c r="CA112" s="37">
        <f t="shared" si="235"/>
        <v>4.2048451472219268</v>
      </c>
      <c r="CB112" s="54">
        <f t="shared" si="236"/>
        <v>4.2048451472219268</v>
      </c>
      <c r="CC112" s="26">
        <f t="shared" si="237"/>
        <v>1.3099206066111938E-3</v>
      </c>
      <c r="CD112" s="47">
        <f t="shared" si="238"/>
        <v>4.2048451472219268</v>
      </c>
      <c r="CE112" s="48">
        <f t="shared" si="239"/>
        <v>110.37517397284165</v>
      </c>
      <c r="CF112" s="65">
        <f t="shared" si="240"/>
        <v>3.8095932227083504E-2</v>
      </c>
      <c r="CG112" t="s">
        <v>222</v>
      </c>
      <c r="CH112" s="66">
        <v>116</v>
      </c>
      <c r="CI112" s="15">
        <f t="shared" si="241"/>
        <v>3.8946310637799266</v>
      </c>
      <c r="CJ112" s="37">
        <f t="shared" si="242"/>
        <v>-112.10536893622007</v>
      </c>
      <c r="CK112" s="54">
        <f t="shared" si="243"/>
        <v>-112.10536893622007</v>
      </c>
      <c r="CL112" s="26">
        <f t="shared" si="244"/>
        <v>-1.7442876759953332E-2</v>
      </c>
      <c r="CM112" s="47">
        <f t="shared" si="245"/>
        <v>-112.10536893622007</v>
      </c>
      <c r="CN112" s="48">
        <f t="shared" si="246"/>
        <v>110.37517397284165</v>
      </c>
      <c r="CO112" s="65">
        <f t="shared" si="247"/>
        <v>-1.0156755808494051</v>
      </c>
      <c r="CP112" s="70">
        <f t="shared" si="248"/>
        <v>0</v>
      </c>
      <c r="CQ112" s="1">
        <f t="shared" si="249"/>
        <v>6455</v>
      </c>
    </row>
    <row r="113" spans="1:95" x14ac:dyDescent="0.2">
      <c r="A113" s="31" t="s">
        <v>125</v>
      </c>
      <c r="B113">
        <v>0</v>
      </c>
      <c r="C113">
        <v>0</v>
      </c>
      <c r="D113">
        <v>0.20440251572327001</v>
      </c>
      <c r="E113">
        <v>0.79559748427672905</v>
      </c>
      <c r="F113">
        <v>0.105985037406483</v>
      </c>
      <c r="G113">
        <v>0.105985037406483</v>
      </c>
      <c r="H113">
        <v>0.19054054054054001</v>
      </c>
      <c r="I113">
        <v>9.5945945945945896E-2</v>
      </c>
      <c r="J113">
        <v>0.13520943903150401</v>
      </c>
      <c r="K113">
        <v>0.119708719204006</v>
      </c>
      <c r="L113">
        <v>0.51319759746802696</v>
      </c>
      <c r="M113">
        <v>-0.83840807015763696</v>
      </c>
      <c r="N113" s="21">
        <v>0</v>
      </c>
      <c r="O113">
        <v>1.0019930320178001</v>
      </c>
      <c r="P113">
        <v>0.97857082798684603</v>
      </c>
      <c r="Q113">
        <v>1.0251264417205901</v>
      </c>
      <c r="R113">
        <v>0.991794131396881</v>
      </c>
      <c r="S113">
        <v>65.360000610351506</v>
      </c>
      <c r="T113" s="27">
        <f t="shared" si="188"/>
        <v>0.991794131396881</v>
      </c>
      <c r="U113" s="27">
        <f t="shared" si="189"/>
        <v>1.0251264417205901</v>
      </c>
      <c r="V113" s="39">
        <f t="shared" si="190"/>
        <v>64.823665033443177</v>
      </c>
      <c r="W113" s="38">
        <f t="shared" si="191"/>
        <v>67.002264856545239</v>
      </c>
      <c r="X113" s="44">
        <f t="shared" si="192"/>
        <v>1.1460323086590949</v>
      </c>
      <c r="Y113" s="44">
        <f t="shared" si="193"/>
        <v>0.13682531932260455</v>
      </c>
      <c r="Z113" s="22">
        <f t="shared" si="194"/>
        <v>1</v>
      </c>
      <c r="AA113" s="22">
        <f t="shared" si="195"/>
        <v>1</v>
      </c>
      <c r="AB113" s="22">
        <f t="shared" si="196"/>
        <v>1</v>
      </c>
      <c r="AC113" s="22">
        <v>1</v>
      </c>
      <c r="AD113" s="22">
        <v>1</v>
      </c>
      <c r="AE113" s="22">
        <v>1</v>
      </c>
      <c r="AF113" s="22">
        <f t="shared" si="197"/>
        <v>-0.10573411347504191</v>
      </c>
      <c r="AG113" s="22">
        <f t="shared" si="198"/>
        <v>0.97680415159684475</v>
      </c>
      <c r="AH113" s="22">
        <f t="shared" si="199"/>
        <v>0.51319759746802696</v>
      </c>
      <c r="AI113" s="22">
        <f t="shared" si="200"/>
        <v>1.6189317109430688</v>
      </c>
      <c r="AJ113" s="22">
        <f t="shared" si="201"/>
        <v>-2.6288582302280261</v>
      </c>
      <c r="AK113" s="22">
        <f t="shared" si="202"/>
        <v>1.3004365594014071</v>
      </c>
      <c r="AL113" s="22">
        <f t="shared" si="203"/>
        <v>-0.83840807015763696</v>
      </c>
      <c r="AM113" s="22">
        <f t="shared" si="204"/>
        <v>2.7904501600703893</v>
      </c>
      <c r="AN113" s="46">
        <v>1</v>
      </c>
      <c r="AO113" s="46">
        <v>1</v>
      </c>
      <c r="AP113" s="51">
        <v>1</v>
      </c>
      <c r="AQ113" s="21">
        <v>1</v>
      </c>
      <c r="AR113" s="17">
        <f t="shared" si="205"/>
        <v>6.8693258791957961</v>
      </c>
      <c r="AS113" s="17">
        <f t="shared" si="206"/>
        <v>6.8693258791957961</v>
      </c>
      <c r="AT113" s="17">
        <f t="shared" si="207"/>
        <v>60.631327931032914</v>
      </c>
      <c r="AU113" s="17">
        <f t="shared" si="208"/>
        <v>6.8693258791957961</v>
      </c>
      <c r="AV113" s="17">
        <f t="shared" si="209"/>
        <v>6.8693258791957961</v>
      </c>
      <c r="AW113" s="17">
        <f t="shared" si="210"/>
        <v>60.631327931032914</v>
      </c>
      <c r="AX113" s="14">
        <f t="shared" si="211"/>
        <v>8.7710509638689992E-3</v>
      </c>
      <c r="AY113" s="14">
        <f t="shared" si="212"/>
        <v>8.071799745921834E-3</v>
      </c>
      <c r="AZ113" s="67">
        <f t="shared" si="213"/>
        <v>5.0937531901891469E-3</v>
      </c>
      <c r="BA113" s="21">
        <f t="shared" si="214"/>
        <v>0</v>
      </c>
      <c r="BB113" s="66">
        <v>1307</v>
      </c>
      <c r="BC113" s="15">
        <f t="shared" si="215"/>
        <v>1045.895201135595</v>
      </c>
      <c r="BD113" s="19">
        <f t="shared" si="216"/>
        <v>-261.10479886440498</v>
      </c>
      <c r="BE113" s="53">
        <f t="shared" si="217"/>
        <v>0</v>
      </c>
      <c r="BF113" s="61">
        <f t="shared" si="218"/>
        <v>0</v>
      </c>
      <c r="BG113" s="62">
        <f t="shared" si="219"/>
        <v>0</v>
      </c>
      <c r="BH113" s="63">
        <f t="shared" si="220"/>
        <v>67.002264856545239</v>
      </c>
      <c r="BI113" s="46">
        <f t="shared" si="221"/>
        <v>0</v>
      </c>
      <c r="BJ113" s="64">
        <f t="shared" si="222"/>
        <v>1.2496471908283993</v>
      </c>
      <c r="BK113" s="66">
        <v>0</v>
      </c>
      <c r="BL113" s="66">
        <v>2288</v>
      </c>
      <c r="BM113" s="66">
        <v>65</v>
      </c>
      <c r="BN113" s="10">
        <f t="shared" si="223"/>
        <v>2353</v>
      </c>
      <c r="BO113" s="15">
        <f t="shared" si="224"/>
        <v>1432.0341365234844</v>
      </c>
      <c r="BP113" s="9">
        <f t="shared" si="225"/>
        <v>-920.96586347651555</v>
      </c>
      <c r="BQ113" s="53">
        <f t="shared" si="226"/>
        <v>0</v>
      </c>
      <c r="BR113" s="7">
        <f t="shared" si="227"/>
        <v>0</v>
      </c>
      <c r="BS113" s="62">
        <f t="shared" si="228"/>
        <v>0</v>
      </c>
      <c r="BT113" s="48">
        <f t="shared" si="229"/>
        <v>67.002264856545239</v>
      </c>
      <c r="BU113" s="46">
        <f t="shared" si="230"/>
        <v>0</v>
      </c>
      <c r="BV113" s="64">
        <f t="shared" si="231"/>
        <v>1.6431172553695701</v>
      </c>
      <c r="BW113" s="16">
        <f t="shared" si="232"/>
        <v>3660</v>
      </c>
      <c r="BX113" s="69">
        <f t="shared" si="233"/>
        <v>2529.0909947013392</v>
      </c>
      <c r="BY113" s="66">
        <v>0</v>
      </c>
      <c r="BZ113" s="15">
        <f t="shared" si="234"/>
        <v>51.16165704225979</v>
      </c>
      <c r="CA113" s="37">
        <f t="shared" si="235"/>
        <v>51.16165704225979</v>
      </c>
      <c r="CB113" s="54">
        <f t="shared" si="236"/>
        <v>51.16165704225979</v>
      </c>
      <c r="CC113" s="26">
        <f t="shared" si="237"/>
        <v>1.5938210916591856E-2</v>
      </c>
      <c r="CD113" s="47">
        <f t="shared" si="238"/>
        <v>51.16165704225979</v>
      </c>
      <c r="CE113" s="48">
        <f t="shared" si="239"/>
        <v>64.823665033443177</v>
      </c>
      <c r="CF113" s="65">
        <f t="shared" si="240"/>
        <v>0.78924351185427388</v>
      </c>
      <c r="CG113" t="s">
        <v>222</v>
      </c>
      <c r="CH113" s="66">
        <v>0</v>
      </c>
      <c r="CI113" s="15">
        <f t="shared" si="241"/>
        <v>47.387185928329636</v>
      </c>
      <c r="CJ113" s="37">
        <f t="shared" si="242"/>
        <v>47.387185928329636</v>
      </c>
      <c r="CK113" s="54">
        <f t="shared" si="243"/>
        <v>47.387185928329636</v>
      </c>
      <c r="CL113" s="26">
        <f t="shared" si="244"/>
        <v>7.373142356982984E-3</v>
      </c>
      <c r="CM113" s="47">
        <f t="shared" si="245"/>
        <v>47.387185928329636</v>
      </c>
      <c r="CN113" s="48">
        <f t="shared" si="246"/>
        <v>64.823665033443177</v>
      </c>
      <c r="CO113" s="65">
        <f t="shared" si="247"/>
        <v>0.73101676531066417</v>
      </c>
      <c r="CP113" s="70">
        <f t="shared" si="248"/>
        <v>0</v>
      </c>
      <c r="CQ113" s="1">
        <f t="shared" si="249"/>
        <v>3660</v>
      </c>
    </row>
    <row r="114" spans="1:95" x14ac:dyDescent="0.2">
      <c r="A114" s="31" t="s">
        <v>126</v>
      </c>
      <c r="B114">
        <v>1</v>
      </c>
      <c r="C114">
        <v>1</v>
      </c>
      <c r="D114">
        <v>0.92044444444444395</v>
      </c>
      <c r="E114">
        <v>7.9555555555555602E-2</v>
      </c>
      <c r="F114">
        <v>0.56272084805653699</v>
      </c>
      <c r="G114">
        <v>0.56272084805653699</v>
      </c>
      <c r="H114">
        <v>0.97757009345794299</v>
      </c>
      <c r="I114">
        <v>0.87219626168224296</v>
      </c>
      <c r="J114">
        <v>0.923381276096921</v>
      </c>
      <c r="K114">
        <v>0.72083694048292701</v>
      </c>
      <c r="L114">
        <v>0.30891391796588302</v>
      </c>
      <c r="M114">
        <v>-1.4060303837174</v>
      </c>
      <c r="N114" s="21">
        <v>0</v>
      </c>
      <c r="O114">
        <v>1.00684059039054</v>
      </c>
      <c r="P114">
        <v>0.99589010142922796</v>
      </c>
      <c r="Q114">
        <v>1.0048859787591</v>
      </c>
      <c r="R114">
        <v>0.98728539883848698</v>
      </c>
      <c r="S114">
        <v>53.7</v>
      </c>
      <c r="T114" s="27">
        <f t="shared" si="188"/>
        <v>0.99589010142922796</v>
      </c>
      <c r="U114" s="27">
        <f t="shared" si="189"/>
        <v>1.0048859787591</v>
      </c>
      <c r="V114" s="39">
        <f t="shared" si="190"/>
        <v>53.479298446749546</v>
      </c>
      <c r="W114" s="38">
        <f t="shared" si="191"/>
        <v>53.962377059363675</v>
      </c>
      <c r="X114" s="44">
        <f t="shared" si="192"/>
        <v>0.77603789338471441</v>
      </c>
      <c r="Y114" s="44">
        <f t="shared" si="193"/>
        <v>0.791410101753936</v>
      </c>
      <c r="Z114" s="22">
        <f t="shared" si="194"/>
        <v>1</v>
      </c>
      <c r="AA114" s="22">
        <f t="shared" si="195"/>
        <v>1</v>
      </c>
      <c r="AB114" s="22">
        <f t="shared" si="196"/>
        <v>1</v>
      </c>
      <c r="AC114" s="22">
        <v>1</v>
      </c>
      <c r="AD114" s="22">
        <v>1</v>
      </c>
      <c r="AE114" s="22">
        <v>1</v>
      </c>
      <c r="AF114" s="22">
        <f t="shared" si="197"/>
        <v>-0.10573411347504191</v>
      </c>
      <c r="AG114" s="22">
        <f t="shared" si="198"/>
        <v>0.97680415159684475</v>
      </c>
      <c r="AH114" s="22">
        <f t="shared" si="199"/>
        <v>0.30891391796588302</v>
      </c>
      <c r="AI114" s="22">
        <f t="shared" si="200"/>
        <v>1.4146480314409249</v>
      </c>
      <c r="AJ114" s="22">
        <f t="shared" si="201"/>
        <v>-2.6288582302280261</v>
      </c>
      <c r="AK114" s="22">
        <f t="shared" si="202"/>
        <v>1.3004365594014071</v>
      </c>
      <c r="AL114" s="22">
        <f t="shared" si="203"/>
        <v>-1.4060303837174</v>
      </c>
      <c r="AM114" s="22">
        <f t="shared" si="204"/>
        <v>2.2228278465106261</v>
      </c>
      <c r="AN114" s="46">
        <v>1</v>
      </c>
      <c r="AO114" s="46">
        <v>1</v>
      </c>
      <c r="AP114" s="51">
        <v>1</v>
      </c>
      <c r="AQ114" s="21">
        <v>1</v>
      </c>
      <c r="AR114" s="17">
        <f t="shared" si="205"/>
        <v>4.0049177220096688</v>
      </c>
      <c r="AS114" s="17">
        <f t="shared" si="206"/>
        <v>4.0049177220096688</v>
      </c>
      <c r="AT114" s="17">
        <f t="shared" si="207"/>
        <v>24.413121644596753</v>
      </c>
      <c r="AU114" s="17">
        <f t="shared" si="208"/>
        <v>4.0049177220096688</v>
      </c>
      <c r="AV114" s="17">
        <f t="shared" si="209"/>
        <v>4.0049177220096688</v>
      </c>
      <c r="AW114" s="17">
        <f t="shared" si="210"/>
        <v>24.413121644596753</v>
      </c>
      <c r="AX114" s="14">
        <f t="shared" si="211"/>
        <v>5.1136513340027129E-3</v>
      </c>
      <c r="AY114" s="14">
        <f t="shared" si="212"/>
        <v>4.7059776198505321E-3</v>
      </c>
      <c r="AZ114" s="67">
        <f t="shared" si="213"/>
        <v>2.0509927871131474E-3</v>
      </c>
      <c r="BA114" s="21">
        <f t="shared" si="214"/>
        <v>0</v>
      </c>
      <c r="BB114" s="66">
        <v>618</v>
      </c>
      <c r="BC114" s="15">
        <f t="shared" si="215"/>
        <v>609.77223967181953</v>
      </c>
      <c r="BD114" s="19">
        <f t="shared" si="216"/>
        <v>-8.2277603281804659</v>
      </c>
      <c r="BE114" s="53">
        <f t="shared" si="217"/>
        <v>0</v>
      </c>
      <c r="BF114" s="61">
        <f t="shared" si="218"/>
        <v>0</v>
      </c>
      <c r="BG114" s="62">
        <f t="shared" si="219"/>
        <v>0</v>
      </c>
      <c r="BH114" s="63">
        <f t="shared" si="220"/>
        <v>53.962377059363675</v>
      </c>
      <c r="BI114" s="46">
        <f t="shared" si="221"/>
        <v>0</v>
      </c>
      <c r="BJ114" s="64">
        <f t="shared" si="222"/>
        <v>1.0134931697326999</v>
      </c>
      <c r="BK114" s="66">
        <v>0</v>
      </c>
      <c r="BL114" s="66">
        <v>1046</v>
      </c>
      <c r="BM114" s="66">
        <v>0</v>
      </c>
      <c r="BN114" s="10">
        <f t="shared" si="223"/>
        <v>1046</v>
      </c>
      <c r="BO114" s="15">
        <f t="shared" si="224"/>
        <v>834.89690149292255</v>
      </c>
      <c r="BP114" s="9">
        <f t="shared" si="225"/>
        <v>-211.10309850707745</v>
      </c>
      <c r="BQ114" s="53">
        <f t="shared" si="226"/>
        <v>0</v>
      </c>
      <c r="BR114" s="7">
        <f t="shared" si="227"/>
        <v>0</v>
      </c>
      <c r="BS114" s="62">
        <f t="shared" si="228"/>
        <v>0</v>
      </c>
      <c r="BT114" s="48">
        <f t="shared" si="229"/>
        <v>53.962377059363675</v>
      </c>
      <c r="BU114" s="46">
        <f t="shared" si="230"/>
        <v>0</v>
      </c>
      <c r="BV114" s="64">
        <f t="shared" si="231"/>
        <v>1.2528493016677784</v>
      </c>
      <c r="BW114" s="16">
        <f t="shared" si="232"/>
        <v>1664</v>
      </c>
      <c r="BX114" s="69">
        <f t="shared" si="233"/>
        <v>1465.2693127185066</v>
      </c>
      <c r="BY114" s="66">
        <v>0</v>
      </c>
      <c r="BZ114" s="15">
        <f t="shared" si="234"/>
        <v>20.600171553764454</v>
      </c>
      <c r="CA114" s="37">
        <f t="shared" si="235"/>
        <v>20.600171553764454</v>
      </c>
      <c r="CB114" s="54">
        <f t="shared" si="236"/>
        <v>20.600171553764454</v>
      </c>
      <c r="CC114" s="26">
        <f t="shared" si="237"/>
        <v>6.4174989264063802E-3</v>
      </c>
      <c r="CD114" s="47">
        <f t="shared" si="238"/>
        <v>20.600171553764454</v>
      </c>
      <c r="CE114" s="48">
        <f t="shared" si="239"/>
        <v>53.479298446749546</v>
      </c>
      <c r="CF114" s="65">
        <f t="shared" si="240"/>
        <v>0.38519898637556876</v>
      </c>
      <c r="CG114" t="s">
        <v>222</v>
      </c>
      <c r="CH114" s="66">
        <v>0</v>
      </c>
      <c r="CI114" s="15">
        <f t="shared" si="241"/>
        <v>19.080385898513612</v>
      </c>
      <c r="CJ114" s="37">
        <f t="shared" si="242"/>
        <v>19.080385898513612</v>
      </c>
      <c r="CK114" s="54">
        <f t="shared" si="243"/>
        <v>19.080385898513612</v>
      </c>
      <c r="CL114" s="26">
        <f t="shared" si="244"/>
        <v>2.9687857318365664E-3</v>
      </c>
      <c r="CM114" s="47">
        <f t="shared" si="245"/>
        <v>19.080385898513612</v>
      </c>
      <c r="CN114" s="48">
        <f t="shared" si="246"/>
        <v>53.479298446749546</v>
      </c>
      <c r="CO114" s="65">
        <f t="shared" si="247"/>
        <v>0.35678078158621229</v>
      </c>
      <c r="CP114" s="70">
        <f t="shared" si="248"/>
        <v>0</v>
      </c>
      <c r="CQ114" s="1">
        <f t="shared" si="249"/>
        <v>1664</v>
      </c>
    </row>
    <row r="115" spans="1:95" x14ac:dyDescent="0.2">
      <c r="A115" s="31" t="s">
        <v>196</v>
      </c>
      <c r="B115">
        <v>0</v>
      </c>
      <c r="C115">
        <v>0</v>
      </c>
      <c r="D115">
        <v>4.3947263284059099E-3</v>
      </c>
      <c r="E115">
        <v>0.99560527367159402</v>
      </c>
      <c r="F115">
        <v>4.7675804529201402E-3</v>
      </c>
      <c r="G115">
        <v>4.7675804529201402E-3</v>
      </c>
      <c r="H115">
        <v>3.3848725449226902E-2</v>
      </c>
      <c r="I115">
        <v>9.8203092352695306E-3</v>
      </c>
      <c r="J115">
        <v>1.8231976062159198E-2</v>
      </c>
      <c r="K115">
        <v>9.3232190091222297E-3</v>
      </c>
      <c r="L115">
        <v>0.76666677726668497</v>
      </c>
      <c r="M115">
        <v>-2.5163662272896001</v>
      </c>
      <c r="N115" s="21">
        <v>5</v>
      </c>
      <c r="O115">
        <v>0.99845555624983195</v>
      </c>
      <c r="P115">
        <v>0.98637995713987703</v>
      </c>
      <c r="Q115">
        <v>1.0179266295223801</v>
      </c>
      <c r="R115">
        <v>0.99275522422046303</v>
      </c>
      <c r="S115">
        <v>292.63000488281199</v>
      </c>
      <c r="T115" s="27">
        <f t="shared" si="188"/>
        <v>0.99275522422046303</v>
      </c>
      <c r="U115" s="27">
        <f t="shared" si="189"/>
        <v>1.0179266295223801</v>
      </c>
      <c r="V115" s="39">
        <f t="shared" si="190"/>
        <v>301.26600605131944</v>
      </c>
      <c r="W115" s="38">
        <f t="shared" si="191"/>
        <v>325.55000768445143</v>
      </c>
      <c r="X115" s="44">
        <f t="shared" si="192"/>
        <v>1.249380677126342</v>
      </c>
      <c r="Y115" s="44">
        <f t="shared" si="193"/>
        <v>1.2164873855717722E-2</v>
      </c>
      <c r="Z115" s="22">
        <f t="shared" si="194"/>
        <v>23.014110569340993</v>
      </c>
      <c r="AA115" s="22">
        <f t="shared" si="195"/>
        <v>12.359084512951073</v>
      </c>
      <c r="AB115" s="22">
        <f t="shared" si="196"/>
        <v>1.7040584565611521</v>
      </c>
      <c r="AC115" s="22">
        <v>1</v>
      </c>
      <c r="AD115" s="22">
        <v>1</v>
      </c>
      <c r="AE115" s="22">
        <v>1</v>
      </c>
      <c r="AF115" s="22">
        <f t="shared" si="197"/>
        <v>-0.10573411347504191</v>
      </c>
      <c r="AG115" s="22">
        <f t="shared" si="198"/>
        <v>0.97680415159684475</v>
      </c>
      <c r="AH115" s="22">
        <f t="shared" si="199"/>
        <v>0.76666677726668497</v>
      </c>
      <c r="AI115" s="22">
        <f t="shared" si="200"/>
        <v>1.8724008907417269</v>
      </c>
      <c r="AJ115" s="22">
        <f t="shared" si="201"/>
        <v>-2.6288582302280261</v>
      </c>
      <c r="AK115" s="22">
        <f t="shared" si="202"/>
        <v>1.3004365594014071</v>
      </c>
      <c r="AL115" s="22">
        <f t="shared" si="203"/>
        <v>-2.5163662272896001</v>
      </c>
      <c r="AM115" s="22">
        <f t="shared" si="204"/>
        <v>1.112492002938426</v>
      </c>
      <c r="AN115" s="46">
        <v>1</v>
      </c>
      <c r="AO115" s="46">
        <v>1</v>
      </c>
      <c r="AP115" s="51">
        <v>1</v>
      </c>
      <c r="AQ115" s="21">
        <v>1</v>
      </c>
      <c r="AR115" s="17">
        <f t="shared" si="205"/>
        <v>20.944974940907798</v>
      </c>
      <c r="AS115" s="17">
        <f t="shared" si="206"/>
        <v>282.87173324727445</v>
      </c>
      <c r="AT115" s="17">
        <f t="shared" si="207"/>
        <v>18.93101471652907</v>
      </c>
      <c r="AU115" s="17">
        <f t="shared" si="208"/>
        <v>20.944974940907798</v>
      </c>
      <c r="AV115" s="17">
        <f t="shared" si="209"/>
        <v>93.800069070126071</v>
      </c>
      <c r="AW115" s="17">
        <f t="shared" si="210"/>
        <v>18.93101471652907</v>
      </c>
      <c r="AX115" s="14">
        <f t="shared" si="211"/>
        <v>2.6743445554102692E-2</v>
      </c>
      <c r="AY115" s="14">
        <f t="shared" si="212"/>
        <v>0.11021974892481493</v>
      </c>
      <c r="AZ115" s="67">
        <f t="shared" si="213"/>
        <v>1.5904305562221067E-3</v>
      </c>
      <c r="BA115" s="21">
        <f t="shared" si="214"/>
        <v>5</v>
      </c>
      <c r="BB115" s="66">
        <v>1756</v>
      </c>
      <c r="BC115" s="15">
        <f t="shared" si="215"/>
        <v>3188.9954216534215</v>
      </c>
      <c r="BD115" s="19">
        <f t="shared" si="216"/>
        <v>1432.9954216534215</v>
      </c>
      <c r="BE115" s="53">
        <f t="shared" si="217"/>
        <v>1432.9954216534215</v>
      </c>
      <c r="BF115" s="61">
        <f t="shared" si="218"/>
        <v>7.1177640668045578E-2</v>
      </c>
      <c r="BG115" s="62">
        <f t="shared" si="219"/>
        <v>96.445703105201076</v>
      </c>
      <c r="BH115" s="63">
        <f t="shared" si="220"/>
        <v>301.26600605131944</v>
      </c>
      <c r="BI115" s="46">
        <f t="shared" si="221"/>
        <v>0.32013470211694561</v>
      </c>
      <c r="BJ115" s="64">
        <f t="shared" si="222"/>
        <v>0.55064362528609523</v>
      </c>
      <c r="BK115" s="66">
        <v>878</v>
      </c>
      <c r="BL115" s="66">
        <v>2341</v>
      </c>
      <c r="BM115" s="66">
        <v>0</v>
      </c>
      <c r="BN115" s="10">
        <f t="shared" si="223"/>
        <v>3219</v>
      </c>
      <c r="BO115" s="15">
        <f t="shared" si="224"/>
        <v>19554.306096249267</v>
      </c>
      <c r="BP115" s="9">
        <f t="shared" si="225"/>
        <v>16335.306096249267</v>
      </c>
      <c r="BQ115" s="53">
        <f t="shared" si="226"/>
        <v>16335.306096249267</v>
      </c>
      <c r="BR115" s="7">
        <f t="shared" si="227"/>
        <v>0.25734146435812238</v>
      </c>
      <c r="BS115" s="62">
        <f t="shared" si="228"/>
        <v>1244.7606631002368</v>
      </c>
      <c r="BT115" s="48">
        <f t="shared" si="229"/>
        <v>301.26600605131944</v>
      </c>
      <c r="BU115" s="46">
        <f t="shared" si="230"/>
        <v>4.1317660741590503</v>
      </c>
      <c r="BV115" s="64">
        <f t="shared" si="231"/>
        <v>0.16461847248148784</v>
      </c>
      <c r="BW115" s="16">
        <f t="shared" si="232"/>
        <v>5268</v>
      </c>
      <c r="BX115" s="69">
        <f t="shared" si="233"/>
        <v>22759.275802409382</v>
      </c>
      <c r="BY115" s="66">
        <v>293</v>
      </c>
      <c r="BZ115" s="15">
        <f t="shared" si="234"/>
        <v>15.97428450669484</v>
      </c>
      <c r="CA115" s="37">
        <f t="shared" si="235"/>
        <v>-277.02571549330514</v>
      </c>
      <c r="CB115" s="54">
        <f t="shared" si="236"/>
        <v>-277.02571549330514</v>
      </c>
      <c r="CC115" s="26">
        <f t="shared" si="237"/>
        <v>-8.6300845948070248E-2</v>
      </c>
      <c r="CD115" s="47">
        <f t="shared" si="238"/>
        <v>-277.02571549330514</v>
      </c>
      <c r="CE115" s="48">
        <f t="shared" si="239"/>
        <v>325.55000768445143</v>
      </c>
      <c r="CF115" s="65">
        <f t="shared" si="240"/>
        <v>-0.85094673308016067</v>
      </c>
      <c r="CG115" t="s">
        <v>222</v>
      </c>
      <c r="CH115" s="66">
        <v>0</v>
      </c>
      <c r="CI115" s="15">
        <f t="shared" si="241"/>
        <v>14.795775464534259</v>
      </c>
      <c r="CJ115" s="37">
        <f t="shared" si="242"/>
        <v>14.795775464534259</v>
      </c>
      <c r="CK115" s="54">
        <f t="shared" si="243"/>
        <v>14.795775464534259</v>
      </c>
      <c r="CL115" s="26">
        <f t="shared" si="244"/>
        <v>2.3021278146155687E-3</v>
      </c>
      <c r="CM115" s="47">
        <f t="shared" si="245"/>
        <v>14.795775464534261</v>
      </c>
      <c r="CN115" s="48">
        <f t="shared" si="246"/>
        <v>325.55000768445143</v>
      </c>
      <c r="CO115" s="65">
        <f t="shared" si="247"/>
        <v>4.5448548964174759E-2</v>
      </c>
      <c r="CP115" s="70">
        <f t="shared" si="248"/>
        <v>5</v>
      </c>
      <c r="CQ115" s="1">
        <f t="shared" si="249"/>
        <v>5561</v>
      </c>
    </row>
    <row r="116" spans="1:95" x14ac:dyDescent="0.2">
      <c r="A116" s="31" t="s">
        <v>181</v>
      </c>
      <c r="B116">
        <v>0</v>
      </c>
      <c r="C116">
        <v>0</v>
      </c>
      <c r="D116">
        <v>0.22125813449023801</v>
      </c>
      <c r="E116">
        <v>0.77874186550976099</v>
      </c>
      <c r="F116">
        <v>0.27157894736842098</v>
      </c>
      <c r="G116">
        <v>0.27157894736842098</v>
      </c>
      <c r="H116">
        <v>0.43019943019943002</v>
      </c>
      <c r="I116">
        <v>3.9886039886039802E-2</v>
      </c>
      <c r="J116">
        <v>0.130992181567779</v>
      </c>
      <c r="K116">
        <v>0.18861261565354101</v>
      </c>
      <c r="L116">
        <v>0.52774597566116199</v>
      </c>
      <c r="M116">
        <v>-1.7307375074561899</v>
      </c>
      <c r="N116" s="21">
        <v>0</v>
      </c>
      <c r="O116">
        <v>0.99945229832759597</v>
      </c>
      <c r="P116">
        <v>0.97116154350038497</v>
      </c>
      <c r="Q116">
        <v>1.0166267829596001</v>
      </c>
      <c r="R116">
        <v>0.98402823424466801</v>
      </c>
      <c r="S116">
        <v>19.770000457763601</v>
      </c>
      <c r="T116" s="27">
        <f t="shared" si="188"/>
        <v>0.98402823424466801</v>
      </c>
      <c r="U116" s="27">
        <f t="shared" si="189"/>
        <v>1.0166267829596001</v>
      </c>
      <c r="V116" s="39">
        <f t="shared" si="190"/>
        <v>19.454238641469395</v>
      </c>
      <c r="W116" s="38">
        <f t="shared" si="191"/>
        <v>20.098711964486029</v>
      </c>
      <c r="X116" s="44">
        <f t="shared" si="192"/>
        <v>1.1373226443788056</v>
      </c>
      <c r="Y116" s="44">
        <f t="shared" si="193"/>
        <v>0.22201518521912428</v>
      </c>
      <c r="Z116" s="22">
        <f t="shared" si="194"/>
        <v>1</v>
      </c>
      <c r="AA116" s="22">
        <f t="shared" si="195"/>
        <v>1</v>
      </c>
      <c r="AB116" s="22">
        <f t="shared" si="196"/>
        <v>1</v>
      </c>
      <c r="AC116" s="22">
        <v>1</v>
      </c>
      <c r="AD116" s="22">
        <v>1</v>
      </c>
      <c r="AE116" s="22">
        <v>1</v>
      </c>
      <c r="AF116" s="22">
        <f t="shared" si="197"/>
        <v>-0.10573411347504191</v>
      </c>
      <c r="AG116" s="22">
        <f t="shared" si="198"/>
        <v>0.97680415159684475</v>
      </c>
      <c r="AH116" s="22">
        <f t="shared" si="199"/>
        <v>0.52774597566116199</v>
      </c>
      <c r="AI116" s="22">
        <f t="shared" si="200"/>
        <v>1.6334800891362038</v>
      </c>
      <c r="AJ116" s="22">
        <f t="shared" si="201"/>
        <v>-2.6288582302280261</v>
      </c>
      <c r="AK116" s="22">
        <f t="shared" si="202"/>
        <v>1.3004365594014071</v>
      </c>
      <c r="AL116" s="22">
        <f t="shared" si="203"/>
        <v>-1.7307375074561899</v>
      </c>
      <c r="AM116" s="22">
        <f t="shared" si="204"/>
        <v>1.8981207227718362</v>
      </c>
      <c r="AN116" s="46">
        <v>1</v>
      </c>
      <c r="AO116" s="46">
        <v>1</v>
      </c>
      <c r="AP116" s="51">
        <v>1</v>
      </c>
      <c r="AQ116" s="21">
        <v>1</v>
      </c>
      <c r="AR116" s="17">
        <f t="shared" si="205"/>
        <v>7.1195964939138525</v>
      </c>
      <c r="AS116" s="17">
        <f t="shared" si="206"/>
        <v>7.1195964939138525</v>
      </c>
      <c r="AT116" s="17">
        <f t="shared" si="207"/>
        <v>12.980616595790906</v>
      </c>
      <c r="AU116" s="17">
        <f t="shared" si="208"/>
        <v>7.1195964939138525</v>
      </c>
      <c r="AV116" s="17">
        <f t="shared" si="209"/>
        <v>7.1195964939138525</v>
      </c>
      <c r="AW116" s="17">
        <f t="shared" si="210"/>
        <v>12.980616595790906</v>
      </c>
      <c r="AX116" s="14">
        <f t="shared" si="211"/>
        <v>9.0906072573182593E-3</v>
      </c>
      <c r="AY116" s="14">
        <f t="shared" si="212"/>
        <v>8.3658801724176887E-3</v>
      </c>
      <c r="AZ116" s="67">
        <f t="shared" si="213"/>
        <v>1.090526291468373E-3</v>
      </c>
      <c r="BA116" s="21">
        <f t="shared" si="214"/>
        <v>0</v>
      </c>
      <c r="BB116" s="66">
        <v>1404</v>
      </c>
      <c r="BC116" s="15">
        <f t="shared" si="215"/>
        <v>1084.0003717916586</v>
      </c>
      <c r="BD116" s="19">
        <f t="shared" si="216"/>
        <v>-319.99962820834139</v>
      </c>
      <c r="BE116" s="53">
        <f t="shared" si="217"/>
        <v>0</v>
      </c>
      <c r="BF116" s="61">
        <f t="shared" si="218"/>
        <v>0</v>
      </c>
      <c r="BG116" s="62">
        <f t="shared" si="219"/>
        <v>0</v>
      </c>
      <c r="BH116" s="63">
        <f t="shared" si="220"/>
        <v>20.098711964486029</v>
      </c>
      <c r="BI116" s="46">
        <f t="shared" si="221"/>
        <v>0</v>
      </c>
      <c r="BJ116" s="64">
        <f t="shared" si="222"/>
        <v>1.2952025077993647</v>
      </c>
      <c r="BK116" s="66">
        <v>474</v>
      </c>
      <c r="BL116" s="66">
        <v>2610</v>
      </c>
      <c r="BM116" s="66">
        <v>0</v>
      </c>
      <c r="BN116" s="10">
        <f t="shared" si="223"/>
        <v>3084</v>
      </c>
      <c r="BO116" s="15">
        <f t="shared" si="224"/>
        <v>1484.2075331489671</v>
      </c>
      <c r="BP116" s="9">
        <f t="shared" si="225"/>
        <v>-1599.7924668510329</v>
      </c>
      <c r="BQ116" s="53">
        <f t="shared" si="226"/>
        <v>0</v>
      </c>
      <c r="BR116" s="7">
        <f t="shared" si="227"/>
        <v>0</v>
      </c>
      <c r="BS116" s="62">
        <f t="shared" si="228"/>
        <v>0</v>
      </c>
      <c r="BT116" s="48">
        <f t="shared" si="229"/>
        <v>20.098711964486029</v>
      </c>
      <c r="BU116" s="46">
        <f t="shared" si="230"/>
        <v>0</v>
      </c>
      <c r="BV116" s="64">
        <f t="shared" si="231"/>
        <v>2.0778765308223677</v>
      </c>
      <c r="BW116" s="16">
        <f t="shared" si="232"/>
        <v>4488</v>
      </c>
      <c r="BX116" s="69">
        <f t="shared" si="233"/>
        <v>2579.1611510121338</v>
      </c>
      <c r="BY116" s="66">
        <v>0</v>
      </c>
      <c r="BZ116" s="15">
        <f t="shared" si="234"/>
        <v>10.953246071508339</v>
      </c>
      <c r="CA116" s="37">
        <f t="shared" si="235"/>
        <v>10.953246071508339</v>
      </c>
      <c r="CB116" s="54">
        <f t="shared" si="236"/>
        <v>10.953246071508339</v>
      </c>
      <c r="CC116" s="26">
        <f t="shared" si="237"/>
        <v>3.4122261905010446E-3</v>
      </c>
      <c r="CD116" s="47">
        <f t="shared" si="238"/>
        <v>10.953246071508339</v>
      </c>
      <c r="CE116" s="48">
        <f t="shared" si="239"/>
        <v>19.454238641469395</v>
      </c>
      <c r="CF116" s="65">
        <f t="shared" si="240"/>
        <v>0.56302620078690635</v>
      </c>
      <c r="CG116" t="s">
        <v>222</v>
      </c>
      <c r="CH116" s="66">
        <v>0</v>
      </c>
      <c r="CI116" s="15">
        <f t="shared" si="241"/>
        <v>10.145166089530274</v>
      </c>
      <c r="CJ116" s="37">
        <f t="shared" si="242"/>
        <v>10.145166089530274</v>
      </c>
      <c r="CK116" s="54">
        <f t="shared" si="243"/>
        <v>10.145166089530274</v>
      </c>
      <c r="CL116" s="26">
        <f t="shared" si="244"/>
        <v>1.5785228083912051E-3</v>
      </c>
      <c r="CM116" s="47">
        <f t="shared" si="245"/>
        <v>10.145166089530274</v>
      </c>
      <c r="CN116" s="48">
        <f t="shared" si="246"/>
        <v>19.454238641469395</v>
      </c>
      <c r="CO116" s="65">
        <f t="shared" si="247"/>
        <v>0.52148872420555448</v>
      </c>
      <c r="CP116" s="70">
        <f t="shared" si="248"/>
        <v>0</v>
      </c>
      <c r="CQ116" s="1">
        <f t="shared" si="249"/>
        <v>4488</v>
      </c>
    </row>
    <row r="117" spans="1:95" x14ac:dyDescent="0.2">
      <c r="A117" s="31" t="s">
        <v>178</v>
      </c>
      <c r="B117">
        <v>0</v>
      </c>
      <c r="C117">
        <v>1</v>
      </c>
      <c r="D117">
        <v>0.44880847308031702</v>
      </c>
      <c r="E117">
        <v>0.55119152691968198</v>
      </c>
      <c r="F117">
        <v>0.58114035087719296</v>
      </c>
      <c r="G117">
        <v>0.58114035087719296</v>
      </c>
      <c r="H117">
        <v>0.112708719851576</v>
      </c>
      <c r="I117">
        <v>0.21150278293135399</v>
      </c>
      <c r="J117">
        <v>0.154396269091059</v>
      </c>
      <c r="K117">
        <v>0.29954282163608498</v>
      </c>
      <c r="L117">
        <v>0.60848206405976002</v>
      </c>
      <c r="M117">
        <v>-1.8288468937559299</v>
      </c>
      <c r="N117" s="21">
        <v>0</v>
      </c>
      <c r="O117">
        <v>1.00711685519947</v>
      </c>
      <c r="P117">
        <v>0.98837141864966005</v>
      </c>
      <c r="Q117">
        <v>1.0057354303228501</v>
      </c>
      <c r="R117">
        <v>0.98313637344676397</v>
      </c>
      <c r="S117">
        <v>167.14999389648401</v>
      </c>
      <c r="T117" s="27">
        <f t="shared" si="188"/>
        <v>0.98837141864966005</v>
      </c>
      <c r="U117" s="27">
        <f t="shared" si="189"/>
        <v>1.0057354303228501</v>
      </c>
      <c r="V117" s="39">
        <f t="shared" si="190"/>
        <v>165.20627659474991</v>
      </c>
      <c r="W117" s="38">
        <f t="shared" si="191"/>
        <v>168.1086710399421</v>
      </c>
      <c r="X117" s="44">
        <f t="shared" si="192"/>
        <v>1.0197424425846338</v>
      </c>
      <c r="Y117" s="44">
        <f t="shared" si="193"/>
        <v>0.34131996690639671</v>
      </c>
      <c r="Z117" s="22">
        <f t="shared" si="194"/>
        <v>1</v>
      </c>
      <c r="AA117" s="22">
        <f t="shared" si="195"/>
        <v>1</v>
      </c>
      <c r="AB117" s="22">
        <f t="shared" si="196"/>
        <v>1</v>
      </c>
      <c r="AC117" s="22">
        <v>1</v>
      </c>
      <c r="AD117" s="22">
        <v>1</v>
      </c>
      <c r="AE117" s="22">
        <v>1</v>
      </c>
      <c r="AF117" s="22">
        <f t="shared" si="197"/>
        <v>-0.10573411347504191</v>
      </c>
      <c r="AG117" s="22">
        <f t="shared" si="198"/>
        <v>0.97680415159684475</v>
      </c>
      <c r="AH117" s="22">
        <f t="shared" si="199"/>
        <v>0.60848206405976002</v>
      </c>
      <c r="AI117" s="22">
        <f t="shared" si="200"/>
        <v>1.7142161775348019</v>
      </c>
      <c r="AJ117" s="22">
        <f t="shared" si="201"/>
        <v>-2.6288582302280261</v>
      </c>
      <c r="AK117" s="22">
        <f t="shared" si="202"/>
        <v>1.3004365594014071</v>
      </c>
      <c r="AL117" s="22">
        <f t="shared" si="203"/>
        <v>-1.8288468937559299</v>
      </c>
      <c r="AM117" s="22">
        <f t="shared" si="204"/>
        <v>1.8000113364720962</v>
      </c>
      <c r="AN117" s="46">
        <v>1</v>
      </c>
      <c r="AO117" s="46">
        <v>1</v>
      </c>
      <c r="AP117" s="51">
        <v>1</v>
      </c>
      <c r="AQ117" s="21">
        <v>2</v>
      </c>
      <c r="AR117" s="17">
        <f t="shared" si="205"/>
        <v>8.6350003076002118</v>
      </c>
      <c r="AS117" s="17">
        <f t="shared" si="206"/>
        <v>8.6350003076002118</v>
      </c>
      <c r="AT117" s="17">
        <f t="shared" si="207"/>
        <v>20.995728919438829</v>
      </c>
      <c r="AU117" s="17">
        <f t="shared" si="208"/>
        <v>8.6350003076002118</v>
      </c>
      <c r="AV117" s="17">
        <f t="shared" si="209"/>
        <v>8.6350003076002118</v>
      </c>
      <c r="AW117" s="17">
        <f t="shared" si="210"/>
        <v>20.995728919438829</v>
      </c>
      <c r="AX117" s="14">
        <f t="shared" si="211"/>
        <v>1.1025540075244287E-2</v>
      </c>
      <c r="AY117" s="14">
        <f t="shared" si="212"/>
        <v>1.0146555064451572E-2</v>
      </c>
      <c r="AZ117" s="67">
        <f t="shared" si="213"/>
        <v>1.7638911238326907E-3</v>
      </c>
      <c r="BA117" s="21">
        <f t="shared" si="214"/>
        <v>0</v>
      </c>
      <c r="BB117" s="66">
        <v>1504</v>
      </c>
      <c r="BC117" s="15">
        <f t="shared" si="215"/>
        <v>1314.7295007324296</v>
      </c>
      <c r="BD117" s="19">
        <f t="shared" si="216"/>
        <v>-189.27049926757036</v>
      </c>
      <c r="BE117" s="53">
        <f t="shared" si="217"/>
        <v>0</v>
      </c>
      <c r="BF117" s="61">
        <f t="shared" si="218"/>
        <v>0</v>
      </c>
      <c r="BG117" s="62">
        <f t="shared" si="219"/>
        <v>0</v>
      </c>
      <c r="BH117" s="63">
        <f t="shared" si="220"/>
        <v>168.1086710399421</v>
      </c>
      <c r="BI117" s="46">
        <f t="shared" si="221"/>
        <v>0</v>
      </c>
      <c r="BJ117" s="64">
        <f t="shared" si="222"/>
        <v>1.1439615519102055</v>
      </c>
      <c r="BK117" s="66">
        <v>0</v>
      </c>
      <c r="BL117" s="66">
        <v>3510</v>
      </c>
      <c r="BM117" s="66">
        <v>0</v>
      </c>
      <c r="BN117" s="10">
        <f t="shared" si="223"/>
        <v>3510</v>
      </c>
      <c r="BO117" s="15">
        <f t="shared" si="224"/>
        <v>1800.1206270944824</v>
      </c>
      <c r="BP117" s="9">
        <f t="shared" si="225"/>
        <v>-1709.8793729055176</v>
      </c>
      <c r="BQ117" s="53">
        <f t="shared" si="226"/>
        <v>0</v>
      </c>
      <c r="BR117" s="7">
        <f t="shared" si="227"/>
        <v>0</v>
      </c>
      <c r="BS117" s="62">
        <f t="shared" si="228"/>
        <v>0</v>
      </c>
      <c r="BT117" s="48">
        <f t="shared" si="229"/>
        <v>168.1086710399421</v>
      </c>
      <c r="BU117" s="46">
        <f t="shared" si="230"/>
        <v>0</v>
      </c>
      <c r="BV117" s="64">
        <f t="shared" si="231"/>
        <v>1.9498693294045408</v>
      </c>
      <c r="BW117" s="16">
        <f t="shared" si="232"/>
        <v>5014</v>
      </c>
      <c r="BX117" s="69">
        <f t="shared" si="233"/>
        <v>3132.5666502746876</v>
      </c>
      <c r="BY117" s="66">
        <v>0</v>
      </c>
      <c r="BZ117" s="15">
        <f t="shared" si="234"/>
        <v>17.716522447775546</v>
      </c>
      <c r="CA117" s="37">
        <f t="shared" si="235"/>
        <v>17.716522447775546</v>
      </c>
      <c r="CB117" s="54">
        <f t="shared" si="236"/>
        <v>17.716522447775546</v>
      </c>
      <c r="CC117" s="26">
        <f t="shared" si="237"/>
        <v>5.5191658715811739E-3</v>
      </c>
      <c r="CD117" s="47">
        <f t="shared" si="238"/>
        <v>17.716522447775546</v>
      </c>
      <c r="CE117" s="48">
        <f t="shared" si="239"/>
        <v>165.20627659474991</v>
      </c>
      <c r="CF117" s="65">
        <f t="shared" si="240"/>
        <v>0.10723879753814729</v>
      </c>
      <c r="CG117" t="s">
        <v>222</v>
      </c>
      <c r="CH117" s="66">
        <v>0</v>
      </c>
      <c r="CI117" s="15">
        <f t="shared" si="241"/>
        <v>16.409479125015523</v>
      </c>
      <c r="CJ117" s="37">
        <f t="shared" si="242"/>
        <v>16.409479125015523</v>
      </c>
      <c r="CK117" s="54">
        <f t="shared" si="243"/>
        <v>16.409479125015523</v>
      </c>
      <c r="CL117" s="26">
        <f t="shared" si="244"/>
        <v>2.5532097596103194E-3</v>
      </c>
      <c r="CM117" s="47">
        <f t="shared" si="245"/>
        <v>16.409479125015523</v>
      </c>
      <c r="CN117" s="48">
        <f t="shared" si="246"/>
        <v>165.20627659474991</v>
      </c>
      <c r="CO117" s="65">
        <f t="shared" si="247"/>
        <v>9.9327213609855053E-2</v>
      </c>
      <c r="CP117" s="70">
        <f t="shared" si="248"/>
        <v>0</v>
      </c>
      <c r="CQ117" s="1">
        <f t="shared" si="249"/>
        <v>5014</v>
      </c>
    </row>
    <row r="118" spans="1:95" x14ac:dyDescent="0.2">
      <c r="A118" s="31" t="s">
        <v>211</v>
      </c>
      <c r="B118">
        <v>1</v>
      </c>
      <c r="C118">
        <v>1</v>
      </c>
      <c r="D118">
        <v>0.62962962962962898</v>
      </c>
      <c r="E118">
        <v>0.37037037037037002</v>
      </c>
      <c r="F118">
        <v>0.95483193277310896</v>
      </c>
      <c r="G118">
        <v>0.95483193277310896</v>
      </c>
      <c r="H118">
        <v>0.46741573033707801</v>
      </c>
      <c r="I118">
        <v>0.30505617977527999</v>
      </c>
      <c r="J118">
        <v>0.37760833818058298</v>
      </c>
      <c r="K118">
        <v>0.60046023962974304</v>
      </c>
      <c r="L118">
        <v>0.30347098429408698</v>
      </c>
      <c r="M118">
        <v>0.87575923881066597</v>
      </c>
      <c r="N118" s="21">
        <v>0</v>
      </c>
      <c r="O118">
        <v>0.99984640027403104</v>
      </c>
      <c r="P118">
        <v>0.99865237011454699</v>
      </c>
      <c r="Q118">
        <v>1.00876082175438</v>
      </c>
      <c r="R118">
        <v>0.99450853837168396</v>
      </c>
      <c r="S118">
        <v>22.5</v>
      </c>
      <c r="T118" s="27">
        <f t="shared" si="188"/>
        <v>0.99865237011454699</v>
      </c>
      <c r="U118" s="27">
        <f t="shared" si="189"/>
        <v>1.00876082175438</v>
      </c>
      <c r="V118" s="39">
        <f t="shared" si="190"/>
        <v>22.469678327577306</v>
      </c>
      <c r="W118" s="38">
        <f t="shared" si="191"/>
        <v>22.697118489473549</v>
      </c>
      <c r="X118" s="44">
        <f t="shared" si="192"/>
        <v>0.92630822399608559</v>
      </c>
      <c r="Y118" s="44">
        <f t="shared" si="193"/>
        <v>0.61283342615693293</v>
      </c>
      <c r="Z118" s="22">
        <f t="shared" si="194"/>
        <v>1</v>
      </c>
      <c r="AA118" s="22">
        <f t="shared" si="195"/>
        <v>1</v>
      </c>
      <c r="AB118" s="22">
        <f t="shared" si="196"/>
        <v>1</v>
      </c>
      <c r="AC118" s="22">
        <v>1</v>
      </c>
      <c r="AD118" s="22">
        <v>1</v>
      </c>
      <c r="AE118" s="22">
        <v>1</v>
      </c>
      <c r="AF118" s="22">
        <f t="shared" si="197"/>
        <v>-0.10573411347504191</v>
      </c>
      <c r="AG118" s="22">
        <f t="shared" si="198"/>
        <v>0.97680415159684475</v>
      </c>
      <c r="AH118" s="22">
        <f t="shared" si="199"/>
        <v>0.30347098429408698</v>
      </c>
      <c r="AI118" s="22">
        <f t="shared" si="200"/>
        <v>1.4092050977691288</v>
      </c>
      <c r="AJ118" s="22">
        <f t="shared" si="201"/>
        <v>-2.6288582302280261</v>
      </c>
      <c r="AK118" s="22">
        <f t="shared" si="202"/>
        <v>1.3004365594014071</v>
      </c>
      <c r="AL118" s="22">
        <f t="shared" si="203"/>
        <v>0.87575923881066597</v>
      </c>
      <c r="AM118" s="22">
        <f t="shared" si="204"/>
        <v>4.504617469038692</v>
      </c>
      <c r="AN118" s="46">
        <v>0</v>
      </c>
      <c r="AO118" s="49">
        <v>0</v>
      </c>
      <c r="AP118" s="51">
        <v>0.5</v>
      </c>
      <c r="AQ118" s="50">
        <v>1</v>
      </c>
      <c r="AR118" s="17">
        <f t="shared" si="205"/>
        <v>0</v>
      </c>
      <c r="AS118" s="17">
        <f t="shared" si="206"/>
        <v>0</v>
      </c>
      <c r="AT118" s="17">
        <f t="shared" si="207"/>
        <v>205.8740798705559</v>
      </c>
      <c r="AU118" s="17">
        <f t="shared" si="208"/>
        <v>0</v>
      </c>
      <c r="AV118" s="17">
        <f t="shared" si="209"/>
        <v>0</v>
      </c>
      <c r="AW118" s="17">
        <f t="shared" si="210"/>
        <v>205.8740798705559</v>
      </c>
      <c r="AX118" s="14">
        <f t="shared" si="211"/>
        <v>0</v>
      </c>
      <c r="AY118" s="14">
        <f t="shared" si="212"/>
        <v>0</v>
      </c>
      <c r="AZ118" s="67">
        <f t="shared" si="213"/>
        <v>1.7295873056099732E-2</v>
      </c>
      <c r="BA118" s="21">
        <f t="shared" si="214"/>
        <v>0</v>
      </c>
      <c r="BB118" s="66">
        <v>0</v>
      </c>
      <c r="BC118" s="15">
        <f t="shared" si="215"/>
        <v>0</v>
      </c>
      <c r="BD118" s="19">
        <f t="shared" si="216"/>
        <v>0</v>
      </c>
      <c r="BE118" s="53">
        <f t="shared" si="217"/>
        <v>0</v>
      </c>
      <c r="BF118" s="61">
        <f t="shared" si="218"/>
        <v>0</v>
      </c>
      <c r="BG118" s="62">
        <f t="shared" si="219"/>
        <v>0</v>
      </c>
      <c r="BH118" s="63">
        <f t="shared" si="220"/>
        <v>22.697118489473549</v>
      </c>
      <c r="BI118" s="46">
        <f t="shared" si="221"/>
        <v>0</v>
      </c>
      <c r="BJ118" s="64" t="e">
        <f t="shared" si="222"/>
        <v>#DIV/0!</v>
      </c>
      <c r="BK118" s="66">
        <v>0</v>
      </c>
      <c r="BL118" s="66">
        <v>0</v>
      </c>
      <c r="BM118" s="66">
        <v>0</v>
      </c>
      <c r="BN118" s="10">
        <f t="shared" si="223"/>
        <v>0</v>
      </c>
      <c r="BO118" s="15">
        <f t="shared" si="224"/>
        <v>0</v>
      </c>
      <c r="BP118" s="9">
        <f t="shared" si="225"/>
        <v>0</v>
      </c>
      <c r="BQ118" s="53">
        <f t="shared" si="226"/>
        <v>0</v>
      </c>
      <c r="BR118" s="7">
        <f t="shared" si="227"/>
        <v>0</v>
      </c>
      <c r="BS118" s="62">
        <f t="shared" si="228"/>
        <v>0</v>
      </c>
      <c r="BT118" s="48">
        <f t="shared" si="229"/>
        <v>22.697118489473549</v>
      </c>
      <c r="BU118" s="46">
        <f t="shared" si="230"/>
        <v>0</v>
      </c>
      <c r="BV118" s="64" t="e">
        <f t="shared" si="231"/>
        <v>#DIV/0!</v>
      </c>
      <c r="BW118" s="16">
        <f t="shared" si="232"/>
        <v>90</v>
      </c>
      <c r="BX118" s="69">
        <f t="shared" si="233"/>
        <v>173.71974897546571</v>
      </c>
      <c r="BY118" s="66">
        <v>90</v>
      </c>
      <c r="BZ118" s="15">
        <f t="shared" si="234"/>
        <v>173.71974897546571</v>
      </c>
      <c r="CA118" s="37">
        <f t="shared" si="235"/>
        <v>83.719748975465706</v>
      </c>
      <c r="CB118" s="54">
        <f t="shared" si="236"/>
        <v>83.719748975465706</v>
      </c>
      <c r="CC118" s="26">
        <f t="shared" si="237"/>
        <v>2.6080918683945735E-2</v>
      </c>
      <c r="CD118" s="47">
        <f t="shared" si="238"/>
        <v>83.719748975465706</v>
      </c>
      <c r="CE118" s="48">
        <f t="shared" si="239"/>
        <v>22.469678327577306</v>
      </c>
      <c r="CF118" s="65">
        <f t="shared" si="240"/>
        <v>3.7258988649034399</v>
      </c>
      <c r="CG118" t="s">
        <v>222</v>
      </c>
      <c r="CH118" s="66">
        <v>0</v>
      </c>
      <c r="CI118" s="15">
        <f t="shared" si="241"/>
        <v>160.90350704089582</v>
      </c>
      <c r="CJ118" s="37">
        <f t="shared" si="242"/>
        <v>160.90350704089582</v>
      </c>
      <c r="CK118" s="54">
        <f t="shared" si="243"/>
        <v>160.90350704089582</v>
      </c>
      <c r="CL118" s="26">
        <f t="shared" si="244"/>
        <v>2.5035554230729083E-2</v>
      </c>
      <c r="CM118" s="47">
        <f t="shared" si="245"/>
        <v>160.90350704089582</v>
      </c>
      <c r="CN118" s="48">
        <f t="shared" si="246"/>
        <v>22.469678327577306</v>
      </c>
      <c r="CO118" s="65">
        <f t="shared" si="247"/>
        <v>7.1609172456829082</v>
      </c>
      <c r="CP118" s="70">
        <f t="shared" si="248"/>
        <v>0</v>
      </c>
      <c r="CQ118" s="1">
        <f t="shared" si="249"/>
        <v>180</v>
      </c>
    </row>
    <row r="119" spans="1:95" x14ac:dyDescent="0.2">
      <c r="A119" s="31" t="s">
        <v>128</v>
      </c>
      <c r="B119">
        <v>0</v>
      </c>
      <c r="C119">
        <v>0</v>
      </c>
      <c r="D119">
        <v>0.49770642201834803</v>
      </c>
      <c r="E119">
        <v>0.50229357798165097</v>
      </c>
      <c r="F119">
        <v>0.37555555555555498</v>
      </c>
      <c r="G119">
        <v>0.37555555555555498</v>
      </c>
      <c r="H119">
        <v>0.63190184049079701</v>
      </c>
      <c r="I119">
        <v>0.84049079754601197</v>
      </c>
      <c r="J119">
        <v>0.72877135089471201</v>
      </c>
      <c r="K119">
        <v>0.52315784382749697</v>
      </c>
      <c r="L119">
        <v>-0.31158120365966602</v>
      </c>
      <c r="M119">
        <v>-3.1215038726172502</v>
      </c>
      <c r="N119" s="21">
        <v>0</v>
      </c>
      <c r="O119">
        <v>0.99091001903684595</v>
      </c>
      <c r="P119">
        <v>0.97631231867873203</v>
      </c>
      <c r="Q119">
        <v>1.0229685332429901</v>
      </c>
      <c r="R119">
        <v>0.99547324565874595</v>
      </c>
      <c r="S119">
        <v>3.70000004768371</v>
      </c>
      <c r="T119" s="27">
        <f t="shared" si="188"/>
        <v>0.99547324565874595</v>
      </c>
      <c r="U119" s="27">
        <f t="shared" si="189"/>
        <v>1.0229685332429901</v>
      </c>
      <c r="V119" s="39">
        <f t="shared" si="190"/>
        <v>3.6832510564052177</v>
      </c>
      <c r="W119" s="38">
        <f t="shared" si="191"/>
        <v>3.7849836217779984</v>
      </c>
      <c r="X119" s="44">
        <f t="shared" si="192"/>
        <v>0.99447581042280653</v>
      </c>
      <c r="Y119" s="44">
        <f t="shared" si="193"/>
        <v>0.56759133798406802</v>
      </c>
      <c r="Z119" s="22">
        <f t="shared" si="194"/>
        <v>1</v>
      </c>
      <c r="AA119" s="22">
        <f t="shared" si="195"/>
        <v>1</v>
      </c>
      <c r="AB119" s="22">
        <f t="shared" si="196"/>
        <v>1</v>
      </c>
      <c r="AC119" s="22">
        <v>1</v>
      </c>
      <c r="AD119" s="22">
        <v>1</v>
      </c>
      <c r="AE119" s="22">
        <v>1</v>
      </c>
      <c r="AF119" s="22">
        <f t="shared" si="197"/>
        <v>-0.10573411347504191</v>
      </c>
      <c r="AG119" s="22">
        <f t="shared" si="198"/>
        <v>0.97680415159684475</v>
      </c>
      <c r="AH119" s="22">
        <f t="shared" si="199"/>
        <v>-0.10573411347504191</v>
      </c>
      <c r="AI119" s="22">
        <f t="shared" si="200"/>
        <v>1</v>
      </c>
      <c r="AJ119" s="22">
        <f t="shared" si="201"/>
        <v>-2.6288582302280261</v>
      </c>
      <c r="AK119" s="22">
        <f t="shared" si="202"/>
        <v>1.3004365594014071</v>
      </c>
      <c r="AL119" s="22">
        <f t="shared" si="203"/>
        <v>-2.6288582302280261</v>
      </c>
      <c r="AM119" s="22">
        <f t="shared" si="204"/>
        <v>1</v>
      </c>
      <c r="AN119" s="46">
        <v>1</v>
      </c>
      <c r="AO119" s="46">
        <v>1</v>
      </c>
      <c r="AP119" s="51">
        <v>1</v>
      </c>
      <c r="AQ119" s="21">
        <v>1</v>
      </c>
      <c r="AR119" s="17">
        <f t="shared" si="205"/>
        <v>1</v>
      </c>
      <c r="AS119" s="17">
        <f t="shared" si="206"/>
        <v>1</v>
      </c>
      <c r="AT119" s="17">
        <f t="shared" si="207"/>
        <v>1</v>
      </c>
      <c r="AU119" s="17">
        <f t="shared" si="208"/>
        <v>1</v>
      </c>
      <c r="AV119" s="17">
        <f t="shared" si="209"/>
        <v>1</v>
      </c>
      <c r="AW119" s="17">
        <f t="shared" si="210"/>
        <v>1</v>
      </c>
      <c r="AX119" s="14">
        <f t="shared" si="211"/>
        <v>1.2768430437159347E-3</v>
      </c>
      <c r="AY119" s="14">
        <f t="shared" si="212"/>
        <v>1.1750497629422138E-3</v>
      </c>
      <c r="AZ119" s="67">
        <f t="shared" si="213"/>
        <v>8.4011902163568032E-5</v>
      </c>
      <c r="BA119" s="21">
        <f t="shared" si="214"/>
        <v>0</v>
      </c>
      <c r="BB119" s="66">
        <v>181</v>
      </c>
      <c r="BC119" s="15">
        <f t="shared" si="215"/>
        <v>152.25587190486291</v>
      </c>
      <c r="BD119" s="19">
        <f t="shared" si="216"/>
        <v>-28.744128095137086</v>
      </c>
      <c r="BE119" s="53">
        <f t="shared" si="217"/>
        <v>0</v>
      </c>
      <c r="BF119" s="61">
        <f t="shared" si="218"/>
        <v>0</v>
      </c>
      <c r="BG119" s="62">
        <f t="shared" si="219"/>
        <v>0</v>
      </c>
      <c r="BH119" s="63">
        <f t="shared" si="220"/>
        <v>3.7849836217779984</v>
      </c>
      <c r="BI119" s="46">
        <f t="shared" si="221"/>
        <v>0</v>
      </c>
      <c r="BJ119" s="64">
        <f t="shared" si="222"/>
        <v>1.1887883057350843</v>
      </c>
      <c r="BK119" s="66">
        <v>48</v>
      </c>
      <c r="BL119" s="66">
        <v>281</v>
      </c>
      <c r="BM119" s="66">
        <v>7</v>
      </c>
      <c r="BN119" s="10">
        <f t="shared" si="223"/>
        <v>336</v>
      </c>
      <c r="BO119" s="15">
        <f t="shared" si="224"/>
        <v>208.46792854310402</v>
      </c>
      <c r="BP119" s="9">
        <f t="shared" si="225"/>
        <v>-127.53207145689598</v>
      </c>
      <c r="BQ119" s="53">
        <f t="shared" si="226"/>
        <v>0</v>
      </c>
      <c r="BR119" s="7">
        <f t="shared" si="227"/>
        <v>0</v>
      </c>
      <c r="BS119" s="62">
        <f t="shared" si="228"/>
        <v>0</v>
      </c>
      <c r="BT119" s="48">
        <f t="shared" si="229"/>
        <v>3.7849836217779984</v>
      </c>
      <c r="BU119" s="46">
        <f t="shared" si="230"/>
        <v>0</v>
      </c>
      <c r="BV119" s="64">
        <f t="shared" si="231"/>
        <v>1.6117587119906873</v>
      </c>
      <c r="BW119" s="16">
        <f t="shared" si="232"/>
        <v>517</v>
      </c>
      <c r="BX119" s="69">
        <f t="shared" si="233"/>
        <v>361.56761599329781</v>
      </c>
      <c r="BY119" s="66">
        <v>0</v>
      </c>
      <c r="BZ119" s="15">
        <f t="shared" si="234"/>
        <v>0.84381554533087733</v>
      </c>
      <c r="CA119" s="37">
        <f t="shared" si="235"/>
        <v>0.84381554533087733</v>
      </c>
      <c r="CB119" s="54">
        <f t="shared" si="236"/>
        <v>0.84381554533087733</v>
      </c>
      <c r="CC119" s="26">
        <f t="shared" si="237"/>
        <v>2.628708863959123E-4</v>
      </c>
      <c r="CD119" s="47">
        <f t="shared" si="238"/>
        <v>0.84381554533087744</v>
      </c>
      <c r="CE119" s="48">
        <f t="shared" si="239"/>
        <v>3.6832510564052177</v>
      </c>
      <c r="CF119" s="65">
        <f t="shared" si="240"/>
        <v>0.22909531074822395</v>
      </c>
      <c r="CG119" t="s">
        <v>222</v>
      </c>
      <c r="CH119" s="66">
        <v>0</v>
      </c>
      <c r="CI119" s="15">
        <f t="shared" si="241"/>
        <v>0.78156272582767339</v>
      </c>
      <c r="CJ119" s="37">
        <f t="shared" si="242"/>
        <v>0.78156272582767339</v>
      </c>
      <c r="CK119" s="54">
        <f t="shared" si="243"/>
        <v>0.78156272582767339</v>
      </c>
      <c r="CL119" s="26">
        <f t="shared" si="244"/>
        <v>1.216061499654074E-4</v>
      </c>
      <c r="CM119" s="47">
        <f t="shared" si="245"/>
        <v>0.78156272582767339</v>
      </c>
      <c r="CN119" s="48">
        <f t="shared" si="246"/>
        <v>3.6832510564052177</v>
      </c>
      <c r="CO119" s="65">
        <f t="shared" si="247"/>
        <v>0.21219371524200786</v>
      </c>
      <c r="CP119" s="70">
        <f t="shared" si="248"/>
        <v>0</v>
      </c>
      <c r="CQ119" s="1">
        <f t="shared" si="249"/>
        <v>517</v>
      </c>
    </row>
    <row r="120" spans="1:95" x14ac:dyDescent="0.2">
      <c r="A120" s="31" t="s">
        <v>226</v>
      </c>
      <c r="B120">
        <v>1</v>
      </c>
      <c r="C120">
        <v>1</v>
      </c>
      <c r="D120">
        <v>0.65561326408309994</v>
      </c>
      <c r="E120">
        <v>0.344386735916899</v>
      </c>
      <c r="F120">
        <v>0.693285657528804</v>
      </c>
      <c r="G120">
        <v>0.693285657528804</v>
      </c>
      <c r="H120">
        <v>0.89720016715419904</v>
      </c>
      <c r="I120">
        <v>0.70873380693689902</v>
      </c>
      <c r="J120">
        <v>0.797418390841105</v>
      </c>
      <c r="K120">
        <v>0.74353125920827001</v>
      </c>
      <c r="L120">
        <v>0.64144579840831795</v>
      </c>
      <c r="M120">
        <v>-1.97098720329168</v>
      </c>
      <c r="N120" s="21">
        <v>0</v>
      </c>
      <c r="O120">
        <v>1.002027855838</v>
      </c>
      <c r="P120">
        <v>0.99811422338491096</v>
      </c>
      <c r="Q120">
        <v>1.00488466651221</v>
      </c>
      <c r="R120">
        <v>1.00423710555009</v>
      </c>
      <c r="S120">
        <v>311.29998779296801</v>
      </c>
      <c r="T120" s="27">
        <f t="shared" si="188"/>
        <v>0.99811422338491096</v>
      </c>
      <c r="U120" s="27">
        <f t="shared" si="189"/>
        <v>1.00488466651221</v>
      </c>
      <c r="V120" s="39">
        <f t="shared" si="190"/>
        <v>310.71294555571052</v>
      </c>
      <c r="W120" s="38">
        <f t="shared" si="191"/>
        <v>312.82058441859169</v>
      </c>
      <c r="X120" s="44">
        <f t="shared" si="192"/>
        <v>0.91288191577208933</v>
      </c>
      <c r="Y120" s="44">
        <f t="shared" si="193"/>
        <v>0.74129545761159732</v>
      </c>
      <c r="Z120" s="22">
        <f t="shared" si="194"/>
        <v>1</v>
      </c>
      <c r="AA120" s="22">
        <f t="shared" si="195"/>
        <v>1</v>
      </c>
      <c r="AB120" s="22">
        <f t="shared" si="196"/>
        <v>1</v>
      </c>
      <c r="AC120" s="22">
        <v>1</v>
      </c>
      <c r="AD120" s="22">
        <v>1</v>
      </c>
      <c r="AE120" s="22">
        <v>1</v>
      </c>
      <c r="AF120" s="22">
        <f t="shared" si="197"/>
        <v>-0.10573411347504191</v>
      </c>
      <c r="AG120" s="22">
        <f t="shared" si="198"/>
        <v>0.97680415159684475</v>
      </c>
      <c r="AH120" s="22">
        <f t="shared" si="199"/>
        <v>0.64144579840831795</v>
      </c>
      <c r="AI120" s="22">
        <f t="shared" si="200"/>
        <v>1.74717991188336</v>
      </c>
      <c r="AJ120" s="22">
        <f t="shared" si="201"/>
        <v>-2.6288582302280261</v>
      </c>
      <c r="AK120" s="22">
        <f t="shared" si="202"/>
        <v>1.3004365594014071</v>
      </c>
      <c r="AL120" s="22">
        <f t="shared" si="203"/>
        <v>-1.97098720329168</v>
      </c>
      <c r="AM120" s="22">
        <f t="shared" si="204"/>
        <v>1.6578710269363461</v>
      </c>
      <c r="AN120" s="46">
        <v>1</v>
      </c>
      <c r="AO120" s="46">
        <v>0</v>
      </c>
      <c r="AP120" s="51">
        <v>1</v>
      </c>
      <c r="AQ120" s="21">
        <v>1</v>
      </c>
      <c r="AR120" s="17">
        <f t="shared" si="205"/>
        <v>9.318596588549795</v>
      </c>
      <c r="AS120" s="17">
        <f t="shared" si="206"/>
        <v>0</v>
      </c>
      <c r="AT120" s="17">
        <f t="shared" si="207"/>
        <v>7.5544520230472356</v>
      </c>
      <c r="AU120" s="17">
        <f t="shared" si="208"/>
        <v>9.318596588549795</v>
      </c>
      <c r="AV120" s="17">
        <f t="shared" si="209"/>
        <v>0</v>
      </c>
      <c r="AW120" s="17">
        <f t="shared" si="210"/>
        <v>7.5544520230472356</v>
      </c>
      <c r="AX120" s="14">
        <f t="shared" si="211"/>
        <v>1.1898385231284845E-2</v>
      </c>
      <c r="AY120" s="14">
        <f t="shared" si="212"/>
        <v>0</v>
      </c>
      <c r="AZ120" s="67">
        <f t="shared" si="213"/>
        <v>6.3466388425961295E-4</v>
      </c>
      <c r="BA120" s="21">
        <f t="shared" si="214"/>
        <v>0</v>
      </c>
      <c r="BB120" s="66">
        <v>1245</v>
      </c>
      <c r="BC120" s="15">
        <f t="shared" si="215"/>
        <v>1418.8110485193299</v>
      </c>
      <c r="BD120" s="19">
        <f t="shared" si="216"/>
        <v>173.81104851932992</v>
      </c>
      <c r="BE120" s="53">
        <f t="shared" si="217"/>
        <v>173.81104851932992</v>
      </c>
      <c r="BF120" s="61">
        <f t="shared" si="218"/>
        <v>8.6332867284186002E-3</v>
      </c>
      <c r="BG120" s="62">
        <f t="shared" si="219"/>
        <v>11.698103517007121</v>
      </c>
      <c r="BH120" s="63">
        <f t="shared" si="220"/>
        <v>310.71294555571052</v>
      </c>
      <c r="BI120" s="46">
        <f t="shared" si="221"/>
        <v>3.7649231177301117E-2</v>
      </c>
      <c r="BJ120" s="64">
        <f t="shared" si="222"/>
        <v>0.87749528120695208</v>
      </c>
      <c r="BK120" s="66">
        <v>0</v>
      </c>
      <c r="BL120" s="66">
        <v>0</v>
      </c>
      <c r="BM120" s="66">
        <v>0</v>
      </c>
      <c r="BN120" s="10">
        <f t="shared" si="223"/>
        <v>0</v>
      </c>
      <c r="BO120" s="15">
        <f t="shared" si="224"/>
        <v>0</v>
      </c>
      <c r="BP120" s="9">
        <f t="shared" si="225"/>
        <v>0</v>
      </c>
      <c r="BQ120" s="53">
        <f t="shared" si="226"/>
        <v>0</v>
      </c>
      <c r="BR120" s="7">
        <f t="shared" si="227"/>
        <v>0</v>
      </c>
      <c r="BS120" s="62">
        <f t="shared" si="228"/>
        <v>0</v>
      </c>
      <c r="BT120" s="48">
        <f t="shared" si="229"/>
        <v>312.82058441859169</v>
      </c>
      <c r="BU120" s="46">
        <f t="shared" si="230"/>
        <v>0</v>
      </c>
      <c r="BV120" s="64" t="e">
        <f t="shared" si="231"/>
        <v>#DIV/0!</v>
      </c>
      <c r="BW120" s="16">
        <f t="shared" si="232"/>
        <v>1245</v>
      </c>
      <c r="BX120" s="69">
        <f t="shared" si="233"/>
        <v>1425.1856125728334</v>
      </c>
      <c r="BY120" s="66">
        <v>0</v>
      </c>
      <c r="BZ120" s="15">
        <f t="shared" si="234"/>
        <v>6.3745640535035522</v>
      </c>
      <c r="CA120" s="37">
        <f t="shared" si="235"/>
        <v>6.3745640535035522</v>
      </c>
      <c r="CB120" s="54">
        <f t="shared" si="236"/>
        <v>6.3745640535035522</v>
      </c>
      <c r="CC120" s="26">
        <f t="shared" si="237"/>
        <v>1.9858454995338192E-3</v>
      </c>
      <c r="CD120" s="47">
        <f t="shared" si="238"/>
        <v>6.3745640535035513</v>
      </c>
      <c r="CE120" s="48">
        <f t="shared" si="239"/>
        <v>310.71294555571052</v>
      </c>
      <c r="CF120" s="65">
        <f t="shared" si="240"/>
        <v>2.0515926821467433E-2</v>
      </c>
      <c r="CG120" t="s">
        <v>222</v>
      </c>
      <c r="CH120" s="66">
        <v>0</v>
      </c>
      <c r="CI120" s="15">
        <f t="shared" si="241"/>
        <v>5.9042781152671795</v>
      </c>
      <c r="CJ120" s="37">
        <f t="shared" si="242"/>
        <v>5.9042781152671795</v>
      </c>
      <c r="CK120" s="54">
        <f t="shared" si="243"/>
        <v>5.9042781152671795</v>
      </c>
      <c r="CL120" s="26">
        <f t="shared" si="244"/>
        <v>9.1866782562115756E-4</v>
      </c>
      <c r="CM120" s="47">
        <f t="shared" si="245"/>
        <v>5.9042781152671795</v>
      </c>
      <c r="CN120" s="48">
        <f t="shared" si="246"/>
        <v>310.71294555571052</v>
      </c>
      <c r="CO120" s="65">
        <f t="shared" si="247"/>
        <v>1.9002356354053323E-2</v>
      </c>
      <c r="CP120" s="70">
        <f t="shared" si="248"/>
        <v>0</v>
      </c>
      <c r="CQ120" s="1">
        <f t="shared" si="249"/>
        <v>1245</v>
      </c>
    </row>
    <row r="121" spans="1:95" x14ac:dyDescent="0.2">
      <c r="A121" s="31" t="s">
        <v>215</v>
      </c>
      <c r="B121">
        <v>1</v>
      </c>
      <c r="C121">
        <v>1</v>
      </c>
      <c r="D121">
        <v>0.40191769876148598</v>
      </c>
      <c r="E121">
        <v>0.59808230123851303</v>
      </c>
      <c r="F121">
        <v>0.26332537788385002</v>
      </c>
      <c r="G121">
        <v>0.26332537788385002</v>
      </c>
      <c r="H121">
        <v>3.7609694943585403E-2</v>
      </c>
      <c r="I121">
        <v>0.382365231926452</v>
      </c>
      <c r="J121">
        <v>0.119919305075484</v>
      </c>
      <c r="K121">
        <v>0.17770142465543301</v>
      </c>
      <c r="L121">
        <v>0.71937071913152895</v>
      </c>
      <c r="M121">
        <v>0.47807641536849699</v>
      </c>
      <c r="N121" s="21">
        <v>0</v>
      </c>
      <c r="O121">
        <v>1.0472589416481299</v>
      </c>
      <c r="P121">
        <v>0.98382091130517701</v>
      </c>
      <c r="Q121">
        <v>1.03436556634826</v>
      </c>
      <c r="R121">
        <v>0.99827586366361998</v>
      </c>
      <c r="S121">
        <v>0.93730002641677801</v>
      </c>
      <c r="T121" s="27">
        <f t="shared" si="188"/>
        <v>0.98382091130517701</v>
      </c>
      <c r="U121" s="27">
        <f t="shared" si="189"/>
        <v>1.03436556634826</v>
      </c>
      <c r="V121" s="39">
        <f t="shared" si="190"/>
        <v>0.922135366155721</v>
      </c>
      <c r="W121" s="38">
        <f t="shared" si="191"/>
        <v>0.96951087266282965</v>
      </c>
      <c r="X121" s="44">
        <f t="shared" si="192"/>
        <v>1.0439719240297276</v>
      </c>
      <c r="Y121" s="44">
        <f t="shared" si="193"/>
        <v>0.23516630159002008</v>
      </c>
      <c r="Z121" s="22">
        <f t="shared" si="194"/>
        <v>1</v>
      </c>
      <c r="AA121" s="22">
        <f t="shared" si="195"/>
        <v>1</v>
      </c>
      <c r="AB121" s="22">
        <f t="shared" si="196"/>
        <v>1</v>
      </c>
      <c r="AC121" s="22">
        <v>1</v>
      </c>
      <c r="AD121" s="22">
        <v>1</v>
      </c>
      <c r="AE121" s="22">
        <v>1</v>
      </c>
      <c r="AF121" s="22">
        <f t="shared" si="197"/>
        <v>-0.10573411347504191</v>
      </c>
      <c r="AG121" s="22">
        <f t="shared" si="198"/>
        <v>0.97680415159684475</v>
      </c>
      <c r="AH121" s="22">
        <f t="shared" si="199"/>
        <v>0.71937071913152895</v>
      </c>
      <c r="AI121" s="22">
        <f t="shared" si="200"/>
        <v>1.8251048326065709</v>
      </c>
      <c r="AJ121" s="22">
        <f t="shared" si="201"/>
        <v>-2.6288582302280261</v>
      </c>
      <c r="AK121" s="22">
        <f t="shared" si="202"/>
        <v>1.3004365594014071</v>
      </c>
      <c r="AL121" s="22">
        <f t="shared" si="203"/>
        <v>0.47807641536849699</v>
      </c>
      <c r="AM121" s="22">
        <f t="shared" si="204"/>
        <v>4.1069346455965228</v>
      </c>
      <c r="AN121" s="46">
        <v>0</v>
      </c>
      <c r="AO121" s="49">
        <v>0</v>
      </c>
      <c r="AP121" s="51">
        <v>0.5</v>
      </c>
      <c r="AQ121" s="50">
        <v>1</v>
      </c>
      <c r="AR121" s="17">
        <f t="shared" si="205"/>
        <v>0</v>
      </c>
      <c r="AS121" s="17">
        <f t="shared" si="206"/>
        <v>0</v>
      </c>
      <c r="AT121" s="17">
        <f t="shared" si="207"/>
        <v>142.24636329790781</v>
      </c>
      <c r="AU121" s="17">
        <f t="shared" si="208"/>
        <v>0</v>
      </c>
      <c r="AV121" s="17">
        <f t="shared" si="209"/>
        <v>0</v>
      </c>
      <c r="AW121" s="17">
        <f t="shared" si="210"/>
        <v>142.24636329790781</v>
      </c>
      <c r="AX121" s="14">
        <f t="shared" si="211"/>
        <v>0</v>
      </c>
      <c r="AY121" s="14">
        <f t="shared" si="212"/>
        <v>0</v>
      </c>
      <c r="AZ121" s="67">
        <f t="shared" si="213"/>
        <v>1.1950387556507184E-2</v>
      </c>
      <c r="BA121" s="21">
        <f t="shared" si="214"/>
        <v>0</v>
      </c>
      <c r="BB121" s="66">
        <v>0</v>
      </c>
      <c r="BC121" s="15">
        <f t="shared" si="215"/>
        <v>0</v>
      </c>
      <c r="BD121" s="19">
        <f t="shared" si="216"/>
        <v>0</v>
      </c>
      <c r="BE121" s="53">
        <f t="shared" si="217"/>
        <v>0</v>
      </c>
      <c r="BF121" s="61">
        <f t="shared" si="218"/>
        <v>0</v>
      </c>
      <c r="BG121" s="62">
        <f t="shared" si="219"/>
        <v>0</v>
      </c>
      <c r="BH121" s="63">
        <f t="shared" si="220"/>
        <v>0.96951087266282965</v>
      </c>
      <c r="BI121" s="46">
        <f t="shared" si="221"/>
        <v>0</v>
      </c>
      <c r="BJ121" s="64" t="e">
        <f t="shared" si="222"/>
        <v>#DIV/0!</v>
      </c>
      <c r="BK121" s="66">
        <v>0</v>
      </c>
      <c r="BL121" s="66">
        <v>0</v>
      </c>
      <c r="BM121" s="66">
        <v>0</v>
      </c>
      <c r="BN121" s="10">
        <f t="shared" si="223"/>
        <v>0</v>
      </c>
      <c r="BO121" s="15">
        <f t="shared" si="224"/>
        <v>0</v>
      </c>
      <c r="BP121" s="9">
        <f t="shared" si="225"/>
        <v>0</v>
      </c>
      <c r="BQ121" s="53">
        <f t="shared" si="226"/>
        <v>0</v>
      </c>
      <c r="BR121" s="7">
        <f t="shared" si="227"/>
        <v>0</v>
      </c>
      <c r="BS121" s="62">
        <f t="shared" si="228"/>
        <v>0</v>
      </c>
      <c r="BT121" s="48">
        <f t="shared" si="229"/>
        <v>0.96951087266282965</v>
      </c>
      <c r="BU121" s="46">
        <f t="shared" si="230"/>
        <v>0</v>
      </c>
      <c r="BV121" s="64" t="e">
        <f t="shared" si="231"/>
        <v>#DIV/0!</v>
      </c>
      <c r="BW121" s="16">
        <f t="shared" si="232"/>
        <v>135</v>
      </c>
      <c r="BX121" s="69">
        <f t="shared" si="233"/>
        <v>120.02969261755815</v>
      </c>
      <c r="BY121" s="66">
        <v>135</v>
      </c>
      <c r="BZ121" s="15">
        <f t="shared" si="234"/>
        <v>120.02969261755815</v>
      </c>
      <c r="CA121" s="37">
        <f t="shared" si="235"/>
        <v>-14.970307382441845</v>
      </c>
      <c r="CB121" s="54">
        <f t="shared" si="236"/>
        <v>-14.970307382441845</v>
      </c>
      <c r="CC121" s="26">
        <f t="shared" si="237"/>
        <v>-4.6636471596392098E-3</v>
      </c>
      <c r="CD121" s="47">
        <f t="shared" si="238"/>
        <v>-14.970307382441844</v>
      </c>
      <c r="CE121" s="48">
        <f t="shared" si="239"/>
        <v>0.96951087266282965</v>
      </c>
      <c r="CF121" s="65">
        <f t="shared" si="240"/>
        <v>-15.441092827896652</v>
      </c>
      <c r="CG121" t="s">
        <v>222</v>
      </c>
      <c r="CH121" s="66">
        <v>0</v>
      </c>
      <c r="CI121" s="15">
        <f t="shared" si="241"/>
        <v>111.17445543818633</v>
      </c>
      <c r="CJ121" s="37">
        <f t="shared" si="242"/>
        <v>111.17445543818633</v>
      </c>
      <c r="CK121" s="54">
        <f t="shared" si="243"/>
        <v>111.17445543818633</v>
      </c>
      <c r="CL121" s="26">
        <f t="shared" si="244"/>
        <v>1.72980325872392E-2</v>
      </c>
      <c r="CM121" s="47">
        <f t="shared" si="245"/>
        <v>111.17445543818634</v>
      </c>
      <c r="CN121" s="48">
        <f t="shared" si="246"/>
        <v>0.96951087266282965</v>
      </c>
      <c r="CO121" s="65">
        <f t="shared" si="247"/>
        <v>114.67066391203835</v>
      </c>
      <c r="CP121" s="70">
        <f t="shared" si="248"/>
        <v>0</v>
      </c>
      <c r="CQ121" s="1">
        <f t="shared" si="249"/>
        <v>270</v>
      </c>
    </row>
    <row r="122" spans="1:95" x14ac:dyDescent="0.2">
      <c r="A122" s="31" t="s">
        <v>216</v>
      </c>
      <c r="B122">
        <v>1</v>
      </c>
      <c r="C122">
        <v>1</v>
      </c>
      <c r="D122">
        <v>0.54015181781861699</v>
      </c>
      <c r="E122">
        <v>0.45984818218138201</v>
      </c>
      <c r="F122">
        <v>0.63965037743345199</v>
      </c>
      <c r="G122">
        <v>0.63965037743345199</v>
      </c>
      <c r="H122">
        <v>0.46092770580860798</v>
      </c>
      <c r="I122">
        <v>0.25031341412452901</v>
      </c>
      <c r="J122">
        <v>0.339670999211795</v>
      </c>
      <c r="K122">
        <v>0.46612303402537703</v>
      </c>
      <c r="L122">
        <v>0.61113799612627795</v>
      </c>
      <c r="M122">
        <v>3.2891843203757702E-2</v>
      </c>
      <c r="N122" s="21">
        <v>0</v>
      </c>
      <c r="O122">
        <v>1.0012060921066901</v>
      </c>
      <c r="P122">
        <v>0.98599478334611701</v>
      </c>
      <c r="Q122">
        <v>1.0088092386770999</v>
      </c>
      <c r="R122">
        <v>0.98404024510927202</v>
      </c>
      <c r="S122">
        <v>2.5999999046325599</v>
      </c>
      <c r="T122" s="27">
        <f t="shared" si="188"/>
        <v>0.98599478334611701</v>
      </c>
      <c r="U122" s="27">
        <f t="shared" si="189"/>
        <v>1.0088092386770999</v>
      </c>
      <c r="V122" s="39">
        <f t="shared" si="190"/>
        <v>2.5635863426681058</v>
      </c>
      <c r="W122" s="38">
        <f t="shared" si="191"/>
        <v>2.6229039243529053</v>
      </c>
      <c r="X122" s="44">
        <f t="shared" si="192"/>
        <v>0.97254335260115643</v>
      </c>
      <c r="Y122" s="44">
        <f t="shared" si="193"/>
        <v>0.47664110369368995</v>
      </c>
      <c r="Z122" s="22">
        <f t="shared" si="194"/>
        <v>1</v>
      </c>
      <c r="AA122" s="22">
        <f t="shared" si="195"/>
        <v>1</v>
      </c>
      <c r="AB122" s="22">
        <f t="shared" si="196"/>
        <v>1</v>
      </c>
      <c r="AC122" s="22">
        <v>1</v>
      </c>
      <c r="AD122" s="22">
        <v>1</v>
      </c>
      <c r="AE122" s="22">
        <v>1</v>
      </c>
      <c r="AF122" s="22">
        <f t="shared" si="197"/>
        <v>-0.10573411347504191</v>
      </c>
      <c r="AG122" s="22">
        <f t="shared" si="198"/>
        <v>0.97680415159684475</v>
      </c>
      <c r="AH122" s="22">
        <f t="shared" si="199"/>
        <v>0.61113799612627795</v>
      </c>
      <c r="AI122" s="22">
        <f t="shared" si="200"/>
        <v>1.71687210960132</v>
      </c>
      <c r="AJ122" s="22">
        <f t="shared" si="201"/>
        <v>-2.6288582302280261</v>
      </c>
      <c r="AK122" s="22">
        <f t="shared" si="202"/>
        <v>1.3004365594014071</v>
      </c>
      <c r="AL122" s="22">
        <f t="shared" si="203"/>
        <v>3.2891843203757702E-2</v>
      </c>
      <c r="AM122" s="22">
        <f t="shared" si="204"/>
        <v>3.6617500734317838</v>
      </c>
      <c r="AN122" s="46">
        <v>0</v>
      </c>
      <c r="AO122" s="49">
        <v>0</v>
      </c>
      <c r="AP122" s="51">
        <v>0.5</v>
      </c>
      <c r="AQ122" s="50">
        <v>1</v>
      </c>
      <c r="AR122" s="17">
        <f t="shared" si="205"/>
        <v>0</v>
      </c>
      <c r="AS122" s="17">
        <f t="shared" si="206"/>
        <v>0</v>
      </c>
      <c r="AT122" s="17">
        <f t="shared" si="207"/>
        <v>89.892777638055648</v>
      </c>
      <c r="AU122" s="17">
        <f t="shared" si="208"/>
        <v>0</v>
      </c>
      <c r="AV122" s="17">
        <f t="shared" si="209"/>
        <v>0</v>
      </c>
      <c r="AW122" s="17">
        <f t="shared" si="210"/>
        <v>89.892777638055648</v>
      </c>
      <c r="AX122" s="14">
        <f t="shared" si="211"/>
        <v>0</v>
      </c>
      <c r="AY122" s="14">
        <f t="shared" si="212"/>
        <v>0</v>
      </c>
      <c r="AZ122" s="67">
        <f t="shared" si="213"/>
        <v>7.5520632401397071E-3</v>
      </c>
      <c r="BA122" s="21">
        <f t="shared" si="214"/>
        <v>0</v>
      </c>
      <c r="BB122" s="66">
        <v>0</v>
      </c>
      <c r="BC122" s="15">
        <f t="shared" si="215"/>
        <v>0</v>
      </c>
      <c r="BD122" s="19">
        <f t="shared" si="216"/>
        <v>0</v>
      </c>
      <c r="BE122" s="53">
        <f t="shared" si="217"/>
        <v>0</v>
      </c>
      <c r="BF122" s="61">
        <f t="shared" si="218"/>
        <v>0</v>
      </c>
      <c r="BG122" s="62">
        <f t="shared" si="219"/>
        <v>0</v>
      </c>
      <c r="BH122" s="63">
        <f t="shared" si="220"/>
        <v>2.6229039243529053</v>
      </c>
      <c r="BI122" s="46">
        <f t="shared" si="221"/>
        <v>0</v>
      </c>
      <c r="BJ122" s="64" t="e">
        <f t="shared" si="222"/>
        <v>#DIV/0!</v>
      </c>
      <c r="BK122" s="66">
        <v>0</v>
      </c>
      <c r="BL122" s="66">
        <v>0</v>
      </c>
      <c r="BM122" s="66">
        <v>0</v>
      </c>
      <c r="BN122" s="10">
        <f t="shared" si="223"/>
        <v>0</v>
      </c>
      <c r="BO122" s="15">
        <f t="shared" si="224"/>
        <v>0</v>
      </c>
      <c r="BP122" s="9">
        <f t="shared" si="225"/>
        <v>0</v>
      </c>
      <c r="BQ122" s="53">
        <f t="shared" si="226"/>
        <v>0</v>
      </c>
      <c r="BR122" s="7">
        <f t="shared" si="227"/>
        <v>0</v>
      </c>
      <c r="BS122" s="62">
        <f t="shared" si="228"/>
        <v>0</v>
      </c>
      <c r="BT122" s="48">
        <f t="shared" si="229"/>
        <v>2.6229039243529053</v>
      </c>
      <c r="BU122" s="46">
        <f t="shared" si="230"/>
        <v>0</v>
      </c>
      <c r="BV122" s="64" t="e">
        <f t="shared" si="231"/>
        <v>#DIV/0!</v>
      </c>
      <c r="BW122" s="16">
        <f t="shared" si="232"/>
        <v>23</v>
      </c>
      <c r="BX122" s="69">
        <f t="shared" si="233"/>
        <v>75.852923183963213</v>
      </c>
      <c r="BY122" s="66">
        <v>23</v>
      </c>
      <c r="BZ122" s="15">
        <f t="shared" si="234"/>
        <v>75.852923183963213</v>
      </c>
      <c r="CA122" s="37">
        <f t="shared" si="235"/>
        <v>52.852923183963213</v>
      </c>
      <c r="CB122" s="54">
        <f t="shared" si="236"/>
        <v>52.852923183963213</v>
      </c>
      <c r="CC122" s="26">
        <f t="shared" si="237"/>
        <v>1.6465085104038404E-2</v>
      </c>
      <c r="CD122" s="47">
        <f t="shared" si="238"/>
        <v>52.852923183963206</v>
      </c>
      <c r="CE122" s="48">
        <f t="shared" si="239"/>
        <v>2.5635863426681058</v>
      </c>
      <c r="CF122" s="65">
        <f t="shared" si="240"/>
        <v>20.616790745169684</v>
      </c>
      <c r="CG122" t="s">
        <v>222</v>
      </c>
      <c r="CH122" s="66">
        <v>0</v>
      </c>
      <c r="CI122" s="15">
        <f t="shared" si="241"/>
        <v>70.256844323019692</v>
      </c>
      <c r="CJ122" s="37">
        <f t="shared" si="242"/>
        <v>70.256844323019692</v>
      </c>
      <c r="CK122" s="54">
        <f t="shared" si="243"/>
        <v>70.256844323019692</v>
      </c>
      <c r="CL122" s="26">
        <f t="shared" si="244"/>
        <v>1.0931514598260415E-2</v>
      </c>
      <c r="CM122" s="47">
        <f t="shared" si="245"/>
        <v>70.256844323019692</v>
      </c>
      <c r="CN122" s="48">
        <f t="shared" si="246"/>
        <v>2.5635863426681058</v>
      </c>
      <c r="CO122" s="65">
        <f t="shared" si="247"/>
        <v>27.40568677312363</v>
      </c>
      <c r="CP122" s="70">
        <f t="shared" si="248"/>
        <v>0</v>
      </c>
      <c r="CQ122" s="1">
        <f t="shared" si="249"/>
        <v>46</v>
      </c>
    </row>
    <row r="123" spans="1:95" x14ac:dyDescent="0.2">
      <c r="A123" s="31" t="s">
        <v>127</v>
      </c>
      <c r="B123">
        <v>1</v>
      </c>
      <c r="C123">
        <v>1</v>
      </c>
      <c r="D123">
        <v>0.11524163568773201</v>
      </c>
      <c r="E123">
        <v>0.88475836431226695</v>
      </c>
      <c r="F123">
        <v>0.143115942028985</v>
      </c>
      <c r="G123">
        <v>0.143115942028985</v>
      </c>
      <c r="H123">
        <v>9.3457943925233603E-3</v>
      </c>
      <c r="I123">
        <v>0.170560747663551</v>
      </c>
      <c r="J123">
        <v>3.9925251146343599E-2</v>
      </c>
      <c r="K123">
        <v>7.5590607409603397E-2</v>
      </c>
      <c r="L123">
        <v>-0.118416262634644</v>
      </c>
      <c r="M123">
        <v>-2.43102694981016</v>
      </c>
      <c r="N123" s="21">
        <v>1</v>
      </c>
      <c r="O123">
        <v>0.98209298701193803</v>
      </c>
      <c r="P123">
        <v>0.943760441698557</v>
      </c>
      <c r="Q123">
        <v>1.01216400793947</v>
      </c>
      <c r="R123">
        <v>0.95576650918670103</v>
      </c>
      <c r="S123">
        <v>6.8600001335143999</v>
      </c>
      <c r="T123" s="27">
        <f t="shared" si="188"/>
        <v>0.943760441698557</v>
      </c>
      <c r="U123" s="27">
        <f t="shared" si="189"/>
        <v>1.01216400793947</v>
      </c>
      <c r="V123" s="39">
        <f t="shared" si="190"/>
        <v>6.8600001335143999</v>
      </c>
      <c r="W123" s="38">
        <f t="shared" si="191"/>
        <v>7.027905352503403</v>
      </c>
      <c r="X123" s="44">
        <f t="shared" si="192"/>
        <v>1.1921036717327842</v>
      </c>
      <c r="Y123" s="44">
        <f t="shared" si="193"/>
        <v>9.9556560051103346E-2</v>
      </c>
      <c r="Z123" s="22">
        <f t="shared" si="194"/>
        <v>1</v>
      </c>
      <c r="AA123" s="22">
        <f t="shared" si="195"/>
        <v>1.0989156402089331</v>
      </c>
      <c r="AB123" s="22">
        <f t="shared" si="196"/>
        <v>1.1978312804178661</v>
      </c>
      <c r="AC123" s="22">
        <v>1</v>
      </c>
      <c r="AD123" s="22">
        <v>1</v>
      </c>
      <c r="AE123" s="22">
        <v>1</v>
      </c>
      <c r="AF123" s="22">
        <f t="shared" si="197"/>
        <v>-0.10573411347504191</v>
      </c>
      <c r="AG123" s="22">
        <f t="shared" si="198"/>
        <v>0.97680415159684475</v>
      </c>
      <c r="AH123" s="22">
        <f t="shared" si="199"/>
        <v>-0.10573411347504191</v>
      </c>
      <c r="AI123" s="22">
        <f t="shared" si="200"/>
        <v>1</v>
      </c>
      <c r="AJ123" s="22">
        <f t="shared" si="201"/>
        <v>-2.6288582302280261</v>
      </c>
      <c r="AK123" s="22">
        <f t="shared" si="202"/>
        <v>1.3004365594014071</v>
      </c>
      <c r="AL123" s="22">
        <f t="shared" si="203"/>
        <v>-2.43102694981016</v>
      </c>
      <c r="AM123" s="22">
        <f t="shared" si="204"/>
        <v>1.1978312804178661</v>
      </c>
      <c r="AN123" s="46">
        <v>1</v>
      </c>
      <c r="AO123" s="46">
        <v>1</v>
      </c>
      <c r="AP123" s="51">
        <v>1</v>
      </c>
      <c r="AQ123" s="21">
        <v>1</v>
      </c>
      <c r="AR123" s="17">
        <f t="shared" si="205"/>
        <v>1.1978312804178661</v>
      </c>
      <c r="AS123" s="17">
        <f t="shared" si="206"/>
        <v>1</v>
      </c>
      <c r="AT123" s="17">
        <f t="shared" si="207"/>
        <v>2.2622831203118547</v>
      </c>
      <c r="AU123" s="17">
        <f t="shared" si="208"/>
        <v>1.1978312804178661</v>
      </c>
      <c r="AV123" s="17">
        <f t="shared" si="209"/>
        <v>1</v>
      </c>
      <c r="AW123" s="17">
        <f t="shared" si="210"/>
        <v>2.2622831203118547</v>
      </c>
      <c r="AX123" s="14">
        <f t="shared" si="211"/>
        <v>1.5294425379469034E-3</v>
      </c>
      <c r="AY123" s="14">
        <f t="shared" si="212"/>
        <v>1.1750497629422138E-3</v>
      </c>
      <c r="AZ123" s="67">
        <f t="shared" si="213"/>
        <v>1.9005870816993093E-4</v>
      </c>
      <c r="BA123" s="21">
        <f t="shared" si="214"/>
        <v>1</v>
      </c>
      <c r="BB123" s="66">
        <v>1681</v>
      </c>
      <c r="BC123" s="15">
        <f t="shared" si="215"/>
        <v>182.37684599494054</v>
      </c>
      <c r="BD123" s="19">
        <f t="shared" si="216"/>
        <v>-1498.6231540050594</v>
      </c>
      <c r="BE123" s="53">
        <f t="shared" si="217"/>
        <v>0</v>
      </c>
      <c r="BF123" s="61">
        <f t="shared" si="218"/>
        <v>0</v>
      </c>
      <c r="BG123" s="62">
        <f t="shared" si="219"/>
        <v>0</v>
      </c>
      <c r="BH123" s="63">
        <f t="shared" si="220"/>
        <v>7.027905352503403</v>
      </c>
      <c r="BI123" s="46">
        <f t="shared" si="221"/>
        <v>0</v>
      </c>
      <c r="BJ123" s="64">
        <f t="shared" si="222"/>
        <v>9.2171788081401189</v>
      </c>
      <c r="BK123" s="66">
        <v>117</v>
      </c>
      <c r="BL123" s="66">
        <v>412</v>
      </c>
      <c r="BM123" s="66">
        <v>62</v>
      </c>
      <c r="BN123" s="10">
        <f t="shared" si="223"/>
        <v>591</v>
      </c>
      <c r="BO123" s="15">
        <f t="shared" si="224"/>
        <v>208.46792854310402</v>
      </c>
      <c r="BP123" s="9">
        <f t="shared" si="225"/>
        <v>-382.53207145689601</v>
      </c>
      <c r="BQ123" s="53">
        <f t="shared" si="226"/>
        <v>0</v>
      </c>
      <c r="BR123" s="7">
        <f t="shared" si="227"/>
        <v>0</v>
      </c>
      <c r="BS123" s="62">
        <f t="shared" si="228"/>
        <v>0</v>
      </c>
      <c r="BT123" s="48">
        <f t="shared" si="229"/>
        <v>7.027905352503403</v>
      </c>
      <c r="BU123" s="46">
        <f t="shared" si="230"/>
        <v>0</v>
      </c>
      <c r="BV123" s="64">
        <f t="shared" si="231"/>
        <v>2.8349684487693341</v>
      </c>
      <c r="BW123" s="16">
        <f t="shared" si="232"/>
        <v>2272</v>
      </c>
      <c r="BX123" s="69">
        <f t="shared" si="233"/>
        <v>392.75372420290336</v>
      </c>
      <c r="BY123" s="66">
        <v>0</v>
      </c>
      <c r="BZ123" s="15">
        <f t="shared" si="234"/>
        <v>1.9089496648587863</v>
      </c>
      <c r="CA123" s="37">
        <f t="shared" si="235"/>
        <v>1.9089496648587863</v>
      </c>
      <c r="CB123" s="54">
        <f t="shared" si="236"/>
        <v>1.9089496648587863</v>
      </c>
      <c r="CC123" s="26">
        <f t="shared" si="237"/>
        <v>5.9468836911488743E-4</v>
      </c>
      <c r="CD123" s="47">
        <f t="shared" si="238"/>
        <v>1.9089496648587863</v>
      </c>
      <c r="CE123" s="48">
        <f t="shared" si="239"/>
        <v>6.8600001335143999</v>
      </c>
      <c r="CF123" s="65">
        <f t="shared" si="240"/>
        <v>0.27827254048183603</v>
      </c>
      <c r="CG123" t="s">
        <v>222</v>
      </c>
      <c r="CH123" s="66">
        <v>19</v>
      </c>
      <c r="CI123" s="15">
        <f t="shared" si="241"/>
        <v>1.7681161621048673</v>
      </c>
      <c r="CJ123" s="37">
        <f t="shared" si="242"/>
        <v>-17.231883837895133</v>
      </c>
      <c r="CK123" s="54">
        <f t="shared" si="243"/>
        <v>-17.231883837895133</v>
      </c>
      <c r="CL123" s="26">
        <f t="shared" si="244"/>
        <v>-2.6811706609452517E-3</v>
      </c>
      <c r="CM123" s="47">
        <f t="shared" si="245"/>
        <v>-17.231883837895133</v>
      </c>
      <c r="CN123" s="48">
        <f t="shared" si="246"/>
        <v>6.8600001335143999</v>
      </c>
      <c r="CO123" s="65">
        <f t="shared" si="247"/>
        <v>-2.5119363706290754</v>
      </c>
      <c r="CP123" s="70">
        <f t="shared" si="248"/>
        <v>1</v>
      </c>
      <c r="CQ123" s="1">
        <f t="shared" si="249"/>
        <v>2272</v>
      </c>
    </row>
    <row r="124" spans="1:95" x14ac:dyDescent="0.2">
      <c r="A124" s="31" t="s">
        <v>179</v>
      </c>
      <c r="B124">
        <v>1</v>
      </c>
      <c r="C124">
        <v>1</v>
      </c>
      <c r="D124">
        <v>0.30315888731730301</v>
      </c>
      <c r="E124">
        <v>0.696841112682696</v>
      </c>
      <c r="F124">
        <v>0.35456674473067901</v>
      </c>
      <c r="G124">
        <v>0.35456674473067901</v>
      </c>
      <c r="H124">
        <v>0.16011934361014399</v>
      </c>
      <c r="I124">
        <v>0.60865241173545503</v>
      </c>
      <c r="J124">
        <v>0.31218107670679202</v>
      </c>
      <c r="K124">
        <v>0.332699606453698</v>
      </c>
      <c r="L124">
        <v>0.67976586275772999</v>
      </c>
      <c r="M124">
        <v>-2.0002653118523099</v>
      </c>
      <c r="N124" s="21">
        <v>0</v>
      </c>
      <c r="O124">
        <v>0.99973860731911401</v>
      </c>
      <c r="P124">
        <v>0.99967393406502802</v>
      </c>
      <c r="Q124">
        <v>1.0022196458889701</v>
      </c>
      <c r="R124">
        <v>1.0005750679382901</v>
      </c>
      <c r="S124">
        <v>76.309997558593693</v>
      </c>
      <c r="T124" s="27">
        <f t="shared" si="188"/>
        <v>0.99967393406502802</v>
      </c>
      <c r="U124" s="27">
        <f t="shared" si="189"/>
        <v>1.0022196458889701</v>
      </c>
      <c r="V124" s="39">
        <f t="shared" si="190"/>
        <v>76.285115467892041</v>
      </c>
      <c r="W124" s="38">
        <f t="shared" si="191"/>
        <v>76.47937873096194</v>
      </c>
      <c r="X124" s="44">
        <f t="shared" si="192"/>
        <v>1.0950027467061914</v>
      </c>
      <c r="Y124" s="44">
        <f t="shared" si="193"/>
        <v>0.3465635450406786</v>
      </c>
      <c r="Z124" s="22">
        <f t="shared" si="194"/>
        <v>1</v>
      </c>
      <c r="AA124" s="22">
        <f t="shared" si="195"/>
        <v>1</v>
      </c>
      <c r="AB124" s="22">
        <f t="shared" si="196"/>
        <v>1</v>
      </c>
      <c r="AC124" s="22">
        <v>1</v>
      </c>
      <c r="AD124" s="22">
        <v>1</v>
      </c>
      <c r="AE124" s="22">
        <v>1</v>
      </c>
      <c r="AF124" s="22">
        <f t="shared" si="197"/>
        <v>-0.10573411347504191</v>
      </c>
      <c r="AG124" s="22">
        <f t="shared" si="198"/>
        <v>0.97680415159684475</v>
      </c>
      <c r="AH124" s="22">
        <f t="shared" si="199"/>
        <v>0.67976586275772999</v>
      </c>
      <c r="AI124" s="22">
        <f t="shared" si="200"/>
        <v>1.7854999762327719</v>
      </c>
      <c r="AJ124" s="22">
        <f t="shared" si="201"/>
        <v>-2.6288582302280261</v>
      </c>
      <c r="AK124" s="22">
        <f t="shared" si="202"/>
        <v>1.3004365594014071</v>
      </c>
      <c r="AL124" s="22">
        <f t="shared" si="203"/>
        <v>-2.0002653118523099</v>
      </c>
      <c r="AM124" s="22">
        <f t="shared" si="204"/>
        <v>1.6285929183757162</v>
      </c>
      <c r="AN124" s="46">
        <v>1</v>
      </c>
      <c r="AO124" s="46">
        <v>1</v>
      </c>
      <c r="AP124" s="51">
        <v>1</v>
      </c>
      <c r="AQ124" s="21">
        <v>1</v>
      </c>
      <c r="AR124" s="17">
        <f t="shared" si="205"/>
        <v>10.163408812954541</v>
      </c>
      <c r="AS124" s="17">
        <f t="shared" si="206"/>
        <v>10.163408812954541</v>
      </c>
      <c r="AT124" s="17">
        <f t="shared" si="207"/>
        <v>7.0347742957859491</v>
      </c>
      <c r="AU124" s="17">
        <f t="shared" si="208"/>
        <v>10.163408812954541</v>
      </c>
      <c r="AV124" s="17">
        <f t="shared" si="209"/>
        <v>10.163408812954541</v>
      </c>
      <c r="AW124" s="17">
        <f t="shared" si="210"/>
        <v>7.0347742957859491</v>
      </c>
      <c r="AX124" s="14">
        <f t="shared" si="211"/>
        <v>1.2977077843262231E-2</v>
      </c>
      <c r="AY124" s="14">
        <f t="shared" si="212"/>
        <v>1.1942511116347041E-2</v>
      </c>
      <c r="AZ124" s="67">
        <f t="shared" si="213"/>
        <v>5.9100476988035229E-4</v>
      </c>
      <c r="BA124" s="21">
        <f t="shared" si="214"/>
        <v>0</v>
      </c>
      <c r="BB124" s="66">
        <v>2137</v>
      </c>
      <c r="BC124" s="15">
        <f t="shared" si="215"/>
        <v>1547.4386703419614</v>
      </c>
      <c r="BD124" s="19">
        <f t="shared" si="216"/>
        <v>-589.56132965803863</v>
      </c>
      <c r="BE124" s="53">
        <f t="shared" si="217"/>
        <v>0</v>
      </c>
      <c r="BF124" s="61">
        <f t="shared" si="218"/>
        <v>0</v>
      </c>
      <c r="BG124" s="62">
        <f t="shared" si="219"/>
        <v>0</v>
      </c>
      <c r="BH124" s="63">
        <f t="shared" si="220"/>
        <v>76.47937873096194</v>
      </c>
      <c r="BI124" s="46">
        <f t="shared" si="221"/>
        <v>0</v>
      </c>
      <c r="BJ124" s="64">
        <f t="shared" si="222"/>
        <v>1.3809917258483364</v>
      </c>
      <c r="BK124" s="66">
        <v>1908</v>
      </c>
      <c r="BL124" s="66">
        <v>2747</v>
      </c>
      <c r="BM124" s="66">
        <v>0</v>
      </c>
      <c r="BN124" s="10">
        <f t="shared" si="223"/>
        <v>4655</v>
      </c>
      <c r="BO124" s="15">
        <f t="shared" si="224"/>
        <v>2118.7447821733613</v>
      </c>
      <c r="BP124" s="9">
        <f t="shared" si="225"/>
        <v>-2536.2552178266387</v>
      </c>
      <c r="BQ124" s="53">
        <f t="shared" si="226"/>
        <v>0</v>
      </c>
      <c r="BR124" s="7">
        <f t="shared" si="227"/>
        <v>0</v>
      </c>
      <c r="BS124" s="62">
        <f t="shared" si="228"/>
        <v>0</v>
      </c>
      <c r="BT124" s="48">
        <f t="shared" si="229"/>
        <v>76.47937873096194</v>
      </c>
      <c r="BU124" s="46">
        <f t="shared" si="230"/>
        <v>0</v>
      </c>
      <c r="BV124" s="64">
        <f t="shared" si="231"/>
        <v>2.1970555581616606</v>
      </c>
      <c r="BW124" s="16">
        <f t="shared" si="232"/>
        <v>6792</v>
      </c>
      <c r="BX124" s="69">
        <f t="shared" si="233"/>
        <v>3672.1195044240008</v>
      </c>
      <c r="BY124" s="66">
        <v>0</v>
      </c>
      <c r="BZ124" s="15">
        <f t="shared" si="234"/>
        <v>5.9360519086782588</v>
      </c>
      <c r="CA124" s="37">
        <f t="shared" si="235"/>
        <v>5.9360519086782588</v>
      </c>
      <c r="CB124" s="54">
        <f t="shared" si="236"/>
        <v>5.9360519086782588</v>
      </c>
      <c r="CC124" s="26">
        <f t="shared" si="237"/>
        <v>1.8492373547284318E-3</v>
      </c>
      <c r="CD124" s="47">
        <f t="shared" si="238"/>
        <v>5.9360519086782588</v>
      </c>
      <c r="CE124" s="48">
        <f t="shared" si="239"/>
        <v>76.285115467892041</v>
      </c>
      <c r="CF124" s="65">
        <f t="shared" si="240"/>
        <v>7.7814025347798133E-2</v>
      </c>
      <c r="CG124" t="s">
        <v>222</v>
      </c>
      <c r="CH124" s="66">
        <v>0</v>
      </c>
      <c r="CI124" s="15">
        <f t="shared" si="241"/>
        <v>5.4981173741969176</v>
      </c>
      <c r="CJ124" s="37">
        <f t="shared" si="242"/>
        <v>5.4981173741969176</v>
      </c>
      <c r="CK124" s="54">
        <f t="shared" si="243"/>
        <v>5.4981173741969176</v>
      </c>
      <c r="CL124" s="26">
        <f t="shared" si="244"/>
        <v>8.5547181798613934E-4</v>
      </c>
      <c r="CM124" s="47">
        <f t="shared" si="245"/>
        <v>5.4981173741969176</v>
      </c>
      <c r="CN124" s="48">
        <f t="shared" si="246"/>
        <v>76.285115467892041</v>
      </c>
      <c r="CO124" s="65">
        <f t="shared" si="247"/>
        <v>7.2073265413238358E-2</v>
      </c>
      <c r="CP124" s="70">
        <f t="shared" si="248"/>
        <v>0</v>
      </c>
      <c r="CQ124" s="1">
        <f t="shared" si="249"/>
        <v>6792</v>
      </c>
    </row>
    <row r="125" spans="1:95" x14ac:dyDescent="0.2">
      <c r="A125" s="31" t="s">
        <v>180</v>
      </c>
      <c r="B125">
        <v>1</v>
      </c>
      <c r="C125">
        <v>1</v>
      </c>
      <c r="D125">
        <v>0.42792281498297302</v>
      </c>
      <c r="E125">
        <v>0.57207718501702598</v>
      </c>
      <c r="F125">
        <v>0.44692737430167501</v>
      </c>
      <c r="G125">
        <v>0.44692737430167501</v>
      </c>
      <c r="H125">
        <v>0.35149156939040199</v>
      </c>
      <c r="I125">
        <v>0.32684824902723703</v>
      </c>
      <c r="J125">
        <v>0.33894601930556501</v>
      </c>
      <c r="K125">
        <v>0.38920978204336198</v>
      </c>
      <c r="L125">
        <v>0.427259667664177</v>
      </c>
      <c r="M125">
        <v>0.77691088172830303</v>
      </c>
      <c r="N125" s="21">
        <v>0</v>
      </c>
      <c r="O125">
        <v>1.0208333179151901</v>
      </c>
      <c r="P125">
        <v>0.98607539344683703</v>
      </c>
      <c r="Q125">
        <v>0.997383380354538</v>
      </c>
      <c r="R125">
        <v>0.97397279452442898</v>
      </c>
      <c r="S125">
        <v>78.389999389648395</v>
      </c>
      <c r="T125" s="27">
        <f t="shared" si="188"/>
        <v>0.98607539344683703</v>
      </c>
      <c r="U125" s="27">
        <f t="shared" si="189"/>
        <v>0.997383380354538</v>
      </c>
      <c r="V125" s="39">
        <f t="shared" si="190"/>
        <v>77.298449490444852</v>
      </c>
      <c r="W125" s="38">
        <f t="shared" si="191"/>
        <v>78.184882577237687</v>
      </c>
      <c r="X125" s="44">
        <f t="shared" si="192"/>
        <v>1.0305345157096653</v>
      </c>
      <c r="Y125" s="44">
        <f t="shared" si="193"/>
        <v>0.38975331190755558</v>
      </c>
      <c r="Z125" s="22">
        <f t="shared" si="194"/>
        <v>1</v>
      </c>
      <c r="AA125" s="22">
        <f t="shared" si="195"/>
        <v>1</v>
      </c>
      <c r="AB125" s="22">
        <f t="shared" si="196"/>
        <v>1</v>
      </c>
      <c r="AC125" s="22">
        <v>1</v>
      </c>
      <c r="AD125" s="22">
        <v>1</v>
      </c>
      <c r="AE125" s="22">
        <v>1</v>
      </c>
      <c r="AF125" s="22">
        <f t="shared" si="197"/>
        <v>-0.10573411347504191</v>
      </c>
      <c r="AG125" s="22">
        <f t="shared" si="198"/>
        <v>0.97680415159684475</v>
      </c>
      <c r="AH125" s="22">
        <f t="shared" si="199"/>
        <v>0.427259667664177</v>
      </c>
      <c r="AI125" s="22">
        <f t="shared" si="200"/>
        <v>1.5329937811392189</v>
      </c>
      <c r="AJ125" s="22">
        <f t="shared" si="201"/>
        <v>-2.6288582302280261</v>
      </c>
      <c r="AK125" s="22">
        <f t="shared" si="202"/>
        <v>1.3004365594014071</v>
      </c>
      <c r="AL125" s="22">
        <f t="shared" si="203"/>
        <v>0.77691088172830303</v>
      </c>
      <c r="AM125" s="22">
        <f t="shared" si="204"/>
        <v>4.4057691119563289</v>
      </c>
      <c r="AN125" s="46">
        <v>1</v>
      </c>
      <c r="AO125" s="46">
        <v>0</v>
      </c>
      <c r="AP125" s="51">
        <v>1</v>
      </c>
      <c r="AQ125" s="21">
        <v>2</v>
      </c>
      <c r="AR125" s="17">
        <f t="shared" si="205"/>
        <v>5.5228286900447676</v>
      </c>
      <c r="AS125" s="17">
        <f t="shared" si="206"/>
        <v>0</v>
      </c>
      <c r="AT125" s="17">
        <f t="shared" si="207"/>
        <v>753.55842725000866</v>
      </c>
      <c r="AU125" s="17">
        <f t="shared" si="208"/>
        <v>5.5228286900447676</v>
      </c>
      <c r="AV125" s="17">
        <f t="shared" si="209"/>
        <v>0</v>
      </c>
      <c r="AW125" s="17">
        <f t="shared" si="210"/>
        <v>602.69684554391745</v>
      </c>
      <c r="AX125" s="14">
        <f t="shared" si="211"/>
        <v>7.0517853945184488E-3</v>
      </c>
      <c r="AY125" s="14">
        <f t="shared" si="212"/>
        <v>0</v>
      </c>
      <c r="AZ125" s="67">
        <f t="shared" si="213"/>
        <v>5.0633708422126666E-2</v>
      </c>
      <c r="BA125" s="21">
        <f t="shared" si="214"/>
        <v>0</v>
      </c>
      <c r="BB125" s="66">
        <v>784</v>
      </c>
      <c r="BC125" s="15">
        <f t="shared" si="215"/>
        <v>840.88309758395792</v>
      </c>
      <c r="BD125" s="19">
        <f t="shared" si="216"/>
        <v>56.88309758395792</v>
      </c>
      <c r="BE125" s="53">
        <f t="shared" si="217"/>
        <v>56.88309758395792</v>
      </c>
      <c r="BF125" s="61">
        <f t="shared" si="218"/>
        <v>2.8254135489454175E-3</v>
      </c>
      <c r="BG125" s="62">
        <f t="shared" si="219"/>
        <v>3.8284353588210136</v>
      </c>
      <c r="BH125" s="63">
        <f t="shared" si="220"/>
        <v>77.298449490444852</v>
      </c>
      <c r="BI125" s="46">
        <f t="shared" si="221"/>
        <v>4.9527970923844478E-2</v>
      </c>
      <c r="BJ125" s="64">
        <f t="shared" si="222"/>
        <v>0.93235314427487537</v>
      </c>
      <c r="BK125" s="66">
        <v>0</v>
      </c>
      <c r="BL125" s="66">
        <v>0</v>
      </c>
      <c r="BM125" s="66">
        <v>0</v>
      </c>
      <c r="BN125" s="10">
        <f t="shared" si="223"/>
        <v>0</v>
      </c>
      <c r="BO125" s="15">
        <f t="shared" si="224"/>
        <v>0</v>
      </c>
      <c r="BP125" s="9">
        <f t="shared" si="225"/>
        <v>0</v>
      </c>
      <c r="BQ125" s="53">
        <f t="shared" si="226"/>
        <v>0</v>
      </c>
      <c r="BR125" s="7">
        <f t="shared" si="227"/>
        <v>0</v>
      </c>
      <c r="BS125" s="62">
        <f t="shared" si="228"/>
        <v>0</v>
      </c>
      <c r="BT125" s="48">
        <f t="shared" si="229"/>
        <v>78.184882577237687</v>
      </c>
      <c r="BU125" s="46">
        <f t="shared" si="230"/>
        <v>0</v>
      </c>
      <c r="BV125" s="64" t="e">
        <f t="shared" si="231"/>
        <v>#DIV/0!</v>
      </c>
      <c r="BW125" s="16">
        <f t="shared" si="232"/>
        <v>1097</v>
      </c>
      <c r="BX125" s="69">
        <f t="shared" si="233"/>
        <v>1349.4480649757982</v>
      </c>
      <c r="BY125" s="66">
        <v>313</v>
      </c>
      <c r="BZ125" s="15">
        <f t="shared" si="234"/>
        <v>508.56496739184024</v>
      </c>
      <c r="CA125" s="37">
        <f t="shared" si="235"/>
        <v>195.56496739184024</v>
      </c>
      <c r="CB125" s="54">
        <f t="shared" si="236"/>
        <v>195.56496739184024</v>
      </c>
      <c r="CC125" s="26">
        <f t="shared" si="237"/>
        <v>6.0923665854155915E-2</v>
      </c>
      <c r="CD125" s="47">
        <f t="shared" si="238"/>
        <v>195.56496739184024</v>
      </c>
      <c r="CE125" s="48">
        <f t="shared" si="239"/>
        <v>77.298449490444852</v>
      </c>
      <c r="CF125" s="65">
        <f t="shared" si="240"/>
        <v>2.5299985792860533</v>
      </c>
      <c r="CG125" t="s">
        <v>222</v>
      </c>
      <c r="CH125" s="66">
        <v>0</v>
      </c>
      <c r="CI125" s="15">
        <f t="shared" si="241"/>
        <v>471.0453894510444</v>
      </c>
      <c r="CJ125" s="37">
        <f t="shared" si="242"/>
        <v>471.0453894510444</v>
      </c>
      <c r="CK125" s="54">
        <f t="shared" si="243"/>
        <v>471.0453894510444</v>
      </c>
      <c r="CL125" s="26">
        <f t="shared" si="244"/>
        <v>7.3291642982891619E-2</v>
      </c>
      <c r="CM125" s="47">
        <f t="shared" si="245"/>
        <v>471.04538945104446</v>
      </c>
      <c r="CN125" s="48">
        <f t="shared" si="246"/>
        <v>77.298449490444852</v>
      </c>
      <c r="CO125" s="65">
        <f t="shared" si="247"/>
        <v>6.0938530145972996</v>
      </c>
      <c r="CP125" s="70">
        <f t="shared" si="248"/>
        <v>0</v>
      </c>
      <c r="CQ125" s="1">
        <f t="shared" si="249"/>
        <v>1410</v>
      </c>
    </row>
    <row r="126" spans="1:95" x14ac:dyDescent="0.2">
      <c r="A126" s="31" t="s">
        <v>212</v>
      </c>
      <c r="B126">
        <v>1</v>
      </c>
      <c r="C126">
        <v>1</v>
      </c>
      <c r="D126">
        <v>0.94286855773072298</v>
      </c>
      <c r="E126">
        <v>5.7131442269276897E-2</v>
      </c>
      <c r="F126">
        <v>0.87802940007945895</v>
      </c>
      <c r="G126">
        <v>0.87802940007945895</v>
      </c>
      <c r="H126">
        <v>0.868783953196824</v>
      </c>
      <c r="I126">
        <v>0.77684914333472599</v>
      </c>
      <c r="J126">
        <v>0.821531539129149</v>
      </c>
      <c r="K126">
        <v>0.849310805564089</v>
      </c>
      <c r="L126">
        <v>0.84843258993134196</v>
      </c>
      <c r="M126">
        <v>1.4266521300775701</v>
      </c>
      <c r="N126" s="21">
        <v>0</v>
      </c>
      <c r="O126">
        <v>1.0172342948358699</v>
      </c>
      <c r="P126">
        <v>0.99313034783241405</v>
      </c>
      <c r="Q126">
        <v>1.0068893000188699</v>
      </c>
      <c r="R126">
        <v>0.99653891943595196</v>
      </c>
      <c r="S126">
        <v>12.079999923706</v>
      </c>
      <c r="T126" s="27">
        <f t="shared" si="188"/>
        <v>0.99313034783241405</v>
      </c>
      <c r="U126" s="27">
        <f t="shared" si="189"/>
        <v>1.0068893000188699</v>
      </c>
      <c r="V126" s="39">
        <f t="shared" si="190"/>
        <v>11.997014526045675</v>
      </c>
      <c r="W126" s="38">
        <f t="shared" si="191"/>
        <v>12.163222667408336</v>
      </c>
      <c r="X126" s="44">
        <f t="shared" si="192"/>
        <v>0.76445086705202314</v>
      </c>
      <c r="Y126" s="44">
        <f t="shared" si="193"/>
        <v>0.85934325701634695</v>
      </c>
      <c r="Z126" s="22">
        <f t="shared" si="194"/>
        <v>1</v>
      </c>
      <c r="AA126" s="22">
        <f t="shared" si="195"/>
        <v>1</v>
      </c>
      <c r="AB126" s="22">
        <f t="shared" si="196"/>
        <v>1</v>
      </c>
      <c r="AC126" s="22">
        <v>1</v>
      </c>
      <c r="AD126" s="22">
        <v>1</v>
      </c>
      <c r="AE126" s="22">
        <v>1</v>
      </c>
      <c r="AF126" s="22">
        <f t="shared" si="197"/>
        <v>-0.10573411347504191</v>
      </c>
      <c r="AG126" s="22">
        <f t="shared" si="198"/>
        <v>0.97680415159684475</v>
      </c>
      <c r="AH126" s="22">
        <f t="shared" si="199"/>
        <v>0.84843258993134196</v>
      </c>
      <c r="AI126" s="22">
        <f t="shared" si="200"/>
        <v>1.9541667034063839</v>
      </c>
      <c r="AJ126" s="22">
        <f t="shared" si="201"/>
        <v>-2.6288582302280261</v>
      </c>
      <c r="AK126" s="22">
        <f t="shared" si="202"/>
        <v>1.3004365594014071</v>
      </c>
      <c r="AL126" s="22">
        <f t="shared" si="203"/>
        <v>1.3004365594014071</v>
      </c>
      <c r="AM126" s="22">
        <f t="shared" si="204"/>
        <v>4.9292947896294335</v>
      </c>
      <c r="AN126" s="46">
        <v>0</v>
      </c>
      <c r="AO126" s="46">
        <v>0</v>
      </c>
      <c r="AP126" s="51">
        <v>0.5</v>
      </c>
      <c r="AQ126" s="21">
        <v>1</v>
      </c>
      <c r="AR126" s="17">
        <f t="shared" si="205"/>
        <v>0</v>
      </c>
      <c r="AS126" s="17">
        <f t="shared" si="206"/>
        <v>0</v>
      </c>
      <c r="AT126" s="17">
        <f t="shared" si="207"/>
        <v>295.19511719770139</v>
      </c>
      <c r="AU126" s="17">
        <f t="shared" si="208"/>
        <v>0</v>
      </c>
      <c r="AV126" s="17">
        <f t="shared" si="209"/>
        <v>0</v>
      </c>
      <c r="AW126" s="17">
        <f t="shared" si="210"/>
        <v>295.19511719770139</v>
      </c>
      <c r="AX126" s="14">
        <f t="shared" si="211"/>
        <v>0</v>
      </c>
      <c r="AY126" s="14">
        <f t="shared" si="212"/>
        <v>0</v>
      </c>
      <c r="AZ126" s="67">
        <f t="shared" si="213"/>
        <v>2.4799903305176289E-2</v>
      </c>
      <c r="BA126" s="21">
        <f t="shared" si="214"/>
        <v>0</v>
      </c>
      <c r="BB126" s="66">
        <v>0</v>
      </c>
      <c r="BC126" s="15">
        <f t="shared" si="215"/>
        <v>0</v>
      </c>
      <c r="BD126" s="19">
        <f t="shared" si="216"/>
        <v>0</v>
      </c>
      <c r="BE126" s="53">
        <f t="shared" si="217"/>
        <v>0</v>
      </c>
      <c r="BF126" s="61">
        <f t="shared" si="218"/>
        <v>0</v>
      </c>
      <c r="BG126" s="62">
        <f t="shared" si="219"/>
        <v>0</v>
      </c>
      <c r="BH126" s="63">
        <f t="shared" si="220"/>
        <v>12.163222667408336</v>
      </c>
      <c r="BI126" s="46">
        <f t="shared" si="221"/>
        <v>0</v>
      </c>
      <c r="BJ126" s="64" t="e">
        <f t="shared" si="222"/>
        <v>#DIV/0!</v>
      </c>
      <c r="BK126" s="66">
        <v>0</v>
      </c>
      <c r="BL126" s="66">
        <v>0</v>
      </c>
      <c r="BM126" s="66">
        <v>0</v>
      </c>
      <c r="BN126" s="10">
        <f t="shared" si="223"/>
        <v>0</v>
      </c>
      <c r="BO126" s="15">
        <f t="shared" si="224"/>
        <v>0</v>
      </c>
      <c r="BP126" s="9">
        <f t="shared" si="225"/>
        <v>0</v>
      </c>
      <c r="BQ126" s="53">
        <f t="shared" si="226"/>
        <v>0</v>
      </c>
      <c r="BR126" s="7">
        <f t="shared" si="227"/>
        <v>0</v>
      </c>
      <c r="BS126" s="62">
        <f t="shared" si="228"/>
        <v>0</v>
      </c>
      <c r="BT126" s="48">
        <f t="shared" si="229"/>
        <v>12.163222667408336</v>
      </c>
      <c r="BU126" s="46">
        <f t="shared" si="230"/>
        <v>0</v>
      </c>
      <c r="BV126" s="64" t="e">
        <f t="shared" si="231"/>
        <v>#DIV/0!</v>
      </c>
      <c r="BW126" s="16">
        <f t="shared" si="232"/>
        <v>266</v>
      </c>
      <c r="BX126" s="69">
        <f t="shared" si="233"/>
        <v>249.09022879719063</v>
      </c>
      <c r="BY126" s="66">
        <v>266</v>
      </c>
      <c r="BZ126" s="15">
        <f t="shared" si="234"/>
        <v>249.09022879719063</v>
      </c>
      <c r="CA126" s="37">
        <f t="shared" si="235"/>
        <v>-16.909771202809367</v>
      </c>
      <c r="CB126" s="54">
        <f t="shared" si="236"/>
        <v>-16.909771202809367</v>
      </c>
      <c r="CC126" s="26">
        <f t="shared" si="237"/>
        <v>-5.267841496202302E-3</v>
      </c>
      <c r="CD126" s="47">
        <f t="shared" si="238"/>
        <v>-16.909771202809367</v>
      </c>
      <c r="CE126" s="48">
        <f t="shared" si="239"/>
        <v>12.163222667408336</v>
      </c>
      <c r="CF126" s="65">
        <f t="shared" si="240"/>
        <v>-1.390237740867766</v>
      </c>
      <c r="CG126" t="s">
        <v>222</v>
      </c>
      <c r="CH126" s="66">
        <v>0</v>
      </c>
      <c r="CI126" s="15">
        <f t="shared" si="241"/>
        <v>230.71350044805502</v>
      </c>
      <c r="CJ126" s="37">
        <f t="shared" si="242"/>
        <v>230.71350044805502</v>
      </c>
      <c r="CK126" s="54">
        <f t="shared" si="243"/>
        <v>230.71350044805502</v>
      </c>
      <c r="CL126" s="26">
        <f t="shared" si="244"/>
        <v>3.5897541690999693E-2</v>
      </c>
      <c r="CM126" s="47">
        <f t="shared" si="245"/>
        <v>230.71350044805502</v>
      </c>
      <c r="CN126" s="48">
        <f t="shared" si="246"/>
        <v>12.163222667408336</v>
      </c>
      <c r="CO126" s="65">
        <f t="shared" si="247"/>
        <v>18.968122738249107</v>
      </c>
      <c r="CP126" s="70">
        <f t="shared" si="248"/>
        <v>0</v>
      </c>
      <c r="CQ126" s="1">
        <f t="shared" si="249"/>
        <v>532</v>
      </c>
    </row>
    <row r="127" spans="1:95" ht="17" thickBot="1" x14ac:dyDescent="0.25">
      <c r="A127" s="4" t="s">
        <v>11</v>
      </c>
      <c r="B127" s="13">
        <f>AVERAGE(B2:B126)</f>
        <v>0.50806451612903225</v>
      </c>
      <c r="C127" s="13">
        <f>AVERAGE(C2:C126)</f>
        <v>0.5161290322580645</v>
      </c>
      <c r="D127" s="6">
        <f>SUM(D2:D126)</f>
        <v>47.683136453511324</v>
      </c>
      <c r="E127" s="6">
        <f>SUM(E3:E126)</f>
        <v>75.463088077051879</v>
      </c>
      <c r="F127" s="4"/>
      <c r="G127" s="4"/>
      <c r="H127" s="4"/>
      <c r="I127" s="4"/>
      <c r="J127" s="4"/>
      <c r="K127" s="4"/>
      <c r="L127" s="4">
        <f>MIN(L2:L126)</f>
        <v>-0.73052638173943096</v>
      </c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23">
        <f>SUM(X2:X126)</f>
        <v>130.56587726194493</v>
      </c>
      <c r="Y127" s="23"/>
      <c r="Z127" s="13"/>
      <c r="AA127" s="13"/>
      <c r="AB127" s="13"/>
      <c r="AC127" s="13"/>
      <c r="AD127" s="13"/>
      <c r="AE127" s="13"/>
      <c r="AF127" s="13"/>
      <c r="AG127" s="13"/>
      <c r="AH127" s="23">
        <f>MIN(AH2:AH126)</f>
        <v>-0.10573411347504191</v>
      </c>
      <c r="AI127" s="13"/>
      <c r="AJ127" s="13"/>
      <c r="AK127" s="13"/>
      <c r="AL127" s="23">
        <f>MIN(AL2:AL126)</f>
        <v>-2.6288582302280261</v>
      </c>
      <c r="AM127" s="13"/>
      <c r="AN127" s="13"/>
      <c r="AO127" s="13"/>
      <c r="AP127" s="13"/>
      <c r="AQ127" s="13"/>
      <c r="AR127" s="18">
        <f t="shared" ref="AR127:AZ127" si="250">SUM(AR2:AR126)</f>
        <v>828.13557014779212</v>
      </c>
      <c r="AS127" s="18">
        <f t="shared" si="250"/>
        <v>1876.0013814025212</v>
      </c>
      <c r="AT127" s="18">
        <f t="shared" si="250"/>
        <v>12053.936910878348</v>
      </c>
      <c r="AU127" s="18">
        <f t="shared" si="250"/>
        <v>783.18161728770383</v>
      </c>
      <c r="AV127" s="18">
        <f t="shared" si="250"/>
        <v>851.02778753479708</v>
      </c>
      <c r="AW127" s="18">
        <f t="shared" si="250"/>
        <v>11903.075329172258</v>
      </c>
      <c r="AX127" s="4">
        <f t="shared" si="250"/>
        <v>0.99999999999999967</v>
      </c>
      <c r="AY127" s="4">
        <f t="shared" si="250"/>
        <v>0.99999999999999989</v>
      </c>
      <c r="AZ127" s="4">
        <f t="shared" si="250"/>
        <v>0.99999999999999989</v>
      </c>
      <c r="BA127" s="7"/>
      <c r="BB127" s="9">
        <f>SUM(BB2:BB126)</f>
        <v>117889</v>
      </c>
      <c r="BC127" s="9">
        <f>SUM(BC2:BC126)</f>
        <v>119244.00000000001</v>
      </c>
      <c r="BD127" s="55">
        <f>SUM(BD2:BD126)</f>
        <v>1354.9999999999905</v>
      </c>
      <c r="BE127" s="9">
        <f>SUM(BE2:BE126)</f>
        <v>20132.662563747341</v>
      </c>
      <c r="BF127" s="9"/>
      <c r="BG127" s="9">
        <f>SUM(BG2:BG126)</f>
        <v>1354.9999999999907</v>
      </c>
      <c r="BH127" s="9"/>
      <c r="BI127" s="9"/>
      <c r="BJ127" s="9"/>
      <c r="BK127" s="9">
        <f t="shared" ref="BK127:BS127" si="251">SUM(BK2:BK126)</f>
        <v>32039</v>
      </c>
      <c r="BL127" s="9">
        <f t="shared" si="251"/>
        <v>138792</v>
      </c>
      <c r="BM127" s="9">
        <f t="shared" si="251"/>
        <v>1744</v>
      </c>
      <c r="BN127" s="9">
        <f t="shared" si="251"/>
        <v>172575</v>
      </c>
      <c r="BO127" s="9">
        <f t="shared" si="251"/>
        <v>177412.00000000006</v>
      </c>
      <c r="BP127" s="55">
        <f t="shared" si="251"/>
        <v>4836.9999999999955</v>
      </c>
      <c r="BQ127" s="9">
        <f t="shared" si="251"/>
        <v>63477.163064233886</v>
      </c>
      <c r="BR127" s="9">
        <f t="shared" si="251"/>
        <v>1</v>
      </c>
      <c r="BS127" s="9">
        <f t="shared" si="251"/>
        <v>4836.9999999999945</v>
      </c>
      <c r="BT127" s="9"/>
      <c r="BU127" s="9"/>
      <c r="BV127" s="9"/>
      <c r="BW127" s="6">
        <f t="shared" ref="BW127:CD127" si="252">SUM(BW2:BW126)</f>
        <v>297298</v>
      </c>
      <c r="BX127" s="6">
        <f t="shared" si="252"/>
        <v>306699.99999999994</v>
      </c>
      <c r="BY127" s="9">
        <f t="shared" si="252"/>
        <v>6834</v>
      </c>
      <c r="BZ127" s="9">
        <f t="shared" si="252"/>
        <v>10043.999999999995</v>
      </c>
      <c r="CA127" s="55">
        <f t="shared" si="252"/>
        <v>3209.9999999999959</v>
      </c>
      <c r="CB127" s="9">
        <f t="shared" si="252"/>
        <v>3209.9999999999959</v>
      </c>
      <c r="CC127" s="9">
        <f t="shared" si="252"/>
        <v>1.0000000000000007</v>
      </c>
      <c r="CD127" s="9">
        <f t="shared" si="252"/>
        <v>3209.9999999999959</v>
      </c>
      <c r="CE127" s="9"/>
      <c r="CF127" s="9"/>
      <c r="CH127" s="9">
        <f t="shared" ref="CH127:CM127" si="253">SUM(CH2:CH126)</f>
        <v>2876</v>
      </c>
      <c r="CI127" s="9">
        <f t="shared" si="253"/>
        <v>9302.9999999999927</v>
      </c>
      <c r="CJ127" s="55">
        <f t="shared" si="253"/>
        <v>6427</v>
      </c>
      <c r="CK127" s="9">
        <f t="shared" si="253"/>
        <v>6427</v>
      </c>
      <c r="CL127" s="9">
        <f t="shared" si="253"/>
        <v>0.99999999999999967</v>
      </c>
      <c r="CM127" s="9">
        <f t="shared" si="253"/>
        <v>6427</v>
      </c>
      <c r="CN127" s="9"/>
      <c r="CO127" s="9"/>
    </row>
    <row r="128" spans="1:95" x14ac:dyDescent="0.2">
      <c r="A128" s="11" t="s">
        <v>18</v>
      </c>
      <c r="B128" s="8"/>
      <c r="C128" s="8"/>
      <c r="D128" s="1"/>
      <c r="E128" s="1">
        <f>MEDIAN(E2:E126)</f>
        <v>0.662745098039215</v>
      </c>
      <c r="L128">
        <f>PERCENTILE(L2:L126, 0.99)</f>
        <v>1.1006659165447252</v>
      </c>
      <c r="AN128" s="3" t="s">
        <v>137</v>
      </c>
      <c r="AO128" s="3" t="s">
        <v>138</v>
      </c>
      <c r="AP128" s="3" t="s">
        <v>140</v>
      </c>
      <c r="BB128" s="2" t="s">
        <v>96</v>
      </c>
      <c r="BY128">
        <f>BY127/BZ127</f>
        <v>0.68040621266427759</v>
      </c>
      <c r="CD128" s="1"/>
      <c r="CG128" t="s">
        <v>264</v>
      </c>
      <c r="CH128" s="66">
        <v>6427</v>
      </c>
    </row>
    <row r="129" spans="1:93" x14ac:dyDescent="0.2">
      <c r="A129" s="12" t="s">
        <v>17</v>
      </c>
      <c r="B129" s="8"/>
      <c r="C129" s="8"/>
      <c r="D129" s="7"/>
      <c r="E129" s="7"/>
      <c r="F129" s="7"/>
      <c r="G129" s="7"/>
      <c r="H129" s="7"/>
      <c r="I129" s="34"/>
      <c r="J129" s="7"/>
      <c r="K129" s="7"/>
      <c r="N129" t="s">
        <v>73</v>
      </c>
      <c r="T129" s="7"/>
      <c r="U129" s="7"/>
      <c r="V129" s="7"/>
      <c r="Y129" s="7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 t="s">
        <v>139</v>
      </c>
      <c r="AP129" s="8" t="s">
        <v>141</v>
      </c>
      <c r="AQ129" s="8"/>
      <c r="AR129" s="8"/>
      <c r="AS129" s="17"/>
      <c r="AT129" s="17"/>
      <c r="AU129" s="17"/>
      <c r="AV129" s="17"/>
      <c r="AW129" s="17"/>
      <c r="AX129" s="17"/>
      <c r="AY129" s="7"/>
      <c r="AZ129" s="7"/>
      <c r="BA129" s="7"/>
      <c r="BB129" s="52" t="s">
        <v>97</v>
      </c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CF129" s="7"/>
      <c r="CG129" t="s">
        <v>241</v>
      </c>
      <c r="CH129" s="72">
        <f>CH127+CH128</f>
        <v>9303</v>
      </c>
      <c r="CO129" s="7"/>
    </row>
    <row r="130" spans="1:93" x14ac:dyDescent="0.2">
      <c r="A130" t="s">
        <v>23</v>
      </c>
      <c r="B130" s="3"/>
      <c r="C130" s="2" t="s">
        <v>24</v>
      </c>
      <c r="H130" s="7" t="s">
        <v>36</v>
      </c>
      <c r="I130">
        <v>0.99</v>
      </c>
      <c r="K130">
        <v>0.01</v>
      </c>
      <c r="N130" s="45">
        <v>1</v>
      </c>
      <c r="AP130" s="3" t="s">
        <v>142</v>
      </c>
      <c r="AZ130" s="7"/>
      <c r="BB130" s="2" t="s">
        <v>98</v>
      </c>
      <c r="BD130" s="7"/>
      <c r="BJ130" s="7"/>
      <c r="BN130" t="s">
        <v>50</v>
      </c>
      <c r="BV130" s="7"/>
      <c r="BX130" s="7"/>
      <c r="CF130" s="7"/>
      <c r="CG130" t="s">
        <v>242</v>
      </c>
      <c r="CH130">
        <f>CH129*$N$130</f>
        <v>9303</v>
      </c>
      <c r="CO130" s="7"/>
    </row>
    <row r="131" spans="1:93" x14ac:dyDescent="0.2">
      <c r="A131" s="5" t="s">
        <v>7</v>
      </c>
      <c r="B131" s="3"/>
      <c r="C131" t="s">
        <v>9</v>
      </c>
      <c r="D131" t="s">
        <v>12</v>
      </c>
      <c r="F131" t="s">
        <v>20</v>
      </c>
      <c r="H131" t="s">
        <v>38</v>
      </c>
      <c r="I131">
        <v>0.99</v>
      </c>
      <c r="J131" t="s">
        <v>39</v>
      </c>
      <c r="K131">
        <v>0.01</v>
      </c>
      <c r="BB131" s="2" t="s">
        <v>100</v>
      </c>
      <c r="BN131" t="s">
        <v>51</v>
      </c>
      <c r="CG131" t="s">
        <v>243</v>
      </c>
      <c r="CH131" t="s">
        <v>246</v>
      </c>
    </row>
    <row r="132" spans="1:93" x14ac:dyDescent="0.2">
      <c r="A132" s="5" t="s">
        <v>1</v>
      </c>
      <c r="B132" s="3"/>
      <c r="C132" s="3">
        <v>177412</v>
      </c>
      <c r="D132" s="1">
        <f>C132*$N$130</f>
        <v>177412</v>
      </c>
      <c r="F132">
        <f>D132/C132</f>
        <v>1</v>
      </c>
      <c r="H132" t="s">
        <v>40</v>
      </c>
      <c r="I132">
        <v>0.99</v>
      </c>
      <c r="J132" t="s">
        <v>41</v>
      </c>
      <c r="K132">
        <v>0.01</v>
      </c>
      <c r="BB132" s="2" t="s">
        <v>101</v>
      </c>
      <c r="BN132" t="s">
        <v>61</v>
      </c>
      <c r="BO132" t="s">
        <v>77</v>
      </c>
    </row>
    <row r="133" spans="1:93" x14ac:dyDescent="0.2">
      <c r="A133" s="5" t="s">
        <v>8</v>
      </c>
      <c r="B133" s="3"/>
      <c r="C133" s="3">
        <v>119244</v>
      </c>
      <c r="D133" s="1">
        <f>C133*$N$130</f>
        <v>119244</v>
      </c>
      <c r="F133">
        <f>D133/C133</f>
        <v>1</v>
      </c>
      <c r="H133" t="s">
        <v>42</v>
      </c>
      <c r="I133">
        <v>0.98</v>
      </c>
      <c r="J133" t="s">
        <v>37</v>
      </c>
      <c r="K133">
        <v>0.02</v>
      </c>
      <c r="BN133" s="35" t="s">
        <v>62</v>
      </c>
      <c r="BO133" t="s">
        <v>78</v>
      </c>
    </row>
    <row r="134" spans="1:93" x14ac:dyDescent="0.2">
      <c r="A134" s="5" t="s">
        <v>58</v>
      </c>
      <c r="B134" s="3"/>
      <c r="C134">
        <v>15994</v>
      </c>
      <c r="D134" s="1">
        <f>C134*$N$130</f>
        <v>15994</v>
      </c>
      <c r="F134">
        <f>D134/C134</f>
        <v>1</v>
      </c>
      <c r="H134" t="s">
        <v>43</v>
      </c>
      <c r="I134">
        <v>0.99</v>
      </c>
      <c r="J134" t="s">
        <v>37</v>
      </c>
      <c r="K134">
        <v>0.01</v>
      </c>
      <c r="BN134" t="s">
        <v>59</v>
      </c>
      <c r="BO134" t="s">
        <v>74</v>
      </c>
    </row>
    <row r="135" spans="1:93" x14ac:dyDescent="0.2">
      <c r="A135" s="5" t="s">
        <v>83</v>
      </c>
      <c r="B135" s="3"/>
      <c r="C135">
        <v>10044</v>
      </c>
      <c r="D135" s="1">
        <f>C135*$N$130</f>
        <v>10044</v>
      </c>
      <c r="F135">
        <f>D135/C135</f>
        <v>1</v>
      </c>
      <c r="H135" t="s">
        <v>44</v>
      </c>
      <c r="I135">
        <v>0.99</v>
      </c>
      <c r="J135" t="s">
        <v>37</v>
      </c>
      <c r="K135">
        <v>0.01</v>
      </c>
      <c r="BN135">
        <v>0</v>
      </c>
      <c r="BO135" s="36"/>
    </row>
    <row r="136" spans="1:93" x14ac:dyDescent="0.2">
      <c r="A136" s="5" t="s">
        <v>9</v>
      </c>
      <c r="B136" s="3"/>
      <c r="C136">
        <f>SUM(C132:C134)</f>
        <v>312650</v>
      </c>
      <c r="D136">
        <f>SUM(D132:D134)</f>
        <v>312650</v>
      </c>
      <c r="F136">
        <f>D136/C136</f>
        <v>1</v>
      </c>
      <c r="BN136" s="36" t="s">
        <v>60</v>
      </c>
      <c r="BO136" t="s">
        <v>75</v>
      </c>
    </row>
    <row r="137" spans="1:93" x14ac:dyDescent="0.2">
      <c r="A137" s="3"/>
      <c r="B137" s="3"/>
      <c r="BN137" s="36" t="s">
        <v>64</v>
      </c>
      <c r="BO137" t="s">
        <v>79</v>
      </c>
    </row>
    <row r="138" spans="1:93" x14ac:dyDescent="0.2">
      <c r="BN138" s="36" t="s">
        <v>63</v>
      </c>
      <c r="BO138" t="s">
        <v>76</v>
      </c>
    </row>
  </sheetData>
  <sortState xmlns:xlrd2="http://schemas.microsoft.com/office/spreadsheetml/2017/richdata2" ref="A2:CQ126">
    <sortCondition ref="A2:A126"/>
    <sortCondition ref="CD2:CD126"/>
    <sortCondition descending="1" ref="N2:N126"/>
    <sortCondition ref="BV2:BV126"/>
    <sortCondition ref="BJ2:BJ126"/>
    <sortCondition ref="CM2:CM126"/>
  </sortState>
  <conditionalFormatting sqref="G2:G126">
    <cfRule type="cellIs" dxfId="33" priority="304" operator="lessThanOrEqual">
      <formula>0.01</formula>
    </cfRule>
    <cfRule type="cellIs" dxfId="32" priority="305" operator="greaterThanOrEqual">
      <formula>0.99</formula>
    </cfRule>
  </conditionalFormatting>
  <conditionalFormatting sqref="B2:C126">
    <cfRule type="expression" dxfId="31" priority="222">
      <formula>$C2 &lt;&gt; $B2</formula>
    </cfRule>
  </conditionalFormatting>
  <conditionalFormatting sqref="P129:P130 Q130:R130 O2:P126">
    <cfRule type="cellIs" dxfId="30" priority="201" operator="greaterThan">
      <formula>0</formula>
    </cfRule>
  </conditionalFormatting>
  <conditionalFormatting sqref="Q2:R126">
    <cfRule type="cellIs" dxfId="29" priority="200" operator="greaterThan">
      <formula>0</formula>
    </cfRule>
  </conditionalFormatting>
  <conditionalFormatting sqref="AQ13:AQ14 AQ44 AQ27 AQ2:AQ5 AQ86:AQ87 AQ56:AQ57 AQ29:AQ31 AQ48 AQ33 AQ68 AQ50:AQ52 AQ90:AQ92 AQ123:AQ126 AQ20 AQ25 AQ70 AQ40 AQ94:AQ103 AQ7:AQ9 AQ106:AQ118 AQ59:AQ61 AQ16:AQ18 AQ35:AQ38 AQ75 AQ63 AQ78:AQ83">
    <cfRule type="cellIs" dxfId="28" priority="27" operator="greaterThan">
      <formula>1</formula>
    </cfRule>
  </conditionalFormatting>
  <conditionalFormatting sqref="BA2:BA126 CF2:CF126 CO2:CP126">
    <cfRule type="cellIs" dxfId="27" priority="186" operator="greaterThan">
      <formula>0</formula>
    </cfRule>
    <cfRule type="cellIs" dxfId="26" priority="187" operator="lessThan">
      <formula>0</formula>
    </cfRule>
  </conditionalFormatting>
  <conditionalFormatting sqref="AP2:AP126">
    <cfRule type="cellIs" dxfId="25" priority="26" operator="between">
      <formula>0.01</formula>
      <formula>0.99</formula>
    </cfRule>
  </conditionalFormatting>
  <conditionalFormatting sqref="BD2:BD126">
    <cfRule type="colorScale" priority="25">
      <colorScale>
        <cfvo type="percentile" val="0"/>
        <cfvo type="percentile" val="50"/>
        <cfvo type="percentile" val="100"/>
        <color rgb="FFFF0000"/>
        <color theme="0"/>
        <color rgb="FF00B050"/>
      </colorScale>
    </cfRule>
  </conditionalFormatting>
  <conditionalFormatting sqref="N2:N126 BI2:BI126 BU2:BU126">
    <cfRule type="cellIs" dxfId="24" priority="23" operator="lessThan">
      <formula>0</formula>
    </cfRule>
    <cfRule type="cellIs" dxfId="23" priority="24" operator="greaterThan">
      <formula>0</formula>
    </cfRule>
  </conditionalFormatting>
  <conditionalFormatting sqref="BJ2:BJ126">
    <cfRule type="cellIs" dxfId="22" priority="19" operator="lessThanOrEqual">
      <formula>0.3333</formula>
    </cfRule>
  </conditionalFormatting>
  <conditionalFormatting sqref="BJ2:BJ126 BV2:BV126">
    <cfRule type="cellIs" dxfId="21" priority="18" operator="greaterThanOrEqual">
      <formula>2</formula>
    </cfRule>
  </conditionalFormatting>
  <conditionalFormatting sqref="AQ120">
    <cfRule type="cellIs" dxfId="20" priority="11" operator="greaterThan">
      <formula>1</formula>
    </cfRule>
  </conditionalFormatting>
  <conditionalFormatting sqref="AQ11">
    <cfRule type="cellIs" dxfId="19" priority="10" operator="greaterThan">
      <formula>1</formula>
    </cfRule>
  </conditionalFormatting>
  <conditionalFormatting sqref="AQ6">
    <cfRule type="cellIs" dxfId="18" priority="1" operator="greaterThan">
      <formula>1</formula>
    </cfRule>
  </conditionalFormatting>
  <conditionalFormatting sqref="D2:D126">
    <cfRule type="cellIs" dxfId="17" priority="16668" operator="greaterThanOrEqual">
      <formula>$I$135</formula>
    </cfRule>
    <cfRule type="cellIs" dxfId="16" priority="16669" operator="lessThanOrEqual">
      <formula>$K$135</formula>
    </cfRule>
  </conditionalFormatting>
  <conditionalFormatting sqref="K2:K126">
    <cfRule type="cellIs" dxfId="15" priority="16737" operator="greaterThanOrEqual">
      <formula>$I$134</formula>
    </cfRule>
    <cfRule type="cellIs" dxfId="14" priority="16738" operator="lessThanOrEqual">
      <formula>$K$134</formula>
    </cfRule>
  </conditionalFormatting>
  <conditionalFormatting sqref="CA2:CA126">
    <cfRule type="colorScale" priority="16741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H2:H126">
    <cfRule type="cellIs" dxfId="13" priority="16743" operator="lessThanOrEqual">
      <formula>$K$132</formula>
    </cfRule>
  </conditionalFormatting>
  <conditionalFormatting sqref="I2:I126">
    <cfRule type="cellIs" dxfId="12" priority="16745" operator="greaterThanOrEqual">
      <formula>$I$132</formula>
    </cfRule>
  </conditionalFormatting>
  <conditionalFormatting sqref="F2:F126">
    <cfRule type="cellIs" dxfId="11" priority="16747" operator="greaterThanOrEqual">
      <formula>$I$130</formula>
    </cfRule>
    <cfRule type="cellIs" dxfId="10" priority="16748" operator="lessThanOrEqual">
      <formula>$K$130</formula>
    </cfRule>
  </conditionalFormatting>
  <conditionalFormatting sqref="J2:J126">
    <cfRule type="cellIs" dxfId="9" priority="16751" operator="lessThanOrEqual">
      <formula>$K$133</formula>
    </cfRule>
    <cfRule type="cellIs" dxfId="8" priority="16752" operator="greaterThanOrEqual">
      <formula>$I$133</formula>
    </cfRule>
  </conditionalFormatting>
  <conditionalFormatting sqref="BP2:BP126">
    <cfRule type="colorScale" priority="16755">
      <colorScale>
        <cfvo type="percent" val="0"/>
        <cfvo type="percentile" val="50"/>
        <cfvo type="percentile" val="100"/>
        <color rgb="FFFF0000"/>
        <color theme="0"/>
        <color rgb="FF00B050"/>
      </colorScale>
    </cfRule>
  </conditionalFormatting>
  <conditionalFormatting sqref="CJ2:CJ126">
    <cfRule type="colorScale" priority="16757">
      <colorScale>
        <cfvo type="min"/>
        <cfvo type="percentile" val="50"/>
        <cfvo type="max"/>
        <color rgb="FFFF0000"/>
        <color theme="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</vt:lpstr>
      <vt:lpstr>Sheet1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Satterthwaite-Phillips</dc:creator>
  <cp:lastModifiedBy>Damian Satterthwaite-Phillips</cp:lastModifiedBy>
  <cp:lastPrinted>2018-12-01T03:25:24Z</cp:lastPrinted>
  <dcterms:created xsi:type="dcterms:W3CDTF">2018-04-09T04:25:43Z</dcterms:created>
  <dcterms:modified xsi:type="dcterms:W3CDTF">2022-12-17T01:11:19Z</dcterms:modified>
</cp:coreProperties>
</file>