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data/"/>
    </mc:Choice>
  </mc:AlternateContent>
  <xr:revisionPtr revIDLastSave="0" documentId="13_ncr:1_{7E4F497F-D3FB-6D4E-9871-B22A50AD2743}" xr6:coauthVersionLast="47" xr6:coauthVersionMax="47" xr10:uidLastSave="{00000000-0000-0000-0000-000000000000}"/>
  <bookViews>
    <workbookView xWindow="1200" yWindow="500" windowWidth="38260" windowHeight="24700" tabRatio="500" xr2:uid="{00000000-000D-0000-FFFF-FFFF00000000}"/>
  </bookViews>
  <sheets>
    <sheet name="new" sheetId="12" r:id="rId1"/>
    <sheet name="Sheet1" sheetId="13" r:id="rId2"/>
  </sheets>
  <definedNames>
    <definedName name="_xlnm._FilterDatabase" localSheetId="0" hidden="1">new!$A$1:$DZ$164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Z164" i="12" l="1"/>
  <c r="DT164" i="12"/>
  <c r="DN164" i="12"/>
  <c r="DL164" i="12"/>
  <c r="DA164" i="12"/>
  <c r="CZ164" i="12"/>
  <c r="CY164" i="12"/>
  <c r="CX164" i="12"/>
  <c r="CN164" i="12"/>
  <c r="CM164" i="12"/>
  <c r="CL164" i="12"/>
  <c r="CK164" i="12"/>
  <c r="CG164" i="12"/>
  <c r="CR164" i="12" s="1"/>
  <c r="DM164" i="12" s="1"/>
  <c r="BZ164" i="12"/>
  <c r="BY164" i="12"/>
  <c r="BX164" i="12"/>
  <c r="BW164" i="12"/>
  <c r="BR164" i="12"/>
  <c r="BK164" i="12"/>
  <c r="BJ164" i="12"/>
  <c r="BI164" i="12"/>
  <c r="DZ163" i="12"/>
  <c r="DT163" i="12"/>
  <c r="DN163" i="12"/>
  <c r="DL163" i="12"/>
  <c r="DA163" i="12"/>
  <c r="CZ163" i="12"/>
  <c r="CY163" i="12"/>
  <c r="CX163" i="12"/>
  <c r="CN163" i="12"/>
  <c r="CM163" i="12"/>
  <c r="CL163" i="12"/>
  <c r="CK163" i="12"/>
  <c r="CG163" i="12"/>
  <c r="BZ163" i="12"/>
  <c r="BY163" i="12"/>
  <c r="BX163" i="12"/>
  <c r="BW163" i="12"/>
  <c r="BR163" i="12"/>
  <c r="BK163" i="12"/>
  <c r="BJ163" i="12"/>
  <c r="BI163" i="12"/>
  <c r="DZ162" i="12"/>
  <c r="DT162" i="12"/>
  <c r="DN162" i="12"/>
  <c r="DL162" i="12"/>
  <c r="DA162" i="12"/>
  <c r="CZ162" i="12"/>
  <c r="CY162" i="12"/>
  <c r="CX162" i="12"/>
  <c r="CR162" i="12"/>
  <c r="DM162" i="12" s="1"/>
  <c r="CN162" i="12"/>
  <c r="CM162" i="12"/>
  <c r="CL162" i="12"/>
  <c r="CK162" i="12"/>
  <c r="CG162" i="12"/>
  <c r="BZ162" i="12"/>
  <c r="BY162" i="12"/>
  <c r="BX162" i="12"/>
  <c r="BW162" i="12"/>
  <c r="BR162" i="12"/>
  <c r="BK162" i="12"/>
  <c r="BJ162" i="12"/>
  <c r="BI162" i="12"/>
  <c r="DZ161" i="12"/>
  <c r="DT161" i="12"/>
  <c r="DN161" i="12"/>
  <c r="DL161" i="12"/>
  <c r="DA161" i="12"/>
  <c r="CZ161" i="12"/>
  <c r="CY161" i="12"/>
  <c r="CX161" i="12"/>
  <c r="CN161" i="12"/>
  <c r="CM161" i="12"/>
  <c r="CL161" i="12"/>
  <c r="CK161" i="12"/>
  <c r="CG161" i="12"/>
  <c r="CR161" i="12" s="1"/>
  <c r="DM161" i="12" s="1"/>
  <c r="BZ161" i="12"/>
  <c r="BY161" i="12"/>
  <c r="BX161" i="12"/>
  <c r="BW161" i="12"/>
  <c r="BR161" i="12"/>
  <c r="BK161" i="12"/>
  <c r="BJ161" i="12"/>
  <c r="BI161" i="12"/>
  <c r="DZ160" i="12"/>
  <c r="DT160" i="12"/>
  <c r="DN160" i="12"/>
  <c r="DL160" i="12"/>
  <c r="DA160" i="12"/>
  <c r="CZ160" i="12"/>
  <c r="CY160" i="12"/>
  <c r="CX160" i="12"/>
  <c r="CN160" i="12"/>
  <c r="CM160" i="12"/>
  <c r="CL160" i="12"/>
  <c r="CK160" i="12"/>
  <c r="CG160" i="12"/>
  <c r="CR160" i="12" s="1"/>
  <c r="DM160" i="12" s="1"/>
  <c r="BZ160" i="12"/>
  <c r="BY160" i="12"/>
  <c r="BX160" i="12"/>
  <c r="BW160" i="12"/>
  <c r="BR160" i="12"/>
  <c r="BK160" i="12"/>
  <c r="BJ160" i="12"/>
  <c r="BI160" i="12"/>
  <c r="DZ159" i="12"/>
  <c r="DT159" i="12"/>
  <c r="DN159" i="12"/>
  <c r="DL159" i="12"/>
  <c r="DA159" i="12"/>
  <c r="CZ159" i="12"/>
  <c r="CY159" i="12"/>
  <c r="CX159" i="12"/>
  <c r="CN159" i="12"/>
  <c r="CM159" i="12"/>
  <c r="CL159" i="12"/>
  <c r="CK159" i="12"/>
  <c r="CG159" i="12"/>
  <c r="BZ159" i="12"/>
  <c r="BY159" i="12"/>
  <c r="BX159" i="12"/>
  <c r="BW159" i="12"/>
  <c r="BR159" i="12"/>
  <c r="BK159" i="12"/>
  <c r="BJ159" i="12"/>
  <c r="BI159" i="12"/>
  <c r="DZ158" i="12"/>
  <c r="DT158" i="12"/>
  <c r="DN158" i="12"/>
  <c r="DL158" i="12"/>
  <c r="DA158" i="12"/>
  <c r="CZ158" i="12"/>
  <c r="CY158" i="12"/>
  <c r="CX158" i="12"/>
  <c r="CR158" i="12"/>
  <c r="DM158" i="12" s="1"/>
  <c r="CN158" i="12"/>
  <c r="CM158" i="12"/>
  <c r="CL158" i="12"/>
  <c r="CK158" i="12"/>
  <c r="CG158" i="12"/>
  <c r="BZ158" i="12"/>
  <c r="BY158" i="12"/>
  <c r="BX158" i="12"/>
  <c r="BW158" i="12"/>
  <c r="BR158" i="12"/>
  <c r="BK158" i="12"/>
  <c r="BJ158" i="12"/>
  <c r="BI158" i="12"/>
  <c r="DZ157" i="12"/>
  <c r="DT157" i="12"/>
  <c r="DN157" i="12"/>
  <c r="DL157" i="12"/>
  <c r="DA157" i="12"/>
  <c r="CZ157" i="12"/>
  <c r="CY157" i="12"/>
  <c r="CX157" i="12"/>
  <c r="CN157" i="12"/>
  <c r="CM157" i="12"/>
  <c r="CL157" i="12"/>
  <c r="CK157" i="12"/>
  <c r="CG157" i="12"/>
  <c r="CR157" i="12" s="1"/>
  <c r="DM157" i="12" s="1"/>
  <c r="BZ157" i="12"/>
  <c r="BY157" i="12"/>
  <c r="BX157" i="12"/>
  <c r="BW157" i="12"/>
  <c r="BR157" i="12"/>
  <c r="BK157" i="12"/>
  <c r="BJ157" i="12"/>
  <c r="BI157" i="12"/>
  <c r="DZ156" i="12"/>
  <c r="DT156" i="12"/>
  <c r="DN156" i="12"/>
  <c r="DL156" i="12"/>
  <c r="DA156" i="12"/>
  <c r="CZ156" i="12"/>
  <c r="CY156" i="12"/>
  <c r="CX156" i="12"/>
  <c r="CN156" i="12"/>
  <c r="CM156" i="12"/>
  <c r="CL156" i="12"/>
  <c r="CK156" i="12"/>
  <c r="CG156" i="12"/>
  <c r="CR156" i="12" s="1"/>
  <c r="DM156" i="12" s="1"/>
  <c r="BZ156" i="12"/>
  <c r="BY156" i="12"/>
  <c r="BX156" i="12"/>
  <c r="BW156" i="12"/>
  <c r="BR156" i="12"/>
  <c r="BK156" i="12"/>
  <c r="BJ156" i="12"/>
  <c r="BI156" i="12"/>
  <c r="DZ155" i="12"/>
  <c r="DT155" i="12"/>
  <c r="DN155" i="12"/>
  <c r="DL155" i="12"/>
  <c r="DA155" i="12"/>
  <c r="CZ155" i="12"/>
  <c r="CY155" i="12"/>
  <c r="CX155" i="12"/>
  <c r="CR155" i="12"/>
  <c r="DM155" i="12" s="1"/>
  <c r="CN155" i="12"/>
  <c r="CM155" i="12"/>
  <c r="CL155" i="12"/>
  <c r="CK155" i="12"/>
  <c r="CG155" i="12"/>
  <c r="BZ155" i="12"/>
  <c r="BY155" i="12"/>
  <c r="BX155" i="12"/>
  <c r="BW155" i="12"/>
  <c r="BR155" i="12"/>
  <c r="BK155" i="12"/>
  <c r="BJ155" i="12"/>
  <c r="BI155" i="12"/>
  <c r="DZ154" i="12"/>
  <c r="DT154" i="12"/>
  <c r="DN154" i="12"/>
  <c r="DL154" i="12"/>
  <c r="DA154" i="12"/>
  <c r="CZ154" i="12"/>
  <c r="CY154" i="12"/>
  <c r="CX154" i="12"/>
  <c r="CR154" i="12"/>
  <c r="DM154" i="12" s="1"/>
  <c r="CN154" i="12"/>
  <c r="CM154" i="12"/>
  <c r="CL154" i="12"/>
  <c r="CK154" i="12"/>
  <c r="CG154" i="12"/>
  <c r="BZ154" i="12"/>
  <c r="BY154" i="12"/>
  <c r="BX154" i="12"/>
  <c r="BW154" i="12"/>
  <c r="BR154" i="12"/>
  <c r="BK154" i="12"/>
  <c r="BJ154" i="12"/>
  <c r="BI154" i="12"/>
  <c r="DZ153" i="12"/>
  <c r="DT153" i="12"/>
  <c r="DN153" i="12"/>
  <c r="DL153" i="12"/>
  <c r="DA153" i="12"/>
  <c r="CZ153" i="12"/>
  <c r="CY153" i="12"/>
  <c r="CX153" i="12"/>
  <c r="CN153" i="12"/>
  <c r="CM153" i="12"/>
  <c r="CL153" i="12"/>
  <c r="CK153" i="12"/>
  <c r="CG153" i="12"/>
  <c r="CR153" i="12" s="1"/>
  <c r="DM153" i="12" s="1"/>
  <c r="BZ153" i="12"/>
  <c r="BY153" i="12"/>
  <c r="BX153" i="12"/>
  <c r="BW153" i="12"/>
  <c r="BR153" i="12"/>
  <c r="BK153" i="12"/>
  <c r="BJ153" i="12"/>
  <c r="BI153" i="12"/>
  <c r="DZ152" i="12"/>
  <c r="DT152" i="12"/>
  <c r="DN152" i="12"/>
  <c r="DL152" i="12"/>
  <c r="DA152" i="12"/>
  <c r="CZ152" i="12"/>
  <c r="CY152" i="12"/>
  <c r="CX152" i="12"/>
  <c r="CN152" i="12"/>
  <c r="CM152" i="12"/>
  <c r="CL152" i="12"/>
  <c r="CK152" i="12"/>
  <c r="CG152" i="12"/>
  <c r="CR152" i="12" s="1"/>
  <c r="DM152" i="12" s="1"/>
  <c r="BZ152" i="12"/>
  <c r="BY152" i="12"/>
  <c r="BX152" i="12"/>
  <c r="BW152" i="12"/>
  <c r="BR152" i="12"/>
  <c r="BK152" i="12"/>
  <c r="BJ152" i="12"/>
  <c r="BI152" i="12"/>
  <c r="DZ151" i="12"/>
  <c r="DT151" i="12"/>
  <c r="DN151" i="12"/>
  <c r="DL151" i="12"/>
  <c r="DA151" i="12"/>
  <c r="CZ151" i="12"/>
  <c r="CY151" i="12"/>
  <c r="CX151" i="12"/>
  <c r="CN151" i="12"/>
  <c r="CM151" i="12"/>
  <c r="CL151" i="12"/>
  <c r="CK151" i="12"/>
  <c r="CG151" i="12"/>
  <c r="BZ151" i="12"/>
  <c r="BY151" i="12"/>
  <c r="BX151" i="12"/>
  <c r="BW151" i="12"/>
  <c r="BR151" i="12"/>
  <c r="BK151" i="12"/>
  <c r="BJ151" i="12"/>
  <c r="BI151" i="12"/>
  <c r="DZ150" i="12"/>
  <c r="DT150" i="12"/>
  <c r="DN150" i="12"/>
  <c r="DL150" i="12"/>
  <c r="DA150" i="12"/>
  <c r="CZ150" i="12"/>
  <c r="CY150" i="12"/>
  <c r="CX150" i="12"/>
  <c r="CN150" i="12"/>
  <c r="CM150" i="12"/>
  <c r="CL150" i="12"/>
  <c r="CK150" i="12"/>
  <c r="CG150" i="12"/>
  <c r="BZ150" i="12"/>
  <c r="BY150" i="12"/>
  <c r="BX150" i="12"/>
  <c r="BW150" i="12"/>
  <c r="BR150" i="12"/>
  <c r="BK150" i="12"/>
  <c r="BJ150" i="12"/>
  <c r="BI150" i="12"/>
  <c r="DZ149" i="12"/>
  <c r="DT149" i="12"/>
  <c r="DN149" i="12"/>
  <c r="DL149" i="12"/>
  <c r="DA149" i="12"/>
  <c r="CZ149" i="12"/>
  <c r="CY149" i="12"/>
  <c r="CX149" i="12"/>
  <c r="CN149" i="12"/>
  <c r="CM149" i="12"/>
  <c r="CL149" i="12"/>
  <c r="CK149" i="12"/>
  <c r="CG149" i="12"/>
  <c r="CR149" i="12" s="1"/>
  <c r="DM149" i="12" s="1"/>
  <c r="BZ149" i="12"/>
  <c r="BY149" i="12"/>
  <c r="BX149" i="12"/>
  <c r="BW149" i="12"/>
  <c r="BR149" i="12"/>
  <c r="BK149" i="12"/>
  <c r="BJ149" i="12"/>
  <c r="BI149" i="12"/>
  <c r="DZ148" i="12"/>
  <c r="DT148" i="12"/>
  <c r="DN148" i="12"/>
  <c r="DL148" i="12"/>
  <c r="DA148" i="12"/>
  <c r="CZ148" i="12"/>
  <c r="CY148" i="12"/>
  <c r="CX148" i="12"/>
  <c r="CN148" i="12"/>
  <c r="CM148" i="12"/>
  <c r="CL148" i="12"/>
  <c r="CK148" i="12"/>
  <c r="CG148" i="12"/>
  <c r="BZ148" i="12"/>
  <c r="BY148" i="12"/>
  <c r="BX148" i="12"/>
  <c r="BW148" i="12"/>
  <c r="BR148" i="12"/>
  <c r="BK148" i="12"/>
  <c r="BJ148" i="12"/>
  <c r="BI148" i="12"/>
  <c r="DZ147" i="12"/>
  <c r="DT147" i="12"/>
  <c r="DN147" i="12"/>
  <c r="DL147" i="12"/>
  <c r="DA147" i="12"/>
  <c r="CZ147" i="12"/>
  <c r="CY147" i="12"/>
  <c r="CX147" i="12"/>
  <c r="CR147" i="12"/>
  <c r="DM147" i="12" s="1"/>
  <c r="CN147" i="12"/>
  <c r="CM147" i="12"/>
  <c r="CL147" i="12"/>
  <c r="CK147" i="12"/>
  <c r="CG147" i="12"/>
  <c r="BZ147" i="12"/>
  <c r="BY147" i="12"/>
  <c r="BX147" i="12"/>
  <c r="BW147" i="12"/>
  <c r="BR147" i="12"/>
  <c r="BK147" i="12"/>
  <c r="BJ147" i="12"/>
  <c r="BI147" i="12"/>
  <c r="DZ146" i="12"/>
  <c r="DT146" i="12"/>
  <c r="DN146" i="12"/>
  <c r="DL146" i="12"/>
  <c r="DA146" i="12"/>
  <c r="CZ146" i="12"/>
  <c r="CY146" i="12"/>
  <c r="CX146" i="12"/>
  <c r="CN146" i="12"/>
  <c r="CM146" i="12"/>
  <c r="CL146" i="12"/>
  <c r="CK146" i="12"/>
  <c r="CG146" i="12"/>
  <c r="CR146" i="12" s="1"/>
  <c r="DM146" i="12" s="1"/>
  <c r="BZ146" i="12"/>
  <c r="BY146" i="12"/>
  <c r="BX146" i="12"/>
  <c r="BW146" i="12"/>
  <c r="BR146" i="12"/>
  <c r="BK146" i="12"/>
  <c r="BJ146" i="12"/>
  <c r="BI146" i="12"/>
  <c r="DZ145" i="12"/>
  <c r="DT145" i="12"/>
  <c r="DN145" i="12"/>
  <c r="DL145" i="12"/>
  <c r="DA145" i="12"/>
  <c r="CZ145" i="12"/>
  <c r="CY145" i="12"/>
  <c r="CX145" i="12"/>
  <c r="CN145" i="12"/>
  <c r="CM145" i="12"/>
  <c r="CL145" i="12"/>
  <c r="CK145" i="12"/>
  <c r="CG145" i="12"/>
  <c r="BZ145" i="12"/>
  <c r="BY145" i="12"/>
  <c r="BX145" i="12"/>
  <c r="BW145" i="12"/>
  <c r="BR145" i="12"/>
  <c r="BK145" i="12"/>
  <c r="BJ145" i="12"/>
  <c r="BI145" i="12"/>
  <c r="DZ144" i="12"/>
  <c r="DT144" i="12"/>
  <c r="DN144" i="12"/>
  <c r="DL144" i="12"/>
  <c r="DA144" i="12"/>
  <c r="CZ144" i="12"/>
  <c r="CY144" i="12"/>
  <c r="CX144" i="12"/>
  <c r="CR144" i="12"/>
  <c r="DM144" i="12" s="1"/>
  <c r="CN144" i="12"/>
  <c r="CM144" i="12"/>
  <c r="CL144" i="12"/>
  <c r="CK144" i="12"/>
  <c r="CG144" i="12"/>
  <c r="BZ144" i="12"/>
  <c r="BY144" i="12"/>
  <c r="BX144" i="12"/>
  <c r="BW144" i="12"/>
  <c r="BR144" i="12"/>
  <c r="BK144" i="12"/>
  <c r="BJ144" i="12"/>
  <c r="BI144" i="12"/>
  <c r="DZ143" i="12"/>
  <c r="DT143" i="12"/>
  <c r="DN143" i="12"/>
  <c r="DL143" i="12"/>
  <c r="DA143" i="12"/>
  <c r="CZ143" i="12"/>
  <c r="CY143" i="12"/>
  <c r="CX143" i="12"/>
  <c r="CN143" i="12"/>
  <c r="CM143" i="12"/>
  <c r="CL143" i="12"/>
  <c r="CK143" i="12"/>
  <c r="CG143" i="12"/>
  <c r="BZ143" i="12"/>
  <c r="BY143" i="12"/>
  <c r="BX143" i="12"/>
  <c r="BW143" i="12"/>
  <c r="BR143" i="12"/>
  <c r="BK143" i="12"/>
  <c r="BJ143" i="12"/>
  <c r="BI143" i="12"/>
  <c r="DZ142" i="12"/>
  <c r="DT142" i="12"/>
  <c r="DN142" i="12"/>
  <c r="DL142" i="12"/>
  <c r="DA142" i="12"/>
  <c r="CZ142" i="12"/>
  <c r="CY142" i="12"/>
  <c r="CX142" i="12"/>
  <c r="CN142" i="12"/>
  <c r="CM142" i="12"/>
  <c r="CL142" i="12"/>
  <c r="CK142" i="12"/>
  <c r="CG142" i="12"/>
  <c r="CR142" i="12" s="1"/>
  <c r="DM142" i="12" s="1"/>
  <c r="BZ142" i="12"/>
  <c r="BY142" i="12"/>
  <c r="BX142" i="12"/>
  <c r="BW142" i="12"/>
  <c r="BR142" i="12"/>
  <c r="BK142" i="12"/>
  <c r="BJ142" i="12"/>
  <c r="BI142" i="12"/>
  <c r="DZ141" i="12"/>
  <c r="DT141" i="12"/>
  <c r="DN141" i="12"/>
  <c r="DL141" i="12"/>
  <c r="DA141" i="12"/>
  <c r="CZ141" i="12"/>
  <c r="CY141" i="12"/>
  <c r="CX141" i="12"/>
  <c r="CN141" i="12"/>
  <c r="CM141" i="12"/>
  <c r="CL141" i="12"/>
  <c r="CK141" i="12"/>
  <c r="CG141" i="12"/>
  <c r="CR141" i="12" s="1"/>
  <c r="DM141" i="12" s="1"/>
  <c r="BZ141" i="12"/>
  <c r="BY141" i="12"/>
  <c r="BX141" i="12"/>
  <c r="BW141" i="12"/>
  <c r="BR141" i="12"/>
  <c r="BK141" i="12"/>
  <c r="BJ141" i="12"/>
  <c r="BI141" i="12"/>
  <c r="DZ140" i="12"/>
  <c r="DT140" i="12"/>
  <c r="DN140" i="12"/>
  <c r="DL140" i="12"/>
  <c r="DA140" i="12"/>
  <c r="CZ140" i="12"/>
  <c r="CY140" i="12"/>
  <c r="CX140" i="12"/>
  <c r="CN140" i="12"/>
  <c r="CM140" i="12"/>
  <c r="CL140" i="12"/>
  <c r="CK140" i="12"/>
  <c r="CG140" i="12"/>
  <c r="BZ140" i="12"/>
  <c r="BY140" i="12"/>
  <c r="BX140" i="12"/>
  <c r="BW140" i="12"/>
  <c r="BR140" i="12"/>
  <c r="BK140" i="12"/>
  <c r="BJ140" i="12"/>
  <c r="BI140" i="12"/>
  <c r="DZ139" i="12"/>
  <c r="DT139" i="12"/>
  <c r="DN139" i="12"/>
  <c r="DL139" i="12"/>
  <c r="DA139" i="12"/>
  <c r="CZ139" i="12"/>
  <c r="CY139" i="12"/>
  <c r="CX139" i="12"/>
  <c r="CN139" i="12"/>
  <c r="CM139" i="12"/>
  <c r="CL139" i="12"/>
  <c r="CK139" i="12"/>
  <c r="CG139" i="12"/>
  <c r="CR139" i="12" s="1"/>
  <c r="DM139" i="12" s="1"/>
  <c r="BZ139" i="12"/>
  <c r="BY139" i="12"/>
  <c r="BX139" i="12"/>
  <c r="BW139" i="12"/>
  <c r="BR139" i="12"/>
  <c r="BK139" i="12"/>
  <c r="BJ139" i="12"/>
  <c r="BI139" i="12"/>
  <c r="DZ138" i="12"/>
  <c r="DT138" i="12"/>
  <c r="DN138" i="12"/>
  <c r="DL138" i="12"/>
  <c r="DA138" i="12"/>
  <c r="CZ138" i="12"/>
  <c r="CY138" i="12"/>
  <c r="CX138" i="12"/>
  <c r="CR138" i="12"/>
  <c r="DM138" i="12" s="1"/>
  <c r="CN138" i="12"/>
  <c r="CM138" i="12"/>
  <c r="CL138" i="12"/>
  <c r="CK138" i="12"/>
  <c r="CG138" i="12"/>
  <c r="BZ138" i="12"/>
  <c r="BY138" i="12"/>
  <c r="BX138" i="12"/>
  <c r="BW138" i="12"/>
  <c r="BR138" i="12"/>
  <c r="BK138" i="12"/>
  <c r="BJ138" i="12"/>
  <c r="BI138" i="12"/>
  <c r="DZ137" i="12"/>
  <c r="DT137" i="12"/>
  <c r="DN137" i="12"/>
  <c r="DL137" i="12"/>
  <c r="DA137" i="12"/>
  <c r="CZ137" i="12"/>
  <c r="CY137" i="12"/>
  <c r="CX137" i="12"/>
  <c r="CN137" i="12"/>
  <c r="CM137" i="12"/>
  <c r="CL137" i="12"/>
  <c r="CK137" i="12"/>
  <c r="CG137" i="12"/>
  <c r="CR137" i="12" s="1"/>
  <c r="DM137" i="12" s="1"/>
  <c r="BZ137" i="12"/>
  <c r="BY137" i="12"/>
  <c r="BX137" i="12"/>
  <c r="BW137" i="12"/>
  <c r="BR137" i="12"/>
  <c r="BK137" i="12"/>
  <c r="BJ137" i="12"/>
  <c r="BI137" i="12"/>
  <c r="DZ136" i="12"/>
  <c r="DT136" i="12"/>
  <c r="DN136" i="12"/>
  <c r="DL136" i="12"/>
  <c r="DA136" i="12"/>
  <c r="CZ136" i="12"/>
  <c r="CY136" i="12"/>
  <c r="CX136" i="12"/>
  <c r="CN136" i="12"/>
  <c r="CM136" i="12"/>
  <c r="CL136" i="12"/>
  <c r="CK136" i="12"/>
  <c r="CG136" i="12"/>
  <c r="BZ136" i="12"/>
  <c r="BY136" i="12"/>
  <c r="BX136" i="12"/>
  <c r="BW136" i="12"/>
  <c r="BR136" i="12"/>
  <c r="BK136" i="12"/>
  <c r="BJ136" i="12"/>
  <c r="BI136" i="12"/>
  <c r="DZ135" i="12"/>
  <c r="DT135" i="12"/>
  <c r="DN135" i="12"/>
  <c r="DL135" i="12"/>
  <c r="DA135" i="12"/>
  <c r="CZ135" i="12"/>
  <c r="CY135" i="12"/>
  <c r="CX135" i="12"/>
  <c r="CN135" i="12"/>
  <c r="CM135" i="12"/>
  <c r="CL135" i="12"/>
  <c r="CK135" i="12"/>
  <c r="CG135" i="12"/>
  <c r="CR135" i="12" s="1"/>
  <c r="DM135" i="12" s="1"/>
  <c r="BZ135" i="12"/>
  <c r="BY135" i="12"/>
  <c r="BX135" i="12"/>
  <c r="BW135" i="12"/>
  <c r="BR135" i="12"/>
  <c r="BK135" i="12"/>
  <c r="BJ135" i="12"/>
  <c r="BI135" i="12"/>
  <c r="DZ134" i="12"/>
  <c r="DT134" i="12"/>
  <c r="DN134" i="12"/>
  <c r="DL134" i="12"/>
  <c r="DA134" i="12"/>
  <c r="CZ134" i="12"/>
  <c r="CY134" i="12"/>
  <c r="CX134" i="12"/>
  <c r="CN134" i="12"/>
  <c r="CM134" i="12"/>
  <c r="CL134" i="12"/>
  <c r="CK134" i="12"/>
  <c r="CG134" i="12"/>
  <c r="CR134" i="12" s="1"/>
  <c r="DM134" i="12" s="1"/>
  <c r="BZ134" i="12"/>
  <c r="BY134" i="12"/>
  <c r="BX134" i="12"/>
  <c r="BW134" i="12"/>
  <c r="BR134" i="12"/>
  <c r="BK134" i="12"/>
  <c r="BJ134" i="12"/>
  <c r="BI134" i="12"/>
  <c r="DZ133" i="12"/>
  <c r="DT133" i="12"/>
  <c r="DN133" i="12"/>
  <c r="DL133" i="12"/>
  <c r="DA133" i="12"/>
  <c r="CZ133" i="12"/>
  <c r="CY133" i="12"/>
  <c r="CX133" i="12"/>
  <c r="CN133" i="12"/>
  <c r="CM133" i="12"/>
  <c r="CL133" i="12"/>
  <c r="CK133" i="12"/>
  <c r="CG133" i="12"/>
  <c r="CR133" i="12" s="1"/>
  <c r="DM133" i="12" s="1"/>
  <c r="BZ133" i="12"/>
  <c r="BY133" i="12"/>
  <c r="BX133" i="12"/>
  <c r="BW133" i="12"/>
  <c r="BR133" i="12"/>
  <c r="BK133" i="12"/>
  <c r="BJ133" i="12"/>
  <c r="BI133" i="12"/>
  <c r="DZ132" i="12"/>
  <c r="DT132" i="12"/>
  <c r="DN132" i="12"/>
  <c r="DL132" i="12"/>
  <c r="DA132" i="12"/>
  <c r="CZ132" i="12"/>
  <c r="CY132" i="12"/>
  <c r="CX132" i="12"/>
  <c r="CN132" i="12"/>
  <c r="CM132" i="12"/>
  <c r="CL132" i="12"/>
  <c r="CK132" i="12"/>
  <c r="CG132" i="12"/>
  <c r="CR132" i="12" s="1"/>
  <c r="DM132" i="12" s="1"/>
  <c r="BZ132" i="12"/>
  <c r="BY132" i="12"/>
  <c r="BX132" i="12"/>
  <c r="BW132" i="12"/>
  <c r="BR132" i="12"/>
  <c r="BK132" i="12"/>
  <c r="BJ132" i="12"/>
  <c r="BI132" i="12"/>
  <c r="DZ131" i="12"/>
  <c r="DT131" i="12"/>
  <c r="DN131" i="12"/>
  <c r="DL131" i="12"/>
  <c r="DA131" i="12"/>
  <c r="CZ131" i="12"/>
  <c r="CY131" i="12"/>
  <c r="CX131" i="12"/>
  <c r="CR131" i="12"/>
  <c r="DM131" i="12" s="1"/>
  <c r="CN131" i="12"/>
  <c r="CM131" i="12"/>
  <c r="CL131" i="12"/>
  <c r="CK131" i="12"/>
  <c r="CG131" i="12"/>
  <c r="BZ131" i="12"/>
  <c r="BY131" i="12"/>
  <c r="BX131" i="12"/>
  <c r="BW131" i="12"/>
  <c r="BR131" i="12"/>
  <c r="BK131" i="12"/>
  <c r="BJ131" i="12"/>
  <c r="BI131" i="12"/>
  <c r="DZ130" i="12"/>
  <c r="DT130" i="12"/>
  <c r="DN130" i="12"/>
  <c r="DL130" i="12"/>
  <c r="DA130" i="12"/>
  <c r="CZ130" i="12"/>
  <c r="CY130" i="12"/>
  <c r="CX130" i="12"/>
  <c r="CN130" i="12"/>
  <c r="CM130" i="12"/>
  <c r="CL130" i="12"/>
  <c r="CK130" i="12"/>
  <c r="CG130" i="12"/>
  <c r="BZ130" i="12"/>
  <c r="BY130" i="12"/>
  <c r="BX130" i="12"/>
  <c r="BW130" i="12"/>
  <c r="BR130" i="12"/>
  <c r="BK130" i="12"/>
  <c r="BJ130" i="12"/>
  <c r="BI130" i="12"/>
  <c r="DZ129" i="12"/>
  <c r="DT129" i="12"/>
  <c r="DN129" i="12"/>
  <c r="DL129" i="12"/>
  <c r="DA129" i="12"/>
  <c r="CZ129" i="12"/>
  <c r="CY129" i="12"/>
  <c r="CX129" i="12"/>
  <c r="CN129" i="12"/>
  <c r="CM129" i="12"/>
  <c r="CL129" i="12"/>
  <c r="CK129" i="12"/>
  <c r="CG129" i="12"/>
  <c r="CR129" i="12" s="1"/>
  <c r="DM129" i="12" s="1"/>
  <c r="BZ129" i="12"/>
  <c r="BY129" i="12"/>
  <c r="BX129" i="12"/>
  <c r="BW129" i="12"/>
  <c r="BR129" i="12"/>
  <c r="BK129" i="12"/>
  <c r="BJ129" i="12"/>
  <c r="BI129" i="12"/>
  <c r="DZ128" i="12"/>
  <c r="DT128" i="12"/>
  <c r="DN128" i="12"/>
  <c r="DL128" i="12"/>
  <c r="DA128" i="12"/>
  <c r="CZ128" i="12"/>
  <c r="CY128" i="12"/>
  <c r="CX128" i="12"/>
  <c r="CR128" i="12"/>
  <c r="DM128" i="12" s="1"/>
  <c r="CN128" i="12"/>
  <c r="CM128" i="12"/>
  <c r="CL128" i="12"/>
  <c r="CK128" i="12"/>
  <c r="CG128" i="12"/>
  <c r="BZ128" i="12"/>
  <c r="BY128" i="12"/>
  <c r="BX128" i="12"/>
  <c r="BW128" i="12"/>
  <c r="BR128" i="12"/>
  <c r="BK128" i="12"/>
  <c r="BJ128" i="12"/>
  <c r="BI128" i="12"/>
  <c r="DZ127" i="12"/>
  <c r="DT127" i="12"/>
  <c r="DN127" i="12"/>
  <c r="DL127" i="12"/>
  <c r="DA127" i="12"/>
  <c r="CZ127" i="12"/>
  <c r="CY127" i="12"/>
  <c r="CX127" i="12"/>
  <c r="CN127" i="12"/>
  <c r="CM127" i="12"/>
  <c r="CL127" i="12"/>
  <c r="CK127" i="12"/>
  <c r="CG127" i="12"/>
  <c r="CR127" i="12" s="1"/>
  <c r="DM127" i="12" s="1"/>
  <c r="BZ127" i="12"/>
  <c r="BY127" i="12"/>
  <c r="BX127" i="12"/>
  <c r="BW127" i="12"/>
  <c r="BR127" i="12"/>
  <c r="BK127" i="12"/>
  <c r="BJ127" i="12"/>
  <c r="BI127" i="12"/>
  <c r="DZ126" i="12"/>
  <c r="DT126" i="12"/>
  <c r="DN126" i="12"/>
  <c r="DL126" i="12"/>
  <c r="DA126" i="12"/>
  <c r="CZ126" i="12"/>
  <c r="CY126" i="12"/>
  <c r="CX126" i="12"/>
  <c r="CN126" i="12"/>
  <c r="CM126" i="12"/>
  <c r="CL126" i="12"/>
  <c r="CK126" i="12"/>
  <c r="CG126" i="12"/>
  <c r="BZ126" i="12"/>
  <c r="BY126" i="12"/>
  <c r="BX126" i="12"/>
  <c r="BW126" i="12"/>
  <c r="BR126" i="12"/>
  <c r="BK126" i="12"/>
  <c r="BJ126" i="12"/>
  <c r="BI126" i="12"/>
  <c r="DZ125" i="12"/>
  <c r="DT125" i="12"/>
  <c r="DN125" i="12"/>
  <c r="DL125" i="12"/>
  <c r="DA125" i="12"/>
  <c r="CZ125" i="12"/>
  <c r="CY125" i="12"/>
  <c r="CX125" i="12"/>
  <c r="CN125" i="12"/>
  <c r="CM125" i="12"/>
  <c r="CL125" i="12"/>
  <c r="CK125" i="12"/>
  <c r="CG125" i="12"/>
  <c r="BZ125" i="12"/>
  <c r="BY125" i="12"/>
  <c r="BX125" i="12"/>
  <c r="BW125" i="12"/>
  <c r="BR125" i="12"/>
  <c r="BK125" i="12"/>
  <c r="BJ125" i="12"/>
  <c r="BI125" i="12"/>
  <c r="DZ124" i="12"/>
  <c r="DT124" i="12"/>
  <c r="DN124" i="12"/>
  <c r="DL124" i="12"/>
  <c r="DA124" i="12"/>
  <c r="CZ124" i="12"/>
  <c r="CY124" i="12"/>
  <c r="CX124" i="12"/>
  <c r="CR124" i="12"/>
  <c r="DM124" i="12" s="1"/>
  <c r="CN124" i="12"/>
  <c r="CM124" i="12"/>
  <c r="CL124" i="12"/>
  <c r="CK124" i="12"/>
  <c r="CG124" i="12"/>
  <c r="BZ124" i="12"/>
  <c r="BY124" i="12"/>
  <c r="BX124" i="12"/>
  <c r="BW124" i="12"/>
  <c r="BR124" i="12"/>
  <c r="BK124" i="12"/>
  <c r="BJ124" i="12"/>
  <c r="BI124" i="12"/>
  <c r="DZ123" i="12"/>
  <c r="DT123" i="12"/>
  <c r="DN123" i="12"/>
  <c r="DL123" i="12"/>
  <c r="DA123" i="12"/>
  <c r="CZ123" i="12"/>
  <c r="CY123" i="12"/>
  <c r="CX123" i="12"/>
  <c r="CN123" i="12"/>
  <c r="CM123" i="12"/>
  <c r="CL123" i="12"/>
  <c r="CK123" i="12"/>
  <c r="CG123" i="12"/>
  <c r="CR123" i="12" s="1"/>
  <c r="DM123" i="12" s="1"/>
  <c r="BZ123" i="12"/>
  <c r="BY123" i="12"/>
  <c r="BX123" i="12"/>
  <c r="BW123" i="12"/>
  <c r="BR123" i="12"/>
  <c r="BK123" i="12"/>
  <c r="BJ123" i="12"/>
  <c r="BI123" i="12"/>
  <c r="DZ122" i="12"/>
  <c r="DT122" i="12"/>
  <c r="DN122" i="12"/>
  <c r="DL122" i="12"/>
  <c r="DA122" i="12"/>
  <c r="CZ122" i="12"/>
  <c r="CY122" i="12"/>
  <c r="CX122" i="12"/>
  <c r="CN122" i="12"/>
  <c r="CM122" i="12"/>
  <c r="CL122" i="12"/>
  <c r="CK122" i="12"/>
  <c r="CG122" i="12"/>
  <c r="CR122" i="12" s="1"/>
  <c r="DM122" i="12" s="1"/>
  <c r="BZ122" i="12"/>
  <c r="BY122" i="12"/>
  <c r="BX122" i="12"/>
  <c r="BW122" i="12"/>
  <c r="BR122" i="12"/>
  <c r="BK122" i="12"/>
  <c r="BJ122" i="12"/>
  <c r="BI122" i="12"/>
  <c r="DZ121" i="12"/>
  <c r="DT121" i="12"/>
  <c r="DN121" i="12"/>
  <c r="DL121" i="12"/>
  <c r="DA121" i="12"/>
  <c r="CZ121" i="12"/>
  <c r="CY121" i="12"/>
  <c r="CX121" i="12"/>
  <c r="CN121" i="12"/>
  <c r="CM121" i="12"/>
  <c r="CL121" i="12"/>
  <c r="CK121" i="12"/>
  <c r="CG121" i="12"/>
  <c r="BZ121" i="12"/>
  <c r="BY121" i="12"/>
  <c r="BX121" i="12"/>
  <c r="BW121" i="12"/>
  <c r="BR121" i="12"/>
  <c r="BK121" i="12"/>
  <c r="BJ121" i="12"/>
  <c r="BI121" i="12"/>
  <c r="DZ120" i="12"/>
  <c r="DT120" i="12"/>
  <c r="DN120" i="12"/>
  <c r="DL120" i="12"/>
  <c r="DA120" i="12"/>
  <c r="CZ120" i="12"/>
  <c r="CY120" i="12"/>
  <c r="CX120" i="12"/>
  <c r="CN120" i="12"/>
  <c r="CM120" i="12"/>
  <c r="CL120" i="12"/>
  <c r="CK120" i="12"/>
  <c r="CG120" i="12"/>
  <c r="CR120" i="12" s="1"/>
  <c r="DM120" i="12" s="1"/>
  <c r="BZ120" i="12"/>
  <c r="BY120" i="12"/>
  <c r="BX120" i="12"/>
  <c r="BW120" i="12"/>
  <c r="BR120" i="12"/>
  <c r="BK120" i="12"/>
  <c r="BJ120" i="12"/>
  <c r="BI120" i="12"/>
  <c r="DZ119" i="12"/>
  <c r="DT119" i="12"/>
  <c r="DN119" i="12"/>
  <c r="DL119" i="12"/>
  <c r="DA119" i="12"/>
  <c r="CZ119" i="12"/>
  <c r="CY119" i="12"/>
  <c r="CX119" i="12"/>
  <c r="CN119" i="12"/>
  <c r="CM119" i="12"/>
  <c r="CL119" i="12"/>
  <c r="CK119" i="12"/>
  <c r="CG119" i="12"/>
  <c r="CR119" i="12" s="1"/>
  <c r="DM119" i="12" s="1"/>
  <c r="BZ119" i="12"/>
  <c r="BY119" i="12"/>
  <c r="BX119" i="12"/>
  <c r="BW119" i="12"/>
  <c r="BR119" i="12"/>
  <c r="BK119" i="12"/>
  <c r="BJ119" i="12"/>
  <c r="BI119" i="12"/>
  <c r="DZ118" i="12"/>
  <c r="DT118" i="12"/>
  <c r="DN118" i="12"/>
  <c r="DL118" i="12"/>
  <c r="DA118" i="12"/>
  <c r="CZ118" i="12"/>
  <c r="CY118" i="12"/>
  <c r="CX118" i="12"/>
  <c r="CN118" i="12"/>
  <c r="CM118" i="12"/>
  <c r="CL118" i="12"/>
  <c r="CK118" i="12"/>
  <c r="CG118" i="12"/>
  <c r="CR118" i="12" s="1"/>
  <c r="DM118" i="12" s="1"/>
  <c r="BZ118" i="12"/>
  <c r="BY118" i="12"/>
  <c r="BX118" i="12"/>
  <c r="BW118" i="12"/>
  <c r="BR118" i="12"/>
  <c r="BK118" i="12"/>
  <c r="BJ118" i="12"/>
  <c r="BI118" i="12"/>
  <c r="DZ117" i="12"/>
  <c r="DT117" i="12"/>
  <c r="DN117" i="12"/>
  <c r="DL117" i="12"/>
  <c r="DA117" i="12"/>
  <c r="CZ117" i="12"/>
  <c r="CY117" i="12"/>
  <c r="CX117" i="12"/>
  <c r="CN117" i="12"/>
  <c r="CM117" i="12"/>
  <c r="CL117" i="12"/>
  <c r="CK117" i="12"/>
  <c r="CG117" i="12"/>
  <c r="BZ117" i="12"/>
  <c r="BY117" i="12"/>
  <c r="BX117" i="12"/>
  <c r="BW117" i="12"/>
  <c r="BR117" i="12"/>
  <c r="BK117" i="12"/>
  <c r="BJ117" i="12"/>
  <c r="BI117" i="12"/>
  <c r="DZ116" i="12"/>
  <c r="DT116" i="12"/>
  <c r="DN116" i="12"/>
  <c r="DL116" i="12"/>
  <c r="DA116" i="12"/>
  <c r="CZ116" i="12"/>
  <c r="CY116" i="12"/>
  <c r="CX116" i="12"/>
  <c r="CN116" i="12"/>
  <c r="CM116" i="12"/>
  <c r="CL116" i="12"/>
  <c r="CK116" i="12"/>
  <c r="CG116" i="12"/>
  <c r="CR116" i="12" s="1"/>
  <c r="DM116" i="12" s="1"/>
  <c r="BZ116" i="12"/>
  <c r="BY116" i="12"/>
  <c r="BX116" i="12"/>
  <c r="BW116" i="12"/>
  <c r="BR116" i="12"/>
  <c r="BK116" i="12"/>
  <c r="BJ116" i="12"/>
  <c r="BI116" i="12"/>
  <c r="DZ115" i="12"/>
  <c r="DT115" i="12"/>
  <c r="DN115" i="12"/>
  <c r="DL115" i="12"/>
  <c r="DA115" i="12"/>
  <c r="CZ115" i="12"/>
  <c r="CY115" i="12"/>
  <c r="CX115" i="12"/>
  <c r="CN115" i="12"/>
  <c r="CM115" i="12"/>
  <c r="CL115" i="12"/>
  <c r="CK115" i="12"/>
  <c r="CG115" i="12"/>
  <c r="CR115" i="12" s="1"/>
  <c r="DM115" i="12" s="1"/>
  <c r="BZ115" i="12"/>
  <c r="BY115" i="12"/>
  <c r="BX115" i="12"/>
  <c r="BW115" i="12"/>
  <c r="BR115" i="12"/>
  <c r="BK115" i="12"/>
  <c r="BJ115" i="12"/>
  <c r="BI115" i="12"/>
  <c r="DZ114" i="12"/>
  <c r="DT114" i="12"/>
  <c r="DN114" i="12"/>
  <c r="DL114" i="12"/>
  <c r="DA114" i="12"/>
  <c r="CZ114" i="12"/>
  <c r="CY114" i="12"/>
  <c r="CX114" i="12"/>
  <c r="CR114" i="12"/>
  <c r="DM114" i="12" s="1"/>
  <c r="CN114" i="12"/>
  <c r="CM114" i="12"/>
  <c r="CL114" i="12"/>
  <c r="CK114" i="12"/>
  <c r="CG114" i="12"/>
  <c r="BZ114" i="12"/>
  <c r="BY114" i="12"/>
  <c r="BX114" i="12"/>
  <c r="BW114" i="12"/>
  <c r="BR114" i="12"/>
  <c r="BK114" i="12"/>
  <c r="BJ114" i="12"/>
  <c r="BI114" i="12"/>
  <c r="DZ113" i="12"/>
  <c r="DT113" i="12"/>
  <c r="DN113" i="12"/>
  <c r="DL113" i="12"/>
  <c r="DA113" i="12"/>
  <c r="CZ113" i="12"/>
  <c r="CY113" i="12"/>
  <c r="CX113" i="12"/>
  <c r="CN113" i="12"/>
  <c r="CM113" i="12"/>
  <c r="CL113" i="12"/>
  <c r="CK113" i="12"/>
  <c r="CG113" i="12"/>
  <c r="BZ113" i="12"/>
  <c r="BY113" i="12"/>
  <c r="BX113" i="12"/>
  <c r="BW113" i="12"/>
  <c r="BR113" i="12"/>
  <c r="BK113" i="12"/>
  <c r="BJ113" i="12"/>
  <c r="BI113" i="12"/>
  <c r="DZ112" i="12"/>
  <c r="DT112" i="12"/>
  <c r="DN112" i="12"/>
  <c r="DL112" i="12"/>
  <c r="DA112" i="12"/>
  <c r="CZ112" i="12"/>
  <c r="CY112" i="12"/>
  <c r="CX112" i="12"/>
  <c r="CN112" i="12"/>
  <c r="CM112" i="12"/>
  <c r="CL112" i="12"/>
  <c r="CK112" i="12"/>
  <c r="CG112" i="12"/>
  <c r="CR112" i="12" s="1"/>
  <c r="DM112" i="12" s="1"/>
  <c r="BZ112" i="12"/>
  <c r="BY112" i="12"/>
  <c r="BX112" i="12"/>
  <c r="BW112" i="12"/>
  <c r="BR112" i="12"/>
  <c r="BK112" i="12"/>
  <c r="BJ112" i="12"/>
  <c r="BI112" i="12"/>
  <c r="DZ111" i="12"/>
  <c r="DT111" i="12"/>
  <c r="DN111" i="12"/>
  <c r="DL111" i="12"/>
  <c r="DA111" i="12"/>
  <c r="CZ111" i="12"/>
  <c r="CY111" i="12"/>
  <c r="CX111" i="12"/>
  <c r="CN111" i="12"/>
  <c r="CM111" i="12"/>
  <c r="CL111" i="12"/>
  <c r="CK111" i="12"/>
  <c r="CG111" i="12"/>
  <c r="BZ111" i="12"/>
  <c r="BY111" i="12"/>
  <c r="BX111" i="12"/>
  <c r="BW111" i="12"/>
  <c r="BR111" i="12"/>
  <c r="BK111" i="12"/>
  <c r="BJ111" i="12"/>
  <c r="BI111" i="12"/>
  <c r="DZ110" i="12"/>
  <c r="DT110" i="12"/>
  <c r="DN110" i="12"/>
  <c r="DL110" i="12"/>
  <c r="DA110" i="12"/>
  <c r="CZ110" i="12"/>
  <c r="CY110" i="12"/>
  <c r="CX110" i="12"/>
  <c r="CN110" i="12"/>
  <c r="CM110" i="12"/>
  <c r="CL110" i="12"/>
  <c r="CK110" i="12"/>
  <c r="CG110" i="12"/>
  <c r="BZ110" i="12"/>
  <c r="BY110" i="12"/>
  <c r="BX110" i="12"/>
  <c r="BW110" i="12"/>
  <c r="BR110" i="12"/>
  <c r="BK110" i="12"/>
  <c r="BJ110" i="12"/>
  <c r="BI110" i="12"/>
  <c r="DZ109" i="12"/>
  <c r="DT109" i="12"/>
  <c r="DN109" i="12"/>
  <c r="DL109" i="12"/>
  <c r="DA109" i="12"/>
  <c r="CZ109" i="12"/>
  <c r="CY109" i="12"/>
  <c r="CX109" i="12"/>
  <c r="CN109" i="12"/>
  <c r="CM109" i="12"/>
  <c r="CL109" i="12"/>
  <c r="CK109" i="12"/>
  <c r="CG109" i="12"/>
  <c r="CR109" i="12" s="1"/>
  <c r="DM109" i="12" s="1"/>
  <c r="BZ109" i="12"/>
  <c r="BY109" i="12"/>
  <c r="BX109" i="12"/>
  <c r="BW109" i="12"/>
  <c r="BR109" i="12"/>
  <c r="BK109" i="12"/>
  <c r="BJ109" i="12"/>
  <c r="BI109" i="12"/>
  <c r="DZ108" i="12"/>
  <c r="DT108" i="12"/>
  <c r="DN108" i="12"/>
  <c r="DL108" i="12"/>
  <c r="DA108" i="12"/>
  <c r="CZ108" i="12"/>
  <c r="CY108" i="12"/>
  <c r="CX108" i="12"/>
  <c r="CN108" i="12"/>
  <c r="CM108" i="12"/>
  <c r="CL108" i="12"/>
  <c r="CK108" i="12"/>
  <c r="CG108" i="12"/>
  <c r="CR108" i="12" s="1"/>
  <c r="DM108" i="12" s="1"/>
  <c r="BZ108" i="12"/>
  <c r="BY108" i="12"/>
  <c r="BX108" i="12"/>
  <c r="BW108" i="12"/>
  <c r="BR108" i="12"/>
  <c r="BK108" i="12"/>
  <c r="BJ108" i="12"/>
  <c r="BI108" i="12"/>
  <c r="DZ107" i="12"/>
  <c r="DT107" i="12"/>
  <c r="DN107" i="12"/>
  <c r="DL107" i="12"/>
  <c r="DA107" i="12"/>
  <c r="CZ107" i="12"/>
  <c r="CY107" i="12"/>
  <c r="CX107" i="12"/>
  <c r="CR107" i="12"/>
  <c r="DM107" i="12" s="1"/>
  <c r="CN107" i="12"/>
  <c r="CM107" i="12"/>
  <c r="CL107" i="12"/>
  <c r="CK107" i="12"/>
  <c r="CG107" i="12"/>
  <c r="BZ107" i="12"/>
  <c r="BY107" i="12"/>
  <c r="BX107" i="12"/>
  <c r="BW107" i="12"/>
  <c r="BR107" i="12"/>
  <c r="BK107" i="12"/>
  <c r="BJ107" i="12"/>
  <c r="BI107" i="12"/>
  <c r="DZ106" i="12"/>
  <c r="DT106" i="12"/>
  <c r="DN106" i="12"/>
  <c r="DL106" i="12"/>
  <c r="DA106" i="12"/>
  <c r="CZ106" i="12"/>
  <c r="CY106" i="12"/>
  <c r="CX106" i="12"/>
  <c r="CN106" i="12"/>
  <c r="CM106" i="12"/>
  <c r="CL106" i="12"/>
  <c r="CK106" i="12"/>
  <c r="CG106" i="12"/>
  <c r="BZ106" i="12"/>
  <c r="BY106" i="12"/>
  <c r="BX106" i="12"/>
  <c r="BW106" i="12"/>
  <c r="BR106" i="12"/>
  <c r="BK106" i="12"/>
  <c r="BJ106" i="12"/>
  <c r="BI106" i="12"/>
  <c r="DZ105" i="12"/>
  <c r="DT105" i="12"/>
  <c r="DN105" i="12"/>
  <c r="DL105" i="12"/>
  <c r="DA105" i="12"/>
  <c r="CZ105" i="12"/>
  <c r="CY105" i="12"/>
  <c r="CX105" i="12"/>
  <c r="CN105" i="12"/>
  <c r="CM105" i="12"/>
  <c r="CL105" i="12"/>
  <c r="CK105" i="12"/>
  <c r="CG105" i="12"/>
  <c r="CR105" i="12" s="1"/>
  <c r="DM105" i="12" s="1"/>
  <c r="BZ105" i="12"/>
  <c r="BY105" i="12"/>
  <c r="BX105" i="12"/>
  <c r="BW105" i="12"/>
  <c r="BR105" i="12"/>
  <c r="BK105" i="12"/>
  <c r="BJ105" i="12"/>
  <c r="BI105" i="12"/>
  <c r="DZ104" i="12"/>
  <c r="DT104" i="12"/>
  <c r="DN104" i="12"/>
  <c r="DL104" i="12"/>
  <c r="DA104" i="12"/>
  <c r="CZ104" i="12"/>
  <c r="CY104" i="12"/>
  <c r="CX104" i="12"/>
  <c r="CN104" i="12"/>
  <c r="CM104" i="12"/>
  <c r="CL104" i="12"/>
  <c r="CK104" i="12"/>
  <c r="CG104" i="12"/>
  <c r="BZ104" i="12"/>
  <c r="BY104" i="12"/>
  <c r="BX104" i="12"/>
  <c r="BW104" i="12"/>
  <c r="BR104" i="12"/>
  <c r="BK104" i="12"/>
  <c r="BJ104" i="12"/>
  <c r="BI104" i="12"/>
  <c r="DZ103" i="12"/>
  <c r="DT103" i="12"/>
  <c r="DN103" i="12"/>
  <c r="DL103" i="12"/>
  <c r="DA103" i="12"/>
  <c r="CZ103" i="12"/>
  <c r="CY103" i="12"/>
  <c r="CX103" i="12"/>
  <c r="CN103" i="12"/>
  <c r="CM103" i="12"/>
  <c r="CL103" i="12"/>
  <c r="CK103" i="12"/>
  <c r="CG103" i="12"/>
  <c r="CR103" i="12" s="1"/>
  <c r="DM103" i="12" s="1"/>
  <c r="BZ103" i="12"/>
  <c r="BY103" i="12"/>
  <c r="BX103" i="12"/>
  <c r="BW103" i="12"/>
  <c r="BR103" i="12"/>
  <c r="BK103" i="12"/>
  <c r="BJ103" i="12"/>
  <c r="BI103" i="12"/>
  <c r="DZ102" i="12"/>
  <c r="DT102" i="12"/>
  <c r="DN102" i="12"/>
  <c r="DL102" i="12"/>
  <c r="DA102" i="12"/>
  <c r="CZ102" i="12"/>
  <c r="CY102" i="12"/>
  <c r="CX102" i="12"/>
  <c r="CN102" i="12"/>
  <c r="CM102" i="12"/>
  <c r="CL102" i="12"/>
  <c r="CK102" i="12"/>
  <c r="CG102" i="12"/>
  <c r="CR102" i="12" s="1"/>
  <c r="DM102" i="12" s="1"/>
  <c r="BZ102" i="12"/>
  <c r="BY102" i="12"/>
  <c r="BX102" i="12"/>
  <c r="BW102" i="12"/>
  <c r="BR102" i="12"/>
  <c r="BK102" i="12"/>
  <c r="BJ102" i="12"/>
  <c r="BI102" i="12"/>
  <c r="DZ101" i="12"/>
  <c r="DT101" i="12"/>
  <c r="DN101" i="12"/>
  <c r="DL101" i="12"/>
  <c r="DA101" i="12"/>
  <c r="CZ101" i="12"/>
  <c r="CY101" i="12"/>
  <c r="CX101" i="12"/>
  <c r="CN101" i="12"/>
  <c r="CM101" i="12"/>
  <c r="CL101" i="12"/>
  <c r="CK101" i="12"/>
  <c r="CG101" i="12"/>
  <c r="BZ101" i="12"/>
  <c r="BY101" i="12"/>
  <c r="BX101" i="12"/>
  <c r="BW101" i="12"/>
  <c r="BR101" i="12"/>
  <c r="BK101" i="12"/>
  <c r="BJ101" i="12"/>
  <c r="BI101" i="12"/>
  <c r="DZ100" i="12"/>
  <c r="DT100" i="12"/>
  <c r="DN100" i="12"/>
  <c r="DL100" i="12"/>
  <c r="DA100" i="12"/>
  <c r="CZ100" i="12"/>
  <c r="CY100" i="12"/>
  <c r="CX100" i="12"/>
  <c r="CN100" i="12"/>
  <c r="CM100" i="12"/>
  <c r="CL100" i="12"/>
  <c r="CK100" i="12"/>
  <c r="CG100" i="12"/>
  <c r="CR100" i="12" s="1"/>
  <c r="DM100" i="12" s="1"/>
  <c r="BZ100" i="12"/>
  <c r="BY100" i="12"/>
  <c r="BX100" i="12"/>
  <c r="BW100" i="12"/>
  <c r="BR100" i="12"/>
  <c r="BK100" i="12"/>
  <c r="BJ100" i="12"/>
  <c r="BI100" i="12"/>
  <c r="DZ99" i="12"/>
  <c r="DT99" i="12"/>
  <c r="DN99" i="12"/>
  <c r="DL99" i="12"/>
  <c r="DA99" i="12"/>
  <c r="CZ99" i="12"/>
  <c r="CY99" i="12"/>
  <c r="CX99" i="12"/>
  <c r="CN99" i="12"/>
  <c r="CM99" i="12"/>
  <c r="CL99" i="12"/>
  <c r="CK99" i="12"/>
  <c r="CG99" i="12"/>
  <c r="CR99" i="12" s="1"/>
  <c r="DM99" i="12" s="1"/>
  <c r="BZ99" i="12"/>
  <c r="BY99" i="12"/>
  <c r="BX99" i="12"/>
  <c r="BW99" i="12"/>
  <c r="BR99" i="12"/>
  <c r="BK99" i="12"/>
  <c r="BJ99" i="12"/>
  <c r="BI99" i="12"/>
  <c r="DZ98" i="12"/>
  <c r="DT98" i="12"/>
  <c r="DN98" i="12"/>
  <c r="DL98" i="12"/>
  <c r="DA98" i="12"/>
  <c r="CZ98" i="12"/>
  <c r="CY98" i="12"/>
  <c r="CX98" i="12"/>
  <c r="CN98" i="12"/>
  <c r="CM98" i="12"/>
  <c r="CL98" i="12"/>
  <c r="CK98" i="12"/>
  <c r="CG98" i="12"/>
  <c r="CR98" i="12" s="1"/>
  <c r="DM98" i="12" s="1"/>
  <c r="BZ98" i="12"/>
  <c r="BY98" i="12"/>
  <c r="BX98" i="12"/>
  <c r="BW98" i="12"/>
  <c r="BR98" i="12"/>
  <c r="BK98" i="12"/>
  <c r="BJ98" i="12"/>
  <c r="BI98" i="12"/>
  <c r="DZ97" i="12"/>
  <c r="DT97" i="12"/>
  <c r="DN97" i="12"/>
  <c r="DL97" i="12"/>
  <c r="DA97" i="12"/>
  <c r="CZ97" i="12"/>
  <c r="CY97" i="12"/>
  <c r="CX97" i="12"/>
  <c r="CN97" i="12"/>
  <c r="CM97" i="12"/>
  <c r="CL97" i="12"/>
  <c r="CK97" i="12"/>
  <c r="CG97" i="12"/>
  <c r="CR97" i="12" s="1"/>
  <c r="DM97" i="12" s="1"/>
  <c r="BZ97" i="12"/>
  <c r="BY97" i="12"/>
  <c r="BX97" i="12"/>
  <c r="BW97" i="12"/>
  <c r="BR97" i="12"/>
  <c r="BK97" i="12"/>
  <c r="BJ97" i="12"/>
  <c r="BI97" i="12"/>
  <c r="DZ96" i="12"/>
  <c r="DT96" i="12"/>
  <c r="DN96" i="12"/>
  <c r="DL96" i="12"/>
  <c r="DA96" i="12"/>
  <c r="CZ96" i="12"/>
  <c r="CY96" i="12"/>
  <c r="CX96" i="12"/>
  <c r="CN96" i="12"/>
  <c r="CM96" i="12"/>
  <c r="CL96" i="12"/>
  <c r="CK96" i="12"/>
  <c r="CG96" i="12"/>
  <c r="BZ96" i="12"/>
  <c r="BY96" i="12"/>
  <c r="BX96" i="12"/>
  <c r="BW96" i="12"/>
  <c r="BR96" i="12"/>
  <c r="BK96" i="12"/>
  <c r="BJ96" i="12"/>
  <c r="BI96" i="12"/>
  <c r="DZ95" i="12"/>
  <c r="DT95" i="12"/>
  <c r="DN95" i="12"/>
  <c r="DL95" i="12"/>
  <c r="DA95" i="12"/>
  <c r="CZ95" i="12"/>
  <c r="CY95" i="12"/>
  <c r="CX95" i="12"/>
  <c r="CN95" i="12"/>
  <c r="CM95" i="12"/>
  <c r="CL95" i="12"/>
  <c r="CK95" i="12"/>
  <c r="CG95" i="12"/>
  <c r="BZ95" i="12"/>
  <c r="BY95" i="12"/>
  <c r="BX95" i="12"/>
  <c r="BW95" i="12"/>
  <c r="BR95" i="12"/>
  <c r="BK95" i="12"/>
  <c r="BJ95" i="12"/>
  <c r="BI95" i="12"/>
  <c r="DZ94" i="12"/>
  <c r="DT94" i="12"/>
  <c r="DN94" i="12"/>
  <c r="DL94" i="12"/>
  <c r="DA94" i="12"/>
  <c r="CZ94" i="12"/>
  <c r="CY94" i="12"/>
  <c r="CX94" i="12"/>
  <c r="CN94" i="12"/>
  <c r="CM94" i="12"/>
  <c r="CL94" i="12"/>
  <c r="CK94" i="12"/>
  <c r="CG94" i="12"/>
  <c r="CR94" i="12" s="1"/>
  <c r="DM94" i="12" s="1"/>
  <c r="BZ94" i="12"/>
  <c r="BY94" i="12"/>
  <c r="BX94" i="12"/>
  <c r="BW94" i="12"/>
  <c r="BR94" i="12"/>
  <c r="BK94" i="12"/>
  <c r="BJ94" i="12"/>
  <c r="BI94" i="12"/>
  <c r="DZ93" i="12"/>
  <c r="DT93" i="12"/>
  <c r="DN93" i="12"/>
  <c r="DL93" i="12"/>
  <c r="DA93" i="12"/>
  <c r="CZ93" i="12"/>
  <c r="CY93" i="12"/>
  <c r="CX93" i="12"/>
  <c r="CN93" i="12"/>
  <c r="CM93" i="12"/>
  <c r="CL93" i="12"/>
  <c r="CK93" i="12"/>
  <c r="CG93" i="12"/>
  <c r="CR93" i="12" s="1"/>
  <c r="DM93" i="12" s="1"/>
  <c r="BZ93" i="12"/>
  <c r="BY93" i="12"/>
  <c r="BX93" i="12"/>
  <c r="BW93" i="12"/>
  <c r="BR93" i="12"/>
  <c r="BK93" i="12"/>
  <c r="BJ93" i="12"/>
  <c r="BI93" i="12"/>
  <c r="DZ92" i="12"/>
  <c r="DT92" i="12"/>
  <c r="DN92" i="12"/>
  <c r="DL92" i="12"/>
  <c r="DA92" i="12"/>
  <c r="CZ92" i="12"/>
  <c r="CY92" i="12"/>
  <c r="CX92" i="12"/>
  <c r="CR92" i="12"/>
  <c r="DM92" i="12" s="1"/>
  <c r="CN92" i="12"/>
  <c r="CM92" i="12"/>
  <c r="CL92" i="12"/>
  <c r="CK92" i="12"/>
  <c r="CG92" i="12"/>
  <c r="BZ92" i="12"/>
  <c r="BY92" i="12"/>
  <c r="BX92" i="12"/>
  <c r="BW92" i="12"/>
  <c r="BR92" i="12"/>
  <c r="BK92" i="12"/>
  <c r="BJ92" i="12"/>
  <c r="BI92" i="12"/>
  <c r="DZ91" i="12"/>
  <c r="DT91" i="12"/>
  <c r="DN91" i="12"/>
  <c r="DL91" i="12"/>
  <c r="DA91" i="12"/>
  <c r="CZ91" i="12"/>
  <c r="CY91" i="12"/>
  <c r="CX91" i="12"/>
  <c r="CN91" i="12"/>
  <c r="CM91" i="12"/>
  <c r="CL91" i="12"/>
  <c r="CK91" i="12"/>
  <c r="CG91" i="12"/>
  <c r="CR91" i="12" s="1"/>
  <c r="DM91" i="12" s="1"/>
  <c r="BZ91" i="12"/>
  <c r="BY91" i="12"/>
  <c r="BX91" i="12"/>
  <c r="BW91" i="12"/>
  <c r="BR91" i="12"/>
  <c r="BK91" i="12"/>
  <c r="BJ91" i="12"/>
  <c r="BI91" i="12"/>
  <c r="DZ90" i="12"/>
  <c r="DT90" i="12"/>
  <c r="DN90" i="12"/>
  <c r="DL90" i="12"/>
  <c r="DA90" i="12"/>
  <c r="CZ90" i="12"/>
  <c r="CY90" i="12"/>
  <c r="CX90" i="12"/>
  <c r="CN90" i="12"/>
  <c r="CM90" i="12"/>
  <c r="CL90" i="12"/>
  <c r="CK90" i="12"/>
  <c r="CG90" i="12"/>
  <c r="BZ90" i="12"/>
  <c r="BY90" i="12"/>
  <c r="BX90" i="12"/>
  <c r="BW90" i="12"/>
  <c r="BR90" i="12"/>
  <c r="BK90" i="12"/>
  <c r="BJ90" i="12"/>
  <c r="BI90" i="12"/>
  <c r="DZ89" i="12"/>
  <c r="DT89" i="12"/>
  <c r="DN89" i="12"/>
  <c r="DL89" i="12"/>
  <c r="DA89" i="12"/>
  <c r="CZ89" i="12"/>
  <c r="CY89" i="12"/>
  <c r="CX89" i="12"/>
  <c r="CR89" i="12"/>
  <c r="DM89" i="12" s="1"/>
  <c r="CN89" i="12"/>
  <c r="CM89" i="12"/>
  <c r="CL89" i="12"/>
  <c r="CK89" i="12"/>
  <c r="CG89" i="12"/>
  <c r="BZ89" i="12"/>
  <c r="BY89" i="12"/>
  <c r="BX89" i="12"/>
  <c r="BW89" i="12"/>
  <c r="BR89" i="12"/>
  <c r="BK89" i="12"/>
  <c r="BJ89" i="12"/>
  <c r="BI89" i="12"/>
  <c r="DZ88" i="12"/>
  <c r="DT88" i="12"/>
  <c r="DN88" i="12"/>
  <c r="DL88" i="12"/>
  <c r="DA88" i="12"/>
  <c r="CZ88" i="12"/>
  <c r="CY88" i="12"/>
  <c r="CX88" i="12"/>
  <c r="CN88" i="12"/>
  <c r="CM88" i="12"/>
  <c r="CL88" i="12"/>
  <c r="CK88" i="12"/>
  <c r="CG88" i="12"/>
  <c r="CR88" i="12" s="1"/>
  <c r="DM88" i="12" s="1"/>
  <c r="BZ88" i="12"/>
  <c r="BY88" i="12"/>
  <c r="BX88" i="12"/>
  <c r="BW88" i="12"/>
  <c r="BR88" i="12"/>
  <c r="BK88" i="12"/>
  <c r="BJ88" i="12"/>
  <c r="BI88" i="12"/>
  <c r="DZ87" i="12"/>
  <c r="DT87" i="12"/>
  <c r="DN87" i="12"/>
  <c r="DL87" i="12"/>
  <c r="DA87" i="12"/>
  <c r="CZ87" i="12"/>
  <c r="CY87" i="12"/>
  <c r="CX87" i="12"/>
  <c r="CN87" i="12"/>
  <c r="CM87" i="12"/>
  <c r="CL87" i="12"/>
  <c r="CK87" i="12"/>
  <c r="CG87" i="12"/>
  <c r="BZ87" i="12"/>
  <c r="BY87" i="12"/>
  <c r="BX87" i="12"/>
  <c r="BW87" i="12"/>
  <c r="BR87" i="12"/>
  <c r="BK87" i="12"/>
  <c r="BJ87" i="12"/>
  <c r="BI87" i="12"/>
  <c r="DZ86" i="12"/>
  <c r="DT86" i="12"/>
  <c r="DN86" i="12"/>
  <c r="DL86" i="12"/>
  <c r="DA86" i="12"/>
  <c r="CZ86" i="12"/>
  <c r="CY86" i="12"/>
  <c r="CX86" i="12"/>
  <c r="CR86" i="12"/>
  <c r="DM86" i="12" s="1"/>
  <c r="CN86" i="12"/>
  <c r="CM86" i="12"/>
  <c r="CL86" i="12"/>
  <c r="CK86" i="12"/>
  <c r="CG86" i="12"/>
  <c r="BZ86" i="12"/>
  <c r="BY86" i="12"/>
  <c r="BX86" i="12"/>
  <c r="BW86" i="12"/>
  <c r="BR86" i="12"/>
  <c r="BK86" i="12"/>
  <c r="BJ86" i="12"/>
  <c r="BI86" i="12"/>
  <c r="DZ85" i="12"/>
  <c r="DT85" i="12"/>
  <c r="DN85" i="12"/>
  <c r="DL85" i="12"/>
  <c r="DA85" i="12"/>
  <c r="CZ85" i="12"/>
  <c r="CY85" i="12"/>
  <c r="CX85" i="12"/>
  <c r="CR85" i="12"/>
  <c r="DM85" i="12" s="1"/>
  <c r="CN85" i="12"/>
  <c r="CM85" i="12"/>
  <c r="CL85" i="12"/>
  <c r="CK85" i="12"/>
  <c r="CG85" i="12"/>
  <c r="BZ85" i="12"/>
  <c r="BY85" i="12"/>
  <c r="BX85" i="12"/>
  <c r="BW85" i="12"/>
  <c r="BR85" i="12"/>
  <c r="BK85" i="12"/>
  <c r="BJ85" i="12"/>
  <c r="BI85" i="12"/>
  <c r="DZ84" i="12"/>
  <c r="DT84" i="12"/>
  <c r="DN84" i="12"/>
  <c r="DL84" i="12"/>
  <c r="DA84" i="12"/>
  <c r="CZ84" i="12"/>
  <c r="CY84" i="12"/>
  <c r="CX84" i="12"/>
  <c r="CN84" i="12"/>
  <c r="CM84" i="12"/>
  <c r="CL84" i="12"/>
  <c r="CK84" i="12"/>
  <c r="CG84" i="12"/>
  <c r="CR84" i="12" s="1"/>
  <c r="DM84" i="12" s="1"/>
  <c r="BZ84" i="12"/>
  <c r="BY84" i="12"/>
  <c r="BX84" i="12"/>
  <c r="BW84" i="12"/>
  <c r="BR84" i="12"/>
  <c r="BK84" i="12"/>
  <c r="BJ84" i="12"/>
  <c r="BI84" i="12"/>
  <c r="DZ83" i="12"/>
  <c r="DT83" i="12"/>
  <c r="DN83" i="12"/>
  <c r="DL83" i="12"/>
  <c r="DA83" i="12"/>
  <c r="CZ83" i="12"/>
  <c r="CY83" i="12"/>
  <c r="CX83" i="12"/>
  <c r="CN83" i="12"/>
  <c r="CM83" i="12"/>
  <c r="CL83" i="12"/>
  <c r="CK83" i="12"/>
  <c r="CG83" i="12"/>
  <c r="BZ83" i="12"/>
  <c r="BY83" i="12"/>
  <c r="BX83" i="12"/>
  <c r="BW83" i="12"/>
  <c r="BR83" i="12"/>
  <c r="BK83" i="12"/>
  <c r="BJ83" i="12"/>
  <c r="BI83" i="12"/>
  <c r="DZ82" i="12"/>
  <c r="DT82" i="12"/>
  <c r="DN82" i="12"/>
  <c r="DL82" i="12"/>
  <c r="DA82" i="12"/>
  <c r="CZ82" i="12"/>
  <c r="CY82" i="12"/>
  <c r="CX82" i="12"/>
  <c r="CR82" i="12"/>
  <c r="DM82" i="12" s="1"/>
  <c r="CN82" i="12"/>
  <c r="CM82" i="12"/>
  <c r="CL82" i="12"/>
  <c r="CK82" i="12"/>
  <c r="CG82" i="12"/>
  <c r="BZ82" i="12"/>
  <c r="BY82" i="12"/>
  <c r="BX82" i="12"/>
  <c r="BW82" i="12"/>
  <c r="BR82" i="12"/>
  <c r="BK82" i="12"/>
  <c r="BJ82" i="12"/>
  <c r="BI82" i="12"/>
  <c r="DZ81" i="12"/>
  <c r="DT81" i="12"/>
  <c r="DN81" i="12"/>
  <c r="DL81" i="12"/>
  <c r="DA81" i="12"/>
  <c r="CZ81" i="12"/>
  <c r="CY81" i="12"/>
  <c r="CX81" i="12"/>
  <c r="CN81" i="12"/>
  <c r="CM81" i="12"/>
  <c r="CL81" i="12"/>
  <c r="CK81" i="12"/>
  <c r="CG81" i="12"/>
  <c r="CR81" i="12" s="1"/>
  <c r="DM81" i="12" s="1"/>
  <c r="BZ81" i="12"/>
  <c r="BY81" i="12"/>
  <c r="BX81" i="12"/>
  <c r="BW81" i="12"/>
  <c r="BR81" i="12"/>
  <c r="BK81" i="12"/>
  <c r="BJ81" i="12"/>
  <c r="BI81" i="12"/>
  <c r="DZ80" i="12"/>
  <c r="DT80" i="12"/>
  <c r="DN80" i="12"/>
  <c r="DL80" i="12"/>
  <c r="DA80" i="12"/>
  <c r="CZ80" i="12"/>
  <c r="CY80" i="12"/>
  <c r="CX80" i="12"/>
  <c r="CN80" i="12"/>
  <c r="CM80" i="12"/>
  <c r="CL80" i="12"/>
  <c r="CK80" i="12"/>
  <c r="CG80" i="12"/>
  <c r="CR80" i="12" s="1"/>
  <c r="DM80" i="12" s="1"/>
  <c r="BZ80" i="12"/>
  <c r="BY80" i="12"/>
  <c r="BX80" i="12"/>
  <c r="BW80" i="12"/>
  <c r="BR80" i="12"/>
  <c r="BK80" i="12"/>
  <c r="BJ80" i="12"/>
  <c r="BI80" i="12"/>
  <c r="DZ79" i="12"/>
  <c r="DT79" i="12"/>
  <c r="DN79" i="12"/>
  <c r="DL79" i="12"/>
  <c r="DA79" i="12"/>
  <c r="CZ79" i="12"/>
  <c r="CY79" i="12"/>
  <c r="CX79" i="12"/>
  <c r="CN79" i="12"/>
  <c r="CM79" i="12"/>
  <c r="CL79" i="12"/>
  <c r="CK79" i="12"/>
  <c r="CG79" i="12"/>
  <c r="BZ79" i="12"/>
  <c r="BY79" i="12"/>
  <c r="BX79" i="12"/>
  <c r="BW79" i="12"/>
  <c r="BR79" i="12"/>
  <c r="BK79" i="12"/>
  <c r="BJ79" i="12"/>
  <c r="BI79" i="12"/>
  <c r="DZ78" i="12"/>
  <c r="DT78" i="12"/>
  <c r="DN78" i="12"/>
  <c r="DL78" i="12"/>
  <c r="DA78" i="12"/>
  <c r="CZ78" i="12"/>
  <c r="CY78" i="12"/>
  <c r="CX78" i="12"/>
  <c r="CN78" i="12"/>
  <c r="CM78" i="12"/>
  <c r="CL78" i="12"/>
  <c r="CK78" i="12"/>
  <c r="CG78" i="12"/>
  <c r="BZ78" i="12"/>
  <c r="BY78" i="12"/>
  <c r="BX78" i="12"/>
  <c r="BW78" i="12"/>
  <c r="BR78" i="12"/>
  <c r="BK78" i="12"/>
  <c r="BJ78" i="12"/>
  <c r="BI78" i="12"/>
  <c r="DZ77" i="12"/>
  <c r="DT77" i="12"/>
  <c r="DN77" i="12"/>
  <c r="DL77" i="12"/>
  <c r="DA77" i="12"/>
  <c r="CZ77" i="12"/>
  <c r="CY77" i="12"/>
  <c r="CX77" i="12"/>
  <c r="CN77" i="12"/>
  <c r="CM77" i="12"/>
  <c r="CL77" i="12"/>
  <c r="CK77" i="12"/>
  <c r="CG77" i="12"/>
  <c r="CR77" i="12" s="1"/>
  <c r="DM77" i="12" s="1"/>
  <c r="BZ77" i="12"/>
  <c r="BY77" i="12"/>
  <c r="BX77" i="12"/>
  <c r="BW77" i="12"/>
  <c r="BR77" i="12"/>
  <c r="BK77" i="12"/>
  <c r="BJ77" i="12"/>
  <c r="BI77" i="12"/>
  <c r="DZ76" i="12"/>
  <c r="DT76" i="12"/>
  <c r="DN76" i="12"/>
  <c r="DL76" i="12"/>
  <c r="DA76" i="12"/>
  <c r="CZ76" i="12"/>
  <c r="CY76" i="12"/>
  <c r="CX76" i="12"/>
  <c r="CR76" i="12"/>
  <c r="DM76" i="12" s="1"/>
  <c r="CN76" i="12"/>
  <c r="CM76" i="12"/>
  <c r="CL76" i="12"/>
  <c r="CK76" i="12"/>
  <c r="CG76" i="12"/>
  <c r="BZ76" i="12"/>
  <c r="BY76" i="12"/>
  <c r="BX76" i="12"/>
  <c r="BW76" i="12"/>
  <c r="BR76" i="12"/>
  <c r="BK76" i="12"/>
  <c r="BJ76" i="12"/>
  <c r="BI76" i="12"/>
  <c r="DZ75" i="12"/>
  <c r="DT75" i="12"/>
  <c r="DN75" i="12"/>
  <c r="DL75" i="12"/>
  <c r="DA75" i="12"/>
  <c r="CZ75" i="12"/>
  <c r="CY75" i="12"/>
  <c r="CX75" i="12"/>
  <c r="CR75" i="12"/>
  <c r="DM75" i="12" s="1"/>
  <c r="CN75" i="12"/>
  <c r="CM75" i="12"/>
  <c r="CL75" i="12"/>
  <c r="CK75" i="12"/>
  <c r="CG75" i="12"/>
  <c r="BZ75" i="12"/>
  <c r="BY75" i="12"/>
  <c r="BX75" i="12"/>
  <c r="BW75" i="12"/>
  <c r="BR75" i="12"/>
  <c r="BK75" i="12"/>
  <c r="BJ75" i="12"/>
  <c r="BI75" i="12"/>
  <c r="DZ74" i="12"/>
  <c r="DT74" i="12"/>
  <c r="DN74" i="12"/>
  <c r="DL74" i="12"/>
  <c r="DA74" i="12"/>
  <c r="CZ74" i="12"/>
  <c r="CY74" i="12"/>
  <c r="CX74" i="12"/>
  <c r="CN74" i="12"/>
  <c r="CM74" i="12"/>
  <c r="CL74" i="12"/>
  <c r="CK74" i="12"/>
  <c r="CG74" i="12"/>
  <c r="BZ74" i="12"/>
  <c r="BY74" i="12"/>
  <c r="BX74" i="12"/>
  <c r="BW74" i="12"/>
  <c r="BR74" i="12"/>
  <c r="BK74" i="12"/>
  <c r="BJ74" i="12"/>
  <c r="BI74" i="12"/>
  <c r="DZ73" i="12"/>
  <c r="DT73" i="12"/>
  <c r="DN73" i="12"/>
  <c r="DL73" i="12"/>
  <c r="DA73" i="12"/>
  <c r="CZ73" i="12"/>
  <c r="CY73" i="12"/>
  <c r="CX73" i="12"/>
  <c r="CN73" i="12"/>
  <c r="CM73" i="12"/>
  <c r="CL73" i="12"/>
  <c r="CK73" i="12"/>
  <c r="CG73" i="12"/>
  <c r="CR73" i="12" s="1"/>
  <c r="DM73" i="12" s="1"/>
  <c r="BZ73" i="12"/>
  <c r="BY73" i="12"/>
  <c r="BX73" i="12"/>
  <c r="BW73" i="12"/>
  <c r="BR73" i="12"/>
  <c r="BK73" i="12"/>
  <c r="BJ73" i="12"/>
  <c r="BI73" i="12"/>
  <c r="DZ72" i="12"/>
  <c r="DT72" i="12"/>
  <c r="DN72" i="12"/>
  <c r="DL72" i="12"/>
  <c r="DA72" i="12"/>
  <c r="CZ72" i="12"/>
  <c r="CY72" i="12"/>
  <c r="CX72" i="12"/>
  <c r="CN72" i="12"/>
  <c r="CM72" i="12"/>
  <c r="CL72" i="12"/>
  <c r="CK72" i="12"/>
  <c r="CG72" i="12"/>
  <c r="BZ72" i="12"/>
  <c r="BY72" i="12"/>
  <c r="BX72" i="12"/>
  <c r="BW72" i="12"/>
  <c r="BR72" i="12"/>
  <c r="BK72" i="12"/>
  <c r="BJ72" i="12"/>
  <c r="BI72" i="12"/>
  <c r="DZ71" i="12"/>
  <c r="DT71" i="12"/>
  <c r="DN71" i="12"/>
  <c r="DL71" i="12"/>
  <c r="DA71" i="12"/>
  <c r="CZ71" i="12"/>
  <c r="CY71" i="12"/>
  <c r="CX71" i="12"/>
  <c r="CN71" i="12"/>
  <c r="CM71" i="12"/>
  <c r="CL71" i="12"/>
  <c r="CK71" i="12"/>
  <c r="CG71" i="12"/>
  <c r="BZ71" i="12"/>
  <c r="BY71" i="12"/>
  <c r="BX71" i="12"/>
  <c r="BW71" i="12"/>
  <c r="BR71" i="12"/>
  <c r="BK71" i="12"/>
  <c r="BJ71" i="12"/>
  <c r="BI71" i="12"/>
  <c r="DZ70" i="12"/>
  <c r="DT70" i="12"/>
  <c r="DN70" i="12"/>
  <c r="DL70" i="12"/>
  <c r="DA70" i="12"/>
  <c r="CZ70" i="12"/>
  <c r="CY70" i="12"/>
  <c r="CX70" i="12"/>
  <c r="CN70" i="12"/>
  <c r="CM70" i="12"/>
  <c r="CL70" i="12"/>
  <c r="CK70" i="12"/>
  <c r="CG70" i="12"/>
  <c r="CR70" i="12" s="1"/>
  <c r="DM70" i="12" s="1"/>
  <c r="BZ70" i="12"/>
  <c r="BY70" i="12"/>
  <c r="BX70" i="12"/>
  <c r="BW70" i="12"/>
  <c r="BR70" i="12"/>
  <c r="BK70" i="12"/>
  <c r="BJ70" i="12"/>
  <c r="BI70" i="12"/>
  <c r="DZ69" i="12"/>
  <c r="DT69" i="12"/>
  <c r="DN69" i="12"/>
  <c r="DL69" i="12"/>
  <c r="DA69" i="12"/>
  <c r="CZ69" i="12"/>
  <c r="CY69" i="12"/>
  <c r="CX69" i="12"/>
  <c r="CR69" i="12"/>
  <c r="DM69" i="12" s="1"/>
  <c r="CN69" i="12"/>
  <c r="CM69" i="12"/>
  <c r="CL69" i="12"/>
  <c r="CK69" i="12"/>
  <c r="CG69" i="12"/>
  <c r="BZ69" i="12"/>
  <c r="BY69" i="12"/>
  <c r="BX69" i="12"/>
  <c r="BW69" i="12"/>
  <c r="BR69" i="12"/>
  <c r="BK69" i="12"/>
  <c r="BJ69" i="12"/>
  <c r="BI69" i="12"/>
  <c r="DZ68" i="12"/>
  <c r="DT68" i="12"/>
  <c r="DN68" i="12"/>
  <c r="DL68" i="12"/>
  <c r="DA68" i="12"/>
  <c r="CZ68" i="12"/>
  <c r="CY68" i="12"/>
  <c r="CX68" i="12"/>
  <c r="CN68" i="12"/>
  <c r="CM68" i="12"/>
  <c r="CL68" i="12"/>
  <c r="CK68" i="12"/>
  <c r="CG68" i="12"/>
  <c r="CR68" i="12" s="1"/>
  <c r="DM68" i="12" s="1"/>
  <c r="BZ68" i="12"/>
  <c r="BY68" i="12"/>
  <c r="BX68" i="12"/>
  <c r="BW68" i="12"/>
  <c r="BR68" i="12"/>
  <c r="BK68" i="12"/>
  <c r="BJ68" i="12"/>
  <c r="BI68" i="12"/>
  <c r="DZ67" i="12"/>
  <c r="DT67" i="12"/>
  <c r="DN67" i="12"/>
  <c r="DL67" i="12"/>
  <c r="DA67" i="12"/>
  <c r="CZ67" i="12"/>
  <c r="CY67" i="12"/>
  <c r="CX67" i="12"/>
  <c r="CN67" i="12"/>
  <c r="CM67" i="12"/>
  <c r="CL67" i="12"/>
  <c r="CK67" i="12"/>
  <c r="CG67" i="12"/>
  <c r="CR67" i="12" s="1"/>
  <c r="DM67" i="12" s="1"/>
  <c r="BZ67" i="12"/>
  <c r="BY67" i="12"/>
  <c r="BX67" i="12"/>
  <c r="BW67" i="12"/>
  <c r="BR67" i="12"/>
  <c r="BK67" i="12"/>
  <c r="BJ67" i="12"/>
  <c r="BI67" i="12"/>
  <c r="DZ66" i="12"/>
  <c r="DT66" i="12"/>
  <c r="DN66" i="12"/>
  <c r="DL66" i="12"/>
  <c r="DA66" i="12"/>
  <c r="CZ66" i="12"/>
  <c r="CY66" i="12"/>
  <c r="CX66" i="12"/>
  <c r="CN66" i="12"/>
  <c r="CM66" i="12"/>
  <c r="CL66" i="12"/>
  <c r="CK66" i="12"/>
  <c r="CG66" i="12"/>
  <c r="BZ66" i="12"/>
  <c r="BY66" i="12"/>
  <c r="BX66" i="12"/>
  <c r="BW66" i="12"/>
  <c r="BR66" i="12"/>
  <c r="BK66" i="12"/>
  <c r="BJ66" i="12"/>
  <c r="BI66" i="12"/>
  <c r="DZ65" i="12"/>
  <c r="DT65" i="12"/>
  <c r="DN65" i="12"/>
  <c r="DL65" i="12"/>
  <c r="DA65" i="12"/>
  <c r="CZ65" i="12"/>
  <c r="CY65" i="12"/>
  <c r="CX65" i="12"/>
  <c r="CR65" i="12"/>
  <c r="DM65" i="12" s="1"/>
  <c r="CN65" i="12"/>
  <c r="CM65" i="12"/>
  <c r="CL65" i="12"/>
  <c r="CK65" i="12"/>
  <c r="CG65" i="12"/>
  <c r="BZ65" i="12"/>
  <c r="BY65" i="12"/>
  <c r="BX65" i="12"/>
  <c r="BW65" i="12"/>
  <c r="BR65" i="12"/>
  <c r="BK65" i="12"/>
  <c r="BJ65" i="12"/>
  <c r="BI65" i="12"/>
  <c r="DZ64" i="12"/>
  <c r="DT64" i="12"/>
  <c r="DN64" i="12"/>
  <c r="DL64" i="12"/>
  <c r="DA64" i="12"/>
  <c r="CZ64" i="12"/>
  <c r="CY64" i="12"/>
  <c r="CX64" i="12"/>
  <c r="CN64" i="12"/>
  <c r="CM64" i="12"/>
  <c r="CL64" i="12"/>
  <c r="CK64" i="12"/>
  <c r="CG64" i="12"/>
  <c r="CR64" i="12" s="1"/>
  <c r="DM64" i="12" s="1"/>
  <c r="BZ64" i="12"/>
  <c r="BY64" i="12"/>
  <c r="BX64" i="12"/>
  <c r="BW64" i="12"/>
  <c r="BR64" i="12"/>
  <c r="BK64" i="12"/>
  <c r="BJ64" i="12"/>
  <c r="BI64" i="12"/>
  <c r="DZ63" i="12"/>
  <c r="DT63" i="12"/>
  <c r="DN63" i="12"/>
  <c r="DL63" i="12"/>
  <c r="DA63" i="12"/>
  <c r="CZ63" i="12"/>
  <c r="CY63" i="12"/>
  <c r="CX63" i="12"/>
  <c r="CN63" i="12"/>
  <c r="CM63" i="12"/>
  <c r="CL63" i="12"/>
  <c r="CK63" i="12"/>
  <c r="CG63" i="12"/>
  <c r="CR63" i="12" s="1"/>
  <c r="DM63" i="12" s="1"/>
  <c r="BZ63" i="12"/>
  <c r="BY63" i="12"/>
  <c r="BX63" i="12"/>
  <c r="BW63" i="12"/>
  <c r="BR63" i="12"/>
  <c r="BK63" i="12"/>
  <c r="BJ63" i="12"/>
  <c r="BI63" i="12"/>
  <c r="DZ62" i="12"/>
  <c r="DT62" i="12"/>
  <c r="DN62" i="12"/>
  <c r="DL62" i="12"/>
  <c r="DA62" i="12"/>
  <c r="CZ62" i="12"/>
  <c r="CY62" i="12"/>
  <c r="CX62" i="12"/>
  <c r="CN62" i="12"/>
  <c r="CM62" i="12"/>
  <c r="CL62" i="12"/>
  <c r="CK62" i="12"/>
  <c r="CG62" i="12"/>
  <c r="BZ62" i="12"/>
  <c r="BY62" i="12"/>
  <c r="BX62" i="12"/>
  <c r="BW62" i="12"/>
  <c r="BR62" i="12"/>
  <c r="BK62" i="12"/>
  <c r="BJ62" i="12"/>
  <c r="BI62" i="12"/>
  <c r="DZ61" i="12"/>
  <c r="DT61" i="12"/>
  <c r="DN61" i="12"/>
  <c r="DM61" i="12"/>
  <c r="DL61" i="12"/>
  <c r="DA61" i="12"/>
  <c r="CZ61" i="12"/>
  <c r="CY61" i="12"/>
  <c r="CX61" i="12"/>
  <c r="CR61" i="12"/>
  <c r="CN61" i="12"/>
  <c r="CM61" i="12"/>
  <c r="CL61" i="12"/>
  <c r="CK61" i="12"/>
  <c r="CG61" i="12"/>
  <c r="BZ61" i="12"/>
  <c r="BY61" i="12"/>
  <c r="BX61" i="12"/>
  <c r="BW61" i="12"/>
  <c r="BR61" i="12"/>
  <c r="BK61" i="12"/>
  <c r="BJ61" i="12"/>
  <c r="BI61" i="12"/>
  <c r="DZ60" i="12"/>
  <c r="DT60" i="12"/>
  <c r="DN60" i="12"/>
  <c r="DL60" i="12"/>
  <c r="DA60" i="12"/>
  <c r="CZ60" i="12"/>
  <c r="CY60" i="12"/>
  <c r="CX60" i="12"/>
  <c r="CN60" i="12"/>
  <c r="CM60" i="12"/>
  <c r="CL60" i="12"/>
  <c r="CK60" i="12"/>
  <c r="CG60" i="12"/>
  <c r="CR60" i="12" s="1"/>
  <c r="DM60" i="12" s="1"/>
  <c r="BZ60" i="12"/>
  <c r="BY60" i="12"/>
  <c r="BX60" i="12"/>
  <c r="BW60" i="12"/>
  <c r="BR60" i="12"/>
  <c r="BK60" i="12"/>
  <c r="BJ60" i="12"/>
  <c r="BI60" i="12"/>
  <c r="DZ59" i="12"/>
  <c r="DT59" i="12"/>
  <c r="DN59" i="12"/>
  <c r="DL59" i="12"/>
  <c r="DA59" i="12"/>
  <c r="CZ59" i="12"/>
  <c r="CY59" i="12"/>
  <c r="CX59" i="12"/>
  <c r="CN59" i="12"/>
  <c r="CM59" i="12"/>
  <c r="CL59" i="12"/>
  <c r="CK59" i="12"/>
  <c r="CG59" i="12"/>
  <c r="CR59" i="12" s="1"/>
  <c r="DM59" i="12" s="1"/>
  <c r="BZ59" i="12"/>
  <c r="BY59" i="12"/>
  <c r="BX59" i="12"/>
  <c r="BW59" i="12"/>
  <c r="BR59" i="12"/>
  <c r="BK59" i="12"/>
  <c r="BJ59" i="12"/>
  <c r="BI59" i="12"/>
  <c r="DZ58" i="12"/>
  <c r="DT58" i="12"/>
  <c r="DN58" i="12"/>
  <c r="DL58" i="12"/>
  <c r="DA58" i="12"/>
  <c r="CZ58" i="12"/>
  <c r="CY58" i="12"/>
  <c r="CX58" i="12"/>
  <c r="CN58" i="12"/>
  <c r="CM58" i="12"/>
  <c r="CL58" i="12"/>
  <c r="CK58" i="12"/>
  <c r="CG58" i="12"/>
  <c r="CR58" i="12" s="1"/>
  <c r="DM58" i="12" s="1"/>
  <c r="BZ58" i="12"/>
  <c r="BY58" i="12"/>
  <c r="BX58" i="12"/>
  <c r="BW58" i="12"/>
  <c r="BR58" i="12"/>
  <c r="BK58" i="12"/>
  <c r="BJ58" i="12"/>
  <c r="BI58" i="12"/>
  <c r="DZ57" i="12"/>
  <c r="DT57" i="12"/>
  <c r="DN57" i="12"/>
  <c r="DL57" i="12"/>
  <c r="DA57" i="12"/>
  <c r="CZ57" i="12"/>
  <c r="CY57" i="12"/>
  <c r="CX57" i="12"/>
  <c r="CN57" i="12"/>
  <c r="CM57" i="12"/>
  <c r="CL57" i="12"/>
  <c r="CK57" i="12"/>
  <c r="CG57" i="12"/>
  <c r="BZ57" i="12"/>
  <c r="BY57" i="12"/>
  <c r="BX57" i="12"/>
  <c r="BW57" i="12"/>
  <c r="BR57" i="12"/>
  <c r="BK57" i="12"/>
  <c r="BJ57" i="12"/>
  <c r="BI57" i="12"/>
  <c r="DZ56" i="12"/>
  <c r="DT56" i="12"/>
  <c r="DN56" i="12"/>
  <c r="DL56" i="12"/>
  <c r="DA56" i="12"/>
  <c r="CZ56" i="12"/>
  <c r="CY56" i="12"/>
  <c r="CX56" i="12"/>
  <c r="CR56" i="12"/>
  <c r="DM56" i="12" s="1"/>
  <c r="CN56" i="12"/>
  <c r="CM56" i="12"/>
  <c r="CL56" i="12"/>
  <c r="CK56" i="12"/>
  <c r="CG56" i="12"/>
  <c r="BZ56" i="12"/>
  <c r="BY56" i="12"/>
  <c r="BX56" i="12"/>
  <c r="BW56" i="12"/>
  <c r="BR56" i="12"/>
  <c r="BK56" i="12"/>
  <c r="BJ56" i="12"/>
  <c r="BI56" i="12"/>
  <c r="DZ55" i="12"/>
  <c r="DT55" i="12"/>
  <c r="DN55" i="12"/>
  <c r="DL55" i="12"/>
  <c r="DA55" i="12"/>
  <c r="CZ55" i="12"/>
  <c r="CY55" i="12"/>
  <c r="CX55" i="12"/>
  <c r="CN55" i="12"/>
  <c r="CM55" i="12"/>
  <c r="CL55" i="12"/>
  <c r="CK55" i="12"/>
  <c r="CG55" i="12"/>
  <c r="BZ55" i="12"/>
  <c r="BY55" i="12"/>
  <c r="BX55" i="12"/>
  <c r="BW55" i="12"/>
  <c r="BR55" i="12"/>
  <c r="BK55" i="12"/>
  <c r="BJ55" i="12"/>
  <c r="BI55" i="12"/>
  <c r="DZ54" i="12"/>
  <c r="DT54" i="12"/>
  <c r="DN54" i="12"/>
  <c r="DL54" i="12"/>
  <c r="DA54" i="12"/>
  <c r="CZ54" i="12"/>
  <c r="CY54" i="12"/>
  <c r="CX54" i="12"/>
  <c r="CN54" i="12"/>
  <c r="CM54" i="12"/>
  <c r="CL54" i="12"/>
  <c r="CK54" i="12"/>
  <c r="CG54" i="12"/>
  <c r="BZ54" i="12"/>
  <c r="BY54" i="12"/>
  <c r="BX54" i="12"/>
  <c r="BW54" i="12"/>
  <c r="BR54" i="12"/>
  <c r="BK54" i="12"/>
  <c r="BJ54" i="12"/>
  <c r="BI54" i="12"/>
  <c r="DZ53" i="12"/>
  <c r="DT53" i="12"/>
  <c r="DN53" i="12"/>
  <c r="DL53" i="12"/>
  <c r="DA53" i="12"/>
  <c r="CZ53" i="12"/>
  <c r="CY53" i="12"/>
  <c r="CX53" i="12"/>
  <c r="CR53" i="12"/>
  <c r="DM53" i="12" s="1"/>
  <c r="CN53" i="12"/>
  <c r="CM53" i="12"/>
  <c r="CL53" i="12"/>
  <c r="CK53" i="12"/>
  <c r="CG53" i="12"/>
  <c r="BZ53" i="12"/>
  <c r="BY53" i="12"/>
  <c r="BX53" i="12"/>
  <c r="BW53" i="12"/>
  <c r="BR53" i="12"/>
  <c r="BK53" i="12"/>
  <c r="BJ53" i="12"/>
  <c r="BI53" i="12"/>
  <c r="DZ52" i="12"/>
  <c r="DT52" i="12"/>
  <c r="DN52" i="12"/>
  <c r="DL52" i="12"/>
  <c r="DA52" i="12"/>
  <c r="CZ52" i="12"/>
  <c r="CY52" i="12"/>
  <c r="CX52" i="12"/>
  <c r="CR52" i="12"/>
  <c r="DM52" i="12" s="1"/>
  <c r="CN52" i="12"/>
  <c r="CM52" i="12"/>
  <c r="CL52" i="12"/>
  <c r="CK52" i="12"/>
  <c r="CG52" i="12"/>
  <c r="BZ52" i="12"/>
  <c r="BY52" i="12"/>
  <c r="BX52" i="12"/>
  <c r="BW52" i="12"/>
  <c r="BR52" i="12"/>
  <c r="BK52" i="12"/>
  <c r="BJ52" i="12"/>
  <c r="BI52" i="12"/>
  <c r="DZ51" i="12"/>
  <c r="DT51" i="12"/>
  <c r="DN51" i="12"/>
  <c r="DL51" i="12"/>
  <c r="DA51" i="12"/>
  <c r="CZ51" i="12"/>
  <c r="CY51" i="12"/>
  <c r="CX51" i="12"/>
  <c r="CN51" i="12"/>
  <c r="CM51" i="12"/>
  <c r="CL51" i="12"/>
  <c r="CK51" i="12"/>
  <c r="CG51" i="12"/>
  <c r="CR51" i="12" s="1"/>
  <c r="DM51" i="12" s="1"/>
  <c r="BZ51" i="12"/>
  <c r="BY51" i="12"/>
  <c r="BX51" i="12"/>
  <c r="BW51" i="12"/>
  <c r="BR51" i="12"/>
  <c r="BK51" i="12"/>
  <c r="BJ51" i="12"/>
  <c r="BI51" i="12"/>
  <c r="DZ50" i="12"/>
  <c r="DT50" i="12"/>
  <c r="DN50" i="12"/>
  <c r="DL50" i="12"/>
  <c r="DA50" i="12"/>
  <c r="CZ50" i="12"/>
  <c r="CY50" i="12"/>
  <c r="CX50" i="12"/>
  <c r="CN50" i="12"/>
  <c r="CM50" i="12"/>
  <c r="CL50" i="12"/>
  <c r="CK50" i="12"/>
  <c r="CG50" i="12"/>
  <c r="CR50" i="12" s="1"/>
  <c r="DM50" i="12" s="1"/>
  <c r="BZ50" i="12"/>
  <c r="BY50" i="12"/>
  <c r="BX50" i="12"/>
  <c r="BW50" i="12"/>
  <c r="BR50" i="12"/>
  <c r="BK50" i="12"/>
  <c r="BJ50" i="12"/>
  <c r="BI50" i="12"/>
  <c r="DZ49" i="12"/>
  <c r="DT49" i="12"/>
  <c r="DN49" i="12"/>
  <c r="DL49" i="12"/>
  <c r="DA49" i="12"/>
  <c r="CZ49" i="12"/>
  <c r="CY49" i="12"/>
  <c r="CX49" i="12"/>
  <c r="CR49" i="12"/>
  <c r="DM49" i="12" s="1"/>
  <c r="CN49" i="12"/>
  <c r="CM49" i="12"/>
  <c r="CL49" i="12"/>
  <c r="CK49" i="12"/>
  <c r="CG49" i="12"/>
  <c r="BZ49" i="12"/>
  <c r="BY49" i="12"/>
  <c r="BX49" i="12"/>
  <c r="BW49" i="12"/>
  <c r="BR49" i="12"/>
  <c r="BK49" i="12"/>
  <c r="BJ49" i="12"/>
  <c r="BI49" i="12"/>
  <c r="DZ48" i="12"/>
  <c r="DT48" i="12"/>
  <c r="DN48" i="12"/>
  <c r="DL48" i="12"/>
  <c r="DA48" i="12"/>
  <c r="CZ48" i="12"/>
  <c r="CY48" i="12"/>
  <c r="CX48" i="12"/>
  <c r="CN48" i="12"/>
  <c r="CM48" i="12"/>
  <c r="CL48" i="12"/>
  <c r="CK48" i="12"/>
  <c r="CG48" i="12"/>
  <c r="CR48" i="12" s="1"/>
  <c r="DM48" i="12" s="1"/>
  <c r="BZ48" i="12"/>
  <c r="BY48" i="12"/>
  <c r="BX48" i="12"/>
  <c r="BW48" i="12"/>
  <c r="BR48" i="12"/>
  <c r="BK48" i="12"/>
  <c r="BJ48" i="12"/>
  <c r="BI48" i="12"/>
  <c r="DZ47" i="12"/>
  <c r="DT47" i="12"/>
  <c r="DN47" i="12"/>
  <c r="DL47" i="12"/>
  <c r="DA47" i="12"/>
  <c r="CZ47" i="12"/>
  <c r="CY47" i="12"/>
  <c r="CX47" i="12"/>
  <c r="CN47" i="12"/>
  <c r="CM47" i="12"/>
  <c r="CL47" i="12"/>
  <c r="CK47" i="12"/>
  <c r="CG47" i="12"/>
  <c r="BZ47" i="12"/>
  <c r="BY47" i="12"/>
  <c r="BX47" i="12"/>
  <c r="BW47" i="12"/>
  <c r="BR47" i="12"/>
  <c r="BK47" i="12"/>
  <c r="BJ47" i="12"/>
  <c r="BI47" i="12"/>
  <c r="DZ46" i="12"/>
  <c r="DT46" i="12"/>
  <c r="DN46" i="12"/>
  <c r="DL46" i="12"/>
  <c r="DA46" i="12"/>
  <c r="CZ46" i="12"/>
  <c r="CY46" i="12"/>
  <c r="CX46" i="12"/>
  <c r="CR46" i="12"/>
  <c r="DM46" i="12" s="1"/>
  <c r="CN46" i="12"/>
  <c r="CM46" i="12"/>
  <c r="CL46" i="12"/>
  <c r="CK46" i="12"/>
  <c r="CG46" i="12"/>
  <c r="BZ46" i="12"/>
  <c r="BY46" i="12"/>
  <c r="BX46" i="12"/>
  <c r="BW46" i="12"/>
  <c r="BR46" i="12"/>
  <c r="BK46" i="12"/>
  <c r="BJ46" i="12"/>
  <c r="BI46" i="12"/>
  <c r="DZ45" i="12"/>
  <c r="DT45" i="12"/>
  <c r="DN45" i="12"/>
  <c r="DL45" i="12"/>
  <c r="DA45" i="12"/>
  <c r="CZ45" i="12"/>
  <c r="CY45" i="12"/>
  <c r="CX45" i="12"/>
  <c r="CR45" i="12"/>
  <c r="DM45" i="12" s="1"/>
  <c r="CN45" i="12"/>
  <c r="CM45" i="12"/>
  <c r="CL45" i="12"/>
  <c r="CK45" i="12"/>
  <c r="CG45" i="12"/>
  <c r="BZ45" i="12"/>
  <c r="BY45" i="12"/>
  <c r="BX45" i="12"/>
  <c r="BW45" i="12"/>
  <c r="BR45" i="12"/>
  <c r="BK45" i="12"/>
  <c r="BJ45" i="12"/>
  <c r="BI45" i="12"/>
  <c r="DZ44" i="12"/>
  <c r="DT44" i="12"/>
  <c r="DN44" i="12"/>
  <c r="DL44" i="12"/>
  <c r="DA44" i="12"/>
  <c r="CZ44" i="12"/>
  <c r="CY44" i="12"/>
  <c r="CX44" i="12"/>
  <c r="CN44" i="12"/>
  <c r="CM44" i="12"/>
  <c r="CL44" i="12"/>
  <c r="CK44" i="12"/>
  <c r="CG44" i="12"/>
  <c r="CR44" i="12" s="1"/>
  <c r="DM44" i="12" s="1"/>
  <c r="BZ44" i="12"/>
  <c r="BY44" i="12"/>
  <c r="BX44" i="12"/>
  <c r="BW44" i="12"/>
  <c r="BR44" i="12"/>
  <c r="BK44" i="12"/>
  <c r="BJ44" i="12"/>
  <c r="BI44" i="12"/>
  <c r="DZ43" i="12"/>
  <c r="DT43" i="12"/>
  <c r="DN43" i="12"/>
  <c r="DL43" i="12"/>
  <c r="DA43" i="12"/>
  <c r="CZ43" i="12"/>
  <c r="CY43" i="12"/>
  <c r="CX43" i="12"/>
  <c r="CN43" i="12"/>
  <c r="CM43" i="12"/>
  <c r="CL43" i="12"/>
  <c r="CK43" i="12"/>
  <c r="CG43" i="12"/>
  <c r="BZ43" i="12"/>
  <c r="BY43" i="12"/>
  <c r="BX43" i="12"/>
  <c r="BW43" i="12"/>
  <c r="BR43" i="12"/>
  <c r="BK43" i="12"/>
  <c r="BJ43" i="12"/>
  <c r="BI43" i="12"/>
  <c r="DZ42" i="12"/>
  <c r="DT42" i="12"/>
  <c r="DN42" i="12"/>
  <c r="DL42" i="12"/>
  <c r="DA42" i="12"/>
  <c r="CZ42" i="12"/>
  <c r="CY42" i="12"/>
  <c r="CX42" i="12"/>
  <c r="CR42" i="12"/>
  <c r="DM42" i="12" s="1"/>
  <c r="CN42" i="12"/>
  <c r="CM42" i="12"/>
  <c r="CL42" i="12"/>
  <c r="CK42" i="12"/>
  <c r="CG42" i="12"/>
  <c r="BZ42" i="12"/>
  <c r="BY42" i="12"/>
  <c r="BX42" i="12"/>
  <c r="BW42" i="12"/>
  <c r="BR42" i="12"/>
  <c r="BK42" i="12"/>
  <c r="BJ42" i="12"/>
  <c r="BI42" i="12"/>
  <c r="DZ41" i="12"/>
  <c r="DT41" i="12"/>
  <c r="DN41" i="12"/>
  <c r="DL41" i="12"/>
  <c r="DA41" i="12"/>
  <c r="CZ41" i="12"/>
  <c r="CY41" i="12"/>
  <c r="CX41" i="12"/>
  <c r="CN41" i="12"/>
  <c r="CM41" i="12"/>
  <c r="CL41" i="12"/>
  <c r="CK41" i="12"/>
  <c r="CG41" i="12"/>
  <c r="CR41" i="12" s="1"/>
  <c r="DM41" i="12" s="1"/>
  <c r="BZ41" i="12"/>
  <c r="BY41" i="12"/>
  <c r="BX41" i="12"/>
  <c r="BW41" i="12"/>
  <c r="BR41" i="12"/>
  <c r="BK41" i="12"/>
  <c r="BJ41" i="12"/>
  <c r="BI41" i="12"/>
  <c r="DZ40" i="12"/>
  <c r="DT40" i="12"/>
  <c r="DN40" i="12"/>
  <c r="DL40" i="12"/>
  <c r="DA40" i="12"/>
  <c r="CZ40" i="12"/>
  <c r="CY40" i="12"/>
  <c r="CX40" i="12"/>
  <c r="CN40" i="12"/>
  <c r="CM40" i="12"/>
  <c r="CL40" i="12"/>
  <c r="CK40" i="12"/>
  <c r="CG40" i="12"/>
  <c r="CR40" i="12" s="1"/>
  <c r="DM40" i="12" s="1"/>
  <c r="BZ40" i="12"/>
  <c r="BY40" i="12"/>
  <c r="BX40" i="12"/>
  <c r="BW40" i="12"/>
  <c r="BR40" i="12"/>
  <c r="BK40" i="12"/>
  <c r="BJ40" i="12"/>
  <c r="BI40" i="12"/>
  <c r="DZ39" i="12"/>
  <c r="DT39" i="12"/>
  <c r="DN39" i="12"/>
  <c r="DL39" i="12"/>
  <c r="DA39" i="12"/>
  <c r="CZ39" i="12"/>
  <c r="CY39" i="12"/>
  <c r="CX39" i="12"/>
  <c r="CN39" i="12"/>
  <c r="CM39" i="12"/>
  <c r="CL39" i="12"/>
  <c r="CK39" i="12"/>
  <c r="CG39" i="12"/>
  <c r="CR39" i="12" s="1"/>
  <c r="DM39" i="12" s="1"/>
  <c r="BZ39" i="12"/>
  <c r="BY39" i="12"/>
  <c r="BX39" i="12"/>
  <c r="BW39" i="12"/>
  <c r="BR39" i="12"/>
  <c r="BK39" i="12"/>
  <c r="BJ39" i="12"/>
  <c r="BI39" i="12"/>
  <c r="DZ38" i="12"/>
  <c r="DT38" i="12"/>
  <c r="DN38" i="12"/>
  <c r="DL38" i="12"/>
  <c r="DA38" i="12"/>
  <c r="CZ38" i="12"/>
  <c r="CY38" i="12"/>
  <c r="CX38" i="12"/>
  <c r="CN38" i="12"/>
  <c r="CM38" i="12"/>
  <c r="CL38" i="12"/>
  <c r="CK38" i="12"/>
  <c r="CG38" i="12"/>
  <c r="CR38" i="12" s="1"/>
  <c r="DM38" i="12" s="1"/>
  <c r="BZ38" i="12"/>
  <c r="BY38" i="12"/>
  <c r="BX38" i="12"/>
  <c r="BW38" i="12"/>
  <c r="BR38" i="12"/>
  <c r="BK38" i="12"/>
  <c r="BJ38" i="12"/>
  <c r="BI38" i="12"/>
  <c r="DZ37" i="12"/>
  <c r="DT37" i="12"/>
  <c r="DN37" i="12"/>
  <c r="DL37" i="12"/>
  <c r="DA37" i="12"/>
  <c r="CZ37" i="12"/>
  <c r="CY37" i="12"/>
  <c r="CX37" i="12"/>
  <c r="CN37" i="12"/>
  <c r="CM37" i="12"/>
  <c r="CL37" i="12"/>
  <c r="CK37" i="12"/>
  <c r="CG37" i="12"/>
  <c r="BZ37" i="12"/>
  <c r="BY37" i="12"/>
  <c r="BX37" i="12"/>
  <c r="BW37" i="12"/>
  <c r="BR37" i="12"/>
  <c r="BK37" i="12"/>
  <c r="BJ37" i="12"/>
  <c r="BI37" i="12"/>
  <c r="DZ36" i="12"/>
  <c r="DT36" i="12"/>
  <c r="DN36" i="12"/>
  <c r="DL36" i="12"/>
  <c r="DA36" i="12"/>
  <c r="CZ36" i="12"/>
  <c r="CY36" i="12"/>
  <c r="CX36" i="12"/>
  <c r="CN36" i="12"/>
  <c r="CM36" i="12"/>
  <c r="CL36" i="12"/>
  <c r="CK36" i="12"/>
  <c r="CG36" i="12"/>
  <c r="BZ36" i="12"/>
  <c r="BY36" i="12"/>
  <c r="BX36" i="12"/>
  <c r="BW36" i="12"/>
  <c r="BR36" i="12"/>
  <c r="BK36" i="12"/>
  <c r="BJ36" i="12"/>
  <c r="BI36" i="12"/>
  <c r="DZ35" i="12"/>
  <c r="DT35" i="12"/>
  <c r="DN35" i="12"/>
  <c r="DL35" i="12"/>
  <c r="DA35" i="12"/>
  <c r="CZ35" i="12"/>
  <c r="CY35" i="12"/>
  <c r="CX35" i="12"/>
  <c r="CN35" i="12"/>
  <c r="CM35" i="12"/>
  <c r="CL35" i="12"/>
  <c r="CK35" i="12"/>
  <c r="CG35" i="12"/>
  <c r="CR35" i="12" s="1"/>
  <c r="DM35" i="12" s="1"/>
  <c r="BZ35" i="12"/>
  <c r="BY35" i="12"/>
  <c r="BX35" i="12"/>
  <c r="BW35" i="12"/>
  <c r="BR35" i="12"/>
  <c r="BK35" i="12"/>
  <c r="BJ35" i="12"/>
  <c r="BI35" i="12"/>
  <c r="DZ34" i="12"/>
  <c r="DT34" i="12"/>
  <c r="DN34" i="12"/>
  <c r="DL34" i="12"/>
  <c r="DA34" i="12"/>
  <c r="CZ34" i="12"/>
  <c r="CY34" i="12"/>
  <c r="CX34" i="12"/>
  <c r="CN34" i="12"/>
  <c r="CM34" i="12"/>
  <c r="CL34" i="12"/>
  <c r="CK34" i="12"/>
  <c r="CG34" i="12"/>
  <c r="CR34" i="12" s="1"/>
  <c r="DM34" i="12" s="1"/>
  <c r="BZ34" i="12"/>
  <c r="BY34" i="12"/>
  <c r="BX34" i="12"/>
  <c r="BW34" i="12"/>
  <c r="BR34" i="12"/>
  <c r="BK34" i="12"/>
  <c r="BJ34" i="12"/>
  <c r="BI34" i="12"/>
  <c r="DZ33" i="12"/>
  <c r="DT33" i="12"/>
  <c r="DN33" i="12"/>
  <c r="DL33" i="12"/>
  <c r="DA33" i="12"/>
  <c r="CZ33" i="12"/>
  <c r="CY33" i="12"/>
  <c r="CX33" i="12"/>
  <c r="CN33" i="12"/>
  <c r="CM33" i="12"/>
  <c r="CL33" i="12"/>
  <c r="CK33" i="12"/>
  <c r="CG33" i="12"/>
  <c r="CR33" i="12" s="1"/>
  <c r="DM33" i="12" s="1"/>
  <c r="BZ33" i="12"/>
  <c r="BY33" i="12"/>
  <c r="BX33" i="12"/>
  <c r="BW33" i="12"/>
  <c r="BR33" i="12"/>
  <c r="BK33" i="12"/>
  <c r="BJ33" i="12"/>
  <c r="BI33" i="12"/>
  <c r="DZ32" i="12"/>
  <c r="DT32" i="12"/>
  <c r="DN32" i="12"/>
  <c r="DL32" i="12"/>
  <c r="DA32" i="12"/>
  <c r="CZ32" i="12"/>
  <c r="CY32" i="12"/>
  <c r="CX32" i="12"/>
  <c r="CN32" i="12"/>
  <c r="CM32" i="12"/>
  <c r="CL32" i="12"/>
  <c r="CK32" i="12"/>
  <c r="CG32" i="12"/>
  <c r="BZ32" i="12"/>
  <c r="BY32" i="12"/>
  <c r="BX32" i="12"/>
  <c r="BW32" i="12"/>
  <c r="BR32" i="12"/>
  <c r="BK32" i="12"/>
  <c r="BJ32" i="12"/>
  <c r="BI32" i="12"/>
  <c r="DZ31" i="12"/>
  <c r="DT31" i="12"/>
  <c r="DN31" i="12"/>
  <c r="DL31" i="12"/>
  <c r="DA31" i="12"/>
  <c r="CZ31" i="12"/>
  <c r="CY31" i="12"/>
  <c r="CX31" i="12"/>
  <c r="CN31" i="12"/>
  <c r="CM31" i="12"/>
  <c r="CL31" i="12"/>
  <c r="CK31" i="12"/>
  <c r="CG31" i="12"/>
  <c r="CR31" i="12" s="1"/>
  <c r="DM31" i="12" s="1"/>
  <c r="BZ31" i="12"/>
  <c r="BY31" i="12"/>
  <c r="BX31" i="12"/>
  <c r="BW31" i="12"/>
  <c r="BR31" i="12"/>
  <c r="BK31" i="12"/>
  <c r="BJ31" i="12"/>
  <c r="BI31" i="12"/>
  <c r="DZ30" i="12"/>
  <c r="DT30" i="12"/>
  <c r="DN30" i="12"/>
  <c r="DL30" i="12"/>
  <c r="DA30" i="12"/>
  <c r="CZ30" i="12"/>
  <c r="CY30" i="12"/>
  <c r="CX30" i="12"/>
  <c r="CN30" i="12"/>
  <c r="CM30" i="12"/>
  <c r="CL30" i="12"/>
  <c r="CK30" i="12"/>
  <c r="CG30" i="12"/>
  <c r="CR30" i="12" s="1"/>
  <c r="DM30" i="12" s="1"/>
  <c r="BZ30" i="12"/>
  <c r="BY30" i="12"/>
  <c r="BX30" i="12"/>
  <c r="BW30" i="12"/>
  <c r="BR30" i="12"/>
  <c r="BK30" i="12"/>
  <c r="BJ30" i="12"/>
  <c r="BI30" i="12"/>
  <c r="DZ29" i="12"/>
  <c r="DT29" i="12"/>
  <c r="DN29" i="12"/>
  <c r="DL29" i="12"/>
  <c r="DA29" i="12"/>
  <c r="CZ29" i="12"/>
  <c r="CY29" i="12"/>
  <c r="CX29" i="12"/>
  <c r="CN29" i="12"/>
  <c r="CM29" i="12"/>
  <c r="CL29" i="12"/>
  <c r="CK29" i="12"/>
  <c r="CG29" i="12"/>
  <c r="CR29" i="12" s="1"/>
  <c r="DM29" i="12" s="1"/>
  <c r="BZ29" i="12"/>
  <c r="BY29" i="12"/>
  <c r="BX29" i="12"/>
  <c r="BW29" i="12"/>
  <c r="BR29" i="12"/>
  <c r="BK29" i="12"/>
  <c r="BJ29" i="12"/>
  <c r="BI29" i="12"/>
  <c r="DZ28" i="12"/>
  <c r="DT28" i="12"/>
  <c r="DN28" i="12"/>
  <c r="DL28" i="12"/>
  <c r="DA28" i="12"/>
  <c r="CZ28" i="12"/>
  <c r="CY28" i="12"/>
  <c r="CX28" i="12"/>
  <c r="CN28" i="12"/>
  <c r="CM28" i="12"/>
  <c r="CL28" i="12"/>
  <c r="CK28" i="12"/>
  <c r="CG28" i="12"/>
  <c r="BZ28" i="12"/>
  <c r="BY28" i="12"/>
  <c r="BX28" i="12"/>
  <c r="BW28" i="12"/>
  <c r="BR28" i="12"/>
  <c r="BK28" i="12"/>
  <c r="BJ28" i="12"/>
  <c r="BI28" i="12"/>
  <c r="DZ27" i="12"/>
  <c r="DT27" i="12"/>
  <c r="DN27" i="12"/>
  <c r="DL27" i="12"/>
  <c r="DA27" i="12"/>
  <c r="CZ27" i="12"/>
  <c r="CY27" i="12"/>
  <c r="CX27" i="12"/>
  <c r="CN27" i="12"/>
  <c r="CM27" i="12"/>
  <c r="CL27" i="12"/>
  <c r="CK27" i="12"/>
  <c r="CG27" i="12"/>
  <c r="CR27" i="12" s="1"/>
  <c r="DM27" i="12" s="1"/>
  <c r="BZ27" i="12"/>
  <c r="BY27" i="12"/>
  <c r="BX27" i="12"/>
  <c r="BW27" i="12"/>
  <c r="BR27" i="12"/>
  <c r="BK27" i="12"/>
  <c r="BJ27" i="12"/>
  <c r="BI27" i="12"/>
  <c r="DZ26" i="12"/>
  <c r="DT26" i="12"/>
  <c r="DN26" i="12"/>
  <c r="DL26" i="12"/>
  <c r="DA26" i="12"/>
  <c r="CZ26" i="12"/>
  <c r="CY26" i="12"/>
  <c r="CX26" i="12"/>
  <c r="CN26" i="12"/>
  <c r="CM26" i="12"/>
  <c r="CL26" i="12"/>
  <c r="CK26" i="12"/>
  <c r="CG26" i="12"/>
  <c r="CR26" i="12" s="1"/>
  <c r="DM26" i="12" s="1"/>
  <c r="BZ26" i="12"/>
  <c r="BY26" i="12"/>
  <c r="BX26" i="12"/>
  <c r="BW26" i="12"/>
  <c r="BR26" i="12"/>
  <c r="BK26" i="12"/>
  <c r="BJ26" i="12"/>
  <c r="BI26" i="12"/>
  <c r="DZ25" i="12"/>
  <c r="DT25" i="12"/>
  <c r="DN25" i="12"/>
  <c r="DL25" i="12"/>
  <c r="DA25" i="12"/>
  <c r="CZ25" i="12"/>
  <c r="CY25" i="12"/>
  <c r="CX25" i="12"/>
  <c r="CN25" i="12"/>
  <c r="CM25" i="12"/>
  <c r="CL25" i="12"/>
  <c r="CK25" i="12"/>
  <c r="CG25" i="12"/>
  <c r="CR25" i="12" s="1"/>
  <c r="DM25" i="12" s="1"/>
  <c r="BZ25" i="12"/>
  <c r="BY25" i="12"/>
  <c r="BX25" i="12"/>
  <c r="BW25" i="12"/>
  <c r="BR25" i="12"/>
  <c r="BK25" i="12"/>
  <c r="BJ25" i="12"/>
  <c r="BI25" i="12"/>
  <c r="DZ24" i="12"/>
  <c r="DT24" i="12"/>
  <c r="DN24" i="12"/>
  <c r="DL24" i="12"/>
  <c r="DA24" i="12"/>
  <c r="CZ24" i="12"/>
  <c r="CY24" i="12"/>
  <c r="CX24" i="12"/>
  <c r="CN24" i="12"/>
  <c r="CM24" i="12"/>
  <c r="CL24" i="12"/>
  <c r="CK24" i="12"/>
  <c r="CG24" i="12"/>
  <c r="CR24" i="12" s="1"/>
  <c r="DM24" i="12" s="1"/>
  <c r="BZ24" i="12"/>
  <c r="BY24" i="12"/>
  <c r="BX24" i="12"/>
  <c r="BW24" i="12"/>
  <c r="BR24" i="12"/>
  <c r="BK24" i="12"/>
  <c r="BJ24" i="12"/>
  <c r="BI24" i="12"/>
  <c r="DZ23" i="12"/>
  <c r="DT23" i="12"/>
  <c r="DN23" i="12"/>
  <c r="DL23" i="12"/>
  <c r="DA23" i="12"/>
  <c r="CZ23" i="12"/>
  <c r="CY23" i="12"/>
  <c r="CX23" i="12"/>
  <c r="CN23" i="12"/>
  <c r="CM23" i="12"/>
  <c r="CL23" i="12"/>
  <c r="CK23" i="12"/>
  <c r="CG23" i="12"/>
  <c r="CR23" i="12" s="1"/>
  <c r="DM23" i="12" s="1"/>
  <c r="BZ23" i="12"/>
  <c r="BY23" i="12"/>
  <c r="BX23" i="12"/>
  <c r="BW23" i="12"/>
  <c r="BR23" i="12"/>
  <c r="BK23" i="12"/>
  <c r="BJ23" i="12"/>
  <c r="BI23" i="12"/>
  <c r="DZ22" i="12"/>
  <c r="DT22" i="12"/>
  <c r="DN22" i="12"/>
  <c r="DL22" i="12"/>
  <c r="DA22" i="12"/>
  <c r="CZ22" i="12"/>
  <c r="CY22" i="12"/>
  <c r="CX22" i="12"/>
  <c r="CN22" i="12"/>
  <c r="CM22" i="12"/>
  <c r="CL22" i="12"/>
  <c r="CK22" i="12"/>
  <c r="CG22" i="12"/>
  <c r="CR22" i="12" s="1"/>
  <c r="DM22" i="12" s="1"/>
  <c r="BZ22" i="12"/>
  <c r="BY22" i="12"/>
  <c r="BX22" i="12"/>
  <c r="BW22" i="12"/>
  <c r="BR22" i="12"/>
  <c r="BK22" i="12"/>
  <c r="BJ22" i="12"/>
  <c r="BI22" i="12"/>
  <c r="DZ21" i="12"/>
  <c r="DT21" i="12"/>
  <c r="DN21" i="12"/>
  <c r="DL21" i="12"/>
  <c r="DA21" i="12"/>
  <c r="CZ21" i="12"/>
  <c r="CY21" i="12"/>
  <c r="CX21" i="12"/>
  <c r="CN21" i="12"/>
  <c r="CM21" i="12"/>
  <c r="CL21" i="12"/>
  <c r="CK21" i="12"/>
  <c r="CG21" i="12"/>
  <c r="CR21" i="12" s="1"/>
  <c r="DM21" i="12" s="1"/>
  <c r="BZ21" i="12"/>
  <c r="BY21" i="12"/>
  <c r="BX21" i="12"/>
  <c r="BW21" i="12"/>
  <c r="BR21" i="12"/>
  <c r="BK21" i="12"/>
  <c r="BJ21" i="12"/>
  <c r="BI21" i="12"/>
  <c r="DZ20" i="12"/>
  <c r="DT20" i="12"/>
  <c r="DN20" i="12"/>
  <c r="DL20" i="12"/>
  <c r="DA20" i="12"/>
  <c r="CZ20" i="12"/>
  <c r="CY20" i="12"/>
  <c r="CX20" i="12"/>
  <c r="CN20" i="12"/>
  <c r="CM20" i="12"/>
  <c r="CL20" i="12"/>
  <c r="CK20" i="12"/>
  <c r="CG20" i="12"/>
  <c r="CR20" i="12" s="1"/>
  <c r="DM20" i="12" s="1"/>
  <c r="BZ20" i="12"/>
  <c r="BY20" i="12"/>
  <c r="BX20" i="12"/>
  <c r="BW20" i="12"/>
  <c r="BR20" i="12"/>
  <c r="BK20" i="12"/>
  <c r="BJ20" i="12"/>
  <c r="BI20" i="12"/>
  <c r="DZ19" i="12"/>
  <c r="DT19" i="12"/>
  <c r="DN19" i="12"/>
  <c r="DL19" i="12"/>
  <c r="DA19" i="12"/>
  <c r="CZ19" i="12"/>
  <c r="CY19" i="12"/>
  <c r="CX19" i="12"/>
  <c r="CN19" i="12"/>
  <c r="CM19" i="12"/>
  <c r="CL19" i="12"/>
  <c r="CK19" i="12"/>
  <c r="CG19" i="12"/>
  <c r="CR19" i="12" s="1"/>
  <c r="DM19" i="12" s="1"/>
  <c r="BZ19" i="12"/>
  <c r="BY19" i="12"/>
  <c r="BX19" i="12"/>
  <c r="BW19" i="12"/>
  <c r="BR19" i="12"/>
  <c r="BK19" i="12"/>
  <c r="BJ19" i="12"/>
  <c r="BI19" i="12"/>
  <c r="DZ18" i="12"/>
  <c r="DT18" i="12"/>
  <c r="DN18" i="12"/>
  <c r="DL18" i="12"/>
  <c r="DA18" i="12"/>
  <c r="CZ18" i="12"/>
  <c r="CY18" i="12"/>
  <c r="CX18" i="12"/>
  <c r="CR18" i="12"/>
  <c r="DM18" i="12" s="1"/>
  <c r="CN18" i="12"/>
  <c r="CM18" i="12"/>
  <c r="CL18" i="12"/>
  <c r="CK18" i="12"/>
  <c r="CG18" i="12"/>
  <c r="BZ18" i="12"/>
  <c r="BY18" i="12"/>
  <c r="BX18" i="12"/>
  <c r="BW18" i="12"/>
  <c r="BR18" i="12"/>
  <c r="BK18" i="12"/>
  <c r="BJ18" i="12"/>
  <c r="BI18" i="12"/>
  <c r="DZ17" i="12"/>
  <c r="DT17" i="12"/>
  <c r="DN17" i="12"/>
  <c r="DL17" i="12"/>
  <c r="DA17" i="12"/>
  <c r="CZ17" i="12"/>
  <c r="CY17" i="12"/>
  <c r="CX17" i="12"/>
  <c r="CN17" i="12"/>
  <c r="CM17" i="12"/>
  <c r="CL17" i="12"/>
  <c r="CK17" i="12"/>
  <c r="CG17" i="12"/>
  <c r="CR17" i="12" s="1"/>
  <c r="DM17" i="12" s="1"/>
  <c r="BZ17" i="12"/>
  <c r="BY17" i="12"/>
  <c r="BX17" i="12"/>
  <c r="BW17" i="12"/>
  <c r="BR17" i="12"/>
  <c r="BK17" i="12"/>
  <c r="BJ17" i="12"/>
  <c r="BI17" i="12"/>
  <c r="DZ16" i="12"/>
  <c r="DT16" i="12"/>
  <c r="DN16" i="12"/>
  <c r="DL16" i="12"/>
  <c r="DA16" i="12"/>
  <c r="CZ16" i="12"/>
  <c r="CY16" i="12"/>
  <c r="CX16" i="12"/>
  <c r="CN16" i="12"/>
  <c r="CM16" i="12"/>
  <c r="CL16" i="12"/>
  <c r="CK16" i="12"/>
  <c r="CG16" i="12"/>
  <c r="CR16" i="12" s="1"/>
  <c r="DM16" i="12" s="1"/>
  <c r="BZ16" i="12"/>
  <c r="BY16" i="12"/>
  <c r="BX16" i="12"/>
  <c r="BW16" i="12"/>
  <c r="BR16" i="12"/>
  <c r="BK16" i="12"/>
  <c r="BJ16" i="12"/>
  <c r="BI16" i="12"/>
  <c r="DZ15" i="12"/>
  <c r="DT15" i="12"/>
  <c r="DN15" i="12"/>
  <c r="DL15" i="12"/>
  <c r="DA15" i="12"/>
  <c r="CZ15" i="12"/>
  <c r="CY15" i="12"/>
  <c r="CX15" i="12"/>
  <c r="CN15" i="12"/>
  <c r="CM15" i="12"/>
  <c r="CL15" i="12"/>
  <c r="CK15" i="12"/>
  <c r="CG15" i="12"/>
  <c r="CR15" i="12" s="1"/>
  <c r="DM15" i="12" s="1"/>
  <c r="BZ15" i="12"/>
  <c r="BY15" i="12"/>
  <c r="BX15" i="12"/>
  <c r="BW15" i="12"/>
  <c r="BR15" i="12"/>
  <c r="BK15" i="12"/>
  <c r="BJ15" i="12"/>
  <c r="BI15" i="12"/>
  <c r="DZ14" i="12"/>
  <c r="DT14" i="12"/>
  <c r="DN14" i="12"/>
  <c r="DL14" i="12"/>
  <c r="DA14" i="12"/>
  <c r="CZ14" i="12"/>
  <c r="CY14" i="12"/>
  <c r="CX14" i="12"/>
  <c r="CN14" i="12"/>
  <c r="CM14" i="12"/>
  <c r="CL14" i="12"/>
  <c r="CK14" i="12"/>
  <c r="CG14" i="12"/>
  <c r="CR14" i="12" s="1"/>
  <c r="DM14" i="12" s="1"/>
  <c r="BZ14" i="12"/>
  <c r="BY14" i="12"/>
  <c r="BX14" i="12"/>
  <c r="BW14" i="12"/>
  <c r="BR14" i="12"/>
  <c r="BK14" i="12"/>
  <c r="BJ14" i="12"/>
  <c r="BI14" i="12"/>
  <c r="DZ13" i="12"/>
  <c r="DT13" i="12"/>
  <c r="DN13" i="12"/>
  <c r="DL13" i="12"/>
  <c r="DA13" i="12"/>
  <c r="CZ13" i="12"/>
  <c r="CY13" i="12"/>
  <c r="CX13" i="12"/>
  <c r="CN13" i="12"/>
  <c r="CM13" i="12"/>
  <c r="CL13" i="12"/>
  <c r="CK13" i="12"/>
  <c r="CG13" i="12"/>
  <c r="CR13" i="12" s="1"/>
  <c r="DM13" i="12" s="1"/>
  <c r="BZ13" i="12"/>
  <c r="BY13" i="12"/>
  <c r="BX13" i="12"/>
  <c r="BW13" i="12"/>
  <c r="BR13" i="12"/>
  <c r="BK13" i="12"/>
  <c r="BJ13" i="12"/>
  <c r="BI13" i="12"/>
  <c r="DZ12" i="12"/>
  <c r="DT12" i="12"/>
  <c r="DN12" i="12"/>
  <c r="DL12" i="12"/>
  <c r="DA12" i="12"/>
  <c r="CZ12" i="12"/>
  <c r="CY12" i="12"/>
  <c r="CX12" i="12"/>
  <c r="CN12" i="12"/>
  <c r="CM12" i="12"/>
  <c r="CL12" i="12"/>
  <c r="CK12" i="12"/>
  <c r="CG12" i="12"/>
  <c r="BZ12" i="12"/>
  <c r="BY12" i="12"/>
  <c r="BX12" i="12"/>
  <c r="BW12" i="12"/>
  <c r="BR12" i="12"/>
  <c r="BK12" i="12"/>
  <c r="BJ12" i="12"/>
  <c r="BI12" i="12"/>
  <c r="DZ11" i="12"/>
  <c r="DT11" i="12"/>
  <c r="DN11" i="12"/>
  <c r="DL11" i="12"/>
  <c r="DA11" i="12"/>
  <c r="CZ11" i="12"/>
  <c r="CY11" i="12"/>
  <c r="CX11" i="12"/>
  <c r="CN11" i="12"/>
  <c r="CM11" i="12"/>
  <c r="CL11" i="12"/>
  <c r="CK11" i="12"/>
  <c r="CG11" i="12"/>
  <c r="CR11" i="12" s="1"/>
  <c r="DM11" i="12" s="1"/>
  <c r="BZ11" i="12"/>
  <c r="BY11" i="12"/>
  <c r="BX11" i="12"/>
  <c r="BW11" i="12"/>
  <c r="BR11" i="12"/>
  <c r="BK11" i="12"/>
  <c r="BJ11" i="12"/>
  <c r="BI11" i="12"/>
  <c r="DZ10" i="12"/>
  <c r="DT10" i="12"/>
  <c r="DN10" i="12"/>
  <c r="DL10" i="12"/>
  <c r="DA10" i="12"/>
  <c r="CZ10" i="12"/>
  <c r="CY10" i="12"/>
  <c r="CX10" i="12"/>
  <c r="CN10" i="12"/>
  <c r="CM10" i="12"/>
  <c r="CL10" i="12"/>
  <c r="CK10" i="12"/>
  <c r="CG10" i="12"/>
  <c r="CR10" i="12" s="1"/>
  <c r="DM10" i="12" s="1"/>
  <c r="BZ10" i="12"/>
  <c r="BY10" i="12"/>
  <c r="BX10" i="12"/>
  <c r="BW10" i="12"/>
  <c r="BR10" i="12"/>
  <c r="BK10" i="12"/>
  <c r="BJ10" i="12"/>
  <c r="BI10" i="12"/>
  <c r="DZ9" i="12"/>
  <c r="DT9" i="12"/>
  <c r="DN9" i="12"/>
  <c r="DL9" i="12"/>
  <c r="DA9" i="12"/>
  <c r="CZ9" i="12"/>
  <c r="CY9" i="12"/>
  <c r="CX9" i="12"/>
  <c r="CN9" i="12"/>
  <c r="CM9" i="12"/>
  <c r="CL9" i="12"/>
  <c r="CK9" i="12"/>
  <c r="CG9" i="12"/>
  <c r="CR9" i="12" s="1"/>
  <c r="DM9" i="12" s="1"/>
  <c r="BZ9" i="12"/>
  <c r="BY9" i="12"/>
  <c r="BX9" i="12"/>
  <c r="BW9" i="12"/>
  <c r="BR9" i="12"/>
  <c r="BK9" i="12"/>
  <c r="BJ9" i="12"/>
  <c r="BI9" i="12"/>
  <c r="DZ8" i="12"/>
  <c r="DT8" i="12"/>
  <c r="DN8" i="12"/>
  <c r="DL8" i="12"/>
  <c r="DA8" i="12"/>
  <c r="CZ8" i="12"/>
  <c r="CY8" i="12"/>
  <c r="CX8" i="12"/>
  <c r="CN8" i="12"/>
  <c r="CM8" i="12"/>
  <c r="CL8" i="12"/>
  <c r="CK8" i="12"/>
  <c r="CG8" i="12"/>
  <c r="BZ8" i="12"/>
  <c r="BY8" i="12"/>
  <c r="BX8" i="12"/>
  <c r="BW8" i="12"/>
  <c r="BR8" i="12"/>
  <c r="BK8" i="12"/>
  <c r="BJ8" i="12"/>
  <c r="BI8" i="12"/>
  <c r="DZ7" i="12"/>
  <c r="DT7" i="12"/>
  <c r="DN7" i="12"/>
  <c r="DL7" i="12"/>
  <c r="DA7" i="12"/>
  <c r="CZ7" i="12"/>
  <c r="CY7" i="12"/>
  <c r="CX7" i="12"/>
  <c r="CN7" i="12"/>
  <c r="CM7" i="12"/>
  <c r="CL7" i="12"/>
  <c r="CK7" i="12"/>
  <c r="CG7" i="12"/>
  <c r="CR7" i="12" s="1"/>
  <c r="DM7" i="12" s="1"/>
  <c r="BZ7" i="12"/>
  <c r="BY7" i="12"/>
  <c r="BX7" i="12"/>
  <c r="BW7" i="12"/>
  <c r="BR7" i="12"/>
  <c r="BK7" i="12"/>
  <c r="BJ7" i="12"/>
  <c r="BI7" i="12"/>
  <c r="DZ6" i="12"/>
  <c r="DT6" i="12"/>
  <c r="DN6" i="12"/>
  <c r="DL6" i="12"/>
  <c r="DA6" i="12"/>
  <c r="CZ6" i="12"/>
  <c r="CY6" i="12"/>
  <c r="CX6" i="12"/>
  <c r="CR6" i="12"/>
  <c r="DM6" i="12" s="1"/>
  <c r="CN6" i="12"/>
  <c r="CM6" i="12"/>
  <c r="CL6" i="12"/>
  <c r="CK6" i="12"/>
  <c r="CG6" i="12"/>
  <c r="BZ6" i="12"/>
  <c r="BY6" i="12"/>
  <c r="BX6" i="12"/>
  <c r="BW6" i="12"/>
  <c r="BR6" i="12"/>
  <c r="BK6" i="12"/>
  <c r="BJ6" i="12"/>
  <c r="BI6" i="12"/>
  <c r="DZ5" i="12"/>
  <c r="DT5" i="12"/>
  <c r="DN5" i="12"/>
  <c r="DL5" i="12"/>
  <c r="DA5" i="12"/>
  <c r="CZ5" i="12"/>
  <c r="CY5" i="12"/>
  <c r="CX5" i="12"/>
  <c r="CN5" i="12"/>
  <c r="CM5" i="12"/>
  <c r="CL5" i="12"/>
  <c r="CK5" i="12"/>
  <c r="CG5" i="12"/>
  <c r="CR5" i="12" s="1"/>
  <c r="DM5" i="12" s="1"/>
  <c r="BZ5" i="12"/>
  <c r="BY5" i="12"/>
  <c r="BX5" i="12"/>
  <c r="BW5" i="12"/>
  <c r="BR5" i="12"/>
  <c r="BK5" i="12"/>
  <c r="BJ5" i="12"/>
  <c r="BI5" i="12"/>
  <c r="DZ4" i="12"/>
  <c r="DT4" i="12"/>
  <c r="DN4" i="12"/>
  <c r="DL4" i="12"/>
  <c r="DA4" i="12"/>
  <c r="CZ4" i="12"/>
  <c r="CY4" i="12"/>
  <c r="CX4" i="12"/>
  <c r="CN4" i="12"/>
  <c r="CM4" i="12"/>
  <c r="CL4" i="12"/>
  <c r="CK4" i="12"/>
  <c r="CG4" i="12"/>
  <c r="BZ4" i="12"/>
  <c r="BY4" i="12"/>
  <c r="BX4" i="12"/>
  <c r="BW4" i="12"/>
  <c r="BR4" i="12"/>
  <c r="BK4" i="12"/>
  <c r="BJ4" i="12"/>
  <c r="BI4" i="12"/>
  <c r="DZ3" i="12"/>
  <c r="DT3" i="12"/>
  <c r="DN3" i="12"/>
  <c r="DL3" i="12"/>
  <c r="DA3" i="12"/>
  <c r="CZ3" i="12"/>
  <c r="CY3" i="12"/>
  <c r="CX3" i="12"/>
  <c r="CR3" i="12"/>
  <c r="DM3" i="12" s="1"/>
  <c r="CN3" i="12"/>
  <c r="CM3" i="12"/>
  <c r="CL3" i="12"/>
  <c r="CK3" i="12"/>
  <c r="CG3" i="12"/>
  <c r="BZ3" i="12"/>
  <c r="BY3" i="12"/>
  <c r="BX3" i="12"/>
  <c r="BW3" i="12"/>
  <c r="BR3" i="12"/>
  <c r="BK3" i="12"/>
  <c r="BJ3" i="12"/>
  <c r="BI3" i="12"/>
  <c r="BB164" i="12"/>
  <c r="BA164" i="12"/>
  <c r="BC164" i="12" s="1"/>
  <c r="AX164" i="12"/>
  <c r="AW164" i="12"/>
  <c r="AS164" i="12"/>
  <c r="BB163" i="12"/>
  <c r="BA163" i="12"/>
  <c r="BC163" i="12" s="1"/>
  <c r="AX163" i="12"/>
  <c r="AW163" i="12"/>
  <c r="AS163" i="12"/>
  <c r="BB162" i="12"/>
  <c r="BA162" i="12"/>
  <c r="AY162" i="12"/>
  <c r="AX162" i="12"/>
  <c r="AW162" i="12"/>
  <c r="AS162" i="12"/>
  <c r="BB161" i="12"/>
  <c r="BA161" i="12"/>
  <c r="BC161" i="12" s="1"/>
  <c r="AX161" i="12"/>
  <c r="AW161" i="12"/>
  <c r="AS161" i="12"/>
  <c r="BB160" i="12"/>
  <c r="BA160" i="12"/>
  <c r="BC160" i="12" s="1"/>
  <c r="AY160" i="12"/>
  <c r="AX160" i="12"/>
  <c r="AW160" i="12"/>
  <c r="AS160" i="12"/>
  <c r="BC159" i="12"/>
  <c r="BB159" i="12"/>
  <c r="BA159" i="12"/>
  <c r="AX159" i="12"/>
  <c r="AW159" i="12"/>
  <c r="AY159" i="12" s="1"/>
  <c r="AS159" i="12"/>
  <c r="BB158" i="12"/>
  <c r="BC158" i="12" s="1"/>
  <c r="BA158" i="12"/>
  <c r="AX158" i="12"/>
  <c r="AW158" i="12"/>
  <c r="AY158" i="12" s="1"/>
  <c r="AS158" i="12"/>
  <c r="BB157" i="12"/>
  <c r="BA157" i="12"/>
  <c r="BC157" i="12" s="1"/>
  <c r="AX157" i="12"/>
  <c r="AW157" i="12"/>
  <c r="AY157" i="12" s="1"/>
  <c r="AS157" i="12"/>
  <c r="BB156" i="12"/>
  <c r="BA156" i="12"/>
  <c r="BC156" i="12" s="1"/>
  <c r="AY156" i="12"/>
  <c r="AX156" i="12"/>
  <c r="AW156" i="12"/>
  <c r="AS156" i="12"/>
  <c r="BC155" i="12"/>
  <c r="BB155" i="12"/>
  <c r="BA155" i="12"/>
  <c r="AX155" i="12"/>
  <c r="AW155" i="12"/>
  <c r="AY155" i="12" s="1"/>
  <c r="AS155" i="12"/>
  <c r="BB154" i="12"/>
  <c r="BA154" i="12"/>
  <c r="BC154" i="12" s="1"/>
  <c r="AX154" i="12"/>
  <c r="AW154" i="12"/>
  <c r="AY154" i="12" s="1"/>
  <c r="AS154" i="12"/>
  <c r="BB153" i="12"/>
  <c r="BA153" i="12"/>
  <c r="BC153" i="12" s="1"/>
  <c r="AY153" i="12"/>
  <c r="AX153" i="12"/>
  <c r="AW153" i="12"/>
  <c r="AS153" i="12"/>
  <c r="BB152" i="12"/>
  <c r="BC152" i="12" s="1"/>
  <c r="BA152" i="12"/>
  <c r="AX152" i="12"/>
  <c r="AW152" i="12"/>
  <c r="AY152" i="12" s="1"/>
  <c r="AS152" i="12"/>
  <c r="BB151" i="12"/>
  <c r="BA151" i="12"/>
  <c r="BC151" i="12" s="1"/>
  <c r="AX151" i="12"/>
  <c r="AW151" i="12"/>
  <c r="AY151" i="12" s="1"/>
  <c r="AS151" i="12"/>
  <c r="BB150" i="12"/>
  <c r="BA150" i="12"/>
  <c r="BC150" i="12" s="1"/>
  <c r="AY150" i="12"/>
  <c r="AX150" i="12"/>
  <c r="AW150" i="12"/>
  <c r="AS150" i="12"/>
  <c r="BB149" i="12"/>
  <c r="BC149" i="12" s="1"/>
  <c r="BA149" i="12"/>
  <c r="AX149" i="12"/>
  <c r="AW149" i="12"/>
  <c r="AY149" i="12" s="1"/>
  <c r="AS149" i="12"/>
  <c r="BC148" i="12"/>
  <c r="BB148" i="12"/>
  <c r="BA148" i="12"/>
  <c r="AX148" i="12"/>
  <c r="AW148" i="12"/>
  <c r="AY148" i="12" s="1"/>
  <c r="AS148" i="12"/>
  <c r="BB147" i="12"/>
  <c r="BA147" i="12"/>
  <c r="BC147" i="12" s="1"/>
  <c r="AX147" i="12"/>
  <c r="AY147" i="12" s="1"/>
  <c r="AW147" i="12"/>
  <c r="AS147" i="12"/>
  <c r="BB146" i="12"/>
  <c r="BA146" i="12"/>
  <c r="BC146" i="12" s="1"/>
  <c r="AX146" i="12"/>
  <c r="AW146" i="12"/>
  <c r="AY146" i="12" s="1"/>
  <c r="AS146" i="12"/>
  <c r="BC145" i="12"/>
  <c r="BB145" i="12"/>
  <c r="BA145" i="12"/>
  <c r="AX145" i="12"/>
  <c r="AW145" i="12"/>
  <c r="AY145" i="12" s="1"/>
  <c r="AS145" i="12"/>
  <c r="BB144" i="12"/>
  <c r="BA144" i="12"/>
  <c r="BC144" i="12" s="1"/>
  <c r="AX144" i="12"/>
  <c r="AY144" i="12" s="1"/>
  <c r="AW144" i="12"/>
  <c r="AS144" i="12"/>
  <c r="BB143" i="12"/>
  <c r="BA143" i="12"/>
  <c r="BC143" i="12" s="1"/>
  <c r="AY143" i="12"/>
  <c r="AX143" i="12"/>
  <c r="AW143" i="12"/>
  <c r="AS143" i="12"/>
  <c r="BC142" i="12"/>
  <c r="BB142" i="12"/>
  <c r="BA142" i="12"/>
  <c r="AX142" i="12"/>
  <c r="AW142" i="12"/>
  <c r="AY142" i="12" s="1"/>
  <c r="AS142" i="12"/>
  <c r="BB141" i="12"/>
  <c r="BA141" i="12"/>
  <c r="BC141" i="12" s="1"/>
  <c r="AX141" i="12"/>
  <c r="AW141" i="12"/>
  <c r="AY141" i="12" s="1"/>
  <c r="AS141" i="12"/>
  <c r="BB140" i="12"/>
  <c r="BA140" i="12"/>
  <c r="BC140" i="12" s="1"/>
  <c r="AY140" i="12"/>
  <c r="AX140" i="12"/>
  <c r="AW140" i="12"/>
  <c r="AS140" i="12"/>
  <c r="BC139" i="12"/>
  <c r="BB139" i="12"/>
  <c r="BA139" i="12"/>
  <c r="AX139" i="12"/>
  <c r="AW139" i="12"/>
  <c r="AY139" i="12" s="1"/>
  <c r="AS139" i="12"/>
  <c r="BB138" i="12"/>
  <c r="BA138" i="12"/>
  <c r="BC138" i="12" s="1"/>
  <c r="AX138" i="12"/>
  <c r="AW138" i="12"/>
  <c r="AY138" i="12" s="1"/>
  <c r="AS138" i="12"/>
  <c r="BB137" i="12"/>
  <c r="BA137" i="12"/>
  <c r="BC137" i="12" s="1"/>
  <c r="AY137" i="12"/>
  <c r="AX137" i="12"/>
  <c r="AW137" i="12"/>
  <c r="AS137" i="12"/>
  <c r="BB136" i="12"/>
  <c r="BC136" i="12" s="1"/>
  <c r="BA136" i="12"/>
  <c r="AX136" i="12"/>
  <c r="AW136" i="12"/>
  <c r="AY136" i="12" s="1"/>
  <c r="AS136" i="12"/>
  <c r="BB135" i="12"/>
  <c r="BA135" i="12"/>
  <c r="BC135" i="12" s="1"/>
  <c r="AX135" i="12"/>
  <c r="AW135" i="12"/>
  <c r="AY135" i="12" s="1"/>
  <c r="AS135" i="12"/>
  <c r="BB134" i="12"/>
  <c r="BA134" i="12"/>
  <c r="BC134" i="12" s="1"/>
  <c r="AY134" i="12"/>
  <c r="AX134" i="12"/>
  <c r="AW134" i="12"/>
  <c r="AS134" i="12"/>
  <c r="BC133" i="12"/>
  <c r="BB133" i="12"/>
  <c r="BA133" i="12"/>
  <c r="AX133" i="12"/>
  <c r="AW133" i="12"/>
  <c r="AY133" i="12" s="1"/>
  <c r="AS133" i="12"/>
  <c r="BC132" i="12"/>
  <c r="BB132" i="12"/>
  <c r="BA132" i="12"/>
  <c r="AX132" i="12"/>
  <c r="AW132" i="12"/>
  <c r="AY132" i="12" s="1"/>
  <c r="AS132" i="12"/>
  <c r="BB131" i="12"/>
  <c r="BA131" i="12"/>
  <c r="BC131" i="12" s="1"/>
  <c r="AY131" i="12"/>
  <c r="AX131" i="12"/>
  <c r="AW131" i="12"/>
  <c r="AS131" i="12"/>
  <c r="BB130" i="12"/>
  <c r="BA130" i="12"/>
  <c r="BC130" i="12" s="1"/>
  <c r="AX130" i="12"/>
  <c r="AW130" i="12"/>
  <c r="AY130" i="12" s="1"/>
  <c r="AS130" i="12"/>
  <c r="BC129" i="12"/>
  <c r="BB129" i="12"/>
  <c r="BA129" i="12"/>
  <c r="AX129" i="12"/>
  <c r="AW129" i="12"/>
  <c r="AY129" i="12" s="1"/>
  <c r="AS129" i="12"/>
  <c r="BB128" i="12"/>
  <c r="BA128" i="12"/>
  <c r="BC128" i="12" s="1"/>
  <c r="AX128" i="12"/>
  <c r="AY128" i="12" s="1"/>
  <c r="AW128" i="12"/>
  <c r="AS128" i="12"/>
  <c r="BB127" i="12"/>
  <c r="BA127" i="12"/>
  <c r="BC127" i="12" s="1"/>
  <c r="AY127" i="12"/>
  <c r="AX127" i="12"/>
  <c r="AW127" i="12"/>
  <c r="AS127" i="12"/>
  <c r="BB126" i="12"/>
  <c r="BC126" i="12" s="1"/>
  <c r="BA126" i="12"/>
  <c r="AX126" i="12"/>
  <c r="AW126" i="12"/>
  <c r="AY126" i="12" s="1"/>
  <c r="AS126" i="12"/>
  <c r="BB125" i="12"/>
  <c r="BA125" i="12"/>
  <c r="BC125" i="12" s="1"/>
  <c r="AX125" i="12"/>
  <c r="AY125" i="12" s="1"/>
  <c r="AW125" i="12"/>
  <c r="AS125" i="12"/>
  <c r="BB124" i="12"/>
  <c r="BA124" i="12"/>
  <c r="AY124" i="12"/>
  <c r="AX124" i="12"/>
  <c r="AW124" i="12"/>
  <c r="AS124" i="12"/>
  <c r="BB123" i="12"/>
  <c r="BC123" i="12" s="1"/>
  <c r="BA123" i="12"/>
  <c r="AX123" i="12"/>
  <c r="AW123" i="12"/>
  <c r="AY123" i="12" s="1"/>
  <c r="AS123" i="12"/>
  <c r="BB122" i="12"/>
  <c r="BA122" i="12"/>
  <c r="BC122" i="12" s="1"/>
  <c r="AX122" i="12"/>
  <c r="AY122" i="12" s="1"/>
  <c r="AW122" i="12"/>
  <c r="AS122" i="12"/>
  <c r="BB121" i="12"/>
  <c r="BA121" i="12"/>
  <c r="BC121" i="12" s="1"/>
  <c r="AX121" i="12"/>
  <c r="AY121" i="12" s="1"/>
  <c r="AW121" i="12"/>
  <c r="AS121" i="12"/>
  <c r="BC120" i="12"/>
  <c r="BB120" i="12"/>
  <c r="BA120" i="12"/>
  <c r="AX120" i="12"/>
  <c r="AW120" i="12"/>
  <c r="AY120" i="12" s="1"/>
  <c r="AS120" i="12"/>
  <c r="BB119" i="12"/>
  <c r="BA119" i="12"/>
  <c r="BC119" i="12" s="1"/>
  <c r="AX119" i="12"/>
  <c r="AW119" i="12"/>
  <c r="AY119" i="12" s="1"/>
  <c r="AS119" i="12"/>
  <c r="BB118" i="12"/>
  <c r="BA118" i="12"/>
  <c r="BC118" i="12" s="1"/>
  <c r="AX118" i="12"/>
  <c r="AY118" i="12" s="1"/>
  <c r="AW118" i="12"/>
  <c r="AS118" i="12"/>
  <c r="BC117" i="12"/>
  <c r="BB117" i="12"/>
  <c r="BA117" i="12"/>
  <c r="AX117" i="12"/>
  <c r="AW117" i="12"/>
  <c r="AY117" i="12" s="1"/>
  <c r="AS117" i="12"/>
  <c r="BC116" i="12"/>
  <c r="BB116" i="12"/>
  <c r="BA116" i="12"/>
  <c r="AX116" i="12"/>
  <c r="AW116" i="12"/>
  <c r="AY116" i="12" s="1"/>
  <c r="AS116" i="12"/>
  <c r="BB115" i="12"/>
  <c r="BA115" i="12"/>
  <c r="BC115" i="12" s="1"/>
  <c r="AX115" i="12"/>
  <c r="AW115" i="12"/>
  <c r="AY115" i="12" s="1"/>
  <c r="AS115" i="12"/>
  <c r="BC114" i="12"/>
  <c r="BB114" i="12"/>
  <c r="BA114" i="12"/>
  <c r="AX114" i="12"/>
  <c r="AW114" i="12"/>
  <c r="AY114" i="12" s="1"/>
  <c r="AS114" i="12"/>
  <c r="BC113" i="12"/>
  <c r="BB113" i="12"/>
  <c r="BA113" i="12"/>
  <c r="AX113" i="12"/>
  <c r="AW113" i="12"/>
  <c r="AY113" i="12" s="1"/>
  <c r="AS113" i="12"/>
  <c r="BB112" i="12"/>
  <c r="BA112" i="12"/>
  <c r="BC112" i="12" s="1"/>
  <c r="AX112" i="12"/>
  <c r="AW112" i="12"/>
  <c r="AY112" i="12" s="1"/>
  <c r="AS112" i="12"/>
  <c r="BB111" i="12"/>
  <c r="BA111" i="12"/>
  <c r="BC111" i="12" s="1"/>
  <c r="AY111" i="12"/>
  <c r="AX111" i="12"/>
  <c r="AW111" i="12"/>
  <c r="AS111" i="12"/>
  <c r="BB110" i="12"/>
  <c r="BC110" i="12" s="1"/>
  <c r="BA110" i="12"/>
  <c r="AX110" i="12"/>
  <c r="AW110" i="12"/>
  <c r="AY110" i="12" s="1"/>
  <c r="AS110" i="12"/>
  <c r="BB109" i="12"/>
  <c r="BA109" i="12"/>
  <c r="BC109" i="12" s="1"/>
  <c r="AX109" i="12"/>
  <c r="AW109" i="12"/>
  <c r="AY109" i="12" s="1"/>
  <c r="AS109" i="12"/>
  <c r="BB108" i="12"/>
  <c r="BA108" i="12"/>
  <c r="BC108" i="12" s="1"/>
  <c r="AY108" i="12"/>
  <c r="AX108" i="12"/>
  <c r="AW108" i="12"/>
  <c r="AS108" i="12"/>
  <c r="BC107" i="12"/>
  <c r="BB107" i="12"/>
  <c r="BA107" i="12"/>
  <c r="AX107" i="12"/>
  <c r="AW107" i="12"/>
  <c r="AY107" i="12" s="1"/>
  <c r="AS107" i="12"/>
  <c r="BB106" i="12"/>
  <c r="BA106" i="12"/>
  <c r="BC106" i="12" s="1"/>
  <c r="AY106" i="12"/>
  <c r="AX106" i="12"/>
  <c r="AW106" i="12"/>
  <c r="AS106" i="12"/>
  <c r="BB105" i="12"/>
  <c r="BC105" i="12" s="1"/>
  <c r="BA105" i="12"/>
  <c r="AY105" i="12"/>
  <c r="AX105" i="12"/>
  <c r="AW105" i="12"/>
  <c r="AS105" i="12"/>
  <c r="BB104" i="12"/>
  <c r="BA104" i="12"/>
  <c r="BC104" i="12" s="1"/>
  <c r="AX104" i="12"/>
  <c r="AW104" i="12"/>
  <c r="AY104" i="12" s="1"/>
  <c r="AS104" i="12"/>
  <c r="BB103" i="12"/>
  <c r="BA103" i="12"/>
  <c r="BC103" i="12" s="1"/>
  <c r="AX103" i="12"/>
  <c r="AY103" i="12" s="1"/>
  <c r="AW103" i="12"/>
  <c r="AS103" i="12"/>
  <c r="BB102" i="12"/>
  <c r="BA102" i="12"/>
  <c r="BC102" i="12" s="1"/>
  <c r="AY102" i="12"/>
  <c r="AX102" i="12"/>
  <c r="AW102" i="12"/>
  <c r="AS102" i="12"/>
  <c r="BB101" i="12"/>
  <c r="BA101" i="12"/>
  <c r="BC101" i="12" s="1"/>
  <c r="AX101" i="12"/>
  <c r="AW101" i="12"/>
  <c r="AY101" i="12" s="1"/>
  <c r="AS101" i="12"/>
  <c r="BB100" i="12"/>
  <c r="BA100" i="12"/>
  <c r="BC100" i="12" s="1"/>
  <c r="AX100" i="12"/>
  <c r="AY100" i="12" s="1"/>
  <c r="AW100" i="12"/>
  <c r="AS100" i="12"/>
  <c r="BB99" i="12"/>
  <c r="BA99" i="12"/>
  <c r="BC99" i="12" s="1"/>
  <c r="AX99" i="12"/>
  <c r="AW99" i="12"/>
  <c r="AY99" i="12" s="1"/>
  <c r="AS99" i="12"/>
  <c r="BC98" i="12"/>
  <c r="BB98" i="12"/>
  <c r="BA98" i="12"/>
  <c r="AX98" i="12"/>
  <c r="AW98" i="12"/>
  <c r="AY98" i="12" s="1"/>
  <c r="AS98" i="12"/>
  <c r="BB97" i="12"/>
  <c r="BA97" i="12"/>
  <c r="BC97" i="12" s="1"/>
  <c r="AX97" i="12"/>
  <c r="AW97" i="12"/>
  <c r="AY97" i="12" s="1"/>
  <c r="AS97" i="12"/>
  <c r="BB96" i="12"/>
  <c r="BA96" i="12"/>
  <c r="BC96" i="12" s="1"/>
  <c r="AX96" i="12"/>
  <c r="AW96" i="12"/>
  <c r="AS96" i="12"/>
  <c r="BC95" i="12"/>
  <c r="BB95" i="12"/>
  <c r="BA95" i="12"/>
  <c r="AX95" i="12"/>
  <c r="AW95" i="12"/>
  <c r="AY95" i="12" s="1"/>
  <c r="AS95" i="12"/>
  <c r="BC94" i="12"/>
  <c r="BB94" i="12"/>
  <c r="BA94" i="12"/>
  <c r="AX94" i="12"/>
  <c r="AW94" i="12"/>
  <c r="AY94" i="12" s="1"/>
  <c r="AS94" i="12"/>
  <c r="BB93" i="12"/>
  <c r="BA93" i="12"/>
  <c r="AY93" i="12"/>
  <c r="AX93" i="12"/>
  <c r="AW93" i="12"/>
  <c r="AS93" i="12"/>
  <c r="BB92" i="12"/>
  <c r="BC92" i="12" s="1"/>
  <c r="BA92" i="12"/>
  <c r="AX92" i="12"/>
  <c r="AW92" i="12"/>
  <c r="AY92" i="12" s="1"/>
  <c r="AS92" i="12"/>
  <c r="BC91" i="12"/>
  <c r="BB91" i="12"/>
  <c r="BA91" i="12"/>
  <c r="AX91" i="12"/>
  <c r="AW91" i="12"/>
  <c r="AS91" i="12"/>
  <c r="BB90" i="12"/>
  <c r="BA90" i="12"/>
  <c r="BC90" i="12" s="1"/>
  <c r="AY90" i="12"/>
  <c r="AX90" i="12"/>
  <c r="AW90" i="12"/>
  <c r="AS90" i="12"/>
  <c r="BB89" i="12"/>
  <c r="BC89" i="12" s="1"/>
  <c r="BA89" i="12"/>
  <c r="AY89" i="12"/>
  <c r="AX89" i="12"/>
  <c r="AW89" i="12"/>
  <c r="AS89" i="12"/>
  <c r="BB88" i="12"/>
  <c r="BA88" i="12"/>
  <c r="AX88" i="12"/>
  <c r="AW88" i="12"/>
  <c r="AS88" i="12"/>
  <c r="BB87" i="12"/>
  <c r="BA87" i="12"/>
  <c r="BC87" i="12" s="1"/>
  <c r="AY87" i="12"/>
  <c r="AX87" i="12"/>
  <c r="AW87" i="12"/>
  <c r="AS87" i="12"/>
  <c r="BB86" i="12"/>
  <c r="BA86" i="12"/>
  <c r="BC86" i="12" s="1"/>
  <c r="AY86" i="12"/>
  <c r="AX86" i="12"/>
  <c r="AW86" i="12"/>
  <c r="AS86" i="12"/>
  <c r="BB85" i="12"/>
  <c r="BA85" i="12"/>
  <c r="BC85" i="12" s="1"/>
  <c r="AX85" i="12"/>
  <c r="AW85" i="12"/>
  <c r="AY85" i="12" s="1"/>
  <c r="AS85" i="12"/>
  <c r="BB84" i="12"/>
  <c r="BA84" i="12"/>
  <c r="BC84" i="12" s="1"/>
  <c r="AY84" i="12"/>
  <c r="AX84" i="12"/>
  <c r="AW84" i="12"/>
  <c r="AS84" i="12"/>
  <c r="BB83" i="12"/>
  <c r="BA83" i="12"/>
  <c r="BC83" i="12" s="1"/>
  <c r="AX83" i="12"/>
  <c r="AW83" i="12"/>
  <c r="AY83" i="12" s="1"/>
  <c r="AS83" i="12"/>
  <c r="BC82" i="12"/>
  <c r="BB82" i="12"/>
  <c r="BA82" i="12"/>
  <c r="AX82" i="12"/>
  <c r="AW82" i="12"/>
  <c r="AY82" i="12" s="1"/>
  <c r="AS82" i="12"/>
  <c r="BB81" i="12"/>
  <c r="BA81" i="12"/>
  <c r="BC81" i="12" s="1"/>
  <c r="AY81" i="12"/>
  <c r="AX81" i="12"/>
  <c r="AW81" i="12"/>
  <c r="AS81" i="12"/>
  <c r="BB80" i="12"/>
  <c r="BA80" i="12"/>
  <c r="BC80" i="12" s="1"/>
  <c r="AX80" i="12"/>
  <c r="AW80" i="12"/>
  <c r="AS80" i="12"/>
  <c r="BC79" i="12"/>
  <c r="BB79" i="12"/>
  <c r="BA79" i="12"/>
  <c r="AX79" i="12"/>
  <c r="AW79" i="12"/>
  <c r="AY79" i="12" s="1"/>
  <c r="AS79" i="12"/>
  <c r="BC78" i="12"/>
  <c r="BB78" i="12"/>
  <c r="BA78" i="12"/>
  <c r="AX78" i="12"/>
  <c r="AW78" i="12"/>
  <c r="AY78" i="12" s="1"/>
  <c r="AS78" i="12"/>
  <c r="BB77" i="12"/>
  <c r="BA77" i="12"/>
  <c r="BC77" i="12" s="1"/>
  <c r="AX77" i="12"/>
  <c r="AW77" i="12"/>
  <c r="AS77" i="12"/>
  <c r="BB76" i="12"/>
  <c r="BA76" i="12"/>
  <c r="BC76" i="12" s="1"/>
  <c r="AY76" i="12"/>
  <c r="AX76" i="12"/>
  <c r="AW76" i="12"/>
  <c r="AS76" i="12"/>
  <c r="BB75" i="12"/>
  <c r="BA75" i="12"/>
  <c r="BC75" i="12" s="1"/>
  <c r="AX75" i="12"/>
  <c r="AW75" i="12"/>
  <c r="AS75" i="12"/>
  <c r="BB74" i="12"/>
  <c r="BA74" i="12"/>
  <c r="BC74" i="12" s="1"/>
  <c r="AX74" i="12"/>
  <c r="AY74" i="12" s="1"/>
  <c r="AW74" i="12"/>
  <c r="AS74" i="12"/>
  <c r="BB73" i="12"/>
  <c r="BA73" i="12"/>
  <c r="BC73" i="12" s="1"/>
  <c r="AX73" i="12"/>
  <c r="AW73" i="12"/>
  <c r="AS73" i="12"/>
  <c r="BB72" i="12"/>
  <c r="BA72" i="12"/>
  <c r="BC72" i="12" s="1"/>
  <c r="AX72" i="12"/>
  <c r="AW72" i="12"/>
  <c r="AY72" i="12" s="1"/>
  <c r="AS72" i="12"/>
  <c r="BB71" i="12"/>
  <c r="BA71" i="12"/>
  <c r="BC71" i="12" s="1"/>
  <c r="AX71" i="12"/>
  <c r="AW71" i="12"/>
  <c r="AY71" i="12" s="1"/>
  <c r="AS71" i="12"/>
  <c r="BB70" i="12"/>
  <c r="BA70" i="12"/>
  <c r="BC70" i="12" s="1"/>
  <c r="AX70" i="12"/>
  <c r="AW70" i="12"/>
  <c r="AY70" i="12" s="1"/>
  <c r="AS70" i="12"/>
  <c r="BC69" i="12"/>
  <c r="BB69" i="12"/>
  <c r="BA69" i="12"/>
  <c r="AX69" i="12"/>
  <c r="AW69" i="12"/>
  <c r="AY69" i="12" s="1"/>
  <c r="AS69" i="12"/>
  <c r="BB68" i="12"/>
  <c r="BA68" i="12"/>
  <c r="BC68" i="12" s="1"/>
  <c r="AX68" i="12"/>
  <c r="AW68" i="12"/>
  <c r="AY68" i="12" s="1"/>
  <c r="AS68" i="12"/>
  <c r="BB67" i="12"/>
  <c r="BA67" i="12"/>
  <c r="BC67" i="12" s="1"/>
  <c r="AX67" i="12"/>
  <c r="AW67" i="12"/>
  <c r="AY67" i="12" s="1"/>
  <c r="AS67" i="12"/>
  <c r="BB66" i="12"/>
  <c r="BA66" i="12"/>
  <c r="AX66" i="12"/>
  <c r="AW66" i="12"/>
  <c r="AY66" i="12" s="1"/>
  <c r="AS66" i="12"/>
  <c r="BC65" i="12"/>
  <c r="BB65" i="12"/>
  <c r="BA65" i="12"/>
  <c r="AX65" i="12"/>
  <c r="AW65" i="12"/>
  <c r="AY65" i="12" s="1"/>
  <c r="AS65" i="12"/>
  <c r="BB64" i="12"/>
  <c r="BA64" i="12"/>
  <c r="AY64" i="12"/>
  <c r="AX64" i="12"/>
  <c r="AW64" i="12"/>
  <c r="AS64" i="12"/>
  <c r="BC63" i="12"/>
  <c r="BB63" i="12"/>
  <c r="BA63" i="12"/>
  <c r="AX63" i="12"/>
  <c r="AW63" i="12"/>
  <c r="AY63" i="12" s="1"/>
  <c r="AS63" i="12"/>
  <c r="BB62" i="12"/>
  <c r="BA62" i="12"/>
  <c r="AX62" i="12"/>
  <c r="AW62" i="12"/>
  <c r="AY62" i="12" s="1"/>
  <c r="AS62" i="12"/>
  <c r="BB61" i="12"/>
  <c r="BA61" i="12"/>
  <c r="BC61" i="12" s="1"/>
  <c r="AX61" i="12"/>
  <c r="AW61" i="12"/>
  <c r="AS61" i="12"/>
  <c r="BB60" i="12"/>
  <c r="BA60" i="12"/>
  <c r="BC60" i="12" s="1"/>
  <c r="AY60" i="12"/>
  <c r="AX60" i="12"/>
  <c r="AW60" i="12"/>
  <c r="AS60" i="12"/>
  <c r="BB59" i="12"/>
  <c r="BA59" i="12"/>
  <c r="BC59" i="12" s="1"/>
  <c r="AX59" i="12"/>
  <c r="AW59" i="12"/>
  <c r="AS59" i="12"/>
  <c r="BB58" i="12"/>
  <c r="BA58" i="12"/>
  <c r="BC58" i="12" s="1"/>
  <c r="AX58" i="12"/>
  <c r="AY58" i="12" s="1"/>
  <c r="AW58" i="12"/>
  <c r="AS58" i="12"/>
  <c r="BB57" i="12"/>
  <c r="BA57" i="12"/>
  <c r="AX57" i="12"/>
  <c r="AW57" i="12"/>
  <c r="AS57" i="12"/>
  <c r="BB56" i="12"/>
  <c r="BA56" i="12"/>
  <c r="BC56" i="12" s="1"/>
  <c r="AX56" i="12"/>
  <c r="AW56" i="12"/>
  <c r="AS56" i="12"/>
  <c r="BB55" i="12"/>
  <c r="BA55" i="12"/>
  <c r="BC55" i="12" s="1"/>
  <c r="AX55" i="12"/>
  <c r="AW55" i="12"/>
  <c r="AS55" i="12"/>
  <c r="BB54" i="12"/>
  <c r="BA54" i="12"/>
  <c r="BC54" i="12" s="1"/>
  <c r="AX54" i="12"/>
  <c r="AW54" i="12"/>
  <c r="AY54" i="12" s="1"/>
  <c r="AS54" i="12"/>
  <c r="BC53" i="12"/>
  <c r="BB53" i="12"/>
  <c r="BA53" i="12"/>
  <c r="AX53" i="12"/>
  <c r="AW53" i="12"/>
  <c r="AY53" i="12" s="1"/>
  <c r="AS53" i="12"/>
  <c r="BB52" i="12"/>
  <c r="BA52" i="12"/>
  <c r="BC52" i="12" s="1"/>
  <c r="AY52" i="12"/>
  <c r="AX52" i="12"/>
  <c r="AW52" i="12"/>
  <c r="AS52" i="12"/>
  <c r="BB51" i="12"/>
  <c r="BC51" i="12" s="1"/>
  <c r="BA51" i="12"/>
  <c r="AX51" i="12"/>
  <c r="AW51" i="12"/>
  <c r="AY51" i="12" s="1"/>
  <c r="AS51" i="12"/>
  <c r="BB50" i="12"/>
  <c r="BA50" i="12"/>
  <c r="AX50" i="12"/>
  <c r="AW50" i="12"/>
  <c r="AY50" i="12" s="1"/>
  <c r="AS50" i="12"/>
  <c r="BC49" i="12"/>
  <c r="BB49" i="12"/>
  <c r="BA49" i="12"/>
  <c r="AX49" i="12"/>
  <c r="AW49" i="12"/>
  <c r="AS49" i="12"/>
  <c r="BB48" i="12"/>
  <c r="BA48" i="12"/>
  <c r="BC48" i="12" s="1"/>
  <c r="AY48" i="12"/>
  <c r="AX48" i="12"/>
  <c r="AW48" i="12"/>
  <c r="AS48" i="12"/>
  <c r="BB47" i="12"/>
  <c r="BC47" i="12" s="1"/>
  <c r="BA47" i="12"/>
  <c r="AX47" i="12"/>
  <c r="AW47" i="12"/>
  <c r="AY47" i="12" s="1"/>
  <c r="AS47" i="12"/>
  <c r="BB46" i="12"/>
  <c r="BA46" i="12"/>
  <c r="AY46" i="12"/>
  <c r="AX46" i="12"/>
  <c r="AW46" i="12"/>
  <c r="AS46" i="12"/>
  <c r="BB45" i="12"/>
  <c r="BA45" i="12"/>
  <c r="AX45" i="12"/>
  <c r="AW45" i="12"/>
  <c r="AS45" i="12"/>
  <c r="BB44" i="12"/>
  <c r="BA44" i="12"/>
  <c r="AY44" i="12"/>
  <c r="AX44" i="12"/>
  <c r="AW44" i="12"/>
  <c r="AS44" i="12"/>
  <c r="BB43" i="12"/>
  <c r="BA43" i="12"/>
  <c r="AY43" i="12"/>
  <c r="AX43" i="12"/>
  <c r="AW43" i="12"/>
  <c r="AS43" i="12"/>
  <c r="BB42" i="12"/>
  <c r="BA42" i="12"/>
  <c r="BC42" i="12" s="1"/>
  <c r="AX42" i="12"/>
  <c r="AW42" i="12"/>
  <c r="AS42" i="12"/>
  <c r="BB41" i="12"/>
  <c r="BA41" i="12"/>
  <c r="AX41" i="12"/>
  <c r="AW41" i="12"/>
  <c r="AY41" i="12" s="1"/>
  <c r="AS41" i="12"/>
  <c r="BC40" i="12"/>
  <c r="BB40" i="12"/>
  <c r="BA40" i="12"/>
  <c r="AX40" i="12"/>
  <c r="AW40" i="12"/>
  <c r="AY40" i="12" s="1"/>
  <c r="AS40" i="12"/>
  <c r="BB39" i="12"/>
  <c r="BA39" i="12"/>
  <c r="BC39" i="12" s="1"/>
  <c r="AX39" i="12"/>
  <c r="AW39" i="12"/>
  <c r="AY39" i="12" s="1"/>
  <c r="AS39" i="12"/>
  <c r="BC38" i="12"/>
  <c r="BB38" i="12"/>
  <c r="BA38" i="12"/>
  <c r="AX38" i="12"/>
  <c r="AW38" i="12"/>
  <c r="AS38" i="12"/>
  <c r="BB37" i="12"/>
  <c r="BA37" i="12"/>
  <c r="AX37" i="12"/>
  <c r="AW37" i="12"/>
  <c r="AY37" i="12" s="1"/>
  <c r="AS37" i="12"/>
  <c r="BB36" i="12"/>
  <c r="BA36" i="12"/>
  <c r="BC36" i="12" s="1"/>
  <c r="AX36" i="12"/>
  <c r="AW36" i="12"/>
  <c r="AS36" i="12"/>
  <c r="BB35" i="12"/>
  <c r="BA35" i="12"/>
  <c r="BC35" i="12" s="1"/>
  <c r="AY35" i="12"/>
  <c r="AX35" i="12"/>
  <c r="AW35" i="12"/>
  <c r="AS35" i="12"/>
  <c r="BB34" i="12"/>
  <c r="BA34" i="12"/>
  <c r="BC34" i="12" s="1"/>
  <c r="AX34" i="12"/>
  <c r="AW34" i="12"/>
  <c r="AY34" i="12" s="1"/>
  <c r="AS34" i="12"/>
  <c r="BB33" i="12"/>
  <c r="BA33" i="12"/>
  <c r="BC33" i="12" s="1"/>
  <c r="AX33" i="12"/>
  <c r="AY33" i="12" s="1"/>
  <c r="AW33" i="12"/>
  <c r="AS33" i="12"/>
  <c r="BB32" i="12"/>
  <c r="BA32" i="12"/>
  <c r="BC32" i="12" s="1"/>
  <c r="AX32" i="12"/>
  <c r="AW32" i="12"/>
  <c r="AS32" i="12"/>
  <c r="BB31" i="12"/>
  <c r="BA31" i="12"/>
  <c r="BC31" i="12" s="1"/>
  <c r="AX31" i="12"/>
  <c r="AW31" i="12"/>
  <c r="AY31" i="12" s="1"/>
  <c r="AS31" i="12"/>
  <c r="BC30" i="12"/>
  <c r="BB30" i="12"/>
  <c r="BA30" i="12"/>
  <c r="AX30" i="12"/>
  <c r="AW30" i="12"/>
  <c r="AS30" i="12"/>
  <c r="BB29" i="12"/>
  <c r="BA29" i="12"/>
  <c r="BC29" i="12" s="1"/>
  <c r="AX29" i="12"/>
  <c r="AW29" i="12"/>
  <c r="AY29" i="12" s="1"/>
  <c r="AS29" i="12"/>
  <c r="BB28" i="12"/>
  <c r="BA28" i="12"/>
  <c r="BC28" i="12" s="1"/>
  <c r="AX28" i="12"/>
  <c r="AW28" i="12"/>
  <c r="AY28" i="12" s="1"/>
  <c r="AS28" i="12"/>
  <c r="BB27" i="12"/>
  <c r="BA27" i="12"/>
  <c r="AX27" i="12"/>
  <c r="AW27" i="12"/>
  <c r="AY27" i="12" s="1"/>
  <c r="AS27" i="12"/>
  <c r="BB26" i="12"/>
  <c r="BA26" i="12"/>
  <c r="BC26" i="12" s="1"/>
  <c r="AX26" i="12"/>
  <c r="AW26" i="12"/>
  <c r="AY26" i="12" s="1"/>
  <c r="AS26" i="12"/>
  <c r="BB25" i="12"/>
  <c r="BA25" i="12"/>
  <c r="AY25" i="12"/>
  <c r="AX25" i="12"/>
  <c r="AW25" i="12"/>
  <c r="AS25" i="12"/>
  <c r="BC24" i="12"/>
  <c r="BB24" i="12"/>
  <c r="BA24" i="12"/>
  <c r="AX24" i="12"/>
  <c r="AW24" i="12"/>
  <c r="AY24" i="12" s="1"/>
  <c r="AS24" i="12"/>
  <c r="BB23" i="12"/>
  <c r="BA23" i="12"/>
  <c r="BC23" i="12" s="1"/>
  <c r="AX23" i="12"/>
  <c r="AW23" i="12"/>
  <c r="AY23" i="12" s="1"/>
  <c r="AS23" i="12"/>
  <c r="BC22" i="12"/>
  <c r="BB22" i="12"/>
  <c r="BA22" i="12"/>
  <c r="AX22" i="12"/>
  <c r="AW22" i="12"/>
  <c r="AS22" i="12"/>
  <c r="BB21" i="12"/>
  <c r="BA21" i="12"/>
  <c r="AX21" i="12"/>
  <c r="AW21" i="12"/>
  <c r="AY21" i="12" s="1"/>
  <c r="AS21" i="12"/>
  <c r="BB20" i="12"/>
  <c r="BA20" i="12"/>
  <c r="BC20" i="12" s="1"/>
  <c r="AX20" i="12"/>
  <c r="AW20" i="12"/>
  <c r="AS20" i="12"/>
  <c r="BB19" i="12"/>
  <c r="BA19" i="12"/>
  <c r="BC19" i="12" s="1"/>
  <c r="AY19" i="12"/>
  <c r="AX19" i="12"/>
  <c r="AW19" i="12"/>
  <c r="AS19" i="12"/>
  <c r="BB18" i="12"/>
  <c r="BA18" i="12"/>
  <c r="BC18" i="12" s="1"/>
  <c r="AX18" i="12"/>
  <c r="AW18" i="12"/>
  <c r="AY18" i="12" s="1"/>
  <c r="AS18" i="12"/>
  <c r="BB17" i="12"/>
  <c r="BA17" i="12"/>
  <c r="BC17" i="12" s="1"/>
  <c r="AX17" i="12"/>
  <c r="AY17" i="12" s="1"/>
  <c r="AW17" i="12"/>
  <c r="AS17" i="12"/>
  <c r="BB16" i="12"/>
  <c r="BA16" i="12"/>
  <c r="BC16" i="12" s="1"/>
  <c r="AX16" i="12"/>
  <c r="AW16" i="12"/>
  <c r="AS16" i="12"/>
  <c r="BB15" i="12"/>
  <c r="BA15" i="12"/>
  <c r="BC15" i="12" s="1"/>
  <c r="AX15" i="12"/>
  <c r="AW15" i="12"/>
  <c r="AY15" i="12" s="1"/>
  <c r="AS15" i="12"/>
  <c r="BC14" i="12"/>
  <c r="BB14" i="12"/>
  <c r="BA14" i="12"/>
  <c r="AX14" i="12"/>
  <c r="AW14" i="12"/>
  <c r="AS14" i="12"/>
  <c r="BB13" i="12"/>
  <c r="BA13" i="12"/>
  <c r="BC13" i="12" s="1"/>
  <c r="AX13" i="12"/>
  <c r="AW13" i="12"/>
  <c r="AY13" i="12" s="1"/>
  <c r="AS13" i="12"/>
  <c r="BB12" i="12"/>
  <c r="BA12" i="12"/>
  <c r="BC12" i="12" s="1"/>
  <c r="AX12" i="12"/>
  <c r="AW12" i="12"/>
  <c r="AY12" i="12" s="1"/>
  <c r="AS12" i="12"/>
  <c r="BB11" i="12"/>
  <c r="BA11" i="12"/>
  <c r="BC11" i="12" s="1"/>
  <c r="AX11" i="12"/>
  <c r="AW11" i="12"/>
  <c r="AY11" i="12" s="1"/>
  <c r="AS11" i="12"/>
  <c r="BB10" i="12"/>
  <c r="BA10" i="12"/>
  <c r="BC10" i="12" s="1"/>
  <c r="AX10" i="12"/>
  <c r="AW10" i="12"/>
  <c r="AY10" i="12" s="1"/>
  <c r="AS10" i="12"/>
  <c r="BB9" i="12"/>
  <c r="BA9" i="12"/>
  <c r="BC9" i="12" s="1"/>
  <c r="AX9" i="12"/>
  <c r="AW9" i="12"/>
  <c r="AY9" i="12" s="1"/>
  <c r="AS9" i="12"/>
  <c r="BB8" i="12"/>
  <c r="BA8" i="12"/>
  <c r="BC8" i="12" s="1"/>
  <c r="AX8" i="12"/>
  <c r="AW8" i="12"/>
  <c r="AY8" i="12" s="1"/>
  <c r="AS8" i="12"/>
  <c r="BB7" i="12"/>
  <c r="BA7" i="12"/>
  <c r="BC7" i="12" s="1"/>
  <c r="AX7" i="12"/>
  <c r="AW7" i="12"/>
  <c r="AY7" i="12" s="1"/>
  <c r="AS7" i="12"/>
  <c r="BB6" i="12"/>
  <c r="BA6" i="12"/>
  <c r="BC6" i="12" s="1"/>
  <c r="AX6" i="12"/>
  <c r="AW6" i="12"/>
  <c r="AY6" i="12" s="1"/>
  <c r="AS6" i="12"/>
  <c r="BB5" i="12"/>
  <c r="BA5" i="12"/>
  <c r="BC5" i="12" s="1"/>
  <c r="AX5" i="12"/>
  <c r="AW5" i="12"/>
  <c r="AY5" i="12" s="1"/>
  <c r="AS5" i="12"/>
  <c r="BB4" i="12"/>
  <c r="BA4" i="12"/>
  <c r="BC4" i="12" s="1"/>
  <c r="AX4" i="12"/>
  <c r="AW4" i="12"/>
  <c r="AY4" i="12" s="1"/>
  <c r="AS4" i="12"/>
  <c r="BB3" i="12"/>
  <c r="BA3" i="12"/>
  <c r="BC3" i="12" s="1"/>
  <c r="AX3" i="12"/>
  <c r="AW3" i="12"/>
  <c r="AY3" i="12" s="1"/>
  <c r="AS3" i="12"/>
  <c r="M164" i="12"/>
  <c r="N164" i="12" s="1"/>
  <c r="M163" i="12"/>
  <c r="N163" i="12" s="1"/>
  <c r="M162" i="12"/>
  <c r="N162" i="12" s="1"/>
  <c r="M161" i="12"/>
  <c r="N161" i="12" s="1"/>
  <c r="M160" i="12"/>
  <c r="N160" i="12" s="1"/>
  <c r="M159" i="12"/>
  <c r="N159" i="12" s="1"/>
  <c r="M158" i="12"/>
  <c r="N158" i="12" s="1"/>
  <c r="M157" i="12"/>
  <c r="N157" i="12" s="1"/>
  <c r="M156" i="12"/>
  <c r="N156" i="12" s="1"/>
  <c r="M155" i="12"/>
  <c r="N155" i="12" s="1"/>
  <c r="M154" i="12"/>
  <c r="N154" i="12" s="1"/>
  <c r="M153" i="12"/>
  <c r="N153" i="12" s="1"/>
  <c r="M152" i="12"/>
  <c r="N152" i="12" s="1"/>
  <c r="M151" i="12"/>
  <c r="N151" i="12" s="1"/>
  <c r="M150" i="12"/>
  <c r="N150" i="12" s="1"/>
  <c r="M149" i="12"/>
  <c r="N149" i="12" s="1"/>
  <c r="M148" i="12"/>
  <c r="N148" i="12" s="1"/>
  <c r="M147" i="12"/>
  <c r="N147" i="12" s="1"/>
  <c r="M146" i="12"/>
  <c r="N146" i="12" s="1"/>
  <c r="M145" i="12"/>
  <c r="N145" i="12" s="1"/>
  <c r="M144" i="12"/>
  <c r="N144" i="12" s="1"/>
  <c r="M143" i="12"/>
  <c r="N143" i="12" s="1"/>
  <c r="M142" i="12"/>
  <c r="N142" i="12" s="1"/>
  <c r="M141" i="12"/>
  <c r="N141" i="12" s="1"/>
  <c r="M140" i="12"/>
  <c r="N140" i="12" s="1"/>
  <c r="M139" i="12"/>
  <c r="N139" i="12" s="1"/>
  <c r="M138" i="12"/>
  <c r="N138" i="12" s="1"/>
  <c r="M137" i="12"/>
  <c r="N137" i="12" s="1"/>
  <c r="M136" i="12"/>
  <c r="N136" i="12" s="1"/>
  <c r="M135" i="12"/>
  <c r="N135" i="12" s="1"/>
  <c r="M134" i="12"/>
  <c r="N134" i="12" s="1"/>
  <c r="M133" i="12"/>
  <c r="N133" i="12" s="1"/>
  <c r="M132" i="12"/>
  <c r="N132" i="12" s="1"/>
  <c r="M131" i="12"/>
  <c r="N131" i="12" s="1"/>
  <c r="M130" i="12"/>
  <c r="N130" i="12" s="1"/>
  <c r="M129" i="12"/>
  <c r="N129" i="12" s="1"/>
  <c r="M128" i="12"/>
  <c r="N128" i="12" s="1"/>
  <c r="M127" i="12"/>
  <c r="N127" i="12" s="1"/>
  <c r="M126" i="12"/>
  <c r="N126" i="12" s="1"/>
  <c r="M125" i="12"/>
  <c r="N125" i="12" s="1"/>
  <c r="M124" i="12"/>
  <c r="N124" i="12" s="1"/>
  <c r="M123" i="12"/>
  <c r="N123" i="12" s="1"/>
  <c r="M122" i="12"/>
  <c r="N122" i="12" s="1"/>
  <c r="M121" i="12"/>
  <c r="N121" i="12" s="1"/>
  <c r="M120" i="12"/>
  <c r="N120" i="12" s="1"/>
  <c r="M119" i="12"/>
  <c r="N119" i="12" s="1"/>
  <c r="M118" i="12"/>
  <c r="N118" i="12" s="1"/>
  <c r="M117" i="12"/>
  <c r="N117" i="12" s="1"/>
  <c r="M116" i="12"/>
  <c r="N116" i="12" s="1"/>
  <c r="M115" i="12"/>
  <c r="N115" i="12" s="1"/>
  <c r="M114" i="12"/>
  <c r="N114" i="12" s="1"/>
  <c r="M113" i="12"/>
  <c r="N113" i="12" s="1"/>
  <c r="M112" i="12"/>
  <c r="N112" i="12" s="1"/>
  <c r="M111" i="12"/>
  <c r="N111" i="12" s="1"/>
  <c r="M110" i="12"/>
  <c r="N110" i="12" s="1"/>
  <c r="M109" i="12"/>
  <c r="N109" i="12" s="1"/>
  <c r="M108" i="12"/>
  <c r="N108" i="12" s="1"/>
  <c r="M107" i="12"/>
  <c r="N107" i="12" s="1"/>
  <c r="M106" i="12"/>
  <c r="N106" i="12" s="1"/>
  <c r="M105" i="12"/>
  <c r="N105" i="12" s="1"/>
  <c r="M104" i="12"/>
  <c r="N104" i="12" s="1"/>
  <c r="M103" i="12"/>
  <c r="N103" i="12" s="1"/>
  <c r="M102" i="12"/>
  <c r="N102" i="12" s="1"/>
  <c r="M101" i="12"/>
  <c r="N101" i="12" s="1"/>
  <c r="M100" i="12"/>
  <c r="N100" i="12" s="1"/>
  <c r="M99" i="12"/>
  <c r="N99" i="12" s="1"/>
  <c r="M98" i="12"/>
  <c r="N98" i="12" s="1"/>
  <c r="M97" i="12"/>
  <c r="N97" i="12" s="1"/>
  <c r="M96" i="12"/>
  <c r="N96" i="12" s="1"/>
  <c r="M95" i="12"/>
  <c r="N95" i="12" s="1"/>
  <c r="M94" i="12"/>
  <c r="N94" i="12" s="1"/>
  <c r="M93" i="12"/>
  <c r="N93" i="12" s="1"/>
  <c r="M92" i="12"/>
  <c r="N92" i="12" s="1"/>
  <c r="M91" i="12"/>
  <c r="N91" i="12" s="1"/>
  <c r="M90" i="12"/>
  <c r="N90" i="12" s="1"/>
  <c r="M89" i="12"/>
  <c r="N89" i="12" s="1"/>
  <c r="M88" i="12"/>
  <c r="N88" i="12" s="1"/>
  <c r="M87" i="12"/>
  <c r="N87" i="12" s="1"/>
  <c r="M86" i="12"/>
  <c r="N86" i="12" s="1"/>
  <c r="M85" i="12"/>
  <c r="N85" i="12" s="1"/>
  <c r="M84" i="12"/>
  <c r="N84" i="12" s="1"/>
  <c r="M83" i="12"/>
  <c r="N83" i="12" s="1"/>
  <c r="M82" i="12"/>
  <c r="N82" i="12" s="1"/>
  <c r="M81" i="12"/>
  <c r="N81" i="12" s="1"/>
  <c r="M80" i="12"/>
  <c r="N80" i="12" s="1"/>
  <c r="M79" i="12"/>
  <c r="N79" i="12" s="1"/>
  <c r="M78" i="12"/>
  <c r="N78" i="12" s="1"/>
  <c r="M77" i="12"/>
  <c r="N77" i="12" s="1"/>
  <c r="M76" i="12"/>
  <c r="N76" i="12" s="1"/>
  <c r="M75" i="12"/>
  <c r="N75" i="12" s="1"/>
  <c r="M74" i="12"/>
  <c r="N74" i="12" s="1"/>
  <c r="M73" i="12"/>
  <c r="N73" i="12" s="1"/>
  <c r="M72" i="12"/>
  <c r="N72" i="12" s="1"/>
  <c r="M71" i="12"/>
  <c r="N71" i="12" s="1"/>
  <c r="M70" i="12"/>
  <c r="N70" i="12" s="1"/>
  <c r="M69" i="12"/>
  <c r="N69" i="12" s="1"/>
  <c r="M68" i="12"/>
  <c r="N68" i="12" s="1"/>
  <c r="M67" i="12"/>
  <c r="N67" i="12" s="1"/>
  <c r="M66" i="12"/>
  <c r="N66" i="12" s="1"/>
  <c r="M65" i="12"/>
  <c r="N65" i="12" s="1"/>
  <c r="M64" i="12"/>
  <c r="N64" i="12" s="1"/>
  <c r="M63" i="12"/>
  <c r="N63" i="12" s="1"/>
  <c r="M62" i="12"/>
  <c r="N62" i="12" s="1"/>
  <c r="M61" i="12"/>
  <c r="N61" i="12" s="1"/>
  <c r="M60" i="12"/>
  <c r="N60" i="12" s="1"/>
  <c r="M59" i="12"/>
  <c r="N59" i="12" s="1"/>
  <c r="M58" i="12"/>
  <c r="N58" i="12" s="1"/>
  <c r="M57" i="12"/>
  <c r="N57" i="12" s="1"/>
  <c r="M56" i="12"/>
  <c r="N56" i="12" s="1"/>
  <c r="M55" i="12"/>
  <c r="N55" i="12" s="1"/>
  <c r="M54" i="12"/>
  <c r="N54" i="12" s="1"/>
  <c r="M53" i="12"/>
  <c r="N53" i="12" s="1"/>
  <c r="M52" i="12"/>
  <c r="N52" i="12" s="1"/>
  <c r="M51" i="12"/>
  <c r="N51" i="12" s="1"/>
  <c r="M50" i="12"/>
  <c r="N50" i="12" s="1"/>
  <c r="M49" i="12"/>
  <c r="N49" i="12" s="1"/>
  <c r="M48" i="12"/>
  <c r="N48" i="12" s="1"/>
  <c r="M47" i="12"/>
  <c r="N47" i="12" s="1"/>
  <c r="M46" i="12"/>
  <c r="N46" i="12" s="1"/>
  <c r="M45" i="12"/>
  <c r="N45" i="12" s="1"/>
  <c r="M44" i="12"/>
  <c r="N44" i="12" s="1"/>
  <c r="M43" i="12"/>
  <c r="N43" i="12" s="1"/>
  <c r="M42" i="12"/>
  <c r="N42" i="12" s="1"/>
  <c r="M41" i="12"/>
  <c r="N41" i="12" s="1"/>
  <c r="M40" i="12"/>
  <c r="N40" i="12" s="1"/>
  <c r="M39" i="12"/>
  <c r="N39" i="12" s="1"/>
  <c r="M38" i="12"/>
  <c r="N38" i="12" s="1"/>
  <c r="M37" i="12"/>
  <c r="N37" i="12" s="1"/>
  <c r="M36" i="12"/>
  <c r="N36" i="12" s="1"/>
  <c r="M35" i="12"/>
  <c r="N35" i="12" s="1"/>
  <c r="M34" i="12"/>
  <c r="N34" i="12" s="1"/>
  <c r="M33" i="12"/>
  <c r="N33" i="12" s="1"/>
  <c r="M32" i="12"/>
  <c r="N32" i="12" s="1"/>
  <c r="M31" i="12"/>
  <c r="N31" i="12" s="1"/>
  <c r="M30" i="12"/>
  <c r="N30" i="12" s="1"/>
  <c r="M29" i="12"/>
  <c r="N29" i="12" s="1"/>
  <c r="M28" i="12"/>
  <c r="N28" i="12" s="1"/>
  <c r="M27" i="12"/>
  <c r="N27" i="12" s="1"/>
  <c r="M26" i="12"/>
  <c r="N26" i="12" s="1"/>
  <c r="M25" i="12"/>
  <c r="N25" i="12" s="1"/>
  <c r="M24" i="12"/>
  <c r="N24" i="12" s="1"/>
  <c r="M23" i="12"/>
  <c r="N23" i="12" s="1"/>
  <c r="M22" i="12"/>
  <c r="N22" i="12" s="1"/>
  <c r="M21" i="12"/>
  <c r="N21" i="12" s="1"/>
  <c r="M20" i="12"/>
  <c r="N20" i="12" s="1"/>
  <c r="M19" i="12"/>
  <c r="N19" i="12" s="1"/>
  <c r="M18" i="12"/>
  <c r="N18" i="12" s="1"/>
  <c r="M17" i="12"/>
  <c r="N17" i="12" s="1"/>
  <c r="M16" i="12"/>
  <c r="N16" i="12" s="1"/>
  <c r="M15" i="12"/>
  <c r="N15" i="12" s="1"/>
  <c r="M14" i="12"/>
  <c r="N14" i="12" s="1"/>
  <c r="M13" i="12"/>
  <c r="N13" i="12" s="1"/>
  <c r="M12" i="12"/>
  <c r="N12" i="12" s="1"/>
  <c r="M11" i="12"/>
  <c r="N11" i="12" s="1"/>
  <c r="M10" i="12"/>
  <c r="N10" i="12" s="1"/>
  <c r="M9" i="12"/>
  <c r="N9" i="12" s="1"/>
  <c r="M8" i="12"/>
  <c r="N8" i="12" s="1"/>
  <c r="M7" i="12"/>
  <c r="N7" i="12" s="1"/>
  <c r="M6" i="12"/>
  <c r="N6" i="12" s="1"/>
  <c r="M5" i="12"/>
  <c r="N5" i="12" s="1"/>
  <c r="M4" i="12"/>
  <c r="N4" i="12" s="1"/>
  <c r="M3" i="12"/>
  <c r="N3" i="12" s="1"/>
  <c r="B165" i="12"/>
  <c r="M2" i="12"/>
  <c r="N2" i="12" s="1"/>
  <c r="AX2" i="12"/>
  <c r="AW2" i="12"/>
  <c r="C165" i="12"/>
  <c r="DP167" i="12" s="1"/>
  <c r="DZ2" i="12"/>
  <c r="C175" i="12"/>
  <c r="AS2" i="12"/>
  <c r="BA2" i="12"/>
  <c r="BB2" i="12"/>
  <c r="D165" i="12"/>
  <c r="E165" i="12"/>
  <c r="K165" i="12"/>
  <c r="E166" i="12"/>
  <c r="DL2" i="12"/>
  <c r="CF168" i="12"/>
  <c r="C174" i="12"/>
  <c r="D173" i="12"/>
  <c r="D172" i="12"/>
  <c r="F172" i="12" s="1"/>
  <c r="D171" i="12"/>
  <c r="D170" i="12"/>
  <c r="K166" i="12"/>
  <c r="CG2" i="12"/>
  <c r="CR2" i="12" s="1"/>
  <c r="DM2" i="12" s="1"/>
  <c r="CR36" i="12" l="1"/>
  <c r="DM36" i="12" s="1"/>
  <c r="CR12" i="12"/>
  <c r="DM12" i="12" s="1"/>
  <c r="CR8" i="12"/>
  <c r="DM8" i="12" s="1"/>
  <c r="CR4" i="12"/>
  <c r="DM4" i="12" s="1"/>
  <c r="CR74" i="12"/>
  <c r="DM74" i="12" s="1"/>
  <c r="CR66" i="12"/>
  <c r="DM66" i="12" s="1"/>
  <c r="CR104" i="12"/>
  <c r="DM104" i="12" s="1"/>
  <c r="CR62" i="12"/>
  <c r="DM62" i="12" s="1"/>
  <c r="CR96" i="12"/>
  <c r="DM96" i="12" s="1"/>
  <c r="CR32" i="12"/>
  <c r="DM32" i="12" s="1"/>
  <c r="CR28" i="12"/>
  <c r="DM28" i="12" s="1"/>
  <c r="CR37" i="12"/>
  <c r="DM37" i="12" s="1"/>
  <c r="CR47" i="12"/>
  <c r="DM47" i="12" s="1"/>
  <c r="CR72" i="12"/>
  <c r="DM72" i="12" s="1"/>
  <c r="CR83" i="12"/>
  <c r="DM83" i="12" s="1"/>
  <c r="CR43" i="12"/>
  <c r="DM43" i="12" s="1"/>
  <c r="CR57" i="12"/>
  <c r="DM57" i="12" s="1"/>
  <c r="CR101" i="12"/>
  <c r="DM101" i="12" s="1"/>
  <c r="CR54" i="12"/>
  <c r="DM54" i="12" s="1"/>
  <c r="CR55" i="12"/>
  <c r="DM55" i="12" s="1"/>
  <c r="CR95" i="12"/>
  <c r="DM95" i="12" s="1"/>
  <c r="CR71" i="12"/>
  <c r="DM71" i="12" s="1"/>
  <c r="CR87" i="12"/>
  <c r="DM87" i="12" s="1"/>
  <c r="CR113" i="12"/>
  <c r="DM113" i="12" s="1"/>
  <c r="CR79" i="12"/>
  <c r="DM79" i="12" s="1"/>
  <c r="CR90" i="12"/>
  <c r="DM90" i="12" s="1"/>
  <c r="CR78" i="12"/>
  <c r="DM78" i="12" s="1"/>
  <c r="CR106" i="12"/>
  <c r="DM106" i="12" s="1"/>
  <c r="CR111" i="12"/>
  <c r="DM111" i="12" s="1"/>
  <c r="CR117" i="12"/>
  <c r="DM117" i="12" s="1"/>
  <c r="CR110" i="12"/>
  <c r="DM110" i="12" s="1"/>
  <c r="CR125" i="12"/>
  <c r="DM125" i="12" s="1"/>
  <c r="CR130" i="12"/>
  <c r="DM130" i="12" s="1"/>
  <c r="CR148" i="12"/>
  <c r="DM148" i="12" s="1"/>
  <c r="CR126" i="12"/>
  <c r="DM126" i="12" s="1"/>
  <c r="CR121" i="12"/>
  <c r="DM121" i="12" s="1"/>
  <c r="CR163" i="12"/>
  <c r="DM163" i="12" s="1"/>
  <c r="CR143" i="12"/>
  <c r="DM143" i="12" s="1"/>
  <c r="CR136" i="12"/>
  <c r="DM136" i="12" s="1"/>
  <c r="CR140" i="12"/>
  <c r="DM140" i="12" s="1"/>
  <c r="CR145" i="12"/>
  <c r="DM145" i="12" s="1"/>
  <c r="CR159" i="12"/>
  <c r="DM159" i="12" s="1"/>
  <c r="CR151" i="12"/>
  <c r="DM151" i="12" s="1"/>
  <c r="CR150" i="12"/>
  <c r="DM150" i="12" s="1"/>
  <c r="AY20" i="12"/>
  <c r="BC25" i="12"/>
  <c r="AY36" i="12"/>
  <c r="BC43" i="12"/>
  <c r="AY14" i="12"/>
  <c r="AY30" i="12"/>
  <c r="BC44" i="12"/>
  <c r="BC45" i="12"/>
  <c r="AY42" i="12"/>
  <c r="AY22" i="12"/>
  <c r="BC27" i="12"/>
  <c r="AY38" i="12"/>
  <c r="AY56" i="12"/>
  <c r="AY16" i="12"/>
  <c r="BC21" i="12"/>
  <c r="AY32" i="12"/>
  <c r="BC37" i="12"/>
  <c r="BC41" i="12"/>
  <c r="AY49" i="12"/>
  <c r="AY55" i="12"/>
  <c r="BC57" i="12"/>
  <c r="AY45" i="12"/>
  <c r="BC50" i="12"/>
  <c r="AY61" i="12"/>
  <c r="BC66" i="12"/>
  <c r="AY77" i="12"/>
  <c r="BC88" i="12"/>
  <c r="BC93" i="12"/>
  <c r="AY59" i="12"/>
  <c r="BC64" i="12"/>
  <c r="AY75" i="12"/>
  <c r="AY96" i="12"/>
  <c r="BC46" i="12"/>
  <c r="AY57" i="12"/>
  <c r="BC62" i="12"/>
  <c r="AY73" i="12"/>
  <c r="AY80" i="12"/>
  <c r="AY88" i="12"/>
  <c r="AY91" i="12"/>
  <c r="BC124" i="12"/>
  <c r="AY161" i="12"/>
  <c r="AY163" i="12"/>
  <c r="AY164" i="12"/>
  <c r="BC162" i="12"/>
  <c r="BC2" i="12"/>
  <c r="BX2" i="12"/>
  <c r="CY2" i="12"/>
  <c r="CX2" i="12"/>
  <c r="CZ2" i="12"/>
  <c r="DA2" i="12"/>
  <c r="CL2" i="12"/>
  <c r="CN2" i="12"/>
  <c r="BR2" i="12"/>
  <c r="CK2" i="12"/>
  <c r="CM2" i="12"/>
  <c r="BZ2" i="12"/>
  <c r="BY2" i="12"/>
  <c r="BW2" i="12"/>
  <c r="AY2" i="12"/>
  <c r="DN2" i="12"/>
  <c r="F173" i="12"/>
  <c r="F171" i="12"/>
  <c r="D174" i="12"/>
  <c r="F174" i="12" s="1"/>
  <c r="F170" i="12"/>
  <c r="AZ32" i="12" l="1"/>
  <c r="AT32" i="12" s="1"/>
  <c r="AZ14" i="12"/>
  <c r="AT14" i="12" s="1"/>
  <c r="BD43" i="12"/>
  <c r="AV43" i="12" s="1"/>
  <c r="BD124" i="12"/>
  <c r="AV124" i="12" s="1"/>
  <c r="AZ91" i="12"/>
  <c r="AT91" i="12" s="1"/>
  <c r="AZ77" i="12"/>
  <c r="AT77" i="12" s="1"/>
  <c r="AZ16" i="12"/>
  <c r="AT16" i="12" s="1"/>
  <c r="BD25" i="12"/>
  <c r="AV25" i="12" s="1"/>
  <c r="AZ164" i="12"/>
  <c r="AT164" i="12" s="1"/>
  <c r="AZ56" i="12"/>
  <c r="AT56" i="12" s="1"/>
  <c r="AZ42" i="12"/>
  <c r="AT42" i="12" s="1"/>
  <c r="AZ20" i="12"/>
  <c r="AT20" i="12" s="1"/>
  <c r="AZ163" i="12"/>
  <c r="AT163" i="12" s="1"/>
  <c r="AZ80" i="12"/>
  <c r="AT80" i="12" s="1"/>
  <c r="AZ55" i="12"/>
  <c r="AT55" i="12" s="1"/>
  <c r="AZ38" i="12"/>
  <c r="AT38" i="12" s="1"/>
  <c r="AZ73" i="12"/>
  <c r="AT73" i="12" s="1"/>
  <c r="BD50" i="12"/>
  <c r="AV50" i="12" s="1"/>
  <c r="AZ49" i="12"/>
  <c r="AT49" i="12" s="1"/>
  <c r="AZ45" i="12"/>
  <c r="AT45" i="12" s="1"/>
  <c r="BD41" i="12"/>
  <c r="AV41" i="12" s="1"/>
  <c r="AZ22" i="12"/>
  <c r="AT22" i="12" s="1"/>
  <c r="BD44" i="12"/>
  <c r="AV44" i="12" s="1"/>
  <c r="AZ161" i="12"/>
  <c r="AT161" i="12" s="1"/>
  <c r="AZ30" i="12"/>
  <c r="AT30" i="12" s="1"/>
  <c r="DN165" i="12"/>
  <c r="CR165" i="12"/>
  <c r="AS165" i="12"/>
  <c r="CG165" i="12"/>
  <c r="DD165" i="12"/>
  <c r="DD167" i="12" s="1"/>
  <c r="DD168" i="12" s="1"/>
  <c r="AY165" i="12"/>
  <c r="BC165" i="12"/>
  <c r="BD64" i="12" s="1"/>
  <c r="AV64" i="12" s="1"/>
  <c r="DO159" i="12" l="1"/>
  <c r="DP159" i="12" s="1"/>
  <c r="DR159" i="12" s="1"/>
  <c r="DO151" i="12"/>
  <c r="DP151" i="12" s="1"/>
  <c r="DR151" i="12" s="1"/>
  <c r="DO150" i="12"/>
  <c r="DP150" i="12" s="1"/>
  <c r="DR150" i="12" s="1"/>
  <c r="DO147" i="12"/>
  <c r="DP147" i="12" s="1"/>
  <c r="DR147" i="12" s="1"/>
  <c r="DO155" i="12"/>
  <c r="DP155" i="12" s="1"/>
  <c r="DR155" i="12" s="1"/>
  <c r="DO143" i="12"/>
  <c r="DP143" i="12" s="1"/>
  <c r="DR143" i="12" s="1"/>
  <c r="DO163" i="12"/>
  <c r="DP163" i="12" s="1"/>
  <c r="DR163" i="12" s="1"/>
  <c r="DO137" i="12"/>
  <c r="DP137" i="12" s="1"/>
  <c r="DR137" i="12" s="1"/>
  <c r="DO134" i="12"/>
  <c r="DP134" i="12" s="1"/>
  <c r="DR134" i="12" s="1"/>
  <c r="DO130" i="12"/>
  <c r="DP130" i="12" s="1"/>
  <c r="DR130" i="12" s="1"/>
  <c r="DO136" i="12"/>
  <c r="DP136" i="12" s="1"/>
  <c r="DR136" i="12" s="1"/>
  <c r="DO126" i="12"/>
  <c r="DP126" i="12" s="1"/>
  <c r="DR126" i="12" s="1"/>
  <c r="DO119" i="12"/>
  <c r="DP119" i="12" s="1"/>
  <c r="DR119" i="12" s="1"/>
  <c r="DO105" i="12"/>
  <c r="DP105" i="12" s="1"/>
  <c r="DR105" i="12" s="1"/>
  <c r="DO138" i="12"/>
  <c r="DP138" i="12" s="1"/>
  <c r="DR138" i="12" s="1"/>
  <c r="DO104" i="12"/>
  <c r="DP104" i="12" s="1"/>
  <c r="DR104" i="12" s="1"/>
  <c r="DO121" i="12"/>
  <c r="DP121" i="12" s="1"/>
  <c r="DR121" i="12" s="1"/>
  <c r="DO100" i="12"/>
  <c r="DP100" i="12" s="1"/>
  <c r="DR100" i="12" s="1"/>
  <c r="DO95" i="12"/>
  <c r="DP95" i="12" s="1"/>
  <c r="DR95" i="12" s="1"/>
  <c r="DO92" i="12"/>
  <c r="DP92" i="12" s="1"/>
  <c r="DR92" i="12" s="1"/>
  <c r="DO98" i="12"/>
  <c r="DP98" i="12" s="1"/>
  <c r="DR98" i="12" s="1"/>
  <c r="DO111" i="12"/>
  <c r="DP111" i="12" s="1"/>
  <c r="DR111" i="12" s="1"/>
  <c r="DO110" i="12"/>
  <c r="DP110" i="12" s="1"/>
  <c r="DR110" i="12" s="1"/>
  <c r="DO62" i="12"/>
  <c r="DP62" i="12" s="1"/>
  <c r="DR62" i="12" s="1"/>
  <c r="DO46" i="12"/>
  <c r="DP46" i="12" s="1"/>
  <c r="DR46" i="12" s="1"/>
  <c r="DO123" i="12"/>
  <c r="DP123" i="12" s="1"/>
  <c r="DR123" i="12" s="1"/>
  <c r="DO88" i="12"/>
  <c r="DP88" i="12" s="1"/>
  <c r="DR88" i="12" s="1"/>
  <c r="DO106" i="12"/>
  <c r="DP106" i="12" s="1"/>
  <c r="DR106" i="12" s="1"/>
  <c r="DO90" i="12"/>
  <c r="DP90" i="12" s="1"/>
  <c r="DR90" i="12" s="1"/>
  <c r="DO45" i="12"/>
  <c r="DP45" i="12" s="1"/>
  <c r="DR45" i="12" s="1"/>
  <c r="DO40" i="12"/>
  <c r="DP40" i="12" s="1"/>
  <c r="DR40" i="12" s="1"/>
  <c r="DO96" i="12"/>
  <c r="DP96" i="12" s="1"/>
  <c r="DR96" i="12" s="1"/>
  <c r="DO51" i="12"/>
  <c r="DP51" i="12" s="1"/>
  <c r="DR51" i="12" s="1"/>
  <c r="DO50" i="12"/>
  <c r="DP50" i="12" s="1"/>
  <c r="DR50" i="12" s="1"/>
  <c r="DO49" i="12"/>
  <c r="DP49" i="12" s="1"/>
  <c r="DR49" i="12" s="1"/>
  <c r="DO79" i="12"/>
  <c r="DP79" i="12" s="1"/>
  <c r="DR79" i="12" s="1"/>
  <c r="DO41" i="12"/>
  <c r="DP41" i="12" s="1"/>
  <c r="DR41" i="12" s="1"/>
  <c r="DO37" i="12"/>
  <c r="DP37" i="12" s="1"/>
  <c r="DR37" i="12" s="1"/>
  <c r="DO14" i="12"/>
  <c r="DP14" i="12" s="1"/>
  <c r="DR14" i="12" s="1"/>
  <c r="DO74" i="12"/>
  <c r="DP74" i="12" s="1"/>
  <c r="DR74" i="12" s="1"/>
  <c r="DO72" i="12"/>
  <c r="DP72" i="12" s="1"/>
  <c r="DR72" i="12" s="1"/>
  <c r="DO29" i="12"/>
  <c r="DP29" i="12" s="1"/>
  <c r="DR29" i="12" s="1"/>
  <c r="DO18" i="12"/>
  <c r="DP18" i="12" s="1"/>
  <c r="DR18" i="12" s="1"/>
  <c r="DO25" i="12"/>
  <c r="DP25" i="12" s="1"/>
  <c r="DR25" i="12" s="1"/>
  <c r="DO30" i="12"/>
  <c r="DP30" i="12" s="1"/>
  <c r="DR30" i="12" s="1"/>
  <c r="DO20" i="12"/>
  <c r="DP20" i="12" s="1"/>
  <c r="DR20" i="12" s="1"/>
  <c r="DO38" i="12"/>
  <c r="DP38" i="12" s="1"/>
  <c r="DR38" i="12" s="1"/>
  <c r="DO26" i="12"/>
  <c r="DP26" i="12" s="1"/>
  <c r="DR26" i="12" s="1"/>
  <c r="DO97" i="12"/>
  <c r="DP97" i="12" s="1"/>
  <c r="DR97" i="12" s="1"/>
  <c r="DO64" i="12"/>
  <c r="DP64" i="12" s="1"/>
  <c r="DR64" i="12" s="1"/>
  <c r="DO71" i="12"/>
  <c r="DP71" i="12" s="1"/>
  <c r="DR71" i="12" s="1"/>
  <c r="DO33" i="12"/>
  <c r="DP33" i="12" s="1"/>
  <c r="DR33" i="12" s="1"/>
  <c r="DO43" i="12"/>
  <c r="DP43" i="12" s="1"/>
  <c r="DR43" i="12" s="1"/>
  <c r="DO22" i="12"/>
  <c r="DP22" i="12" s="1"/>
  <c r="DR22" i="12" s="1"/>
  <c r="DO5" i="12"/>
  <c r="DP5" i="12" s="1"/>
  <c r="DR5" i="12" s="1"/>
  <c r="DO15" i="12"/>
  <c r="DP15" i="12" s="1"/>
  <c r="DR15" i="12" s="1"/>
  <c r="DO8" i="12"/>
  <c r="DP8" i="12" s="1"/>
  <c r="DR8" i="12" s="1"/>
  <c r="DO4" i="12"/>
  <c r="DP4" i="12" s="1"/>
  <c r="DR4" i="12" s="1"/>
  <c r="DO47" i="12"/>
  <c r="DP47" i="12" s="1"/>
  <c r="DR47" i="12" s="1"/>
  <c r="DO24" i="12"/>
  <c r="DP24" i="12" s="1"/>
  <c r="DR24" i="12" s="1"/>
  <c r="DO12" i="12"/>
  <c r="DP12" i="12" s="1"/>
  <c r="DR12" i="12" s="1"/>
  <c r="DO39" i="12"/>
  <c r="DP39" i="12" s="1"/>
  <c r="DR39" i="12" s="1"/>
  <c r="DO23" i="12"/>
  <c r="DP23" i="12" s="1"/>
  <c r="DR23" i="12" s="1"/>
  <c r="DO3" i="12"/>
  <c r="DP3" i="12" s="1"/>
  <c r="DR3" i="12" s="1"/>
  <c r="DO19" i="12"/>
  <c r="DP19" i="12" s="1"/>
  <c r="DR19" i="12" s="1"/>
  <c r="DO52" i="12"/>
  <c r="DP52" i="12" s="1"/>
  <c r="DR52" i="12" s="1"/>
  <c r="DO58" i="12"/>
  <c r="DP58" i="12" s="1"/>
  <c r="DR58" i="12" s="1"/>
  <c r="DO102" i="12"/>
  <c r="DP102" i="12" s="1"/>
  <c r="DR102" i="12" s="1"/>
  <c r="DO66" i="12"/>
  <c r="DP66" i="12" s="1"/>
  <c r="DR66" i="12" s="1"/>
  <c r="DO69" i="12"/>
  <c r="DP69" i="12" s="1"/>
  <c r="DR69" i="12" s="1"/>
  <c r="DO127" i="12"/>
  <c r="DP127" i="12" s="1"/>
  <c r="DR127" i="12" s="1"/>
  <c r="DO142" i="12"/>
  <c r="DP142" i="12" s="1"/>
  <c r="DR142" i="12" s="1"/>
  <c r="DO162" i="12"/>
  <c r="DP162" i="12" s="1"/>
  <c r="DR162" i="12" s="1"/>
  <c r="DO99" i="12"/>
  <c r="DP99" i="12" s="1"/>
  <c r="DR99" i="12" s="1"/>
  <c r="DO115" i="12"/>
  <c r="DP115" i="12" s="1"/>
  <c r="DR115" i="12" s="1"/>
  <c r="DO67" i="12"/>
  <c r="DP67" i="12" s="1"/>
  <c r="DR67" i="12" s="1"/>
  <c r="DO125" i="12"/>
  <c r="DP125" i="12" s="1"/>
  <c r="DR125" i="12" s="1"/>
  <c r="DO133" i="12"/>
  <c r="DP133" i="12" s="1"/>
  <c r="DR133" i="12" s="1"/>
  <c r="DO141" i="12"/>
  <c r="DP141" i="12" s="1"/>
  <c r="DR141" i="12" s="1"/>
  <c r="DO149" i="12"/>
  <c r="DP149" i="12" s="1"/>
  <c r="DR149" i="12" s="1"/>
  <c r="DO108" i="12"/>
  <c r="DP108" i="12" s="1"/>
  <c r="DR108" i="12" s="1"/>
  <c r="DO57" i="12"/>
  <c r="DP57" i="12" s="1"/>
  <c r="DR57" i="12" s="1"/>
  <c r="DO139" i="12"/>
  <c r="DP139" i="12" s="1"/>
  <c r="DR139" i="12" s="1"/>
  <c r="DO59" i="12"/>
  <c r="DP59" i="12" s="1"/>
  <c r="DR59" i="12" s="1"/>
  <c r="DO76" i="12"/>
  <c r="DP76" i="12" s="1"/>
  <c r="DR76" i="12" s="1"/>
  <c r="DO56" i="12"/>
  <c r="DP56" i="12" s="1"/>
  <c r="DR56" i="12" s="1"/>
  <c r="DO101" i="12"/>
  <c r="DP101" i="12" s="1"/>
  <c r="DR101" i="12" s="1"/>
  <c r="DO128" i="12"/>
  <c r="DP128" i="12" s="1"/>
  <c r="DR128" i="12" s="1"/>
  <c r="DO7" i="12"/>
  <c r="DP7" i="12" s="1"/>
  <c r="DR7" i="12" s="1"/>
  <c r="DO114" i="12"/>
  <c r="DP114" i="12" s="1"/>
  <c r="DR114" i="12" s="1"/>
  <c r="DO164" i="12"/>
  <c r="DP164" i="12" s="1"/>
  <c r="DR164" i="12" s="1"/>
  <c r="DO10" i="12"/>
  <c r="DP10" i="12" s="1"/>
  <c r="DR10" i="12" s="1"/>
  <c r="DO93" i="12"/>
  <c r="DP93" i="12" s="1"/>
  <c r="DR93" i="12" s="1"/>
  <c r="DO152" i="12"/>
  <c r="DP152" i="12" s="1"/>
  <c r="DR152" i="12" s="1"/>
  <c r="DO9" i="12"/>
  <c r="DP9" i="12" s="1"/>
  <c r="DR9" i="12" s="1"/>
  <c r="DO17" i="12"/>
  <c r="DP17" i="12" s="1"/>
  <c r="DR17" i="12" s="1"/>
  <c r="DO55" i="12"/>
  <c r="DP55" i="12" s="1"/>
  <c r="DR55" i="12" s="1"/>
  <c r="DO28" i="12"/>
  <c r="DP28" i="12" s="1"/>
  <c r="DR28" i="12" s="1"/>
  <c r="DO83" i="12"/>
  <c r="DP83" i="12" s="1"/>
  <c r="DR83" i="12" s="1"/>
  <c r="DO81" i="12"/>
  <c r="DP81" i="12" s="1"/>
  <c r="DR81" i="12" s="1"/>
  <c r="DO158" i="12"/>
  <c r="DP158" i="12" s="1"/>
  <c r="DR158" i="12" s="1"/>
  <c r="DO160" i="12"/>
  <c r="DP160" i="12" s="1"/>
  <c r="DR160" i="12" s="1"/>
  <c r="DO11" i="12"/>
  <c r="DP11" i="12" s="1"/>
  <c r="DR11" i="12" s="1"/>
  <c r="DO16" i="12"/>
  <c r="DP16" i="12" s="1"/>
  <c r="DR16" i="12" s="1"/>
  <c r="DO36" i="12"/>
  <c r="DP36" i="12" s="1"/>
  <c r="DR36" i="12" s="1"/>
  <c r="DO31" i="12"/>
  <c r="DP31" i="12" s="1"/>
  <c r="DR31" i="12" s="1"/>
  <c r="DO113" i="12"/>
  <c r="DP113" i="12" s="1"/>
  <c r="DR113" i="12" s="1"/>
  <c r="DO148" i="12"/>
  <c r="DP148" i="12" s="1"/>
  <c r="DR148" i="12" s="1"/>
  <c r="DO146" i="12"/>
  <c r="DP146" i="12" s="1"/>
  <c r="DR146" i="12" s="1"/>
  <c r="DO65" i="12"/>
  <c r="DP65" i="12" s="1"/>
  <c r="DR65" i="12" s="1"/>
  <c r="DO86" i="12"/>
  <c r="DP86" i="12" s="1"/>
  <c r="DR86" i="12" s="1"/>
  <c r="DO103" i="12"/>
  <c r="DP103" i="12" s="1"/>
  <c r="DR103" i="12" s="1"/>
  <c r="DO32" i="12"/>
  <c r="DP32" i="12" s="1"/>
  <c r="DR32" i="12" s="1"/>
  <c r="DO48" i="12"/>
  <c r="DP48" i="12" s="1"/>
  <c r="DR48" i="12" s="1"/>
  <c r="DO35" i="12"/>
  <c r="DP35" i="12" s="1"/>
  <c r="DR35" i="12" s="1"/>
  <c r="DO85" i="12"/>
  <c r="DP85" i="12" s="1"/>
  <c r="DR85" i="12" s="1"/>
  <c r="DO27" i="12"/>
  <c r="DP27" i="12" s="1"/>
  <c r="DR27" i="12" s="1"/>
  <c r="DO44" i="12"/>
  <c r="DP44" i="12" s="1"/>
  <c r="DR44" i="12" s="1"/>
  <c r="DO122" i="12"/>
  <c r="DP122" i="12" s="1"/>
  <c r="DR122" i="12" s="1"/>
  <c r="DO77" i="12"/>
  <c r="DP77" i="12" s="1"/>
  <c r="DR77" i="12" s="1"/>
  <c r="DO129" i="12"/>
  <c r="DP129" i="12" s="1"/>
  <c r="DR129" i="12" s="1"/>
  <c r="DO82" i="12"/>
  <c r="DP82" i="12" s="1"/>
  <c r="DR82" i="12" s="1"/>
  <c r="DO78" i="12"/>
  <c r="DP78" i="12" s="1"/>
  <c r="DR78" i="12" s="1"/>
  <c r="DO118" i="12"/>
  <c r="DP118" i="12" s="1"/>
  <c r="DR118" i="12" s="1"/>
  <c r="DO135" i="12"/>
  <c r="DP135" i="12" s="1"/>
  <c r="DR135" i="12" s="1"/>
  <c r="DO154" i="12"/>
  <c r="DP154" i="12" s="1"/>
  <c r="DR154" i="12" s="1"/>
  <c r="DO53" i="12"/>
  <c r="DP53" i="12" s="1"/>
  <c r="DR53" i="12" s="1"/>
  <c r="DO6" i="12"/>
  <c r="DP6" i="12" s="1"/>
  <c r="DR6" i="12" s="1"/>
  <c r="DO75" i="12"/>
  <c r="DP75" i="12" s="1"/>
  <c r="DR75" i="12" s="1"/>
  <c r="DO161" i="12"/>
  <c r="DP161" i="12" s="1"/>
  <c r="DR161" i="12" s="1"/>
  <c r="DO70" i="12"/>
  <c r="DP70" i="12" s="1"/>
  <c r="DR70" i="12" s="1"/>
  <c r="DO61" i="12"/>
  <c r="DP61" i="12" s="1"/>
  <c r="DR61" i="12" s="1"/>
  <c r="DO84" i="12"/>
  <c r="DP84" i="12" s="1"/>
  <c r="DR84" i="12" s="1"/>
  <c r="DO21" i="12"/>
  <c r="DP21" i="12" s="1"/>
  <c r="DR21" i="12" s="1"/>
  <c r="DO132" i="12"/>
  <c r="DP132" i="12" s="1"/>
  <c r="DR132" i="12" s="1"/>
  <c r="DO153" i="12"/>
  <c r="DP153" i="12" s="1"/>
  <c r="DR153" i="12" s="1"/>
  <c r="DO34" i="12"/>
  <c r="DP34" i="12" s="1"/>
  <c r="DR34" i="12" s="1"/>
  <c r="DO54" i="12"/>
  <c r="DP54" i="12" s="1"/>
  <c r="DR54" i="12" s="1"/>
  <c r="DO13" i="12"/>
  <c r="DP13" i="12" s="1"/>
  <c r="DR13" i="12" s="1"/>
  <c r="DO68" i="12"/>
  <c r="DP68" i="12" s="1"/>
  <c r="DR68" i="12" s="1"/>
  <c r="DO42" i="12"/>
  <c r="DP42" i="12" s="1"/>
  <c r="DR42" i="12" s="1"/>
  <c r="DO87" i="12"/>
  <c r="DP87" i="12" s="1"/>
  <c r="DR87" i="12" s="1"/>
  <c r="DO60" i="12"/>
  <c r="DP60" i="12" s="1"/>
  <c r="DR60" i="12" s="1"/>
  <c r="DO131" i="12"/>
  <c r="DP131" i="12" s="1"/>
  <c r="DR131" i="12" s="1"/>
  <c r="DO124" i="12"/>
  <c r="DP124" i="12" s="1"/>
  <c r="DR124" i="12" s="1"/>
  <c r="DO140" i="12"/>
  <c r="DP140" i="12" s="1"/>
  <c r="DR140" i="12" s="1"/>
  <c r="DO112" i="12"/>
  <c r="DP112" i="12" s="1"/>
  <c r="DR112" i="12" s="1"/>
  <c r="DO116" i="12"/>
  <c r="DP116" i="12" s="1"/>
  <c r="DR116" i="12" s="1"/>
  <c r="DO156" i="12"/>
  <c r="DP156" i="12" s="1"/>
  <c r="DR156" i="12" s="1"/>
  <c r="DO63" i="12"/>
  <c r="DP63" i="12" s="1"/>
  <c r="DR63" i="12" s="1"/>
  <c r="DO107" i="12"/>
  <c r="DP107" i="12" s="1"/>
  <c r="DR107" i="12" s="1"/>
  <c r="DO120" i="12"/>
  <c r="DP120" i="12" s="1"/>
  <c r="DR120" i="12" s="1"/>
  <c r="DO145" i="12"/>
  <c r="DP145" i="12" s="1"/>
  <c r="DR145" i="12" s="1"/>
  <c r="DO157" i="12"/>
  <c r="DP157" i="12" s="1"/>
  <c r="DR157" i="12" s="1"/>
  <c r="DO80" i="12"/>
  <c r="DP80" i="12" s="1"/>
  <c r="DR80" i="12" s="1"/>
  <c r="DO109" i="12"/>
  <c r="DP109" i="12" s="1"/>
  <c r="DR109" i="12" s="1"/>
  <c r="DO94" i="12"/>
  <c r="DP94" i="12" s="1"/>
  <c r="DR94" i="12" s="1"/>
  <c r="DO144" i="12"/>
  <c r="DP144" i="12" s="1"/>
  <c r="DR144" i="12" s="1"/>
  <c r="DO91" i="12"/>
  <c r="DP91" i="12" s="1"/>
  <c r="DR91" i="12" s="1"/>
  <c r="DO89" i="12"/>
  <c r="DP89" i="12" s="1"/>
  <c r="DR89" i="12" s="1"/>
  <c r="DO73" i="12"/>
  <c r="DP73" i="12" s="1"/>
  <c r="DR73" i="12" s="1"/>
  <c r="DO117" i="12"/>
  <c r="DP117" i="12" s="1"/>
  <c r="DR117" i="12" s="1"/>
  <c r="BD27" i="12"/>
  <c r="AV27" i="12" s="1"/>
  <c r="AU80" i="12"/>
  <c r="AU164" i="12"/>
  <c r="BD88" i="12"/>
  <c r="AV88" i="12" s="1"/>
  <c r="AU38" i="12"/>
  <c r="BD145" i="12"/>
  <c r="AV145" i="12" s="1"/>
  <c r="BD129" i="12"/>
  <c r="AV129" i="12" s="1"/>
  <c r="BD113" i="12"/>
  <c r="AV113" i="12" s="1"/>
  <c r="BD119" i="12"/>
  <c r="AV119" i="12" s="1"/>
  <c r="BD107" i="12"/>
  <c r="AV107" i="12" s="1"/>
  <c r="BD68" i="12"/>
  <c r="AV68" i="12" s="1"/>
  <c r="BD52" i="12"/>
  <c r="AV52" i="12" s="1"/>
  <c r="BD72" i="12"/>
  <c r="AV72" i="12" s="1"/>
  <c r="BD59" i="12"/>
  <c r="AV59" i="12" s="1"/>
  <c r="BD33" i="12"/>
  <c r="AV33" i="12" s="1"/>
  <c r="BD17" i="12"/>
  <c r="AV17" i="12" s="1"/>
  <c r="BD56" i="12"/>
  <c r="AV56" i="12" s="1"/>
  <c r="BD15" i="12"/>
  <c r="AV15" i="12" s="1"/>
  <c r="BD14" i="12"/>
  <c r="AV14" i="12" s="1"/>
  <c r="AU14" i="12" s="1"/>
  <c r="BD30" i="12"/>
  <c r="AV30" i="12" s="1"/>
  <c r="AU30" i="12" s="1"/>
  <c r="BD36" i="12"/>
  <c r="AV36" i="12" s="1"/>
  <c r="BD12" i="12"/>
  <c r="AV12" i="12" s="1"/>
  <c r="BD26" i="12"/>
  <c r="AV26" i="12" s="1"/>
  <c r="BD20" i="12"/>
  <c r="AV20" i="12" s="1"/>
  <c r="AU20" i="12" s="1"/>
  <c r="BD13" i="12"/>
  <c r="AV13" i="12" s="1"/>
  <c r="BD73" i="12"/>
  <c r="AV73" i="12" s="1"/>
  <c r="AU73" i="12" s="1"/>
  <c r="BD89" i="12"/>
  <c r="AV89" i="12" s="1"/>
  <c r="BD84" i="12"/>
  <c r="AV84" i="12" s="1"/>
  <c r="BD71" i="12"/>
  <c r="AV71" i="12" s="1"/>
  <c r="BD83" i="12"/>
  <c r="AV83" i="12" s="1"/>
  <c r="BD99" i="12"/>
  <c r="AV99" i="12" s="1"/>
  <c r="BD87" i="12"/>
  <c r="AV87" i="12" s="1"/>
  <c r="BD103" i="12"/>
  <c r="AV103" i="12" s="1"/>
  <c r="BD133" i="12"/>
  <c r="AV133" i="12" s="1"/>
  <c r="BD147" i="12"/>
  <c r="AV147" i="12" s="1"/>
  <c r="BD128" i="12"/>
  <c r="AV128" i="12" s="1"/>
  <c r="BD122" i="12"/>
  <c r="AV122" i="12" s="1"/>
  <c r="BD146" i="12"/>
  <c r="AV146" i="12" s="1"/>
  <c r="BD155" i="12"/>
  <c r="AV155" i="12" s="1"/>
  <c r="BD137" i="12"/>
  <c r="AV137" i="12" s="1"/>
  <c r="BD142" i="12"/>
  <c r="AV142" i="12" s="1"/>
  <c r="BD39" i="12"/>
  <c r="AV39" i="12" s="1"/>
  <c r="BD29" i="12"/>
  <c r="AV29" i="12" s="1"/>
  <c r="BD9" i="12"/>
  <c r="AV9" i="12" s="1"/>
  <c r="BD16" i="12"/>
  <c r="AV16" i="12" s="1"/>
  <c r="AU16" i="12" s="1"/>
  <c r="BD76" i="12"/>
  <c r="AV76" i="12" s="1"/>
  <c r="BD55" i="12"/>
  <c r="AV55" i="12" s="1"/>
  <c r="BD48" i="12"/>
  <c r="AV48" i="12" s="1"/>
  <c r="BD91" i="12"/>
  <c r="AV91" i="12" s="1"/>
  <c r="BD78" i="12"/>
  <c r="AV78" i="12" s="1"/>
  <c r="BD140" i="12"/>
  <c r="AV140" i="12" s="1"/>
  <c r="BD125" i="12"/>
  <c r="AV125" i="12" s="1"/>
  <c r="BD149" i="12"/>
  <c r="AV149" i="12" s="1"/>
  <c r="BD141" i="12"/>
  <c r="AV141" i="12" s="1"/>
  <c r="BD42" i="12"/>
  <c r="AV42" i="12" s="1"/>
  <c r="AU42" i="12" s="1"/>
  <c r="BD38" i="12"/>
  <c r="AV38" i="12" s="1"/>
  <c r="BD35" i="12"/>
  <c r="AV35" i="12" s="1"/>
  <c r="BD40" i="12"/>
  <c r="AV40" i="12" s="1"/>
  <c r="BD81" i="12"/>
  <c r="AV81" i="12" s="1"/>
  <c r="BD80" i="12"/>
  <c r="AV80" i="12" s="1"/>
  <c r="BD98" i="12"/>
  <c r="AV98" i="12" s="1"/>
  <c r="BD82" i="12"/>
  <c r="AV82" i="12" s="1"/>
  <c r="BD109" i="12"/>
  <c r="AV109" i="12" s="1"/>
  <c r="BD163" i="12"/>
  <c r="AV163" i="12" s="1"/>
  <c r="BD156" i="12"/>
  <c r="AV156" i="12" s="1"/>
  <c r="BD159" i="12"/>
  <c r="AV159" i="12" s="1"/>
  <c r="BD158" i="12"/>
  <c r="AV158" i="12" s="1"/>
  <c r="BD160" i="12"/>
  <c r="AV160" i="12" s="1"/>
  <c r="BD53" i="12"/>
  <c r="AV53" i="12" s="1"/>
  <c r="BD32" i="12"/>
  <c r="AV32" i="12" s="1"/>
  <c r="AU32" i="12" s="1"/>
  <c r="BD24" i="12"/>
  <c r="AV24" i="12" s="1"/>
  <c r="BD4" i="12"/>
  <c r="AV4" i="12" s="1"/>
  <c r="BD8" i="12"/>
  <c r="AV8" i="12" s="1"/>
  <c r="BD19" i="12"/>
  <c r="AV19" i="12" s="1"/>
  <c r="BD86" i="12"/>
  <c r="AV86" i="12" s="1"/>
  <c r="BD67" i="12"/>
  <c r="AV67" i="12" s="1"/>
  <c r="BD61" i="12"/>
  <c r="AV61" i="12" s="1"/>
  <c r="BD92" i="12"/>
  <c r="AV92" i="12" s="1"/>
  <c r="BD105" i="12"/>
  <c r="AV105" i="12" s="1"/>
  <c r="BD110" i="12"/>
  <c r="AV110" i="12" s="1"/>
  <c r="BD116" i="12"/>
  <c r="AV116" i="12" s="1"/>
  <c r="BD114" i="12"/>
  <c r="AV114" i="12" s="1"/>
  <c r="BD135" i="12"/>
  <c r="AV135" i="12" s="1"/>
  <c r="BD152" i="12"/>
  <c r="AV152" i="12" s="1"/>
  <c r="BD161" i="12"/>
  <c r="AV161" i="12" s="1"/>
  <c r="AU161" i="12" s="1"/>
  <c r="BD151" i="12"/>
  <c r="AV151" i="12" s="1"/>
  <c r="BD10" i="12"/>
  <c r="AV10" i="12" s="1"/>
  <c r="BD3" i="12"/>
  <c r="AV3" i="12" s="1"/>
  <c r="BD23" i="12"/>
  <c r="AV23" i="12" s="1"/>
  <c r="BD97" i="12"/>
  <c r="AV97" i="12" s="1"/>
  <c r="BD90" i="12"/>
  <c r="AV90" i="12" s="1"/>
  <c r="BD101" i="12"/>
  <c r="AV101" i="12" s="1"/>
  <c r="BD120" i="12"/>
  <c r="AV120" i="12" s="1"/>
  <c r="BD157" i="12"/>
  <c r="AV157" i="12" s="1"/>
  <c r="BD150" i="12"/>
  <c r="AV150" i="12" s="1"/>
  <c r="BD138" i="12"/>
  <c r="AV138" i="12" s="1"/>
  <c r="BD112" i="12"/>
  <c r="AV112" i="12" s="1"/>
  <c r="BD154" i="12"/>
  <c r="AV154" i="12" s="1"/>
  <c r="BD7" i="12"/>
  <c r="AV7" i="12" s="1"/>
  <c r="BD70" i="12"/>
  <c r="AV70" i="12" s="1"/>
  <c r="BD75" i="12"/>
  <c r="AV75" i="12" s="1"/>
  <c r="BD49" i="12"/>
  <c r="AV49" i="12" s="1"/>
  <c r="AU49" i="12" s="1"/>
  <c r="BD69" i="12"/>
  <c r="AV69" i="12" s="1"/>
  <c r="BD58" i="12"/>
  <c r="AV58" i="12" s="1"/>
  <c r="BD94" i="12"/>
  <c r="AV94" i="12" s="1"/>
  <c r="BD104" i="12"/>
  <c r="AV104" i="12" s="1"/>
  <c r="BD123" i="12"/>
  <c r="AV123" i="12" s="1"/>
  <c r="BD117" i="12"/>
  <c r="AV117" i="12" s="1"/>
  <c r="BD139" i="12"/>
  <c r="AV139" i="12" s="1"/>
  <c r="BD121" i="12"/>
  <c r="AV121" i="12" s="1"/>
  <c r="BD115" i="12"/>
  <c r="AV115" i="12" s="1"/>
  <c r="BD132" i="12"/>
  <c r="AV132" i="12" s="1"/>
  <c r="BD51" i="12"/>
  <c r="AV51" i="12" s="1"/>
  <c r="BD11" i="12"/>
  <c r="AV11" i="12" s="1"/>
  <c r="BD34" i="12"/>
  <c r="AV34" i="12" s="1"/>
  <c r="BD5" i="12"/>
  <c r="AV5" i="12" s="1"/>
  <c r="BD28" i="12"/>
  <c r="AV28" i="12" s="1"/>
  <c r="BD79" i="12"/>
  <c r="AV79" i="12" s="1"/>
  <c r="BD60" i="12"/>
  <c r="AV60" i="12" s="1"/>
  <c r="BD74" i="12"/>
  <c r="AV74" i="12" s="1"/>
  <c r="BD95" i="12"/>
  <c r="AV95" i="12" s="1"/>
  <c r="BD127" i="12"/>
  <c r="AV127" i="12" s="1"/>
  <c r="BD108" i="12"/>
  <c r="AV108" i="12" s="1"/>
  <c r="BD126" i="12"/>
  <c r="AV126" i="12" s="1"/>
  <c r="BD96" i="12"/>
  <c r="AV96" i="12" s="1"/>
  <c r="BD131" i="12"/>
  <c r="AV131" i="12" s="1"/>
  <c r="BD153" i="12"/>
  <c r="AV153" i="12" s="1"/>
  <c r="BD143" i="12"/>
  <c r="AV143" i="12" s="1"/>
  <c r="BD134" i="12"/>
  <c r="AV134" i="12" s="1"/>
  <c r="BD118" i="12"/>
  <c r="AV118" i="12" s="1"/>
  <c r="BD164" i="12"/>
  <c r="AV164" i="12" s="1"/>
  <c r="BD102" i="12"/>
  <c r="AV102" i="12" s="1"/>
  <c r="BD22" i="12"/>
  <c r="AV22" i="12" s="1"/>
  <c r="AU22" i="12" s="1"/>
  <c r="BD18" i="12"/>
  <c r="AV18" i="12" s="1"/>
  <c r="BD54" i="12"/>
  <c r="AV54" i="12" s="1"/>
  <c r="BD6" i="12"/>
  <c r="AV6" i="12" s="1"/>
  <c r="BD47" i="12"/>
  <c r="AV47" i="12" s="1"/>
  <c r="BD31" i="12"/>
  <c r="AV31" i="12" s="1"/>
  <c r="BD63" i="12"/>
  <c r="AV63" i="12" s="1"/>
  <c r="BD85" i="12"/>
  <c r="AV85" i="12" s="1"/>
  <c r="BD77" i="12"/>
  <c r="AV77" i="12" s="1"/>
  <c r="AU77" i="12" s="1"/>
  <c r="BD65" i="12"/>
  <c r="AV65" i="12" s="1"/>
  <c r="BD130" i="12"/>
  <c r="AV130" i="12" s="1"/>
  <c r="BD111" i="12"/>
  <c r="AV111" i="12" s="1"/>
  <c r="BD100" i="12"/>
  <c r="AV100" i="12" s="1"/>
  <c r="BD106" i="12"/>
  <c r="AV106" i="12" s="1"/>
  <c r="BD144" i="12"/>
  <c r="AV144" i="12" s="1"/>
  <c r="BD136" i="12"/>
  <c r="AV136" i="12" s="1"/>
  <c r="BD148" i="12"/>
  <c r="AV148" i="12" s="1"/>
  <c r="BD37" i="12"/>
  <c r="AV37" i="12" s="1"/>
  <c r="AU163" i="12"/>
  <c r="AU56" i="12"/>
  <c r="AU91" i="12"/>
  <c r="AU55" i="12"/>
  <c r="BD57" i="12"/>
  <c r="AV57" i="12" s="1"/>
  <c r="BD162" i="12"/>
  <c r="AV162" i="12" s="1"/>
  <c r="BD93" i="12"/>
  <c r="AV93" i="12" s="1"/>
  <c r="AZ162" i="12"/>
  <c r="AT162" i="12" s="1"/>
  <c r="AU162" i="12" s="1"/>
  <c r="AZ160" i="12"/>
  <c r="AT160" i="12" s="1"/>
  <c r="AZ156" i="12"/>
  <c r="AT156" i="12" s="1"/>
  <c r="AU156" i="12" s="1"/>
  <c r="AZ124" i="12"/>
  <c r="AT124" i="12" s="1"/>
  <c r="AU124" i="12" s="1"/>
  <c r="AZ140" i="12"/>
  <c r="AT140" i="12" s="1"/>
  <c r="AU140" i="12" s="1"/>
  <c r="AZ63" i="12"/>
  <c r="AT63" i="12" s="1"/>
  <c r="AU63" i="12" s="1"/>
  <c r="AZ67" i="12"/>
  <c r="AT67" i="12" s="1"/>
  <c r="AZ92" i="12"/>
  <c r="AT92" i="12" s="1"/>
  <c r="AZ28" i="12"/>
  <c r="AT28" i="12" s="1"/>
  <c r="AZ48" i="12"/>
  <c r="AT48" i="12" s="1"/>
  <c r="AU48" i="12" s="1"/>
  <c r="AZ51" i="12"/>
  <c r="AT51" i="12" s="1"/>
  <c r="AU51" i="12" s="1"/>
  <c r="AZ47" i="12"/>
  <c r="AT47" i="12" s="1"/>
  <c r="AU47" i="12" s="1"/>
  <c r="AZ25" i="12"/>
  <c r="AT25" i="12" s="1"/>
  <c r="AU25" i="12" s="1"/>
  <c r="AZ6" i="12"/>
  <c r="AT6" i="12" s="1"/>
  <c r="AU6" i="12" s="1"/>
  <c r="AZ27" i="12"/>
  <c r="AT27" i="12" s="1"/>
  <c r="AZ23" i="12"/>
  <c r="AT23" i="12" s="1"/>
  <c r="AU23" i="12" s="1"/>
  <c r="AZ39" i="12"/>
  <c r="AT39" i="12" s="1"/>
  <c r="AU39" i="12" s="1"/>
  <c r="AZ44" i="12"/>
  <c r="AT44" i="12" s="1"/>
  <c r="AU44" i="12" s="1"/>
  <c r="AZ71" i="12"/>
  <c r="AT71" i="12" s="1"/>
  <c r="AZ102" i="12"/>
  <c r="AT102" i="12" s="1"/>
  <c r="AZ83" i="12"/>
  <c r="AT83" i="12" s="1"/>
  <c r="AZ128" i="12"/>
  <c r="AT128" i="12" s="1"/>
  <c r="AU128" i="12" s="1"/>
  <c r="AZ115" i="12"/>
  <c r="AT115" i="12" s="1"/>
  <c r="AU115" i="12" s="1"/>
  <c r="AZ138" i="12"/>
  <c r="AT138" i="12" s="1"/>
  <c r="AU138" i="12" s="1"/>
  <c r="AZ141" i="12"/>
  <c r="AT141" i="12" s="1"/>
  <c r="AZ86" i="12"/>
  <c r="AT86" i="12" s="1"/>
  <c r="AZ29" i="12"/>
  <c r="AT29" i="12" s="1"/>
  <c r="AU29" i="12" s="1"/>
  <c r="AZ33" i="12"/>
  <c r="AT33" i="12" s="1"/>
  <c r="AU33" i="12" s="1"/>
  <c r="AZ3" i="12"/>
  <c r="AT3" i="12" s="1"/>
  <c r="AU3" i="12" s="1"/>
  <c r="AZ31" i="12"/>
  <c r="AT31" i="12" s="1"/>
  <c r="AU31" i="12" s="1"/>
  <c r="AZ58" i="12"/>
  <c r="AT58" i="12" s="1"/>
  <c r="AU58" i="12" s="1"/>
  <c r="AZ74" i="12"/>
  <c r="AT74" i="12" s="1"/>
  <c r="AU74" i="12" s="1"/>
  <c r="AZ79" i="12"/>
  <c r="AT79" i="12" s="1"/>
  <c r="AZ81" i="12"/>
  <c r="AT81" i="12" s="1"/>
  <c r="AZ101" i="12"/>
  <c r="AT101" i="12" s="1"/>
  <c r="AZ95" i="12"/>
  <c r="AT95" i="12" s="1"/>
  <c r="AU95" i="12" s="1"/>
  <c r="AZ106" i="12"/>
  <c r="AT106" i="12" s="1"/>
  <c r="AU106" i="12" s="1"/>
  <c r="AZ105" i="12"/>
  <c r="AT105" i="12" s="1"/>
  <c r="AU105" i="12" s="1"/>
  <c r="AZ139" i="12"/>
  <c r="AT139" i="12" s="1"/>
  <c r="AZ150" i="12"/>
  <c r="AT150" i="12" s="1"/>
  <c r="AU150" i="12" s="1"/>
  <c r="AZ142" i="12"/>
  <c r="AT142" i="12" s="1"/>
  <c r="AU142" i="12" s="1"/>
  <c r="AZ148" i="12"/>
  <c r="AT148" i="12" s="1"/>
  <c r="AZ157" i="12"/>
  <c r="AT157" i="12" s="1"/>
  <c r="AZ153" i="12"/>
  <c r="AT153" i="12" s="1"/>
  <c r="AU153" i="12" s="1"/>
  <c r="AZ97" i="12"/>
  <c r="AT97" i="12" s="1"/>
  <c r="AU97" i="12" s="1"/>
  <c r="AZ54" i="12"/>
  <c r="AT54" i="12" s="1"/>
  <c r="AU54" i="12" s="1"/>
  <c r="AZ52" i="12"/>
  <c r="AT52" i="12" s="1"/>
  <c r="AZ11" i="12"/>
  <c r="AT11" i="12" s="1"/>
  <c r="AU11" i="12" s="1"/>
  <c r="AZ26" i="12"/>
  <c r="AT26" i="12" s="1"/>
  <c r="AU26" i="12" s="1"/>
  <c r="AZ18" i="12"/>
  <c r="AT18" i="12" s="1"/>
  <c r="AZ78" i="12"/>
  <c r="AT78" i="12" s="1"/>
  <c r="AU78" i="12" s="1"/>
  <c r="AZ66" i="12"/>
  <c r="AT66" i="12" s="1"/>
  <c r="AZ60" i="12"/>
  <c r="AT60" i="12" s="1"/>
  <c r="AU60" i="12" s="1"/>
  <c r="AZ109" i="12"/>
  <c r="AT109" i="12" s="1"/>
  <c r="AU109" i="12" s="1"/>
  <c r="AZ144" i="12"/>
  <c r="AT144" i="12" s="1"/>
  <c r="AZ146" i="12"/>
  <c r="AT146" i="12" s="1"/>
  <c r="AZ133" i="12"/>
  <c r="AT133" i="12" s="1"/>
  <c r="AU133" i="12" s="1"/>
  <c r="AZ151" i="12"/>
  <c r="AT151" i="12" s="1"/>
  <c r="AZ4" i="12"/>
  <c r="AT4" i="12" s="1"/>
  <c r="AU4" i="12" s="1"/>
  <c r="AZ8" i="12"/>
  <c r="AT8" i="12" s="1"/>
  <c r="AU8" i="12" s="1"/>
  <c r="AZ43" i="12"/>
  <c r="AT43" i="12" s="1"/>
  <c r="AU43" i="12" s="1"/>
  <c r="AZ84" i="12"/>
  <c r="AT84" i="12" s="1"/>
  <c r="AU84" i="12" s="1"/>
  <c r="AZ90" i="12"/>
  <c r="AT90" i="12" s="1"/>
  <c r="AZ87" i="12"/>
  <c r="AT87" i="12" s="1"/>
  <c r="AU87" i="12" s="1"/>
  <c r="AZ104" i="12"/>
  <c r="AT104" i="12" s="1"/>
  <c r="AU104" i="12" s="1"/>
  <c r="AZ100" i="12"/>
  <c r="AT100" i="12" s="1"/>
  <c r="AU100" i="12" s="1"/>
  <c r="AZ85" i="12"/>
  <c r="AT85" i="12" s="1"/>
  <c r="AZ147" i="12"/>
  <c r="AT147" i="12" s="1"/>
  <c r="AU147" i="12" s="1"/>
  <c r="AZ149" i="12"/>
  <c r="AT149" i="12" s="1"/>
  <c r="AU149" i="12" s="1"/>
  <c r="AZ158" i="12"/>
  <c r="AT158" i="12" s="1"/>
  <c r="AU158" i="12" s="1"/>
  <c r="AZ110" i="12"/>
  <c r="AT110" i="12" s="1"/>
  <c r="AU110" i="12" s="1"/>
  <c r="AZ64" i="12"/>
  <c r="AT64" i="12" s="1"/>
  <c r="AU64" i="12" s="1"/>
  <c r="AZ37" i="12"/>
  <c r="AT37" i="12" s="1"/>
  <c r="AZ41" i="12"/>
  <c r="AT41" i="12" s="1"/>
  <c r="AU41" i="12" s="1"/>
  <c r="AZ10" i="12"/>
  <c r="AT10" i="12" s="1"/>
  <c r="AU10" i="12" s="1"/>
  <c r="AZ21" i="12"/>
  <c r="AT21" i="12" s="1"/>
  <c r="AU21" i="12" s="1"/>
  <c r="AZ46" i="12"/>
  <c r="AT46" i="12" s="1"/>
  <c r="AZ69" i="12"/>
  <c r="AT69" i="12" s="1"/>
  <c r="AU69" i="12" s="1"/>
  <c r="AZ65" i="12"/>
  <c r="AT65" i="12" s="1"/>
  <c r="AZ94" i="12"/>
  <c r="AT94" i="12" s="1"/>
  <c r="AU94" i="12" s="1"/>
  <c r="AZ114" i="12"/>
  <c r="AT114" i="12" s="1"/>
  <c r="AU114" i="12" s="1"/>
  <c r="AZ107" i="12"/>
  <c r="AT107" i="12" s="1"/>
  <c r="AU107" i="12" s="1"/>
  <c r="AZ103" i="12"/>
  <c r="AT103" i="12" s="1"/>
  <c r="AU103" i="12" s="1"/>
  <c r="AZ112" i="12"/>
  <c r="AT112" i="12" s="1"/>
  <c r="AU112" i="12" s="1"/>
  <c r="AZ89" i="12"/>
  <c r="AT89" i="12" s="1"/>
  <c r="AU89" i="12" s="1"/>
  <c r="AZ123" i="12"/>
  <c r="AT123" i="12" s="1"/>
  <c r="AU123" i="12" s="1"/>
  <c r="AZ116" i="12"/>
  <c r="AT116" i="12" s="1"/>
  <c r="AU116" i="12" s="1"/>
  <c r="AZ113" i="12"/>
  <c r="AT113" i="12" s="1"/>
  <c r="AU113" i="12" s="1"/>
  <c r="AZ154" i="12"/>
  <c r="AT154" i="12" s="1"/>
  <c r="AU154" i="12" s="1"/>
  <c r="AZ12" i="12"/>
  <c r="AT12" i="12" s="1"/>
  <c r="AZ40" i="12"/>
  <c r="AT40" i="12" s="1"/>
  <c r="AU40" i="12" s="1"/>
  <c r="AZ5" i="12"/>
  <c r="AT5" i="12" s="1"/>
  <c r="AU5" i="12" s="1"/>
  <c r="AZ17" i="12"/>
  <c r="AT17" i="12" s="1"/>
  <c r="AU17" i="12" s="1"/>
  <c r="AZ19" i="12"/>
  <c r="AT19" i="12" s="1"/>
  <c r="AU19" i="12" s="1"/>
  <c r="AZ34" i="12"/>
  <c r="AT34" i="12" s="1"/>
  <c r="AZ24" i="12"/>
  <c r="AT24" i="12" s="1"/>
  <c r="AU24" i="12" s="1"/>
  <c r="AZ50" i="12"/>
  <c r="AT50" i="12" s="1"/>
  <c r="AU50" i="12" s="1"/>
  <c r="AZ70" i="12"/>
  <c r="AT70" i="12" s="1"/>
  <c r="AZ118" i="12"/>
  <c r="AT118" i="12" s="1"/>
  <c r="AU118" i="12" s="1"/>
  <c r="AZ108" i="12"/>
  <c r="AT108" i="12" s="1"/>
  <c r="AU108" i="12" s="1"/>
  <c r="AZ93" i="12"/>
  <c r="AT93" i="12" s="1"/>
  <c r="AU93" i="12" s="1"/>
  <c r="AZ129" i="12"/>
  <c r="AT129" i="12" s="1"/>
  <c r="AU129" i="12" s="1"/>
  <c r="AZ126" i="12"/>
  <c r="AT126" i="12" s="1"/>
  <c r="AZ127" i="12"/>
  <c r="AT127" i="12" s="1"/>
  <c r="AU127" i="12" s="1"/>
  <c r="AZ152" i="12"/>
  <c r="AT152" i="12" s="1"/>
  <c r="AZ117" i="12"/>
  <c r="AT117" i="12" s="1"/>
  <c r="AZ111" i="12"/>
  <c r="AT111" i="12" s="1"/>
  <c r="AU111" i="12" s="1"/>
  <c r="AZ15" i="12"/>
  <c r="AT15" i="12" s="1"/>
  <c r="AU15" i="12" s="1"/>
  <c r="AZ9" i="12"/>
  <c r="AT9" i="12" s="1"/>
  <c r="AU9" i="12" s="1"/>
  <c r="AZ35" i="12"/>
  <c r="AT35" i="12" s="1"/>
  <c r="AU35" i="12" s="1"/>
  <c r="AZ53" i="12"/>
  <c r="AT53" i="12" s="1"/>
  <c r="AZ72" i="12"/>
  <c r="AT72" i="12" s="1"/>
  <c r="AZ62" i="12"/>
  <c r="AT62" i="12" s="1"/>
  <c r="AZ76" i="12"/>
  <c r="AT76" i="12" s="1"/>
  <c r="AZ121" i="12"/>
  <c r="AT121" i="12" s="1"/>
  <c r="AZ122" i="12"/>
  <c r="AT122" i="12" s="1"/>
  <c r="AZ99" i="12"/>
  <c r="AT99" i="12" s="1"/>
  <c r="AU99" i="12" s="1"/>
  <c r="AZ130" i="12"/>
  <c r="AT130" i="12" s="1"/>
  <c r="AU130" i="12" s="1"/>
  <c r="AZ135" i="12"/>
  <c r="AT135" i="12" s="1"/>
  <c r="AZ119" i="12"/>
  <c r="AT119" i="12" s="1"/>
  <c r="AU119" i="12" s="1"/>
  <c r="AZ143" i="12"/>
  <c r="AT143" i="12" s="1"/>
  <c r="AU143" i="12" s="1"/>
  <c r="AZ13" i="12"/>
  <c r="AT13" i="12" s="1"/>
  <c r="AU13" i="12" s="1"/>
  <c r="AZ7" i="12"/>
  <c r="AT7" i="12" s="1"/>
  <c r="AU7" i="12" s="1"/>
  <c r="AZ68" i="12"/>
  <c r="AT68" i="12" s="1"/>
  <c r="AU68" i="12" s="1"/>
  <c r="AZ82" i="12"/>
  <c r="AT82" i="12" s="1"/>
  <c r="AZ98" i="12"/>
  <c r="AT98" i="12" s="1"/>
  <c r="AU98" i="12" s="1"/>
  <c r="AZ134" i="12"/>
  <c r="AT134" i="12" s="1"/>
  <c r="AU134" i="12" s="1"/>
  <c r="AZ125" i="12"/>
  <c r="AT125" i="12" s="1"/>
  <c r="AZ131" i="12"/>
  <c r="AT131" i="12" s="1"/>
  <c r="AZ155" i="12"/>
  <c r="AT155" i="12" s="1"/>
  <c r="AU155" i="12" s="1"/>
  <c r="AZ120" i="12"/>
  <c r="AT120" i="12" s="1"/>
  <c r="AZ145" i="12"/>
  <c r="AT145" i="12" s="1"/>
  <c r="AZ132" i="12"/>
  <c r="AT132" i="12" s="1"/>
  <c r="AU132" i="12" s="1"/>
  <c r="AZ137" i="12"/>
  <c r="AT137" i="12" s="1"/>
  <c r="AU137" i="12" s="1"/>
  <c r="AZ136" i="12"/>
  <c r="AT136" i="12" s="1"/>
  <c r="AZ159" i="12"/>
  <c r="AT159" i="12" s="1"/>
  <c r="AU159" i="12" s="1"/>
  <c r="AZ59" i="12"/>
  <c r="AT59" i="12" s="1"/>
  <c r="BD62" i="12"/>
  <c r="AV62" i="12" s="1"/>
  <c r="AZ61" i="12"/>
  <c r="AT61" i="12" s="1"/>
  <c r="BD66" i="12"/>
  <c r="AV66" i="12" s="1"/>
  <c r="AZ36" i="12"/>
  <c r="AT36" i="12" s="1"/>
  <c r="AU36" i="12" s="1"/>
  <c r="BD46" i="12"/>
  <c r="AV46" i="12" s="1"/>
  <c r="AZ57" i="12"/>
  <c r="AT57" i="12" s="1"/>
  <c r="BD45" i="12"/>
  <c r="AV45" i="12" s="1"/>
  <c r="AU45" i="12" s="1"/>
  <c r="AZ96" i="12"/>
  <c r="AT96" i="12" s="1"/>
  <c r="AZ88" i="12"/>
  <c r="AT88" i="12" s="1"/>
  <c r="AU88" i="12" s="1"/>
  <c r="BD21" i="12"/>
  <c r="AV21" i="12" s="1"/>
  <c r="AZ75" i="12"/>
  <c r="AT75" i="12" s="1"/>
  <c r="DO2" i="12"/>
  <c r="DP2" i="12" s="1"/>
  <c r="BD2" i="12"/>
  <c r="AZ2" i="12"/>
  <c r="AU121" i="12" l="1"/>
  <c r="AU125" i="12"/>
  <c r="AU57" i="12"/>
  <c r="AU136" i="12"/>
  <c r="AU135" i="12"/>
  <c r="AU53" i="12"/>
  <c r="AU126" i="12"/>
  <c r="AU34" i="12"/>
  <c r="AU65" i="12"/>
  <c r="AU90" i="12"/>
  <c r="AU144" i="12"/>
  <c r="AU52" i="12"/>
  <c r="AU139" i="12"/>
  <c r="AU27" i="12"/>
  <c r="AU67" i="12"/>
  <c r="AU83" i="12"/>
  <c r="AU145" i="12"/>
  <c r="AU120" i="12"/>
  <c r="AU85" i="12"/>
  <c r="AU101" i="12"/>
  <c r="AU76" i="12"/>
  <c r="AU117" i="12"/>
  <c r="AU70" i="12"/>
  <c r="AU12" i="12"/>
  <c r="AU151" i="12"/>
  <c r="AU18" i="12"/>
  <c r="AU148" i="12"/>
  <c r="AU81" i="12"/>
  <c r="AU86" i="12"/>
  <c r="AU160" i="12"/>
  <c r="AU82" i="12"/>
  <c r="AU61" i="12"/>
  <c r="AU157" i="12"/>
  <c r="AU71" i="12"/>
  <c r="AU96" i="12"/>
  <c r="AU59" i="12"/>
  <c r="AU131" i="12"/>
  <c r="AU62" i="12"/>
  <c r="AU152" i="12"/>
  <c r="AU37" i="12"/>
  <c r="AU79" i="12"/>
  <c r="AU141" i="12"/>
  <c r="AU28" i="12"/>
  <c r="AU46" i="12"/>
  <c r="AU75" i="12"/>
  <c r="AU122" i="12"/>
  <c r="AU66" i="12"/>
  <c r="AU102" i="12"/>
  <c r="AU72" i="12"/>
  <c r="AU146" i="12"/>
  <c r="AU92" i="12"/>
  <c r="AT2" i="12"/>
  <c r="BJ2" i="12" s="1"/>
  <c r="DT2" i="12"/>
  <c r="AV2" i="12"/>
  <c r="BI2" i="12" s="1"/>
  <c r="DT165" i="12" l="1"/>
  <c r="AU2" i="12"/>
  <c r="BK2" i="12" s="1"/>
  <c r="DU157" i="12" l="1"/>
  <c r="DV157" i="12" s="1"/>
  <c r="DU149" i="12"/>
  <c r="DV149" i="12" s="1"/>
  <c r="DU145" i="12"/>
  <c r="DV145" i="12" s="1"/>
  <c r="DU153" i="12"/>
  <c r="DV153" i="12" s="1"/>
  <c r="DU161" i="12"/>
  <c r="DV161" i="12" s="1"/>
  <c r="DU132" i="12"/>
  <c r="DV132" i="12" s="1"/>
  <c r="DU142" i="12"/>
  <c r="DV142" i="12" s="1"/>
  <c r="DU136" i="12"/>
  <c r="DV136" i="12" s="1"/>
  <c r="DU135" i="12"/>
  <c r="DV135" i="12" s="1"/>
  <c r="DU139" i="12"/>
  <c r="DV139" i="12" s="1"/>
  <c r="DU131" i="12"/>
  <c r="DV131" i="12" s="1"/>
  <c r="DU121" i="12"/>
  <c r="DV121" i="12" s="1"/>
  <c r="DU120" i="12"/>
  <c r="DV120" i="12" s="1"/>
  <c r="DU119" i="12"/>
  <c r="DV119" i="12" s="1"/>
  <c r="DU147" i="12"/>
  <c r="DV147" i="12" s="1"/>
  <c r="DU138" i="12"/>
  <c r="DV138" i="12" s="1"/>
  <c r="DU141" i="12"/>
  <c r="DV141" i="12" s="1"/>
  <c r="DU128" i="12"/>
  <c r="DV128" i="12" s="1"/>
  <c r="DU124" i="12"/>
  <c r="DV124" i="12" s="1"/>
  <c r="DU129" i="12"/>
  <c r="DV129" i="12" s="1"/>
  <c r="DU125" i="12"/>
  <c r="DV125" i="12" s="1"/>
  <c r="DU123" i="12"/>
  <c r="DV123" i="12" s="1"/>
  <c r="DU98" i="12"/>
  <c r="DV98" i="12" s="1"/>
  <c r="DU143" i="12"/>
  <c r="DV143" i="12" s="1"/>
  <c r="DU102" i="12"/>
  <c r="DV102" i="12" s="1"/>
  <c r="DU90" i="12"/>
  <c r="DV90" i="12" s="1"/>
  <c r="DU113" i="12"/>
  <c r="DV113" i="12" s="1"/>
  <c r="DU106" i="12"/>
  <c r="DV106" i="12" s="1"/>
  <c r="DU112" i="12"/>
  <c r="DV112" i="12" s="1"/>
  <c r="DU74" i="12"/>
  <c r="DV74" i="12" s="1"/>
  <c r="DU104" i="12"/>
  <c r="DV104" i="12" s="1"/>
  <c r="DU65" i="12"/>
  <c r="DV65" i="12" s="1"/>
  <c r="DU64" i="12"/>
  <c r="DV64" i="12" s="1"/>
  <c r="DU62" i="12"/>
  <c r="DV62" i="12" s="1"/>
  <c r="DU39" i="12"/>
  <c r="DV39" i="12" s="1"/>
  <c r="DU66" i="12"/>
  <c r="DV66" i="12" s="1"/>
  <c r="DU49" i="12"/>
  <c r="DV49" i="12" s="1"/>
  <c r="DU45" i="12"/>
  <c r="DV45" i="12" s="1"/>
  <c r="DU33" i="12"/>
  <c r="DV33" i="12" s="1"/>
  <c r="DU32" i="12"/>
  <c r="DV32" i="12" s="1"/>
  <c r="DU15" i="12"/>
  <c r="DV15" i="12" s="1"/>
  <c r="DU72" i="12"/>
  <c r="DV72" i="12" s="1"/>
  <c r="DU40" i="12"/>
  <c r="DV40" i="12" s="1"/>
  <c r="DU43" i="12"/>
  <c r="DV43" i="12" s="1"/>
  <c r="DU28" i="12"/>
  <c r="DV28" i="12" s="1"/>
  <c r="DU78" i="12"/>
  <c r="DV78" i="12" s="1"/>
  <c r="DU60" i="12"/>
  <c r="DV60" i="12" s="1"/>
  <c r="DU59" i="12"/>
  <c r="DV59" i="12" s="1"/>
  <c r="DU35" i="12"/>
  <c r="DV35" i="12" s="1"/>
  <c r="DU16" i="12"/>
  <c r="DV16" i="12" s="1"/>
  <c r="DU34" i="12"/>
  <c r="DV34" i="12" s="1"/>
  <c r="DU94" i="12"/>
  <c r="DV94" i="12" s="1"/>
  <c r="DU47" i="12"/>
  <c r="DV47" i="12" s="1"/>
  <c r="DU24" i="12"/>
  <c r="DV24" i="12" s="1"/>
  <c r="DU20" i="12"/>
  <c r="DV20" i="12" s="1"/>
  <c r="DU31" i="12"/>
  <c r="DV31" i="12" s="1"/>
  <c r="DU18" i="12"/>
  <c r="DV18" i="12" s="1"/>
  <c r="DU3" i="12"/>
  <c r="DV3" i="12" s="1"/>
  <c r="DU10" i="12"/>
  <c r="DV10" i="12" s="1"/>
  <c r="DU17" i="12"/>
  <c r="DV17" i="12" s="1"/>
  <c r="DU14" i="12"/>
  <c r="DV14" i="12" s="1"/>
  <c r="DU27" i="12"/>
  <c r="DV27" i="12" s="1"/>
  <c r="DU26" i="12"/>
  <c r="DV26" i="12" s="1"/>
  <c r="DU19" i="12"/>
  <c r="DV19" i="12" s="1"/>
  <c r="DU6" i="12"/>
  <c r="DV6" i="12" s="1"/>
  <c r="DU7" i="12"/>
  <c r="DV7" i="12" s="1"/>
  <c r="DU12" i="12"/>
  <c r="DV12" i="12" s="1"/>
  <c r="DU73" i="12"/>
  <c r="DV73" i="12" s="1"/>
  <c r="DU29" i="12"/>
  <c r="DV29" i="12" s="1"/>
  <c r="DU52" i="12"/>
  <c r="DV52" i="12" s="1"/>
  <c r="DU118" i="12"/>
  <c r="DV118" i="12" s="1"/>
  <c r="DU85" i="12"/>
  <c r="DV85" i="12" s="1"/>
  <c r="DU63" i="12"/>
  <c r="DV63" i="12" s="1"/>
  <c r="DU110" i="12"/>
  <c r="DV110" i="12" s="1"/>
  <c r="DU152" i="12"/>
  <c r="DV152" i="12" s="1"/>
  <c r="DU160" i="12"/>
  <c r="DV160" i="12" s="1"/>
  <c r="DU162" i="12"/>
  <c r="DV162" i="12" s="1"/>
  <c r="DU154" i="12"/>
  <c r="DV154" i="12" s="1"/>
  <c r="DU115" i="12"/>
  <c r="DV115" i="12" s="1"/>
  <c r="DU122" i="12"/>
  <c r="DV122" i="12" s="1"/>
  <c r="DU151" i="12"/>
  <c r="DV151" i="12" s="1"/>
  <c r="DU140" i="12"/>
  <c r="DV140" i="12" s="1"/>
  <c r="DU155" i="12"/>
  <c r="DV155" i="12" s="1"/>
  <c r="DU158" i="12"/>
  <c r="DV158" i="12" s="1"/>
  <c r="DU156" i="12"/>
  <c r="DV156" i="12" s="1"/>
  <c r="DU51" i="12"/>
  <c r="DV51" i="12" s="1"/>
  <c r="DU79" i="12"/>
  <c r="DV79" i="12" s="1"/>
  <c r="DU80" i="12"/>
  <c r="DV80" i="12" s="1"/>
  <c r="DU13" i="12"/>
  <c r="DV13" i="12" s="1"/>
  <c r="DU23" i="12"/>
  <c r="DV23" i="12" s="1"/>
  <c r="DU93" i="12"/>
  <c r="DV93" i="12" s="1"/>
  <c r="DU41" i="12"/>
  <c r="DV41" i="12" s="1"/>
  <c r="DU77" i="12"/>
  <c r="DV77" i="12" s="1"/>
  <c r="DU68" i="12"/>
  <c r="DV68" i="12" s="1"/>
  <c r="DU146" i="12"/>
  <c r="DV146" i="12" s="1"/>
  <c r="DU55" i="12"/>
  <c r="DV55" i="12" s="1"/>
  <c r="DU82" i="12"/>
  <c r="DV82" i="12" s="1"/>
  <c r="DU89" i="12"/>
  <c r="DV89" i="12" s="1"/>
  <c r="DU75" i="12"/>
  <c r="DV75" i="12" s="1"/>
  <c r="DU21" i="12"/>
  <c r="DV21" i="12" s="1"/>
  <c r="DU71" i="12"/>
  <c r="DV71" i="12" s="1"/>
  <c r="DU38" i="12"/>
  <c r="DV38" i="12" s="1"/>
  <c r="DU46" i="12"/>
  <c r="DV46" i="12" s="1"/>
  <c r="DU91" i="12"/>
  <c r="DV91" i="12" s="1"/>
  <c r="DU50" i="12"/>
  <c r="DV50" i="12" s="1"/>
  <c r="DU84" i="12"/>
  <c r="DV84" i="12" s="1"/>
  <c r="DU134" i="12"/>
  <c r="DV134" i="12" s="1"/>
  <c r="DU144" i="12"/>
  <c r="DV144" i="12" s="1"/>
  <c r="DU150" i="12"/>
  <c r="DV150" i="12" s="1"/>
  <c r="DU11" i="12"/>
  <c r="DV11" i="12" s="1"/>
  <c r="DU53" i="12"/>
  <c r="DV53" i="12" s="1"/>
  <c r="DU114" i="12"/>
  <c r="DV114" i="12" s="1"/>
  <c r="DU81" i="12"/>
  <c r="DV81" i="12" s="1"/>
  <c r="DU8" i="12"/>
  <c r="DV8" i="12" s="1"/>
  <c r="DU25" i="12"/>
  <c r="DV25" i="12" s="1"/>
  <c r="DU58" i="12"/>
  <c r="DV58" i="12" s="1"/>
  <c r="DU97" i="12"/>
  <c r="DV97" i="12" s="1"/>
  <c r="DU130" i="12"/>
  <c r="DV130" i="12" s="1"/>
  <c r="DU116" i="12"/>
  <c r="DV116" i="12" s="1"/>
  <c r="DU127" i="12"/>
  <c r="DV127" i="12" s="1"/>
  <c r="DU69" i="12"/>
  <c r="DV69" i="12" s="1"/>
  <c r="DU86" i="12"/>
  <c r="DV86" i="12" s="1"/>
  <c r="DU67" i="12"/>
  <c r="DV67" i="12" s="1"/>
  <c r="DU87" i="12"/>
  <c r="DV87" i="12" s="1"/>
  <c r="DU107" i="12"/>
  <c r="DV107" i="12" s="1"/>
  <c r="DU57" i="12"/>
  <c r="DV57" i="12" s="1"/>
  <c r="DU22" i="12"/>
  <c r="DV22" i="12" s="1"/>
  <c r="DU54" i="12"/>
  <c r="DV54" i="12" s="1"/>
  <c r="DU70" i="12"/>
  <c r="DV70" i="12" s="1"/>
  <c r="DU83" i="12"/>
  <c r="DV83" i="12" s="1"/>
  <c r="DU133" i="12"/>
  <c r="DV133" i="12" s="1"/>
  <c r="DU164" i="12"/>
  <c r="DV164" i="12" s="1"/>
  <c r="DU76" i="12"/>
  <c r="DV76" i="12" s="1"/>
  <c r="DU36" i="12"/>
  <c r="DV36" i="12" s="1"/>
  <c r="DU103" i="12"/>
  <c r="DV103" i="12" s="1"/>
  <c r="DU108" i="12"/>
  <c r="DV108" i="12" s="1"/>
  <c r="DU30" i="12"/>
  <c r="DV30" i="12" s="1"/>
  <c r="DU88" i="12"/>
  <c r="DV88" i="12" s="1"/>
  <c r="DU96" i="12"/>
  <c r="DV96" i="12" s="1"/>
  <c r="DU44" i="12"/>
  <c r="DV44" i="12" s="1"/>
  <c r="DU9" i="12"/>
  <c r="DV9" i="12" s="1"/>
  <c r="DU56" i="12"/>
  <c r="DV56" i="12" s="1"/>
  <c r="DU37" i="12"/>
  <c r="DV37" i="12" s="1"/>
  <c r="DU42" i="12"/>
  <c r="DV42" i="12" s="1"/>
  <c r="DU61" i="12"/>
  <c r="DV61" i="12" s="1"/>
  <c r="DU100" i="12"/>
  <c r="DV100" i="12" s="1"/>
  <c r="DU48" i="12"/>
  <c r="DV48" i="12" s="1"/>
  <c r="DU117" i="12"/>
  <c r="DV117" i="12" s="1"/>
  <c r="DU101" i="12"/>
  <c r="DV101" i="12" s="1"/>
  <c r="DU95" i="12"/>
  <c r="DV95" i="12" s="1"/>
  <c r="DU105" i="12"/>
  <c r="DV105" i="12" s="1"/>
  <c r="DU126" i="12"/>
  <c r="DV126" i="12" s="1"/>
  <c r="DU109" i="12"/>
  <c r="DV109" i="12" s="1"/>
  <c r="DU159" i="12"/>
  <c r="DV159" i="12" s="1"/>
  <c r="DU148" i="12"/>
  <c r="DV148" i="12" s="1"/>
  <c r="DU163" i="12"/>
  <c r="DV163" i="12" s="1"/>
  <c r="DU92" i="12"/>
  <c r="DV92" i="12" s="1"/>
  <c r="DU111" i="12"/>
  <c r="DV111" i="12" s="1"/>
  <c r="DU5" i="12"/>
  <c r="DV5" i="12" s="1"/>
  <c r="DU4" i="12"/>
  <c r="DV4" i="12" s="1"/>
  <c r="DU99" i="12"/>
  <c r="DV99" i="12" s="1"/>
  <c r="DU137" i="12"/>
  <c r="DV137" i="12" s="1"/>
  <c r="DU2" i="12"/>
  <c r="DV2" i="12" s="1"/>
  <c r="BJ165" i="12"/>
  <c r="BI165" i="12"/>
  <c r="BK165" i="12"/>
  <c r="BM164" i="12" l="1"/>
  <c r="BM160" i="12"/>
  <c r="BM156" i="12"/>
  <c r="BM152" i="12"/>
  <c r="BM161" i="12"/>
  <c r="BM157" i="12"/>
  <c r="BM153" i="12"/>
  <c r="BM162" i="12"/>
  <c r="BM158" i="12"/>
  <c r="BM154" i="12"/>
  <c r="BM151" i="12"/>
  <c r="BM146" i="12"/>
  <c r="BM142" i="12"/>
  <c r="BM155" i="12"/>
  <c r="BM147" i="12"/>
  <c r="BM149" i="12"/>
  <c r="BM145" i="12"/>
  <c r="BM143" i="12"/>
  <c r="BM139" i="12"/>
  <c r="BM150" i="12"/>
  <c r="BM128" i="12"/>
  <c r="BM124" i="12"/>
  <c r="BM120" i="12"/>
  <c r="BM132" i="12"/>
  <c r="BM163" i="12"/>
  <c r="BM137" i="12"/>
  <c r="BM129" i="12"/>
  <c r="BM136" i="12"/>
  <c r="BM135" i="12"/>
  <c r="BM148" i="12"/>
  <c r="BM138" i="12"/>
  <c r="BM121" i="12"/>
  <c r="BM119" i="12"/>
  <c r="BM159" i="12"/>
  <c r="BM140" i="12"/>
  <c r="BM127" i="12"/>
  <c r="BM116" i="12"/>
  <c r="BM112" i="12"/>
  <c r="BM144" i="12"/>
  <c r="BM130" i="12"/>
  <c r="BM126" i="12"/>
  <c r="BM125" i="12"/>
  <c r="BM123" i="12"/>
  <c r="BM118" i="12"/>
  <c r="BM133" i="12"/>
  <c r="BM131" i="12"/>
  <c r="BM115" i="12"/>
  <c r="BM114" i="12"/>
  <c r="BM105" i="12"/>
  <c r="BM122" i="12"/>
  <c r="BM113" i="12"/>
  <c r="BM111" i="12"/>
  <c r="BM107" i="12"/>
  <c r="BM103" i="12"/>
  <c r="BM104" i="12"/>
  <c r="BM92" i="12"/>
  <c r="BM89" i="12"/>
  <c r="BM85" i="12"/>
  <c r="BM81" i="12"/>
  <c r="BM77" i="12"/>
  <c r="BM73" i="12"/>
  <c r="BM69" i="12"/>
  <c r="BM65" i="12"/>
  <c r="BM108" i="12"/>
  <c r="BM98" i="12"/>
  <c r="BM91" i="12"/>
  <c r="BM110" i="12"/>
  <c r="BM109" i="12"/>
  <c r="BM97" i="12"/>
  <c r="BM86" i="12"/>
  <c r="BM82" i="12"/>
  <c r="BM117" i="12"/>
  <c r="BM96" i="12"/>
  <c r="BM90" i="12"/>
  <c r="BM141" i="12"/>
  <c r="BM134" i="12"/>
  <c r="BM83" i="12"/>
  <c r="BM78" i="12"/>
  <c r="BM76" i="12"/>
  <c r="BM62" i="12"/>
  <c r="BM60" i="12"/>
  <c r="BM56" i="12"/>
  <c r="BM52" i="12"/>
  <c r="BM106" i="12"/>
  <c r="BM75" i="12"/>
  <c r="BM87" i="12"/>
  <c r="BM74" i="12"/>
  <c r="BM72" i="12"/>
  <c r="BM102" i="12"/>
  <c r="BM101" i="12"/>
  <c r="BM84" i="12"/>
  <c r="BM67" i="12"/>
  <c r="BM79" i="12"/>
  <c r="BM50" i="12"/>
  <c r="BM46" i="12"/>
  <c r="BM42" i="12"/>
  <c r="BM93" i="12"/>
  <c r="BM88" i="12"/>
  <c r="BM95" i="12"/>
  <c r="BM66" i="12"/>
  <c r="BM57" i="12"/>
  <c r="BM55" i="12"/>
  <c r="BM48" i="12"/>
  <c r="BM44" i="12"/>
  <c r="BM70" i="12"/>
  <c r="BM45" i="12"/>
  <c r="BM39" i="12"/>
  <c r="BM100" i="12"/>
  <c r="BM94" i="12"/>
  <c r="BM51" i="12"/>
  <c r="BM38" i="12"/>
  <c r="BM31" i="12"/>
  <c r="BM27" i="12"/>
  <c r="BM54" i="12"/>
  <c r="BM53" i="12"/>
  <c r="BM49" i="12"/>
  <c r="BM37" i="12"/>
  <c r="BM80" i="12"/>
  <c r="BM63" i="12"/>
  <c r="BM47" i="12"/>
  <c r="BM40" i="12"/>
  <c r="BM34" i="12"/>
  <c r="BM71" i="12"/>
  <c r="BM58" i="12"/>
  <c r="BM24" i="12"/>
  <c r="BM17" i="12"/>
  <c r="BM14" i="12"/>
  <c r="BM10" i="12"/>
  <c r="BM6" i="12"/>
  <c r="BM64" i="12"/>
  <c r="BM59" i="12"/>
  <c r="BM21" i="12"/>
  <c r="BM30" i="12"/>
  <c r="BM23" i="12"/>
  <c r="BM35" i="12"/>
  <c r="BM33" i="12"/>
  <c r="BM29" i="12"/>
  <c r="BM41" i="12"/>
  <c r="BM36" i="12"/>
  <c r="BM26" i="12"/>
  <c r="BM22" i="12"/>
  <c r="BM16" i="12"/>
  <c r="BM11" i="12"/>
  <c r="BM7" i="12"/>
  <c r="BM3" i="12"/>
  <c r="BM15" i="12"/>
  <c r="BM61" i="12"/>
  <c r="BM43" i="12"/>
  <c r="BM25" i="12"/>
  <c r="BM20" i="12"/>
  <c r="BM68" i="12"/>
  <c r="BM32" i="12"/>
  <c r="BM19" i="12"/>
  <c r="BM13" i="12"/>
  <c r="BM28" i="12"/>
  <c r="BM9" i="12"/>
  <c r="BM4" i="12"/>
  <c r="BM18" i="12"/>
  <c r="BM12" i="12"/>
  <c r="BM8" i="12"/>
  <c r="BM99" i="12"/>
  <c r="BM5" i="12"/>
  <c r="DW4" i="12"/>
  <c r="DX4" i="12" s="1"/>
  <c r="DY4" i="12" s="1"/>
  <c r="DW126" i="12"/>
  <c r="DX126" i="12" s="1"/>
  <c r="DY126" i="12" s="1"/>
  <c r="DW42" i="12"/>
  <c r="DX42" i="12" s="1"/>
  <c r="DY42" i="12" s="1"/>
  <c r="DW108" i="12"/>
  <c r="DX108" i="12" s="1"/>
  <c r="DY108" i="12" s="1"/>
  <c r="DW55" i="12"/>
  <c r="DX55" i="12" s="1"/>
  <c r="DY55" i="12" s="1"/>
  <c r="DW80" i="12"/>
  <c r="DX80" i="12" s="1"/>
  <c r="DY80" i="12" s="1"/>
  <c r="DW122" i="12"/>
  <c r="DX122" i="12" s="1"/>
  <c r="DY122" i="12" s="1"/>
  <c r="DW85" i="12"/>
  <c r="DX85" i="12" s="1"/>
  <c r="DY85" i="12" s="1"/>
  <c r="DW65" i="12"/>
  <c r="DX65" i="12" s="1"/>
  <c r="DY65" i="12" s="1"/>
  <c r="DW143" i="12"/>
  <c r="DX143" i="12" s="1"/>
  <c r="DY143" i="12" s="1"/>
  <c r="DW138" i="12"/>
  <c r="DX138" i="12" s="1"/>
  <c r="DY138" i="12" s="1"/>
  <c r="DW136" i="12"/>
  <c r="DX136" i="12" s="1"/>
  <c r="DY136" i="12" s="1"/>
  <c r="BN164" i="12"/>
  <c r="BN160" i="12"/>
  <c r="BN156" i="12"/>
  <c r="BN152" i="12"/>
  <c r="BN158" i="12"/>
  <c r="BN157" i="12"/>
  <c r="BN155" i="12"/>
  <c r="BN147" i="12"/>
  <c r="BN154" i="12"/>
  <c r="BN148" i="12"/>
  <c r="BN144" i="12"/>
  <c r="BN163" i="12"/>
  <c r="BN139" i="12"/>
  <c r="BN135" i="12"/>
  <c r="BN150" i="12"/>
  <c r="BN162" i="12"/>
  <c r="BN161" i="12"/>
  <c r="BN151" i="12"/>
  <c r="BN140" i="12"/>
  <c r="BN136" i="12"/>
  <c r="BN159" i="12"/>
  <c r="BN141" i="12"/>
  <c r="BN138" i="12"/>
  <c r="BN142" i="12"/>
  <c r="BN132" i="12"/>
  <c r="BN137" i="12"/>
  <c r="BN129" i="12"/>
  <c r="BN149" i="12"/>
  <c r="BN146" i="12"/>
  <c r="BN145" i="12"/>
  <c r="BN153" i="12"/>
  <c r="BN134" i="12"/>
  <c r="BN131" i="12"/>
  <c r="BN127" i="12"/>
  <c r="BN120" i="12"/>
  <c r="BN128" i="12"/>
  <c r="BN124" i="12"/>
  <c r="BN122" i="12"/>
  <c r="BN125" i="12"/>
  <c r="BN121" i="12"/>
  <c r="BN114" i="12"/>
  <c r="BN105" i="12"/>
  <c r="BN101" i="12"/>
  <c r="BN97" i="12"/>
  <c r="BN93" i="12"/>
  <c r="BN126" i="12"/>
  <c r="BN123" i="12"/>
  <c r="BN116" i="12"/>
  <c r="BN113" i="12"/>
  <c r="BN111" i="12"/>
  <c r="BN130" i="12"/>
  <c r="BN112" i="12"/>
  <c r="BN110" i="12"/>
  <c r="BN106" i="12"/>
  <c r="BN119" i="12"/>
  <c r="BN118" i="12"/>
  <c r="BN133" i="12"/>
  <c r="BN108" i="12"/>
  <c r="BN98" i="12"/>
  <c r="BN91" i="12"/>
  <c r="BN115" i="12"/>
  <c r="BN109" i="12"/>
  <c r="BN86" i="12"/>
  <c r="BN82" i="12"/>
  <c r="BN117" i="12"/>
  <c r="BN103" i="12"/>
  <c r="BN96" i="12"/>
  <c r="BN90" i="12"/>
  <c r="BN102" i="12"/>
  <c r="BN95" i="12"/>
  <c r="BN87" i="12"/>
  <c r="BN83" i="12"/>
  <c r="BN79" i="12"/>
  <c r="BN143" i="12"/>
  <c r="BN77" i="12"/>
  <c r="BN75" i="12"/>
  <c r="BN81" i="12"/>
  <c r="BN74" i="12"/>
  <c r="BN72" i="12"/>
  <c r="BN80" i="12"/>
  <c r="BN73" i="12"/>
  <c r="BN71" i="12"/>
  <c r="BN100" i="12"/>
  <c r="BN94" i="12"/>
  <c r="BN89" i="12"/>
  <c r="BN66" i="12"/>
  <c r="BN64" i="12"/>
  <c r="BN85" i="12"/>
  <c r="BN50" i="12"/>
  <c r="BN46" i="12"/>
  <c r="BN42" i="12"/>
  <c r="BN38" i="12"/>
  <c r="BN34" i="12"/>
  <c r="BN88" i="12"/>
  <c r="BN104" i="12"/>
  <c r="BN69" i="12"/>
  <c r="BN61" i="12"/>
  <c r="BN59" i="12"/>
  <c r="BN47" i="12"/>
  <c r="BN43" i="12"/>
  <c r="BN107" i="12"/>
  <c r="BN99" i="12"/>
  <c r="BN78" i="12"/>
  <c r="BN67" i="12"/>
  <c r="BN65" i="12"/>
  <c r="BN63" i="12"/>
  <c r="BN62" i="12"/>
  <c r="BN56" i="12"/>
  <c r="BN54" i="12"/>
  <c r="BN51" i="12"/>
  <c r="BN31" i="12"/>
  <c r="BN27" i="12"/>
  <c r="BN23" i="12"/>
  <c r="BN19" i="12"/>
  <c r="BN15" i="12"/>
  <c r="BN53" i="12"/>
  <c r="BN52" i="12"/>
  <c r="BN49" i="12"/>
  <c r="BN37" i="12"/>
  <c r="BN76" i="12"/>
  <c r="BN55" i="12"/>
  <c r="BN44" i="12"/>
  <c r="BN36" i="12"/>
  <c r="BN32" i="12"/>
  <c r="BN28" i="12"/>
  <c r="BN92" i="12"/>
  <c r="BN33" i="12"/>
  <c r="BN30" i="12"/>
  <c r="BN26" i="12"/>
  <c r="BN3" i="12"/>
  <c r="BN35" i="12"/>
  <c r="BN29" i="12"/>
  <c r="BN12" i="12"/>
  <c r="BN8" i="12"/>
  <c r="BN4" i="12"/>
  <c r="BN70" i="12"/>
  <c r="BN45" i="12"/>
  <c r="BN41" i="12"/>
  <c r="BN22" i="12"/>
  <c r="BN16" i="12"/>
  <c r="BN11" i="12"/>
  <c r="BN7" i="12"/>
  <c r="BN20" i="12"/>
  <c r="BN57" i="12"/>
  <c r="BN40" i="12"/>
  <c r="BN39" i="12"/>
  <c r="BN21" i="12"/>
  <c r="BN25" i="12"/>
  <c r="BN84" i="12"/>
  <c r="BN60" i="12"/>
  <c r="BN68" i="12"/>
  <c r="BN48" i="12"/>
  <c r="BN13" i="12"/>
  <c r="BN9" i="12"/>
  <c r="BN5" i="12"/>
  <c r="BN18" i="12"/>
  <c r="BN58" i="12"/>
  <c r="BN24" i="12"/>
  <c r="BN10" i="12"/>
  <c r="BN17" i="12"/>
  <c r="BN14" i="12"/>
  <c r="BN6" i="12"/>
  <c r="DW36" i="12"/>
  <c r="DX36" i="12" s="1"/>
  <c r="DY36" i="12" s="1"/>
  <c r="DW68" i="12"/>
  <c r="DX68" i="12" s="1"/>
  <c r="DY68" i="12" s="1"/>
  <c r="DW27" i="12"/>
  <c r="DX27" i="12" s="1"/>
  <c r="DY27" i="12" s="1"/>
  <c r="BL163" i="12"/>
  <c r="BL159" i="12"/>
  <c r="BL155" i="12"/>
  <c r="BL151" i="12"/>
  <c r="BL164" i="12"/>
  <c r="BL162" i="12"/>
  <c r="BL150" i="12"/>
  <c r="BL158" i="12"/>
  <c r="BL146" i="12"/>
  <c r="BL157" i="12"/>
  <c r="BL156" i="12"/>
  <c r="BL147" i="12"/>
  <c r="BL143" i="12"/>
  <c r="BL141" i="12"/>
  <c r="BL138" i="12"/>
  <c r="BL134" i="12"/>
  <c r="BL149" i="12"/>
  <c r="BL145" i="12"/>
  <c r="BL139" i="12"/>
  <c r="BL153" i="12"/>
  <c r="BL137" i="12"/>
  <c r="BL144" i="12"/>
  <c r="BL133" i="12"/>
  <c r="BL142" i="12"/>
  <c r="BL128" i="12"/>
  <c r="BL132" i="12"/>
  <c r="BL160" i="12"/>
  <c r="BL140" i="12"/>
  <c r="BL130" i="12"/>
  <c r="BL161" i="12"/>
  <c r="BL154" i="12"/>
  <c r="BL129" i="12"/>
  <c r="BL122" i="12"/>
  <c r="BL121" i="12"/>
  <c r="BL120" i="12"/>
  <c r="BL119" i="12"/>
  <c r="BL152" i="12"/>
  <c r="BL117" i="12"/>
  <c r="BL108" i="12"/>
  <c r="BL104" i="12"/>
  <c r="BL100" i="12"/>
  <c r="BL96" i="12"/>
  <c r="BL92" i="12"/>
  <c r="BL131" i="12"/>
  <c r="BL127" i="12"/>
  <c r="BL125" i="12"/>
  <c r="BL115" i="12"/>
  <c r="BL126" i="12"/>
  <c r="BL124" i="12"/>
  <c r="BL123" i="12"/>
  <c r="BL116" i="12"/>
  <c r="BL114" i="12"/>
  <c r="BL105" i="12"/>
  <c r="BL109" i="12"/>
  <c r="BL99" i="12"/>
  <c r="BL93" i="12"/>
  <c r="BL89" i="12"/>
  <c r="BL85" i="12"/>
  <c r="BL81" i="12"/>
  <c r="BL98" i="12"/>
  <c r="BL91" i="12"/>
  <c r="BL148" i="12"/>
  <c r="BL110" i="12"/>
  <c r="BL103" i="12"/>
  <c r="BL97" i="12"/>
  <c r="BL86" i="12"/>
  <c r="BL82" i="12"/>
  <c r="BL136" i="12"/>
  <c r="BL135" i="12"/>
  <c r="BL118" i="12"/>
  <c r="BL88" i="12"/>
  <c r="BL63" i="12"/>
  <c r="BL83" i="12"/>
  <c r="BL78" i="12"/>
  <c r="BL77" i="12"/>
  <c r="BL76" i="12"/>
  <c r="BL106" i="12"/>
  <c r="BL75" i="12"/>
  <c r="BL90" i="12"/>
  <c r="BL70" i="12"/>
  <c r="BL69" i="12"/>
  <c r="BL68" i="12"/>
  <c r="BL94" i="12"/>
  <c r="BL53" i="12"/>
  <c r="BL52" i="12"/>
  <c r="BL51" i="12"/>
  <c r="BL49" i="12"/>
  <c r="BL45" i="12"/>
  <c r="BL41" i="12"/>
  <c r="BL37" i="12"/>
  <c r="BL33" i="12"/>
  <c r="BL102" i="12"/>
  <c r="BL79" i="12"/>
  <c r="BL74" i="12"/>
  <c r="BL87" i="12"/>
  <c r="BL50" i="12"/>
  <c r="BL46" i="12"/>
  <c r="BL42" i="12"/>
  <c r="BL113" i="12"/>
  <c r="BL84" i="12"/>
  <c r="BL71" i="12"/>
  <c r="BL58" i="12"/>
  <c r="BL107" i="12"/>
  <c r="BL101" i="12"/>
  <c r="BL62" i="12"/>
  <c r="BL30" i="12"/>
  <c r="BL26" i="12"/>
  <c r="BL22" i="12"/>
  <c r="BL18" i="12"/>
  <c r="BL39" i="12"/>
  <c r="BL111" i="12"/>
  <c r="BL67" i="12"/>
  <c r="BL38" i="12"/>
  <c r="BL31" i="12"/>
  <c r="BL27" i="12"/>
  <c r="BL95" i="12"/>
  <c r="BL72" i="12"/>
  <c r="BL61" i="12"/>
  <c r="BL35" i="12"/>
  <c r="BL29" i="12"/>
  <c r="BL25" i="12"/>
  <c r="BL56" i="12"/>
  <c r="BL28" i="12"/>
  <c r="BL10" i="12"/>
  <c r="BL6" i="12"/>
  <c r="BL57" i="12"/>
  <c r="BL55" i="12"/>
  <c r="BL40" i="12"/>
  <c r="BL36" i="12"/>
  <c r="BL11" i="12"/>
  <c r="BL112" i="12"/>
  <c r="BL24" i="12"/>
  <c r="BL17" i="12"/>
  <c r="BL14" i="12"/>
  <c r="BL7" i="12"/>
  <c r="BL34" i="12"/>
  <c r="BL21" i="12"/>
  <c r="BL47" i="12"/>
  <c r="BL23" i="12"/>
  <c r="BL16" i="12"/>
  <c r="BL3" i="12"/>
  <c r="BL73" i="12"/>
  <c r="BL64" i="12"/>
  <c r="BL59" i="12"/>
  <c r="BL66" i="12"/>
  <c r="BL60" i="12"/>
  <c r="BL54" i="12"/>
  <c r="BL12" i="12"/>
  <c r="BL8" i="12"/>
  <c r="BL4" i="12"/>
  <c r="BL80" i="12"/>
  <c r="BL65" i="12"/>
  <c r="BL48" i="12"/>
  <c r="BL43" i="12"/>
  <c r="BL20" i="12"/>
  <c r="BL44" i="12"/>
  <c r="BL9" i="12"/>
  <c r="BL19" i="12"/>
  <c r="BL32" i="12"/>
  <c r="BL15" i="12"/>
  <c r="BL13" i="12"/>
  <c r="BL5" i="12"/>
  <c r="DW14" i="12"/>
  <c r="DX14" i="12" s="1"/>
  <c r="DY14" i="12" s="1"/>
  <c r="DW49" i="12"/>
  <c r="DX49" i="12" s="1"/>
  <c r="DY49" i="12" s="1"/>
  <c r="DW120" i="12"/>
  <c r="DX120" i="12" s="1"/>
  <c r="DY120" i="12" s="1"/>
  <c r="DW117" i="12"/>
  <c r="DX117" i="12" s="1"/>
  <c r="DY117" i="12" s="1"/>
  <c r="DW121" i="12"/>
  <c r="DX121" i="12" s="1"/>
  <c r="DY121" i="12" s="1"/>
  <c r="DW148" i="12"/>
  <c r="DX148" i="12" s="1"/>
  <c r="DY148" i="12" s="1"/>
  <c r="DW133" i="12"/>
  <c r="DX133" i="12" s="1"/>
  <c r="DY133" i="12" s="1"/>
  <c r="DW67" i="12"/>
  <c r="DX67" i="12" s="1"/>
  <c r="DY67" i="12" s="1"/>
  <c r="DW155" i="12"/>
  <c r="DX155" i="12" s="1"/>
  <c r="DY155" i="12" s="1"/>
  <c r="DW152" i="12"/>
  <c r="DX152" i="12" s="1"/>
  <c r="DY152" i="12" s="1"/>
  <c r="DW12" i="12"/>
  <c r="DX12" i="12" s="1"/>
  <c r="DY12" i="12" s="1"/>
  <c r="DW10" i="12"/>
  <c r="DX10" i="12" s="1"/>
  <c r="DY10" i="12" s="1"/>
  <c r="DW34" i="12"/>
  <c r="DX34" i="12" s="1"/>
  <c r="DY34" i="12" s="1"/>
  <c r="DW124" i="12"/>
  <c r="DX124" i="12" s="1"/>
  <c r="DY124" i="12" s="1"/>
  <c r="DW131" i="12"/>
  <c r="DX131" i="12" s="1"/>
  <c r="DY131" i="12" s="1"/>
  <c r="DW145" i="12"/>
  <c r="DX145" i="12" s="1"/>
  <c r="DY145" i="12" s="1"/>
  <c r="DW22" i="12"/>
  <c r="DX22" i="12" s="1"/>
  <c r="DY22" i="12" s="1"/>
  <c r="DW146" i="12"/>
  <c r="DX146" i="12" s="1"/>
  <c r="DY146" i="12" s="1"/>
  <c r="DW56" i="12"/>
  <c r="DX56" i="12" s="1"/>
  <c r="DY56" i="12" s="1"/>
  <c r="DW11" i="12"/>
  <c r="DX11" i="12" s="1"/>
  <c r="DY11" i="12" s="1"/>
  <c r="DW154" i="12"/>
  <c r="DX154" i="12" s="1"/>
  <c r="DY154" i="12" s="1"/>
  <c r="DW24" i="12"/>
  <c r="DX24" i="12" s="1"/>
  <c r="DY24" i="12" s="1"/>
  <c r="DW74" i="12"/>
  <c r="DX74" i="12" s="1"/>
  <c r="DY74" i="12" s="1"/>
  <c r="DW162" i="12"/>
  <c r="DX162" i="12" s="1"/>
  <c r="DY162" i="12" s="1"/>
  <c r="DW47" i="12"/>
  <c r="DX47" i="12" s="1"/>
  <c r="DY47" i="12" s="1"/>
  <c r="DW112" i="12"/>
  <c r="DX112" i="12" s="1"/>
  <c r="DY112" i="12" s="1"/>
  <c r="DW161" i="12"/>
  <c r="DX161" i="12" s="1"/>
  <c r="DY161" i="12" s="1"/>
  <c r="DW44" i="12"/>
  <c r="DX44" i="12" s="1"/>
  <c r="DY44" i="12" s="1"/>
  <c r="DW153" i="12"/>
  <c r="DX153" i="12" s="1"/>
  <c r="DY153" i="12" s="1"/>
  <c r="DW48" i="12"/>
  <c r="DX48" i="12" s="1"/>
  <c r="DY48" i="12" s="1"/>
  <c r="DW100" i="12"/>
  <c r="DX100" i="12" s="1"/>
  <c r="DY100" i="12" s="1"/>
  <c r="DW86" i="12"/>
  <c r="DX86" i="12" s="1"/>
  <c r="DY86" i="12" s="1"/>
  <c r="DW89" i="12"/>
  <c r="DX89" i="12" s="1"/>
  <c r="DY89" i="12" s="1"/>
  <c r="DW3" i="12"/>
  <c r="DX3" i="12" s="1"/>
  <c r="DY3" i="12" s="1"/>
  <c r="DW16" i="12"/>
  <c r="DX16" i="12" s="1"/>
  <c r="DY16" i="12" s="1"/>
  <c r="DW72" i="12"/>
  <c r="DX72" i="12" s="1"/>
  <c r="DY72" i="12" s="1"/>
  <c r="DW62" i="12"/>
  <c r="DX62" i="12" s="1"/>
  <c r="DY62" i="12" s="1"/>
  <c r="DW90" i="12"/>
  <c r="DX90" i="12" s="1"/>
  <c r="DY90" i="12" s="1"/>
  <c r="DW105" i="12"/>
  <c r="DX105" i="12" s="1"/>
  <c r="DY105" i="12" s="1"/>
  <c r="DW116" i="12"/>
  <c r="DX116" i="12" s="1"/>
  <c r="DY116" i="12" s="1"/>
  <c r="DW79" i="12"/>
  <c r="DX79" i="12" s="1"/>
  <c r="DY79" i="12" s="1"/>
  <c r="DW115" i="12"/>
  <c r="DX115" i="12" s="1"/>
  <c r="DY115" i="12" s="1"/>
  <c r="DW60" i="12"/>
  <c r="DX60" i="12" s="1"/>
  <c r="DY60" i="12" s="1"/>
  <c r="DW38" i="12"/>
  <c r="DX38" i="12" s="1"/>
  <c r="DY38" i="12" s="1"/>
  <c r="DW52" i="12"/>
  <c r="DX52" i="12" s="1"/>
  <c r="DY52" i="12" s="1"/>
  <c r="DW45" i="12"/>
  <c r="DX45" i="12" s="1"/>
  <c r="DY45" i="12" s="1"/>
  <c r="DW123" i="12"/>
  <c r="DX123" i="12" s="1"/>
  <c r="DY123" i="12" s="1"/>
  <c r="DW92" i="12"/>
  <c r="DX92" i="12" s="1"/>
  <c r="DY92" i="12" s="1"/>
  <c r="DW28" i="12"/>
  <c r="DX28" i="12" s="1"/>
  <c r="DY28" i="12" s="1"/>
  <c r="DW125" i="12"/>
  <c r="DX125" i="12" s="1"/>
  <c r="DY125" i="12" s="1"/>
  <c r="DW163" i="12"/>
  <c r="DX163" i="12" s="1"/>
  <c r="DY163" i="12" s="1"/>
  <c r="DW87" i="12"/>
  <c r="DX87" i="12" s="1"/>
  <c r="DY87" i="12" s="1"/>
  <c r="DW144" i="12"/>
  <c r="DX144" i="12" s="1"/>
  <c r="DY144" i="12" s="1"/>
  <c r="DW96" i="12"/>
  <c r="DX96" i="12" s="1"/>
  <c r="DY96" i="12" s="1"/>
  <c r="DW137" i="12"/>
  <c r="DX137" i="12" s="1"/>
  <c r="DY137" i="12" s="1"/>
  <c r="DW159" i="12"/>
  <c r="DX159" i="12" s="1"/>
  <c r="DY159" i="12" s="1"/>
  <c r="DW88" i="12"/>
  <c r="DX88" i="12" s="1"/>
  <c r="DY88" i="12" s="1"/>
  <c r="DW83" i="12"/>
  <c r="DX83" i="12" s="1"/>
  <c r="DY83" i="12" s="1"/>
  <c r="DW99" i="12"/>
  <c r="DX99" i="12" s="1"/>
  <c r="DY99" i="12" s="1"/>
  <c r="DW109" i="12"/>
  <c r="DX109" i="12" s="1"/>
  <c r="DY109" i="12" s="1"/>
  <c r="DW61" i="12"/>
  <c r="DX61" i="12" s="1"/>
  <c r="DY61" i="12" s="1"/>
  <c r="DW30" i="12"/>
  <c r="DX30" i="12" s="1"/>
  <c r="DY30" i="12" s="1"/>
  <c r="DW70" i="12"/>
  <c r="DX70" i="12" s="1"/>
  <c r="DY70" i="12" s="1"/>
  <c r="DW82" i="12"/>
  <c r="DX82" i="12" s="1"/>
  <c r="DY82" i="12" s="1"/>
  <c r="DW13" i="12"/>
  <c r="DX13" i="12" s="1"/>
  <c r="DY13" i="12" s="1"/>
  <c r="DW151" i="12"/>
  <c r="DX151" i="12" s="1"/>
  <c r="DY151" i="12" s="1"/>
  <c r="DW63" i="12"/>
  <c r="DX63" i="12" s="1"/>
  <c r="DY63" i="12" s="1"/>
  <c r="DW6" i="12"/>
  <c r="DX6" i="12" s="1"/>
  <c r="DY6" i="12" s="1"/>
  <c r="DW64" i="12"/>
  <c r="DX64" i="12" s="1"/>
  <c r="DY64" i="12" s="1"/>
  <c r="DW102" i="12"/>
  <c r="DX102" i="12" s="1"/>
  <c r="DY102" i="12" s="1"/>
  <c r="DW141" i="12"/>
  <c r="DX141" i="12" s="1"/>
  <c r="DY141" i="12" s="1"/>
  <c r="DW135" i="12"/>
  <c r="DX135" i="12" s="1"/>
  <c r="DY135" i="12" s="1"/>
  <c r="DW157" i="12"/>
  <c r="DX157" i="12" s="1"/>
  <c r="DY157" i="12" s="1"/>
  <c r="BL2" i="12"/>
  <c r="BM2" i="12"/>
  <c r="DV165" i="12"/>
  <c r="DW5" i="12" s="1"/>
  <c r="DX5" i="12" s="1"/>
  <c r="DY5" i="12" s="1"/>
  <c r="BN2" i="12"/>
  <c r="BO104" i="12" l="1"/>
  <c r="BT104" i="12" s="1"/>
  <c r="BO93" i="12"/>
  <c r="BT93" i="12" s="1"/>
  <c r="BO90" i="12"/>
  <c r="BT90" i="12" s="1"/>
  <c r="BO144" i="12"/>
  <c r="BT144" i="12" s="1"/>
  <c r="DW25" i="12"/>
  <c r="DX25" i="12" s="1"/>
  <c r="DY25" i="12" s="1"/>
  <c r="DW58" i="12"/>
  <c r="DX58" i="12" s="1"/>
  <c r="DY58" i="12" s="1"/>
  <c r="BO48" i="12"/>
  <c r="BT48" i="12" s="1"/>
  <c r="BO41" i="12"/>
  <c r="BT41" i="12" s="1"/>
  <c r="BO128" i="12"/>
  <c r="BT128" i="12" s="1"/>
  <c r="BQ8" i="12"/>
  <c r="BQ92" i="12"/>
  <c r="BQ95" i="12"/>
  <c r="BQ109" i="12"/>
  <c r="BQ157" i="12"/>
  <c r="DW37" i="12"/>
  <c r="DX37" i="12" s="1"/>
  <c r="DY37" i="12" s="1"/>
  <c r="DW19" i="12"/>
  <c r="DX19" i="12" s="1"/>
  <c r="DY19" i="12" s="1"/>
  <c r="DW54" i="12"/>
  <c r="DX54" i="12" s="1"/>
  <c r="DY54" i="12" s="1"/>
  <c r="BP64" i="12"/>
  <c r="CH64" i="12" s="1"/>
  <c r="BP34" i="12"/>
  <c r="CH34" i="12" s="1"/>
  <c r="BP45" i="12"/>
  <c r="CH45" i="12" s="1"/>
  <c r="BP91" i="12"/>
  <c r="CH91" i="12" s="1"/>
  <c r="BP85" i="12"/>
  <c r="CH85" i="12" s="1"/>
  <c r="BP125" i="12"/>
  <c r="CH125" i="12" s="1"/>
  <c r="BP137" i="12"/>
  <c r="CH137" i="12" s="1"/>
  <c r="BP160" i="12"/>
  <c r="CH160" i="12" s="1"/>
  <c r="DW130" i="12"/>
  <c r="DX130" i="12" s="1"/>
  <c r="DY130" i="12" s="1"/>
  <c r="BQ110" i="12"/>
  <c r="BQ93" i="12"/>
  <c r="BP19" i="12"/>
  <c r="CH19" i="12" s="1"/>
  <c r="BP3" i="12"/>
  <c r="CH3" i="12" s="1"/>
  <c r="BP6" i="12"/>
  <c r="CH6" i="12" s="1"/>
  <c r="BP27" i="12"/>
  <c r="CH27" i="12" s="1"/>
  <c r="BP102" i="12"/>
  <c r="CH102" i="12" s="1"/>
  <c r="BP60" i="12"/>
  <c r="CH60" i="12" s="1"/>
  <c r="BP98" i="12"/>
  <c r="CH98" i="12" s="1"/>
  <c r="BP105" i="12"/>
  <c r="CH105" i="12" s="1"/>
  <c r="BP163" i="12"/>
  <c r="CH163" i="12" s="1"/>
  <c r="BP145" i="12"/>
  <c r="CH145" i="12" s="1"/>
  <c r="BP164" i="12"/>
  <c r="CH164" i="12" s="1"/>
  <c r="DW95" i="12"/>
  <c r="DX95" i="12" s="1"/>
  <c r="DY95" i="12" s="1"/>
  <c r="BQ75" i="12"/>
  <c r="BQ90" i="12"/>
  <c r="BQ163" i="12"/>
  <c r="BQ152" i="12"/>
  <c r="BP32" i="12"/>
  <c r="CH32" i="12" s="1"/>
  <c r="BP33" i="12"/>
  <c r="CH33" i="12" s="1"/>
  <c r="BP31" i="12"/>
  <c r="CH31" i="12" s="1"/>
  <c r="BP44" i="12"/>
  <c r="CH44" i="12" s="1"/>
  <c r="BP72" i="12"/>
  <c r="CH72" i="12" s="1"/>
  <c r="BP117" i="12"/>
  <c r="CH117" i="12" s="1"/>
  <c r="BP114" i="12"/>
  <c r="CH114" i="12" s="1"/>
  <c r="BP130" i="12"/>
  <c r="CH130" i="12" s="1"/>
  <c r="BP132" i="12"/>
  <c r="CH132" i="12" s="1"/>
  <c r="BP162" i="12"/>
  <c r="CH162" i="12" s="1"/>
  <c r="DW156" i="12"/>
  <c r="DX156" i="12" s="1"/>
  <c r="DY156" i="12" s="1"/>
  <c r="DW147" i="12"/>
  <c r="DX147" i="12" s="1"/>
  <c r="DY147" i="12" s="1"/>
  <c r="BO75" i="12"/>
  <c r="BT75" i="12" s="1"/>
  <c r="BQ22" i="12"/>
  <c r="BQ156" i="12"/>
  <c r="BP12" i="12"/>
  <c r="CH12" i="12" s="1"/>
  <c r="BP11" i="12"/>
  <c r="CH11" i="12" s="1"/>
  <c r="BP14" i="12"/>
  <c r="CH14" i="12" s="1"/>
  <c r="BP48" i="12"/>
  <c r="CH48" i="12" s="1"/>
  <c r="BP46" i="12"/>
  <c r="CH46" i="12" s="1"/>
  <c r="BP76" i="12"/>
  <c r="CH76" i="12" s="1"/>
  <c r="BP65" i="12"/>
  <c r="CH65" i="12" s="1"/>
  <c r="BP144" i="12"/>
  <c r="CH144" i="12" s="1"/>
  <c r="BP138" i="12"/>
  <c r="CH138" i="12" s="1"/>
  <c r="BP147" i="12"/>
  <c r="CH147" i="12" s="1"/>
  <c r="DW97" i="12"/>
  <c r="DX97" i="12" s="1"/>
  <c r="DY97" i="12" s="1"/>
  <c r="DW33" i="12"/>
  <c r="DX33" i="12" s="1"/>
  <c r="DY33" i="12" s="1"/>
  <c r="BP18" i="12"/>
  <c r="CH18" i="12" s="1"/>
  <c r="BP23" i="12"/>
  <c r="CH23" i="12" s="1"/>
  <c r="BP80" i="12"/>
  <c r="CH80" i="12" s="1"/>
  <c r="BP55" i="12"/>
  <c r="CH55" i="12" s="1"/>
  <c r="BP78" i="12"/>
  <c r="CH78" i="12" s="1"/>
  <c r="BP86" i="12"/>
  <c r="CH86" i="12" s="1"/>
  <c r="BP103" i="12"/>
  <c r="CH103" i="12" s="1"/>
  <c r="BP112" i="12"/>
  <c r="CH112" i="12" s="1"/>
  <c r="BP155" i="12"/>
  <c r="CH155" i="12" s="1"/>
  <c r="BP157" i="12"/>
  <c r="CH157" i="12" s="1"/>
  <c r="DW101" i="12"/>
  <c r="DX101" i="12" s="1"/>
  <c r="DY101" i="12" s="1"/>
  <c r="DW118" i="12"/>
  <c r="DX118" i="12" s="1"/>
  <c r="DY118" i="12" s="1"/>
  <c r="BQ54" i="12"/>
  <c r="BO110" i="12"/>
  <c r="BT110" i="12" s="1"/>
  <c r="BO154" i="12"/>
  <c r="BT154" i="12" s="1"/>
  <c r="BO109" i="12"/>
  <c r="BT109" i="12" s="1"/>
  <c r="BO161" i="12"/>
  <c r="BT161" i="12" s="1"/>
  <c r="BO105" i="12"/>
  <c r="BT105" i="12" s="1"/>
  <c r="BO130" i="12"/>
  <c r="BT130" i="12" s="1"/>
  <c r="BQ59" i="12"/>
  <c r="DW29" i="12"/>
  <c r="DX29" i="12" s="1"/>
  <c r="DY29" i="12" s="1"/>
  <c r="DW7" i="12"/>
  <c r="DX7" i="12" s="1"/>
  <c r="DY7" i="12" s="1"/>
  <c r="DW142" i="12"/>
  <c r="DX142" i="12" s="1"/>
  <c r="DY142" i="12" s="1"/>
  <c r="DW93" i="12"/>
  <c r="DX93" i="12" s="1"/>
  <c r="DY93" i="12" s="1"/>
  <c r="DW77" i="12"/>
  <c r="DX77" i="12" s="1"/>
  <c r="DY77" i="12" s="1"/>
  <c r="BO95" i="12"/>
  <c r="BT95" i="12" s="1"/>
  <c r="BO22" i="12"/>
  <c r="BT22" i="12" s="1"/>
  <c r="BO114" i="12"/>
  <c r="BT114" i="12" s="1"/>
  <c r="BO131" i="12"/>
  <c r="BT131" i="12" s="1"/>
  <c r="BQ13" i="12"/>
  <c r="BQ40" i="12"/>
  <c r="BQ23" i="12"/>
  <c r="BQ50" i="12"/>
  <c r="BQ73" i="12"/>
  <c r="BQ117" i="12"/>
  <c r="BQ113" i="12"/>
  <c r="BQ132" i="12"/>
  <c r="BQ161" i="12"/>
  <c r="DW32" i="12"/>
  <c r="DX32" i="12" s="1"/>
  <c r="DY32" i="12" s="1"/>
  <c r="DW91" i="12"/>
  <c r="DX91" i="12" s="1"/>
  <c r="DY91" i="12" s="1"/>
  <c r="DW94" i="12"/>
  <c r="DX94" i="12" s="1"/>
  <c r="DY94" i="12" s="1"/>
  <c r="BP4" i="12"/>
  <c r="CH4" i="12" s="1"/>
  <c r="BP25" i="12"/>
  <c r="CH25" i="12" s="1"/>
  <c r="BP22" i="12"/>
  <c r="CH22" i="12" s="1"/>
  <c r="BP24" i="12"/>
  <c r="CH24" i="12" s="1"/>
  <c r="BP37" i="12"/>
  <c r="CH37" i="12" s="1"/>
  <c r="BP94" i="12"/>
  <c r="CH94" i="12" s="1"/>
  <c r="BP57" i="12"/>
  <c r="CH57" i="12" s="1"/>
  <c r="BP79" i="12"/>
  <c r="CH79" i="12" s="1"/>
  <c r="BP75" i="12"/>
  <c r="CH75" i="12" s="1"/>
  <c r="BP83" i="12"/>
  <c r="CH83" i="12" s="1"/>
  <c r="BP73" i="12"/>
  <c r="CH73" i="12" s="1"/>
  <c r="BP107" i="12"/>
  <c r="CH107" i="12" s="1"/>
  <c r="BP133" i="12"/>
  <c r="CH133" i="12" s="1"/>
  <c r="BP116" i="12"/>
  <c r="CH116" i="12" s="1"/>
  <c r="BP135" i="12"/>
  <c r="CH135" i="12" s="1"/>
  <c r="BP128" i="12"/>
  <c r="CH128" i="12" s="1"/>
  <c r="BP142" i="12"/>
  <c r="CH142" i="12" s="1"/>
  <c r="DW119" i="12"/>
  <c r="DX119" i="12" s="1"/>
  <c r="DY119" i="12" s="1"/>
  <c r="DW46" i="12"/>
  <c r="DX46" i="12" s="1"/>
  <c r="DY46" i="12" s="1"/>
  <c r="BQ107" i="12"/>
  <c r="BO49" i="12"/>
  <c r="BT49" i="12" s="1"/>
  <c r="BO99" i="12"/>
  <c r="BT99" i="12" s="1"/>
  <c r="BQ35" i="12"/>
  <c r="BQ62" i="12"/>
  <c r="BO152" i="12"/>
  <c r="BT152" i="12" s="1"/>
  <c r="BO143" i="12"/>
  <c r="BT143" i="12" s="1"/>
  <c r="BQ46" i="12"/>
  <c r="BQ151" i="12"/>
  <c r="BP20" i="12"/>
  <c r="CH20" i="12" s="1"/>
  <c r="DW15" i="12"/>
  <c r="DX15" i="12" s="1"/>
  <c r="DY15" i="12" s="1"/>
  <c r="DW23" i="12"/>
  <c r="DX23" i="12" s="1"/>
  <c r="DY23" i="12" s="1"/>
  <c r="DW57" i="12"/>
  <c r="DX57" i="12" s="1"/>
  <c r="DY57" i="12" s="1"/>
  <c r="DW66" i="12"/>
  <c r="DX66" i="12" s="1"/>
  <c r="DY66" i="12" s="1"/>
  <c r="DW71" i="12"/>
  <c r="DX71" i="12" s="1"/>
  <c r="DY71" i="12" s="1"/>
  <c r="DW39" i="12"/>
  <c r="DX39" i="12" s="1"/>
  <c r="DY39" i="12" s="1"/>
  <c r="BO54" i="12"/>
  <c r="BT54" i="12" s="1"/>
  <c r="BO92" i="12"/>
  <c r="BT92" i="12" s="1"/>
  <c r="BQ17" i="12"/>
  <c r="BQ48" i="12"/>
  <c r="BQ27" i="12"/>
  <c r="BQ85" i="12"/>
  <c r="BQ80" i="12"/>
  <c r="BQ116" i="12"/>
  <c r="BQ142" i="12"/>
  <c r="BQ162" i="12"/>
  <c r="DW20" i="12"/>
  <c r="DX20" i="12" s="1"/>
  <c r="DY20" i="12" s="1"/>
  <c r="DW59" i="12"/>
  <c r="DX59" i="12" s="1"/>
  <c r="DY59" i="12" s="1"/>
  <c r="DW114" i="12"/>
  <c r="DX114" i="12" s="1"/>
  <c r="DY114" i="12" s="1"/>
  <c r="DW41" i="12"/>
  <c r="DX41" i="12" s="1"/>
  <c r="DY41" i="12" s="1"/>
  <c r="BP9" i="12"/>
  <c r="CH9" i="12" s="1"/>
  <c r="BP43" i="12"/>
  <c r="CH43" i="12" s="1"/>
  <c r="BP26" i="12"/>
  <c r="CH26" i="12" s="1"/>
  <c r="BP58" i="12"/>
  <c r="CH58" i="12" s="1"/>
  <c r="BP49" i="12"/>
  <c r="CH49" i="12" s="1"/>
  <c r="BP100" i="12"/>
  <c r="CH100" i="12" s="1"/>
  <c r="BP66" i="12"/>
  <c r="CH66" i="12" s="1"/>
  <c r="BP67" i="12"/>
  <c r="CH67" i="12" s="1"/>
  <c r="BP106" i="12"/>
  <c r="CH106" i="12" s="1"/>
  <c r="BP134" i="12"/>
  <c r="CH134" i="12" s="1"/>
  <c r="BP77" i="12"/>
  <c r="CH77" i="12" s="1"/>
  <c r="BP111" i="12"/>
  <c r="CH111" i="12" s="1"/>
  <c r="BP118" i="12"/>
  <c r="CH118" i="12" s="1"/>
  <c r="BP127" i="12"/>
  <c r="CH127" i="12" s="1"/>
  <c r="BP136" i="12"/>
  <c r="CH136" i="12" s="1"/>
  <c r="BP150" i="12"/>
  <c r="CH150" i="12" s="1"/>
  <c r="BP146" i="12"/>
  <c r="CH146" i="12" s="1"/>
  <c r="DW78" i="12"/>
  <c r="DX78" i="12" s="1"/>
  <c r="DY78" i="12" s="1"/>
  <c r="DW103" i="12"/>
  <c r="DX103" i="12" s="1"/>
  <c r="DY103" i="12" s="1"/>
  <c r="BO158" i="12"/>
  <c r="BT158" i="12" s="1"/>
  <c r="BO80" i="12"/>
  <c r="BT80" i="12" s="1"/>
  <c r="BO35" i="12"/>
  <c r="BT35" i="12" s="1"/>
  <c r="BQ25" i="12"/>
  <c r="BO57" i="12"/>
  <c r="BT57" i="12" s="1"/>
  <c r="BO58" i="12"/>
  <c r="BT58" i="12" s="1"/>
  <c r="BQ21" i="12"/>
  <c r="BO6" i="12"/>
  <c r="BT6" i="12" s="1"/>
  <c r="BO71" i="12"/>
  <c r="BT71" i="12" s="1"/>
  <c r="BO137" i="12"/>
  <c r="BT137" i="12" s="1"/>
  <c r="BQ19" i="12"/>
  <c r="BQ143" i="12"/>
  <c r="BQ160" i="12"/>
  <c r="BP16" i="12"/>
  <c r="CH16" i="12" s="1"/>
  <c r="DW50" i="12"/>
  <c r="DX50" i="12" s="1"/>
  <c r="DY50" i="12" s="1"/>
  <c r="DW129" i="12"/>
  <c r="DX129" i="12" s="1"/>
  <c r="DY129" i="12" s="1"/>
  <c r="DW149" i="12"/>
  <c r="DX149" i="12" s="1"/>
  <c r="DY149" i="12" s="1"/>
  <c r="DW150" i="12"/>
  <c r="DX150" i="12" s="1"/>
  <c r="DY150" i="12" s="1"/>
  <c r="DW113" i="12"/>
  <c r="DX113" i="12" s="1"/>
  <c r="DY113" i="12" s="1"/>
  <c r="DW106" i="12"/>
  <c r="DX106" i="12" s="1"/>
  <c r="DY106" i="12" s="1"/>
  <c r="BO16" i="12"/>
  <c r="BT16" i="12" s="1"/>
  <c r="DW35" i="12"/>
  <c r="DX35" i="12" s="1"/>
  <c r="DY35" i="12" s="1"/>
  <c r="DW81" i="12"/>
  <c r="DX81" i="12" s="1"/>
  <c r="DY81" i="12" s="1"/>
  <c r="DW84" i="12"/>
  <c r="DX84" i="12" s="1"/>
  <c r="DY84" i="12" s="1"/>
  <c r="DW43" i="12"/>
  <c r="DX43" i="12" s="1"/>
  <c r="DY43" i="12" s="1"/>
  <c r="DW111" i="12"/>
  <c r="DX111" i="12" s="1"/>
  <c r="DY111" i="12" s="1"/>
  <c r="DW139" i="12"/>
  <c r="DX139" i="12" s="1"/>
  <c r="DY139" i="12" s="1"/>
  <c r="DW110" i="12"/>
  <c r="DX110" i="12" s="1"/>
  <c r="DY110" i="12" s="1"/>
  <c r="DW73" i="12"/>
  <c r="DX73" i="12" s="1"/>
  <c r="DY73" i="12" s="1"/>
  <c r="DW9" i="12"/>
  <c r="DX9" i="12" s="1"/>
  <c r="DY9" i="12" s="1"/>
  <c r="DW104" i="12"/>
  <c r="DX104" i="12" s="1"/>
  <c r="DY104" i="12" s="1"/>
  <c r="DW75" i="12"/>
  <c r="DX75" i="12" s="1"/>
  <c r="DY75" i="12" s="1"/>
  <c r="DW17" i="12"/>
  <c r="DX17" i="12" s="1"/>
  <c r="DY17" i="12" s="1"/>
  <c r="DW107" i="12"/>
  <c r="DX107" i="12" s="1"/>
  <c r="DY107" i="12" s="1"/>
  <c r="BO112" i="12"/>
  <c r="BT112" i="12" s="1"/>
  <c r="BO113" i="12"/>
  <c r="BT113" i="12" s="1"/>
  <c r="BO94" i="12"/>
  <c r="BT94" i="12" s="1"/>
  <c r="BO120" i="12"/>
  <c r="BT120" i="12" s="1"/>
  <c r="BQ70" i="12"/>
  <c r="DW18" i="12"/>
  <c r="DX18" i="12" s="1"/>
  <c r="DY18" i="12" s="1"/>
  <c r="DW69" i="12"/>
  <c r="DX69" i="12" s="1"/>
  <c r="DY69" i="12" s="1"/>
  <c r="DW8" i="12"/>
  <c r="DX8" i="12" s="1"/>
  <c r="DY8" i="12" s="1"/>
  <c r="DW160" i="12"/>
  <c r="DX160" i="12" s="1"/>
  <c r="DY160" i="12" s="1"/>
  <c r="DW76" i="12"/>
  <c r="DX76" i="12" s="1"/>
  <c r="DY76" i="12" s="1"/>
  <c r="DW98" i="12"/>
  <c r="DX98" i="12" s="1"/>
  <c r="DY98" i="12" s="1"/>
  <c r="DW128" i="12"/>
  <c r="DX128" i="12" s="1"/>
  <c r="DY128" i="12" s="1"/>
  <c r="DW140" i="12"/>
  <c r="DX140" i="12" s="1"/>
  <c r="DY140" i="12" s="1"/>
  <c r="DW21" i="12"/>
  <c r="DX21" i="12" s="1"/>
  <c r="DY21" i="12" s="1"/>
  <c r="DW132" i="12"/>
  <c r="DX132" i="12" s="1"/>
  <c r="DY132" i="12" s="1"/>
  <c r="DW26" i="12"/>
  <c r="DX26" i="12" s="1"/>
  <c r="DY26" i="12" s="1"/>
  <c r="DW40" i="12"/>
  <c r="DX40" i="12" s="1"/>
  <c r="DY40" i="12" s="1"/>
  <c r="DW134" i="12"/>
  <c r="DX134" i="12" s="1"/>
  <c r="DY134" i="12" s="1"/>
  <c r="DW158" i="12"/>
  <c r="DX158" i="12" s="1"/>
  <c r="DY158" i="12" s="1"/>
  <c r="BO43" i="12"/>
  <c r="BT43" i="12" s="1"/>
  <c r="BO60" i="12"/>
  <c r="BT60" i="12" s="1"/>
  <c r="BO11" i="12"/>
  <c r="BT11" i="12" s="1"/>
  <c r="BO31" i="12"/>
  <c r="BT31" i="12" s="1"/>
  <c r="BO37" i="12"/>
  <c r="BT37" i="12" s="1"/>
  <c r="BO68" i="12"/>
  <c r="BT68" i="12" s="1"/>
  <c r="BO123" i="12"/>
  <c r="BT123" i="12" s="1"/>
  <c r="BO132" i="12"/>
  <c r="BT132" i="12" s="1"/>
  <c r="BO145" i="12"/>
  <c r="BT145" i="12" s="1"/>
  <c r="BQ68" i="12"/>
  <c r="BQ33" i="12"/>
  <c r="BQ37" i="12"/>
  <c r="BQ78" i="12"/>
  <c r="BQ64" i="12"/>
  <c r="BQ86" i="12"/>
  <c r="BQ119" i="12"/>
  <c r="BQ125" i="12"/>
  <c r="BQ138" i="12"/>
  <c r="DW53" i="12"/>
  <c r="DX53" i="12" s="1"/>
  <c r="DY53" i="12" s="1"/>
  <c r="DW31" i="12"/>
  <c r="DX31" i="12" s="1"/>
  <c r="DY31" i="12" s="1"/>
  <c r="DW127" i="12"/>
  <c r="DX127" i="12" s="1"/>
  <c r="DY127" i="12" s="1"/>
  <c r="DW164" i="12"/>
  <c r="DX164" i="12" s="1"/>
  <c r="DY164" i="12" s="1"/>
  <c r="BP28" i="12"/>
  <c r="CH28" i="12" s="1"/>
  <c r="BP61" i="12"/>
  <c r="CH61" i="12" s="1"/>
  <c r="BP36" i="12"/>
  <c r="CH36" i="12" s="1"/>
  <c r="BP59" i="12"/>
  <c r="CH59" i="12" s="1"/>
  <c r="BP71" i="12"/>
  <c r="CH71" i="12" s="1"/>
  <c r="BP53" i="12"/>
  <c r="CH53" i="12" s="1"/>
  <c r="BP95" i="12"/>
  <c r="CH95" i="12" s="1"/>
  <c r="BP84" i="12"/>
  <c r="CH84" i="12" s="1"/>
  <c r="BP52" i="12"/>
  <c r="CH52" i="12" s="1"/>
  <c r="BP141" i="12"/>
  <c r="CH141" i="12" s="1"/>
  <c r="BP110" i="12"/>
  <c r="CH110" i="12" s="1"/>
  <c r="BP81" i="12"/>
  <c r="CH81" i="12" s="1"/>
  <c r="BP113" i="12"/>
  <c r="CH113" i="12" s="1"/>
  <c r="BP140" i="12"/>
  <c r="CH140" i="12" s="1"/>
  <c r="BP129" i="12"/>
  <c r="CH129" i="12" s="1"/>
  <c r="BP139" i="12"/>
  <c r="CH139" i="12" s="1"/>
  <c r="BP151" i="12"/>
  <c r="CH151" i="12" s="1"/>
  <c r="BP156" i="12"/>
  <c r="CH156" i="12" s="1"/>
  <c r="DW51" i="12"/>
  <c r="DX51" i="12" s="1"/>
  <c r="DY51" i="12" s="1"/>
  <c r="DW2" i="12"/>
  <c r="DX2" i="12" s="1"/>
  <c r="DY2" i="12" s="1"/>
  <c r="BM165" i="12"/>
  <c r="BP54" i="12" s="1"/>
  <c r="CH54" i="12" s="1"/>
  <c r="BL165" i="12"/>
  <c r="BO65" i="12" s="1"/>
  <c r="BT65" i="12" s="1"/>
  <c r="BN165" i="12"/>
  <c r="BQ5" i="12" s="1"/>
  <c r="DR2" i="12"/>
  <c r="DE5" i="12" l="1"/>
  <c r="DF5" i="12" s="1"/>
  <c r="DG5" i="12" s="1"/>
  <c r="CU5" i="12"/>
  <c r="CV5" i="12" s="1"/>
  <c r="BU65" i="12"/>
  <c r="CC65" i="12"/>
  <c r="CI54" i="12"/>
  <c r="CQ54" i="12"/>
  <c r="CI113" i="12"/>
  <c r="CQ113" i="12"/>
  <c r="DE119" i="12"/>
  <c r="DF119" i="12" s="1"/>
  <c r="DG119" i="12" s="1"/>
  <c r="CU119" i="12"/>
  <c r="CV119" i="12" s="1"/>
  <c r="BU60" i="12"/>
  <c r="CC60" i="12"/>
  <c r="CC94" i="12"/>
  <c r="BU94" i="12"/>
  <c r="CC71" i="12"/>
  <c r="BU71" i="12"/>
  <c r="CI134" i="12"/>
  <c r="CQ134" i="12"/>
  <c r="CC54" i="12"/>
  <c r="BU54" i="12"/>
  <c r="DE62" i="12"/>
  <c r="DF62" i="12" s="1"/>
  <c r="DG62" i="12" s="1"/>
  <c r="CU62" i="12"/>
  <c r="CV62" i="12" s="1"/>
  <c r="CI22" i="12"/>
  <c r="CQ22" i="12"/>
  <c r="CU40" i="12"/>
  <c r="CV40" i="12" s="1"/>
  <c r="DE40" i="12"/>
  <c r="DF40" i="12" s="1"/>
  <c r="DG40" i="12" s="1"/>
  <c r="CC130" i="12"/>
  <c r="BU130" i="12"/>
  <c r="CI86" i="12"/>
  <c r="CQ86" i="12"/>
  <c r="CI130" i="12"/>
  <c r="CQ130" i="12"/>
  <c r="DE90" i="12"/>
  <c r="DF90" i="12" s="1"/>
  <c r="DG90" i="12" s="1"/>
  <c r="CU90" i="12"/>
  <c r="CV90" i="12" s="1"/>
  <c r="DE93" i="12"/>
  <c r="DF93" i="12" s="1"/>
  <c r="DG93" i="12" s="1"/>
  <c r="CU93" i="12"/>
  <c r="CV93" i="12" s="1"/>
  <c r="CI34" i="12"/>
  <c r="CQ34" i="12"/>
  <c r="DE92" i="12"/>
  <c r="DF92" i="12" s="1"/>
  <c r="DG92" i="12" s="1"/>
  <c r="CU92" i="12"/>
  <c r="CV92" i="12" s="1"/>
  <c r="CC41" i="12"/>
  <c r="BU41" i="12"/>
  <c r="CC93" i="12"/>
  <c r="BU93" i="12"/>
  <c r="CS93" i="12"/>
  <c r="CI71" i="12"/>
  <c r="CQ71" i="12"/>
  <c r="CC37" i="12"/>
  <c r="BU37" i="12"/>
  <c r="CC6" i="12"/>
  <c r="BU6" i="12"/>
  <c r="CI106" i="12"/>
  <c r="CQ106" i="12"/>
  <c r="BU152" i="12"/>
  <c r="CC152" i="12"/>
  <c r="CC49" i="12"/>
  <c r="BU49" i="12"/>
  <c r="CI75" i="12"/>
  <c r="CQ75" i="12"/>
  <c r="CU132" i="12"/>
  <c r="CV132" i="12" s="1"/>
  <c r="DE132" i="12"/>
  <c r="DF132" i="12" s="1"/>
  <c r="DG132" i="12" s="1"/>
  <c r="BU114" i="12"/>
  <c r="CC114" i="12"/>
  <c r="BU95" i="12"/>
  <c r="CC95" i="12"/>
  <c r="CC105" i="12"/>
  <c r="BU105" i="12"/>
  <c r="CC110" i="12"/>
  <c r="BU110" i="12"/>
  <c r="CI78" i="12"/>
  <c r="CQ78" i="12"/>
  <c r="CQ48" i="12"/>
  <c r="CI48" i="12"/>
  <c r="CC75" i="12"/>
  <c r="BU75" i="12"/>
  <c r="CI114" i="12"/>
  <c r="CQ114" i="12"/>
  <c r="DE163" i="12"/>
  <c r="DF163" i="12" s="1"/>
  <c r="DG163" i="12" s="1"/>
  <c r="CU163" i="12"/>
  <c r="CV163" i="12" s="1"/>
  <c r="CI163" i="12"/>
  <c r="CQ163" i="12"/>
  <c r="CI19" i="12"/>
  <c r="CQ19" i="12"/>
  <c r="DE110" i="12"/>
  <c r="DF110" i="12" s="1"/>
  <c r="DG110" i="12" s="1"/>
  <c r="CU110" i="12"/>
  <c r="CV110" i="12" s="1"/>
  <c r="CI91" i="12"/>
  <c r="CQ91" i="12"/>
  <c r="DE157" i="12"/>
  <c r="DF157" i="12" s="1"/>
  <c r="DG157" i="12" s="1"/>
  <c r="CU157" i="12"/>
  <c r="CV157" i="12" s="1"/>
  <c r="CU8" i="12"/>
  <c r="CV8" i="12" s="1"/>
  <c r="DE8" i="12"/>
  <c r="DF8" i="12" s="1"/>
  <c r="DG8" i="12" s="1"/>
  <c r="BO122" i="12"/>
  <c r="BT122" i="12" s="1"/>
  <c r="BO13" i="12"/>
  <c r="BT13" i="12" s="1"/>
  <c r="BO107" i="12"/>
  <c r="BT107" i="12" s="1"/>
  <c r="BO126" i="12"/>
  <c r="BT126" i="12" s="1"/>
  <c r="CQ156" i="12"/>
  <c r="CI156" i="12"/>
  <c r="CI110" i="12"/>
  <c r="CQ110" i="12"/>
  <c r="CI59" i="12"/>
  <c r="CQ59" i="12"/>
  <c r="BQ155" i="12"/>
  <c r="BQ87" i="12"/>
  <c r="BQ4" i="12"/>
  <c r="BO121" i="12"/>
  <c r="BT121" i="12" s="1"/>
  <c r="BO42" i="12"/>
  <c r="BT42" i="12" s="1"/>
  <c r="BO5" i="12"/>
  <c r="BT5" i="12" s="1"/>
  <c r="BO155" i="12"/>
  <c r="BT155" i="12" s="1"/>
  <c r="BO26" i="12"/>
  <c r="BT26" i="12" s="1"/>
  <c r="BQ41" i="12"/>
  <c r="BQ77" i="12"/>
  <c r="BO4" i="12"/>
  <c r="BT4" i="12" s="1"/>
  <c r="BQ52" i="12"/>
  <c r="CI136" i="12"/>
  <c r="CQ136" i="12"/>
  <c r="CI67" i="12"/>
  <c r="CQ67" i="12"/>
  <c r="CI9" i="12"/>
  <c r="CQ9" i="12"/>
  <c r="BQ134" i="12"/>
  <c r="BQ69" i="12"/>
  <c r="BO156" i="12"/>
  <c r="BT156" i="12" s="1"/>
  <c r="BQ105" i="12"/>
  <c r="BO91" i="12"/>
  <c r="BT91" i="12" s="1"/>
  <c r="BO162" i="12"/>
  <c r="BT162" i="12" s="1"/>
  <c r="BO55" i="12"/>
  <c r="BT55" i="12" s="1"/>
  <c r="CI135" i="12"/>
  <c r="CQ135" i="12"/>
  <c r="CI79" i="12"/>
  <c r="CQ79" i="12"/>
  <c r="CI4" i="12"/>
  <c r="CQ4" i="12"/>
  <c r="BQ131" i="12"/>
  <c r="BQ61" i="12"/>
  <c r="BQ14" i="12"/>
  <c r="BO98" i="12"/>
  <c r="BT98" i="12" s="1"/>
  <c r="BO10" i="12"/>
  <c r="BT10" i="12" s="1"/>
  <c r="BQ137" i="12"/>
  <c r="BO52" i="12"/>
  <c r="BT52" i="12" s="1"/>
  <c r="BO74" i="12"/>
  <c r="BT74" i="12" s="1"/>
  <c r="BO111" i="12"/>
  <c r="BT111" i="12" s="1"/>
  <c r="BP124" i="12"/>
  <c r="CH124" i="12" s="1"/>
  <c r="BP87" i="12"/>
  <c r="CH87" i="12" s="1"/>
  <c r="BQ71" i="12"/>
  <c r="BP115" i="12"/>
  <c r="CH115" i="12" s="1"/>
  <c r="BP38" i="12"/>
  <c r="CH38" i="12" s="1"/>
  <c r="BQ144" i="12"/>
  <c r="BP92" i="12"/>
  <c r="CH92" i="12" s="1"/>
  <c r="BP47" i="12"/>
  <c r="CH47" i="12" s="1"/>
  <c r="BQ136" i="12"/>
  <c r="BQ56" i="12"/>
  <c r="BP119" i="12"/>
  <c r="CH119" i="12" s="1"/>
  <c r="BP93" i="12"/>
  <c r="CH93" i="12" s="1"/>
  <c r="BP99" i="12"/>
  <c r="CH99" i="12" s="1"/>
  <c r="BQ115" i="12"/>
  <c r="BP154" i="12"/>
  <c r="CH154" i="12" s="1"/>
  <c r="BP90" i="12"/>
  <c r="CH90" i="12" s="1"/>
  <c r="CS90" i="12" s="1"/>
  <c r="BP41" i="12"/>
  <c r="CH41" i="12" s="1"/>
  <c r="BQ135" i="12"/>
  <c r="BQ74" i="12"/>
  <c r="BQ7" i="12"/>
  <c r="BO100" i="12"/>
  <c r="BT100" i="12" s="1"/>
  <c r="BO62" i="12"/>
  <c r="BT62" i="12" s="1"/>
  <c r="BO61" i="12"/>
  <c r="BT61" i="12" s="1"/>
  <c r="BO7" i="12"/>
  <c r="BT7" i="12" s="1"/>
  <c r="BO67" i="12"/>
  <c r="BT67" i="12" s="1"/>
  <c r="BO103" i="12"/>
  <c r="BT103" i="12" s="1"/>
  <c r="CC145" i="12"/>
  <c r="BU145" i="12"/>
  <c r="BU35" i="12"/>
  <c r="CC35" i="12"/>
  <c r="CU162" i="12"/>
  <c r="CV162" i="12" s="1"/>
  <c r="DE162" i="12"/>
  <c r="DF162" i="12" s="1"/>
  <c r="DG162" i="12" s="1"/>
  <c r="CI20" i="12"/>
  <c r="CQ20" i="12"/>
  <c r="CQ142" i="12"/>
  <c r="CI142" i="12"/>
  <c r="CU73" i="12"/>
  <c r="CV73" i="12" s="1"/>
  <c r="DE73" i="12"/>
  <c r="DF73" i="12" s="1"/>
  <c r="DG73" i="12" s="1"/>
  <c r="CC22" i="12"/>
  <c r="BU22" i="12"/>
  <c r="CC154" i="12"/>
  <c r="BU154" i="12"/>
  <c r="CI12" i="12"/>
  <c r="CQ12" i="12"/>
  <c r="DE152" i="12"/>
  <c r="DF152" i="12" s="1"/>
  <c r="DG152" i="12" s="1"/>
  <c r="CU152" i="12"/>
  <c r="CV152" i="12" s="1"/>
  <c r="CI3" i="12"/>
  <c r="CQ3" i="12"/>
  <c r="CC128" i="12"/>
  <c r="BU128" i="12"/>
  <c r="BU48" i="12"/>
  <c r="CC48" i="12"/>
  <c r="CC90" i="12"/>
  <c r="BU90" i="12"/>
  <c r="CQ81" i="12"/>
  <c r="CI81" i="12"/>
  <c r="CC132" i="12"/>
  <c r="BU132" i="12"/>
  <c r="DE70" i="12"/>
  <c r="DF70" i="12" s="1"/>
  <c r="DG70" i="12" s="1"/>
  <c r="CU70" i="12"/>
  <c r="CV70" i="12" s="1"/>
  <c r="CC80" i="12"/>
  <c r="BU80" i="12"/>
  <c r="CI150" i="12"/>
  <c r="CQ150" i="12"/>
  <c r="DE85" i="12"/>
  <c r="DF85" i="12" s="1"/>
  <c r="DG85" i="12" s="1"/>
  <c r="CU85" i="12"/>
  <c r="CV85" i="12" s="1"/>
  <c r="CU17" i="12"/>
  <c r="CV17" i="12" s="1"/>
  <c r="DE17" i="12"/>
  <c r="DF17" i="12" s="1"/>
  <c r="DG17" i="12" s="1"/>
  <c r="DE151" i="12"/>
  <c r="DF151" i="12" s="1"/>
  <c r="DG151" i="12" s="1"/>
  <c r="CU151" i="12"/>
  <c r="CV151" i="12" s="1"/>
  <c r="DE35" i="12"/>
  <c r="DF35" i="12" s="1"/>
  <c r="DG35" i="12" s="1"/>
  <c r="CU35" i="12"/>
  <c r="CV35" i="12" s="1"/>
  <c r="CQ128" i="12"/>
  <c r="CI128" i="12"/>
  <c r="CI25" i="12"/>
  <c r="CQ25" i="12"/>
  <c r="DE50" i="12"/>
  <c r="DF50" i="12" s="1"/>
  <c r="DG50" i="12" s="1"/>
  <c r="CU50" i="12"/>
  <c r="CV50" i="12" s="1"/>
  <c r="DE13" i="12"/>
  <c r="DF13" i="12" s="1"/>
  <c r="DG13" i="12" s="1"/>
  <c r="CU13" i="12"/>
  <c r="CV13" i="12" s="1"/>
  <c r="CC109" i="12"/>
  <c r="BU109" i="12"/>
  <c r="CI155" i="12"/>
  <c r="CQ155" i="12"/>
  <c r="CQ18" i="12"/>
  <c r="CI18" i="12"/>
  <c r="CI144" i="12"/>
  <c r="CQ144" i="12"/>
  <c r="DE156" i="12"/>
  <c r="DF156" i="12" s="1"/>
  <c r="DG156" i="12" s="1"/>
  <c r="CU156" i="12"/>
  <c r="CV156" i="12" s="1"/>
  <c r="CQ31" i="12"/>
  <c r="CI31" i="12"/>
  <c r="CU75" i="12"/>
  <c r="CV75" i="12" s="1"/>
  <c r="DE75" i="12"/>
  <c r="DF75" i="12" s="1"/>
  <c r="DG75" i="12" s="1"/>
  <c r="CI102" i="12"/>
  <c r="CQ102" i="12"/>
  <c r="CI160" i="12"/>
  <c r="CQ160" i="12"/>
  <c r="CQ64" i="12"/>
  <c r="CI64" i="12"/>
  <c r="CU95" i="12"/>
  <c r="CV95" i="12" s="1"/>
  <c r="DE95" i="12"/>
  <c r="DF95" i="12" s="1"/>
  <c r="DG95" i="12" s="1"/>
  <c r="BO46" i="12"/>
  <c r="BT46" i="12" s="1"/>
  <c r="BO118" i="12"/>
  <c r="BT118" i="12" s="1"/>
  <c r="BO50" i="12"/>
  <c r="BT50" i="12" s="1"/>
  <c r="CI151" i="12"/>
  <c r="CQ151" i="12"/>
  <c r="CI141" i="12"/>
  <c r="CQ141" i="12"/>
  <c r="CI36" i="12"/>
  <c r="CQ36" i="12"/>
  <c r="BQ150" i="12"/>
  <c r="BQ72" i="12"/>
  <c r="BQ20" i="12"/>
  <c r="BO96" i="12"/>
  <c r="BT96" i="12" s="1"/>
  <c r="BO30" i="12"/>
  <c r="BT30" i="12" s="1"/>
  <c r="BO139" i="12"/>
  <c r="BT139" i="12" s="1"/>
  <c r="BO27" i="12"/>
  <c r="BT27" i="12" s="1"/>
  <c r="CI16" i="12"/>
  <c r="CQ16" i="12"/>
  <c r="BQ6" i="12"/>
  <c r="BQ47" i="12"/>
  <c r="BQ53" i="12"/>
  <c r="BQ11" i="12"/>
  <c r="CI127" i="12"/>
  <c r="CQ127" i="12"/>
  <c r="CI66" i="12"/>
  <c r="CQ66" i="12"/>
  <c r="BQ121" i="12"/>
  <c r="BQ67" i="12"/>
  <c r="BO160" i="12"/>
  <c r="BT160" i="12" s="1"/>
  <c r="BO44" i="12"/>
  <c r="BT44" i="12" s="1"/>
  <c r="BQ103" i="12"/>
  <c r="BO106" i="12"/>
  <c r="BT106" i="12" s="1"/>
  <c r="BO117" i="12"/>
  <c r="BT117" i="12" s="1"/>
  <c r="BO32" i="12"/>
  <c r="BT32" i="12" s="1"/>
  <c r="CQ116" i="12"/>
  <c r="CI116" i="12"/>
  <c r="CI57" i="12"/>
  <c r="CQ57" i="12"/>
  <c r="BQ114" i="12"/>
  <c r="BQ65" i="12"/>
  <c r="BO151" i="12"/>
  <c r="BT151" i="12" s="1"/>
  <c r="BO136" i="12"/>
  <c r="BT136" i="12" s="1"/>
  <c r="BO24" i="12"/>
  <c r="BT24" i="12" s="1"/>
  <c r="BQ108" i="12"/>
  <c r="BO72" i="12"/>
  <c r="BT72" i="12" s="1"/>
  <c r="BO39" i="12"/>
  <c r="BT39" i="12" s="1"/>
  <c r="BO64" i="12"/>
  <c r="BT64" i="12" s="1"/>
  <c r="BP148" i="12"/>
  <c r="CH148" i="12" s="1"/>
  <c r="BP50" i="12"/>
  <c r="CH50" i="12" s="1"/>
  <c r="BP104" i="12"/>
  <c r="CH104" i="12" s="1"/>
  <c r="BP63" i="12"/>
  <c r="CH63" i="12" s="1"/>
  <c r="BQ140" i="12"/>
  <c r="BP108" i="12"/>
  <c r="CH108" i="12" s="1"/>
  <c r="BP10" i="12"/>
  <c r="CH10" i="12" s="1"/>
  <c r="BQ149" i="12"/>
  <c r="BQ18" i="12"/>
  <c r="BP126" i="12"/>
  <c r="CH126" i="12" s="1"/>
  <c r="BP70" i="12"/>
  <c r="CH70" i="12" s="1"/>
  <c r="BQ158" i="12"/>
  <c r="BQ102" i="12"/>
  <c r="BP143" i="12"/>
  <c r="CH143" i="12" s="1"/>
  <c r="BP56" i="12"/>
  <c r="CH56" i="12" s="1"/>
  <c r="BP15" i="12"/>
  <c r="CH15" i="12" s="1"/>
  <c r="BQ141" i="12"/>
  <c r="BQ66" i="12"/>
  <c r="BQ60" i="12"/>
  <c r="BO124" i="12"/>
  <c r="BT124" i="12" s="1"/>
  <c r="BO38" i="12"/>
  <c r="BT38" i="12" s="1"/>
  <c r="BO19" i="12"/>
  <c r="BT19" i="12" s="1"/>
  <c r="BQ28" i="12"/>
  <c r="BO34" i="12"/>
  <c r="BT34" i="12" s="1"/>
  <c r="BO63" i="12"/>
  <c r="BT63" i="12" s="1"/>
  <c r="CQ46" i="12"/>
  <c r="CI46" i="12"/>
  <c r="DE160" i="12"/>
  <c r="DF160" i="12" s="1"/>
  <c r="DG160" i="12" s="1"/>
  <c r="CU160" i="12"/>
  <c r="CV160" i="12" s="1"/>
  <c r="DE27" i="12"/>
  <c r="DF27" i="12" s="1"/>
  <c r="DG27" i="12" s="1"/>
  <c r="CU27" i="12"/>
  <c r="CV27" i="12" s="1"/>
  <c r="BO12" i="12"/>
  <c r="BT12" i="12" s="1"/>
  <c r="BO73" i="12"/>
  <c r="BT73" i="12" s="1"/>
  <c r="CI112" i="12"/>
  <c r="CQ112" i="12"/>
  <c r="CI65" i="12"/>
  <c r="CQ65" i="12"/>
  <c r="CQ14" i="12"/>
  <c r="CI14" i="12"/>
  <c r="BQ129" i="12"/>
  <c r="CI162" i="12"/>
  <c r="CQ162" i="12"/>
  <c r="CI117" i="12"/>
  <c r="CQ117" i="12"/>
  <c r="CI33" i="12"/>
  <c r="CQ33" i="12"/>
  <c r="BQ128" i="12"/>
  <c r="BO87" i="12"/>
  <c r="BT87" i="12" s="1"/>
  <c r="CQ105" i="12"/>
  <c r="CI105" i="12"/>
  <c r="CQ27" i="12"/>
  <c r="CI27" i="12"/>
  <c r="BQ139" i="12"/>
  <c r="BQ81" i="12"/>
  <c r="CI137" i="12"/>
  <c r="CQ137" i="12"/>
  <c r="BP101" i="12"/>
  <c r="CH101" i="12" s="1"/>
  <c r="BP13" i="12"/>
  <c r="CH13" i="12" s="1"/>
  <c r="BQ145" i="12"/>
  <c r="BQ88" i="12"/>
  <c r="BQ24" i="12"/>
  <c r="BO89" i="12"/>
  <c r="BT89" i="12" s="1"/>
  <c r="BO25" i="12"/>
  <c r="BT25" i="12" s="1"/>
  <c r="BO8" i="12"/>
  <c r="BT8" i="12" s="1"/>
  <c r="BQ43" i="12"/>
  <c r="BQ84" i="12"/>
  <c r="BO15" i="12"/>
  <c r="BT15" i="12" s="1"/>
  <c r="BO45" i="12"/>
  <c r="BT45" i="12" s="1"/>
  <c r="BU68" i="12"/>
  <c r="CC68" i="12"/>
  <c r="BU58" i="12"/>
  <c r="CC58" i="12"/>
  <c r="CI26" i="12"/>
  <c r="CQ26" i="12"/>
  <c r="CU48" i="12"/>
  <c r="CV48" i="12" s="1"/>
  <c r="DE48" i="12"/>
  <c r="DF48" i="12" s="1"/>
  <c r="DG48" i="12" s="1"/>
  <c r="BU99" i="12"/>
  <c r="CC99" i="12"/>
  <c r="DE161" i="12"/>
  <c r="DF161" i="12" s="1"/>
  <c r="DG161" i="12" s="1"/>
  <c r="CU161" i="12"/>
  <c r="CV161" i="12" s="1"/>
  <c r="CI23" i="12"/>
  <c r="CQ23" i="12"/>
  <c r="CQ44" i="12"/>
  <c r="CI44" i="12"/>
  <c r="CI60" i="12"/>
  <c r="CQ60" i="12"/>
  <c r="CI85" i="12"/>
  <c r="CQ85" i="12"/>
  <c r="CC104" i="12"/>
  <c r="BU104" i="12"/>
  <c r="DE33" i="12"/>
  <c r="DF33" i="12" s="1"/>
  <c r="DG33" i="12" s="1"/>
  <c r="CU33" i="12"/>
  <c r="CV33" i="12" s="1"/>
  <c r="BU43" i="12"/>
  <c r="CC43" i="12"/>
  <c r="BU113" i="12"/>
  <c r="CC113" i="12"/>
  <c r="BU57" i="12"/>
  <c r="CC57" i="12"/>
  <c r="CU142" i="12"/>
  <c r="CV142" i="12" s="1"/>
  <c r="DE142" i="12"/>
  <c r="DF142" i="12" s="1"/>
  <c r="DG142" i="12" s="1"/>
  <c r="CQ52" i="12"/>
  <c r="CI52" i="12"/>
  <c r="DE138" i="12"/>
  <c r="DF138" i="12" s="1"/>
  <c r="DG138" i="12" s="1"/>
  <c r="CU138" i="12"/>
  <c r="CV138" i="12" s="1"/>
  <c r="DE68" i="12"/>
  <c r="DF68" i="12" s="1"/>
  <c r="DG68" i="12" s="1"/>
  <c r="CU68" i="12"/>
  <c r="CV68" i="12" s="1"/>
  <c r="CC31" i="12"/>
  <c r="BU31" i="12"/>
  <c r="CC112" i="12"/>
  <c r="BU112" i="12"/>
  <c r="CC16" i="12"/>
  <c r="BU16" i="12"/>
  <c r="CU21" i="12"/>
  <c r="CV21" i="12" s="1"/>
  <c r="DE21" i="12"/>
  <c r="DF21" i="12" s="1"/>
  <c r="DG21" i="12" s="1"/>
  <c r="CU25" i="12"/>
  <c r="CV25" i="12" s="1"/>
  <c r="DE25" i="12"/>
  <c r="DF25" i="12" s="1"/>
  <c r="DG25" i="12" s="1"/>
  <c r="CI118" i="12"/>
  <c r="CQ118" i="12"/>
  <c r="CU116" i="12"/>
  <c r="CV116" i="12" s="1"/>
  <c r="DE116" i="12"/>
  <c r="DF116" i="12" s="1"/>
  <c r="DG116" i="12" s="1"/>
  <c r="CU46" i="12"/>
  <c r="CV46" i="12" s="1"/>
  <c r="DE46" i="12"/>
  <c r="DF46" i="12" s="1"/>
  <c r="DG46" i="12" s="1"/>
  <c r="BO18" i="12"/>
  <c r="BT18" i="12" s="1"/>
  <c r="BO51" i="12"/>
  <c r="BT51" i="12" s="1"/>
  <c r="CU107" i="12"/>
  <c r="CV107" i="12" s="1"/>
  <c r="DE107" i="12"/>
  <c r="DF107" i="12" s="1"/>
  <c r="DG107" i="12" s="1"/>
  <c r="CI133" i="12"/>
  <c r="CQ133" i="12"/>
  <c r="CI94" i="12"/>
  <c r="CQ94" i="12"/>
  <c r="CU113" i="12"/>
  <c r="CV113" i="12" s="1"/>
  <c r="DE113" i="12"/>
  <c r="DF113" i="12" s="1"/>
  <c r="DG113" i="12" s="1"/>
  <c r="DE23" i="12"/>
  <c r="DF23" i="12" s="1"/>
  <c r="DG23" i="12" s="1"/>
  <c r="CU23" i="12"/>
  <c r="CV23" i="12" s="1"/>
  <c r="BO147" i="12"/>
  <c r="BT147" i="12" s="1"/>
  <c r="BO76" i="12"/>
  <c r="BT76" i="12" s="1"/>
  <c r="DE59" i="12"/>
  <c r="DF59" i="12" s="1"/>
  <c r="DG59" i="12" s="1"/>
  <c r="CU59" i="12"/>
  <c r="CV59" i="12" s="1"/>
  <c r="BO3" i="12"/>
  <c r="BT3" i="12" s="1"/>
  <c r="DE54" i="12"/>
  <c r="DF54" i="12" s="1"/>
  <c r="DG54" i="12" s="1"/>
  <c r="CU54" i="12"/>
  <c r="CV54" i="12" s="1"/>
  <c r="CI55" i="12"/>
  <c r="CQ55" i="12"/>
  <c r="CI129" i="12"/>
  <c r="CQ129" i="12"/>
  <c r="CI84" i="12"/>
  <c r="CQ84" i="12"/>
  <c r="CI28" i="12"/>
  <c r="CQ28" i="12"/>
  <c r="BQ153" i="12"/>
  <c r="BQ104" i="12"/>
  <c r="BQ10" i="12"/>
  <c r="BO85" i="12"/>
  <c r="BT85" i="12" s="1"/>
  <c r="BO56" i="12"/>
  <c r="BT56" i="12" s="1"/>
  <c r="BO116" i="12"/>
  <c r="BT116" i="12" s="1"/>
  <c r="BO23" i="12"/>
  <c r="BT23" i="12" s="1"/>
  <c r="BQ148" i="12"/>
  <c r="BO127" i="12"/>
  <c r="BT127" i="12" s="1"/>
  <c r="BO141" i="12"/>
  <c r="BT141" i="12" s="1"/>
  <c r="BO133" i="12"/>
  <c r="BT133" i="12" s="1"/>
  <c r="CI111" i="12"/>
  <c r="CQ111" i="12"/>
  <c r="CI49" i="12"/>
  <c r="CQ49" i="12"/>
  <c r="BQ118" i="12"/>
  <c r="BQ76" i="12"/>
  <c r="BO82" i="12"/>
  <c r="BT82" i="12" s="1"/>
  <c r="BQ63" i="12"/>
  <c r="BO17" i="12"/>
  <c r="BT17" i="12" s="1"/>
  <c r="BO14" i="12"/>
  <c r="BT14" i="12" s="1"/>
  <c r="CQ107" i="12"/>
  <c r="CI107" i="12"/>
  <c r="CI37" i="12"/>
  <c r="CQ37" i="12"/>
  <c r="BQ133" i="12"/>
  <c r="BQ55" i="12"/>
  <c r="BO153" i="12"/>
  <c r="BT153" i="12" s="1"/>
  <c r="BO53" i="12"/>
  <c r="BT53" i="12" s="1"/>
  <c r="BQ44" i="12"/>
  <c r="BQ98" i="12"/>
  <c r="BQ94" i="12"/>
  <c r="BQ58" i="12"/>
  <c r="BP131" i="12"/>
  <c r="CH131" i="12" s="1"/>
  <c r="BP51" i="12"/>
  <c r="CH51" i="12" s="1"/>
  <c r="BP153" i="12"/>
  <c r="CH153" i="12" s="1"/>
  <c r="BP82" i="12"/>
  <c r="CH82" i="12" s="1"/>
  <c r="BP35" i="12"/>
  <c r="CH35" i="12" s="1"/>
  <c r="BQ120" i="12"/>
  <c r="BP149" i="12"/>
  <c r="CH149" i="12" s="1"/>
  <c r="BP62" i="12"/>
  <c r="CH62" i="12" s="1"/>
  <c r="BP7" i="12"/>
  <c r="CH7" i="12" s="1"/>
  <c r="BQ97" i="12"/>
  <c r="BP89" i="12"/>
  <c r="CH89" i="12" s="1"/>
  <c r="BP40" i="12"/>
  <c r="CH40" i="12" s="1"/>
  <c r="BQ159" i="12"/>
  <c r="BQ89" i="12"/>
  <c r="BP159" i="12"/>
  <c r="CH159" i="12" s="1"/>
  <c r="BP88" i="12"/>
  <c r="CH88" i="12" s="1"/>
  <c r="BP5" i="12"/>
  <c r="CH5" i="12" s="1"/>
  <c r="BQ122" i="12"/>
  <c r="BQ99" i="12"/>
  <c r="BO163" i="12"/>
  <c r="BT163" i="12" s="1"/>
  <c r="BO97" i="12"/>
  <c r="BT97" i="12" s="1"/>
  <c r="BO36" i="12"/>
  <c r="BT36" i="12" s="1"/>
  <c r="BQ101" i="12"/>
  <c r="BQ16" i="12"/>
  <c r="BO70" i="12"/>
  <c r="BT70" i="12" s="1"/>
  <c r="BO134" i="12"/>
  <c r="BT134" i="12" s="1"/>
  <c r="BO101" i="12"/>
  <c r="BT101" i="12" s="1"/>
  <c r="CI138" i="12"/>
  <c r="CQ138" i="12"/>
  <c r="BU11" i="12"/>
  <c r="CC11" i="12"/>
  <c r="DE117" i="12"/>
  <c r="DF117" i="12" s="1"/>
  <c r="DG117" i="12" s="1"/>
  <c r="CU117" i="12"/>
  <c r="CV117" i="12" s="1"/>
  <c r="BQ130" i="12"/>
  <c r="CI6" i="12"/>
  <c r="CQ6" i="12"/>
  <c r="BQ34" i="12"/>
  <c r="CI125" i="12"/>
  <c r="CQ125" i="12"/>
  <c r="BQ126" i="12"/>
  <c r="BQ51" i="12"/>
  <c r="BO146" i="12"/>
  <c r="BT146" i="12" s="1"/>
  <c r="BO83" i="12"/>
  <c r="BT83" i="12" s="1"/>
  <c r="BO21" i="12"/>
  <c r="BT21" i="12" s="1"/>
  <c r="BQ15" i="12"/>
  <c r="BO138" i="12"/>
  <c r="BT138" i="12" s="1"/>
  <c r="BO29" i="12"/>
  <c r="BT29" i="12" s="1"/>
  <c r="BO142" i="12"/>
  <c r="BT142" i="12" s="1"/>
  <c r="BO40" i="12"/>
  <c r="BT40" i="12" s="1"/>
  <c r="CI53" i="12"/>
  <c r="CQ53" i="12"/>
  <c r="CU37" i="12"/>
  <c r="CV37" i="12" s="1"/>
  <c r="DE37" i="12"/>
  <c r="DF37" i="12" s="1"/>
  <c r="DG37" i="12" s="1"/>
  <c r="DE143" i="12"/>
  <c r="DF143" i="12" s="1"/>
  <c r="DG143" i="12" s="1"/>
  <c r="CU143" i="12"/>
  <c r="CV143" i="12" s="1"/>
  <c r="CI146" i="12"/>
  <c r="CQ146" i="12"/>
  <c r="DE80" i="12"/>
  <c r="DF80" i="12" s="1"/>
  <c r="DG80" i="12" s="1"/>
  <c r="CU80" i="12"/>
  <c r="CV80" i="12" s="1"/>
  <c r="CC143" i="12"/>
  <c r="BU143" i="12"/>
  <c r="CI83" i="12"/>
  <c r="CQ83" i="12"/>
  <c r="CC131" i="12"/>
  <c r="BU131" i="12"/>
  <c r="BU161" i="12"/>
  <c r="CC161" i="12"/>
  <c r="CI157" i="12"/>
  <c r="CQ157" i="12"/>
  <c r="CU22" i="12"/>
  <c r="CV22" i="12" s="1"/>
  <c r="DE22" i="12"/>
  <c r="DF22" i="12" s="1"/>
  <c r="DG22" i="12" s="1"/>
  <c r="CI145" i="12"/>
  <c r="CQ145" i="12"/>
  <c r="DE109" i="12"/>
  <c r="DF109" i="12" s="1"/>
  <c r="DG109" i="12" s="1"/>
  <c r="CU109" i="12"/>
  <c r="CV109" i="12" s="1"/>
  <c r="CC144" i="12"/>
  <c r="BU144" i="12"/>
  <c r="DE86" i="12"/>
  <c r="DF86" i="12" s="1"/>
  <c r="DG86" i="12" s="1"/>
  <c r="CU86" i="12"/>
  <c r="CV86" i="12" s="1"/>
  <c r="DE19" i="12"/>
  <c r="DF19" i="12" s="1"/>
  <c r="DG19" i="12" s="1"/>
  <c r="CU19" i="12"/>
  <c r="CV19" i="12" s="1"/>
  <c r="CI43" i="12"/>
  <c r="CQ43" i="12"/>
  <c r="CQ139" i="12"/>
  <c r="CI139" i="12"/>
  <c r="CI61" i="12"/>
  <c r="CQ61" i="12"/>
  <c r="DE64" i="12"/>
  <c r="DF64" i="12" s="1"/>
  <c r="DG64" i="12" s="1"/>
  <c r="CU64" i="12"/>
  <c r="CV64" i="12" s="1"/>
  <c r="BU123" i="12"/>
  <c r="CC123" i="12"/>
  <c r="BU120" i="12"/>
  <c r="CC120" i="12"/>
  <c r="CC137" i="12"/>
  <c r="BU137" i="12"/>
  <c r="BU158" i="12"/>
  <c r="CC158" i="12"/>
  <c r="CQ100" i="12"/>
  <c r="CI100" i="12"/>
  <c r="CC92" i="12"/>
  <c r="BU92" i="12"/>
  <c r="CI140" i="12"/>
  <c r="CQ140" i="12"/>
  <c r="CI95" i="12"/>
  <c r="CQ95" i="12"/>
  <c r="CU125" i="12"/>
  <c r="CV125" i="12" s="1"/>
  <c r="DE125" i="12"/>
  <c r="DF125" i="12" s="1"/>
  <c r="DG125" i="12" s="1"/>
  <c r="DE78" i="12"/>
  <c r="DF78" i="12" s="1"/>
  <c r="DG78" i="12" s="1"/>
  <c r="CU78" i="12"/>
  <c r="CV78" i="12" s="1"/>
  <c r="BO159" i="12"/>
  <c r="BT159" i="12" s="1"/>
  <c r="BO86" i="12"/>
  <c r="BT86" i="12" s="1"/>
  <c r="BO81" i="12"/>
  <c r="BT81" i="12" s="1"/>
  <c r="BO20" i="12"/>
  <c r="BT20" i="12" s="1"/>
  <c r="BQ127" i="12"/>
  <c r="BO135" i="12"/>
  <c r="BT135" i="12" s="1"/>
  <c r="BO125" i="12"/>
  <c r="BT125" i="12" s="1"/>
  <c r="BO115" i="12"/>
  <c r="BT115" i="12" s="1"/>
  <c r="CI77" i="12"/>
  <c r="CQ77" i="12"/>
  <c r="CQ58" i="12"/>
  <c r="CI58" i="12"/>
  <c r="BQ82" i="12"/>
  <c r="BQ30" i="12"/>
  <c r="BO33" i="12"/>
  <c r="BT33" i="12" s="1"/>
  <c r="BQ3" i="12"/>
  <c r="BO9" i="12"/>
  <c r="BT9" i="12" s="1"/>
  <c r="BQ38" i="12"/>
  <c r="CI73" i="12"/>
  <c r="CQ73" i="12"/>
  <c r="CI24" i="12"/>
  <c r="CQ24" i="12"/>
  <c r="BQ164" i="12"/>
  <c r="BQ26" i="12"/>
  <c r="BO140" i="12"/>
  <c r="BT140" i="12" s="1"/>
  <c r="BO102" i="12"/>
  <c r="BT102" i="12" s="1"/>
  <c r="BQ39" i="12"/>
  <c r="BQ42" i="12"/>
  <c r="BQ29" i="12"/>
  <c r="CQ103" i="12"/>
  <c r="CI103" i="12"/>
  <c r="CQ80" i="12"/>
  <c r="CI80" i="12"/>
  <c r="CI147" i="12"/>
  <c r="CQ147" i="12"/>
  <c r="CI76" i="12"/>
  <c r="CQ76" i="12"/>
  <c r="CI11" i="12"/>
  <c r="CQ11" i="12"/>
  <c r="CI132" i="12"/>
  <c r="CQ132" i="12"/>
  <c r="CI72" i="12"/>
  <c r="CQ72" i="12"/>
  <c r="CI32" i="12"/>
  <c r="CQ32" i="12"/>
  <c r="BQ112" i="12"/>
  <c r="CI164" i="12"/>
  <c r="CQ164" i="12"/>
  <c r="CI98" i="12"/>
  <c r="CQ98" i="12"/>
  <c r="BQ146" i="12"/>
  <c r="CI45" i="12"/>
  <c r="CQ45" i="12"/>
  <c r="BP123" i="12"/>
  <c r="CH123" i="12" s="1"/>
  <c r="BP39" i="12"/>
  <c r="CH39" i="12" s="1"/>
  <c r="BQ123" i="12"/>
  <c r="BQ31" i="12"/>
  <c r="BO157" i="12"/>
  <c r="BT157" i="12" s="1"/>
  <c r="BO78" i="12"/>
  <c r="BT78" i="12" s="1"/>
  <c r="BO47" i="12"/>
  <c r="BT47" i="12" s="1"/>
  <c r="BO77" i="12"/>
  <c r="BT77" i="12" s="1"/>
  <c r="BQ111" i="12"/>
  <c r="BO79" i="12"/>
  <c r="BT79" i="12" s="1"/>
  <c r="BO148" i="12"/>
  <c r="BT148" i="12" s="1"/>
  <c r="BO88" i="12"/>
  <c r="BT88" i="12" s="1"/>
  <c r="BP152" i="12"/>
  <c r="CH152" i="12" s="1"/>
  <c r="BP109" i="12"/>
  <c r="CH109" i="12" s="1"/>
  <c r="BP21" i="12"/>
  <c r="CH21" i="12" s="1"/>
  <c r="BQ147" i="12"/>
  <c r="BQ83" i="12"/>
  <c r="BQ57" i="12"/>
  <c r="BO28" i="12"/>
  <c r="BT28" i="12" s="1"/>
  <c r="BQ9" i="12"/>
  <c r="BQ96" i="12"/>
  <c r="BQ32" i="12"/>
  <c r="BP161" i="12"/>
  <c r="CH161" i="12" s="1"/>
  <c r="CS161" i="12" s="1"/>
  <c r="BP97" i="12"/>
  <c r="CH97" i="12" s="1"/>
  <c r="BP30" i="12"/>
  <c r="CH30" i="12" s="1"/>
  <c r="BQ154" i="12"/>
  <c r="BQ79" i="12"/>
  <c r="BQ45" i="12"/>
  <c r="BO119" i="12"/>
  <c r="BT119" i="12" s="1"/>
  <c r="BO84" i="12"/>
  <c r="BT84" i="12" s="1"/>
  <c r="BO164" i="12"/>
  <c r="BT164" i="12" s="1"/>
  <c r="BQ36" i="12"/>
  <c r="BO150" i="12"/>
  <c r="BT150" i="12" s="1"/>
  <c r="BP69" i="12"/>
  <c r="CH69" i="12" s="1"/>
  <c r="BP17" i="12"/>
  <c r="CH17" i="12" s="1"/>
  <c r="BP120" i="12"/>
  <c r="CH120" i="12" s="1"/>
  <c r="BP74" i="12"/>
  <c r="CH74" i="12" s="1"/>
  <c r="BP68" i="12"/>
  <c r="CH68" i="12" s="1"/>
  <c r="BQ100" i="12"/>
  <c r="BP121" i="12"/>
  <c r="CH121" i="12" s="1"/>
  <c r="BP42" i="12"/>
  <c r="CH42" i="12" s="1"/>
  <c r="BP8" i="12"/>
  <c r="CH8" i="12" s="1"/>
  <c r="BQ91" i="12"/>
  <c r="BP158" i="12"/>
  <c r="CH158" i="12" s="1"/>
  <c r="BP96" i="12"/>
  <c r="CH96" i="12" s="1"/>
  <c r="BP29" i="12"/>
  <c r="CH29" i="12" s="1"/>
  <c r="BQ124" i="12"/>
  <c r="BQ12" i="12"/>
  <c r="BP122" i="12"/>
  <c r="CH122" i="12" s="1"/>
  <c r="BQ106" i="12"/>
  <c r="BQ49" i="12"/>
  <c r="BO149" i="12"/>
  <c r="BT149" i="12" s="1"/>
  <c r="BO69" i="12"/>
  <c r="BT69" i="12" s="1"/>
  <c r="BO66" i="12"/>
  <c r="BT66" i="12" s="1"/>
  <c r="BO108" i="12"/>
  <c r="BT108" i="12" s="1"/>
  <c r="BO59" i="12"/>
  <c r="BT59" i="12" s="1"/>
  <c r="BO129" i="12"/>
  <c r="BT129" i="12" s="1"/>
  <c r="EA160" i="12"/>
  <c r="EA162" i="12"/>
  <c r="EA3" i="12"/>
  <c r="EA2" i="12"/>
  <c r="EA164" i="12"/>
  <c r="EA161" i="12"/>
  <c r="EA163" i="12"/>
  <c r="BO2" i="12"/>
  <c r="BT2" i="12" s="1"/>
  <c r="BP2" i="12"/>
  <c r="BQ2" i="12"/>
  <c r="CS113" i="12" l="1"/>
  <c r="CS54" i="12"/>
  <c r="CS48" i="12"/>
  <c r="CU124" i="12"/>
  <c r="CV124" i="12" s="1"/>
  <c r="DE124" i="12"/>
  <c r="DF124" i="12" s="1"/>
  <c r="DG124" i="12" s="1"/>
  <c r="CC47" i="12"/>
  <c r="BU47" i="12"/>
  <c r="CU42" i="12"/>
  <c r="CV42" i="12" s="1"/>
  <c r="DE42" i="12"/>
  <c r="DF42" i="12" s="1"/>
  <c r="DG42" i="12" s="1"/>
  <c r="CC146" i="12"/>
  <c r="BU146" i="12"/>
  <c r="CU99" i="12"/>
  <c r="DE99" i="12"/>
  <c r="DF99" i="12" s="1"/>
  <c r="DG99" i="12" s="1"/>
  <c r="BU17" i="12"/>
  <c r="CC17" i="12"/>
  <c r="CS17" i="12"/>
  <c r="CJ94" i="12"/>
  <c r="CO94" i="12"/>
  <c r="CP94" i="12" s="1"/>
  <c r="BV31" i="12"/>
  <c r="CA31" i="12"/>
  <c r="CB31" i="12" s="1"/>
  <c r="CW161" i="12"/>
  <c r="DB161" i="12"/>
  <c r="DJ161" i="12" s="1"/>
  <c r="CJ117" i="12"/>
  <c r="CO117" i="12"/>
  <c r="CP117" i="12" s="1"/>
  <c r="BU136" i="12"/>
  <c r="CC136" i="12"/>
  <c r="CU150" i="12"/>
  <c r="CV150" i="12" s="1"/>
  <c r="DE150" i="12"/>
  <c r="DF150" i="12" s="1"/>
  <c r="DG150" i="12" s="1"/>
  <c r="BV132" i="12"/>
  <c r="CA132" i="12"/>
  <c r="CB132" i="12" s="1"/>
  <c r="CC103" i="12"/>
  <c r="BU103" i="12"/>
  <c r="CC126" i="12"/>
  <c r="BU126" i="12"/>
  <c r="CI68" i="12"/>
  <c r="CQ68" i="12"/>
  <c r="CC78" i="12"/>
  <c r="BU78" i="12"/>
  <c r="CS78" i="12"/>
  <c r="CU39" i="12"/>
  <c r="CV39" i="12" s="1"/>
  <c r="DE39" i="12"/>
  <c r="DF39" i="12" s="1"/>
  <c r="DG39" i="12" s="1"/>
  <c r="CJ95" i="12"/>
  <c r="CO95" i="12"/>
  <c r="CP95" i="12" s="1"/>
  <c r="CW22" i="12"/>
  <c r="DB22" i="12"/>
  <c r="DJ22" i="12" s="1"/>
  <c r="DE51" i="12"/>
  <c r="DF51" i="12" s="1"/>
  <c r="DG51" i="12" s="1"/>
  <c r="CU51" i="12"/>
  <c r="CV51" i="12" s="1"/>
  <c r="CU122" i="12"/>
  <c r="CV122" i="12" s="1"/>
  <c r="DE122" i="12"/>
  <c r="DF122" i="12" s="1"/>
  <c r="DG122" i="12" s="1"/>
  <c r="DE63" i="12"/>
  <c r="DF63" i="12" s="1"/>
  <c r="DG63" i="12" s="1"/>
  <c r="CU63" i="12"/>
  <c r="CV63" i="12" s="1"/>
  <c r="CO129" i="12"/>
  <c r="CP129" i="12" s="1"/>
  <c r="CJ129" i="12"/>
  <c r="CW142" i="12"/>
  <c r="DB142" i="12"/>
  <c r="DJ142" i="12" s="1"/>
  <c r="CI126" i="12"/>
  <c r="CQ126" i="12"/>
  <c r="CO66" i="12"/>
  <c r="CP66" i="12" s="1"/>
  <c r="CJ66" i="12"/>
  <c r="CJ144" i="12"/>
  <c r="CO144" i="12"/>
  <c r="CP144" i="12" s="1"/>
  <c r="CI124" i="12"/>
  <c r="CQ124" i="12"/>
  <c r="CS107" i="12"/>
  <c r="BU107" i="12"/>
  <c r="CC107" i="12"/>
  <c r="CI96" i="12"/>
  <c r="CQ96" i="12"/>
  <c r="DE96" i="12"/>
  <c r="DF96" i="12" s="1"/>
  <c r="DG96" i="12" s="1"/>
  <c r="CU96" i="12"/>
  <c r="CV96" i="12" s="1"/>
  <c r="BU102" i="12"/>
  <c r="CC102" i="12"/>
  <c r="CA158" i="12"/>
  <c r="CB158" i="12" s="1"/>
  <c r="BV158" i="12"/>
  <c r="CI131" i="12"/>
  <c r="CQ131" i="12"/>
  <c r="CC147" i="12"/>
  <c r="BU147" i="12"/>
  <c r="DE43" i="12"/>
  <c r="DF43" i="12" s="1"/>
  <c r="DG43" i="12" s="1"/>
  <c r="CU43" i="12"/>
  <c r="CJ162" i="12"/>
  <c r="CO162" i="12"/>
  <c r="CP162" i="12" s="1"/>
  <c r="CI148" i="12"/>
  <c r="CQ148" i="12"/>
  <c r="CI47" i="12"/>
  <c r="CQ47" i="12"/>
  <c r="DE131" i="12"/>
  <c r="DF131" i="12" s="1"/>
  <c r="DG131" i="12" s="1"/>
  <c r="CU131" i="12"/>
  <c r="DB110" i="12"/>
  <c r="DJ110" i="12" s="1"/>
  <c r="CW110" i="12"/>
  <c r="CJ130" i="12"/>
  <c r="CO130" i="12"/>
  <c r="CP130" i="12" s="1"/>
  <c r="CC149" i="12"/>
  <c r="BU149" i="12"/>
  <c r="DE45" i="12"/>
  <c r="DF45" i="12" s="1"/>
  <c r="DG45" i="12" s="1"/>
  <c r="CU45" i="12"/>
  <c r="CV45" i="12" s="1"/>
  <c r="CJ98" i="12"/>
  <c r="CO98" i="12"/>
  <c r="CP98" i="12" s="1"/>
  <c r="CJ80" i="12"/>
  <c r="CO80" i="12"/>
  <c r="CP80" i="12" s="1"/>
  <c r="CO77" i="12"/>
  <c r="CP77" i="12" s="1"/>
  <c r="CJ77" i="12"/>
  <c r="CJ157" i="12"/>
  <c r="CO157" i="12"/>
  <c r="CP157" i="12"/>
  <c r="CI88" i="12"/>
  <c r="CQ88" i="12"/>
  <c r="DE76" i="12"/>
  <c r="DF76" i="12" s="1"/>
  <c r="DG76" i="12" s="1"/>
  <c r="CU76" i="12"/>
  <c r="CV76" i="12" s="1"/>
  <c r="DB23" i="12"/>
  <c r="DJ23" i="12" s="1"/>
  <c r="CW23" i="12"/>
  <c r="DC23" i="12"/>
  <c r="CO60" i="12"/>
  <c r="CJ60" i="12"/>
  <c r="CP60" i="12"/>
  <c r="CC34" i="12"/>
  <c r="BU34" i="12"/>
  <c r="DE114" i="12"/>
  <c r="DF114" i="12" s="1"/>
  <c r="DG114" i="12" s="1"/>
  <c r="CU114" i="12"/>
  <c r="DB95" i="12"/>
  <c r="DJ95" i="12" s="1"/>
  <c r="CW95" i="12"/>
  <c r="CW151" i="12"/>
  <c r="DB151" i="12"/>
  <c r="DJ151" i="12" s="1"/>
  <c r="DB73" i="12"/>
  <c r="DJ73" i="12" s="1"/>
  <c r="CW73" i="12"/>
  <c r="CI92" i="12"/>
  <c r="CQ92" i="12"/>
  <c r="CS122" i="12"/>
  <c r="CC122" i="12"/>
  <c r="BU122" i="12"/>
  <c r="CJ22" i="12"/>
  <c r="CO22" i="12"/>
  <c r="CP22" i="12" s="1"/>
  <c r="CS59" i="12"/>
  <c r="BU59" i="12"/>
  <c r="CC59" i="12"/>
  <c r="DE12" i="12"/>
  <c r="DF12" i="12" s="1"/>
  <c r="DG12" i="12" s="1"/>
  <c r="CU12" i="12"/>
  <c r="CV12" i="12" s="1"/>
  <c r="CI121" i="12"/>
  <c r="CQ121" i="12"/>
  <c r="CU36" i="12"/>
  <c r="CV36" i="12" s="1"/>
  <c r="DE36" i="12"/>
  <c r="DF36" i="12" s="1"/>
  <c r="DG36" i="12" s="1"/>
  <c r="CI97" i="12"/>
  <c r="CQ97" i="12"/>
  <c r="DE147" i="12"/>
  <c r="DF147" i="12" s="1"/>
  <c r="DG147" i="12" s="1"/>
  <c r="CU147" i="12"/>
  <c r="CV147" i="12" s="1"/>
  <c r="BU77" i="12"/>
  <c r="CC77" i="12"/>
  <c r="CU29" i="12"/>
  <c r="CV29" i="12" s="1"/>
  <c r="DE29" i="12"/>
  <c r="DF29" i="12" s="1"/>
  <c r="DG29" i="12" s="1"/>
  <c r="CJ24" i="12"/>
  <c r="CO24" i="12"/>
  <c r="CP24" i="12" s="1"/>
  <c r="CU82" i="12"/>
  <c r="CV82" i="12" s="1"/>
  <c r="DE82" i="12"/>
  <c r="DF82" i="12" s="1"/>
  <c r="DG82" i="12" s="1"/>
  <c r="DE127" i="12"/>
  <c r="DF127" i="12" s="1"/>
  <c r="DG127" i="12" s="1"/>
  <c r="CU127" i="12"/>
  <c r="CV127" i="12" s="1"/>
  <c r="CW125" i="12"/>
  <c r="DB125" i="12"/>
  <c r="DJ125" i="12" s="1"/>
  <c r="CO100" i="12"/>
  <c r="CP100" i="12" s="1"/>
  <c r="CJ100" i="12"/>
  <c r="CW86" i="12"/>
  <c r="DB86" i="12"/>
  <c r="DJ86" i="12" s="1"/>
  <c r="CJ145" i="12"/>
  <c r="CO145" i="12"/>
  <c r="CP145" i="12" s="1"/>
  <c r="CA131" i="12"/>
  <c r="CB131" i="12" s="1"/>
  <c r="BV131" i="12"/>
  <c r="DB80" i="12"/>
  <c r="DJ80" i="12" s="1"/>
  <c r="CW80" i="12"/>
  <c r="CC83" i="12"/>
  <c r="BU83" i="12"/>
  <c r="CO6" i="12"/>
  <c r="CP6" i="12" s="1"/>
  <c r="CJ6" i="12"/>
  <c r="CO138" i="12"/>
  <c r="CP138" i="12" s="1"/>
  <c r="CJ138" i="12"/>
  <c r="CC163" i="12"/>
  <c r="BU163" i="12"/>
  <c r="CS163" i="12"/>
  <c r="CI40" i="12"/>
  <c r="CQ40" i="12"/>
  <c r="CI82" i="12"/>
  <c r="CQ82" i="12"/>
  <c r="CC53" i="12"/>
  <c r="BU53" i="12"/>
  <c r="CC14" i="12"/>
  <c r="BU14" i="12"/>
  <c r="CS14" i="12"/>
  <c r="CC56" i="12"/>
  <c r="BU56" i="12"/>
  <c r="CJ84" i="12"/>
  <c r="CO84" i="12"/>
  <c r="CP84" i="12" s="1"/>
  <c r="DB59" i="12"/>
  <c r="DJ59" i="12" s="1"/>
  <c r="CW59" i="12"/>
  <c r="CJ23" i="12"/>
  <c r="CO23" i="12"/>
  <c r="CP23" i="12" s="1"/>
  <c r="CC45" i="12"/>
  <c r="BU45" i="12"/>
  <c r="CS45" i="12"/>
  <c r="DE88" i="12"/>
  <c r="DF88" i="12" s="1"/>
  <c r="DG88" i="12" s="1"/>
  <c r="CU88" i="12"/>
  <c r="CV88" i="12" s="1"/>
  <c r="CO27" i="12"/>
  <c r="CP27" i="12" s="1"/>
  <c r="CJ27" i="12"/>
  <c r="CO65" i="12"/>
  <c r="CP65" i="12" s="1"/>
  <c r="CJ65" i="12"/>
  <c r="BU124" i="12"/>
  <c r="CC124" i="12"/>
  <c r="CU158" i="12"/>
  <c r="CV158" i="12" s="1"/>
  <c r="DE158" i="12"/>
  <c r="DF158" i="12" s="1"/>
  <c r="DG158" i="12" s="1"/>
  <c r="CQ63" i="12"/>
  <c r="CI63" i="12"/>
  <c r="CC24" i="12"/>
  <c r="BU24" i="12"/>
  <c r="CU121" i="12"/>
  <c r="CV121" i="12" s="1"/>
  <c r="DE121" i="12"/>
  <c r="DF121" i="12" s="1"/>
  <c r="DG121" i="12" s="1"/>
  <c r="CU6" i="12"/>
  <c r="DE6" i="12"/>
  <c r="DF6" i="12" s="1"/>
  <c r="DG6" i="12" s="1"/>
  <c r="DE72" i="12"/>
  <c r="DF72" i="12" s="1"/>
  <c r="DG72" i="12" s="1"/>
  <c r="CU72" i="12"/>
  <c r="CV72" i="12" s="1"/>
  <c r="CS50" i="12"/>
  <c r="CC50" i="12"/>
  <c r="BU50" i="12"/>
  <c r="CO160" i="12"/>
  <c r="CP160" i="12" s="1"/>
  <c r="CJ160" i="12"/>
  <c r="CA109" i="12"/>
  <c r="CB109" i="12" s="1"/>
  <c r="BV109" i="12"/>
  <c r="CO128" i="12"/>
  <c r="CJ128" i="12"/>
  <c r="CP128" i="12"/>
  <c r="CW85" i="12"/>
  <c r="DB85" i="12"/>
  <c r="DJ85" i="12" s="1"/>
  <c r="CO3" i="12"/>
  <c r="CP3" i="12" s="1"/>
  <c r="CJ3" i="12"/>
  <c r="CS22" i="12"/>
  <c r="CJ20" i="12"/>
  <c r="CO20" i="12"/>
  <c r="CP20" i="12" s="1"/>
  <c r="CU74" i="12"/>
  <c r="CV74" i="12" s="1"/>
  <c r="DE74" i="12"/>
  <c r="DF74" i="12" s="1"/>
  <c r="DG74" i="12" s="1"/>
  <c r="CQ119" i="12"/>
  <c r="CI119" i="12"/>
  <c r="DE71" i="12"/>
  <c r="DF71" i="12" s="1"/>
  <c r="DG71" i="12" s="1"/>
  <c r="CU71" i="12"/>
  <c r="CS98" i="12"/>
  <c r="CC98" i="12"/>
  <c r="BU98" i="12"/>
  <c r="DE134" i="12"/>
  <c r="DF134" i="12" s="1"/>
  <c r="DG134" i="12" s="1"/>
  <c r="CU134" i="12"/>
  <c r="CV134" i="12" s="1"/>
  <c r="CC4" i="12"/>
  <c r="BU4" i="12"/>
  <c r="CU4" i="12"/>
  <c r="CV4" i="12" s="1"/>
  <c r="DE4" i="12"/>
  <c r="DF4" i="12" s="1"/>
  <c r="DG4" i="12" s="1"/>
  <c r="CJ163" i="12"/>
  <c r="CO163" i="12"/>
  <c r="CP163" i="12" s="1"/>
  <c r="CJ48" i="12"/>
  <c r="CO48" i="12"/>
  <c r="CP48" i="12" s="1"/>
  <c r="BV105" i="12"/>
  <c r="CA105" i="12"/>
  <c r="CB105" i="12" s="1"/>
  <c r="BV152" i="12"/>
  <c r="CA152" i="12"/>
  <c r="CB152" i="12" s="1"/>
  <c r="CA37" i="12"/>
  <c r="CB37" i="12" s="1"/>
  <c r="BV37" i="12"/>
  <c r="CA41" i="12"/>
  <c r="CB41" i="12" s="1"/>
  <c r="BV41" i="12"/>
  <c r="DB90" i="12"/>
  <c r="DJ90" i="12" s="1"/>
  <c r="CW90" i="12"/>
  <c r="CA94" i="12"/>
  <c r="CB94" i="12" s="1"/>
  <c r="BV94" i="12"/>
  <c r="CJ113" i="12"/>
  <c r="CO113" i="12"/>
  <c r="CP113" i="12" s="1"/>
  <c r="DE14" i="12"/>
  <c r="DF14" i="12" s="1"/>
  <c r="DG14" i="12" s="1"/>
  <c r="CU14" i="12"/>
  <c r="CV14" i="12" s="1"/>
  <c r="CO135" i="12"/>
  <c r="CP135" i="12" s="1"/>
  <c r="CJ135" i="12"/>
  <c r="CW163" i="12"/>
  <c r="DB163" i="12"/>
  <c r="DJ163" i="12" s="1"/>
  <c r="DB132" i="12"/>
  <c r="DJ132" i="12" s="1"/>
  <c r="CW132" i="12"/>
  <c r="CS152" i="12"/>
  <c r="CJ102" i="12"/>
  <c r="CO102" i="12"/>
  <c r="CP102" i="12" s="1"/>
  <c r="CW92" i="12"/>
  <c r="DB92" i="12"/>
  <c r="DJ92" i="12" s="1"/>
  <c r="CW40" i="12"/>
  <c r="DB40" i="12"/>
  <c r="DJ40" i="12" s="1"/>
  <c r="CO54" i="12"/>
  <c r="CP54" i="12" s="1"/>
  <c r="CJ54" i="12"/>
  <c r="CS13" i="12"/>
  <c r="BU13" i="12"/>
  <c r="CC13" i="12"/>
  <c r="CA95" i="12"/>
  <c r="CB95" i="12" s="1"/>
  <c r="BV95" i="12"/>
  <c r="CO75" i="12"/>
  <c r="CP75" i="12" s="1"/>
  <c r="CJ75" i="12"/>
  <c r="CO134" i="12"/>
  <c r="CJ134" i="12"/>
  <c r="CP134" i="12"/>
  <c r="BV60" i="12"/>
  <c r="CA60" i="12"/>
  <c r="CB60" i="12" s="1"/>
  <c r="CC164" i="12"/>
  <c r="BU164" i="12"/>
  <c r="CO45" i="12"/>
  <c r="CP45" i="12" s="1"/>
  <c r="CJ45" i="12"/>
  <c r="CU130" i="12"/>
  <c r="DE130" i="12"/>
  <c r="DF130" i="12" s="1"/>
  <c r="DG130" i="12" s="1"/>
  <c r="CQ153" i="12"/>
  <c r="CI153" i="12"/>
  <c r="CC85" i="12"/>
  <c r="BU85" i="12"/>
  <c r="CS85" i="12"/>
  <c r="CW46" i="12"/>
  <c r="DB46" i="12"/>
  <c r="DJ46" i="12" s="1"/>
  <c r="CO26" i="12"/>
  <c r="CP26" i="12" s="1"/>
  <c r="CJ26" i="12"/>
  <c r="CI70" i="12"/>
  <c r="CQ70" i="12"/>
  <c r="BV22" i="12"/>
  <c r="CA22" i="12"/>
  <c r="CB22" i="12" s="1"/>
  <c r="DE56" i="12"/>
  <c r="DF56" i="12" s="1"/>
  <c r="DG56" i="12" s="1"/>
  <c r="CU56" i="12"/>
  <c r="CV56" i="12" s="1"/>
  <c r="CC66" i="12"/>
  <c r="BU66" i="12"/>
  <c r="CI109" i="12"/>
  <c r="CQ109" i="12"/>
  <c r="BV120" i="12"/>
  <c r="CA120" i="12"/>
  <c r="CB120" i="12" s="1"/>
  <c r="CC134" i="12"/>
  <c r="BU134" i="12"/>
  <c r="CS134" i="12"/>
  <c r="BU133" i="12"/>
  <c r="CC133" i="12"/>
  <c r="BU76" i="12"/>
  <c r="CC76" i="12"/>
  <c r="CO85" i="12"/>
  <c r="CP85" i="12" s="1"/>
  <c r="CJ85" i="12"/>
  <c r="CQ13" i="12"/>
  <c r="CI13" i="12"/>
  <c r="CC151" i="12"/>
  <c r="BU151" i="12"/>
  <c r="CS151" i="12"/>
  <c r="CC46" i="12"/>
  <c r="BU46" i="12"/>
  <c r="CS46" i="12"/>
  <c r="CI41" i="12"/>
  <c r="CQ41" i="12"/>
  <c r="CC55" i="12"/>
  <c r="BU55" i="12"/>
  <c r="DE155" i="12"/>
  <c r="DF155" i="12" s="1"/>
  <c r="DG155" i="12" s="1"/>
  <c r="CU155" i="12"/>
  <c r="CV155" i="12" s="1"/>
  <c r="CI152" i="12"/>
  <c r="CQ152" i="12"/>
  <c r="CJ72" i="12"/>
  <c r="CO72" i="12"/>
  <c r="CP72" i="12" s="1"/>
  <c r="CC86" i="12"/>
  <c r="BU86" i="12"/>
  <c r="CS86" i="12"/>
  <c r="CU126" i="12"/>
  <c r="CV126" i="12" s="1"/>
  <c r="DE126" i="12"/>
  <c r="DF126" i="12" s="1"/>
  <c r="DG126" i="12" s="1"/>
  <c r="CI7" i="12"/>
  <c r="CQ7" i="12"/>
  <c r="BU141" i="12"/>
  <c r="CC141" i="12"/>
  <c r="DB116" i="12"/>
  <c r="DJ116" i="12" s="1"/>
  <c r="CW116" i="12"/>
  <c r="DC116" i="12"/>
  <c r="BV43" i="12"/>
  <c r="CA43" i="12"/>
  <c r="CB43" i="12" s="1"/>
  <c r="CI101" i="12"/>
  <c r="CQ101" i="12"/>
  <c r="CC63" i="12"/>
  <c r="BU63" i="12"/>
  <c r="CU65" i="12"/>
  <c r="DE65" i="12"/>
  <c r="DF65" i="12" s="1"/>
  <c r="DG65" i="12" s="1"/>
  <c r="CJ150" i="12"/>
  <c r="CO150" i="12"/>
  <c r="CP150" i="12" s="1"/>
  <c r="BU7" i="12"/>
  <c r="CC7" i="12"/>
  <c r="CS7" i="12"/>
  <c r="CC111" i="12"/>
  <c r="BU111" i="12"/>
  <c r="CO78" i="12"/>
  <c r="CP78" i="12" s="1"/>
  <c r="CJ78" i="12"/>
  <c r="CJ71" i="12"/>
  <c r="CO71" i="12"/>
  <c r="CP71" i="12" s="1"/>
  <c r="DE9" i="12"/>
  <c r="DF9" i="12" s="1"/>
  <c r="DG9" i="12" s="1"/>
  <c r="CU9" i="12"/>
  <c r="CV9" i="12" s="1"/>
  <c r="CC9" i="12"/>
  <c r="BU9" i="12"/>
  <c r="CW143" i="12"/>
  <c r="DB143" i="12"/>
  <c r="DJ143" i="12" s="1"/>
  <c r="DE58" i="12"/>
  <c r="DF58" i="12" s="1"/>
  <c r="DG58" i="12" s="1"/>
  <c r="CU58" i="12"/>
  <c r="DE153" i="12"/>
  <c r="DF153" i="12" s="1"/>
  <c r="DG153" i="12" s="1"/>
  <c r="CU153" i="12"/>
  <c r="CV153" i="12" s="1"/>
  <c r="CS8" i="12"/>
  <c r="CC8" i="12"/>
  <c r="BU8" i="12"/>
  <c r="CU129" i="12"/>
  <c r="CV129" i="12" s="1"/>
  <c r="DE129" i="12"/>
  <c r="DF129" i="12" s="1"/>
  <c r="DG129" i="12" s="1"/>
  <c r="BU64" i="12"/>
  <c r="CC64" i="12"/>
  <c r="CS64" i="12"/>
  <c r="CO127" i="12"/>
  <c r="CP127" i="12" s="1"/>
  <c r="CJ127" i="12"/>
  <c r="DB75" i="12"/>
  <c r="DJ75" i="12" s="1"/>
  <c r="CW75" i="12"/>
  <c r="CA80" i="12"/>
  <c r="CB80" i="12" s="1"/>
  <c r="BV80" i="12"/>
  <c r="CJ12" i="12"/>
  <c r="CO12" i="12"/>
  <c r="CP12" i="12" s="1"/>
  <c r="CI154" i="12"/>
  <c r="CQ154" i="12"/>
  <c r="BU91" i="12"/>
  <c r="CC91" i="12"/>
  <c r="CJ67" i="12"/>
  <c r="CO67" i="12"/>
  <c r="CP67" i="12" s="1"/>
  <c r="CJ59" i="12"/>
  <c r="CO59" i="12"/>
  <c r="CP59" i="12" s="1"/>
  <c r="CA110" i="12"/>
  <c r="CB110" i="12" s="1"/>
  <c r="BV110" i="12"/>
  <c r="CU91" i="12"/>
  <c r="CV91" i="12" s="1"/>
  <c r="DE91" i="12"/>
  <c r="DF91" i="12" s="1"/>
  <c r="DG91" i="12" s="1"/>
  <c r="CC28" i="12"/>
  <c r="BU28" i="12"/>
  <c r="DE123" i="12"/>
  <c r="DF123" i="12" s="1"/>
  <c r="DG123" i="12" s="1"/>
  <c r="CU123" i="12"/>
  <c r="CJ132" i="12"/>
  <c r="CO132" i="12"/>
  <c r="CP132" i="12" s="1"/>
  <c r="DE26" i="12"/>
  <c r="DF26" i="12" s="1"/>
  <c r="DG26" i="12" s="1"/>
  <c r="CU26" i="12"/>
  <c r="CV26" i="12" s="1"/>
  <c r="CU3" i="12"/>
  <c r="CV3" i="12" s="1"/>
  <c r="DE3" i="12"/>
  <c r="DF3" i="12" s="1"/>
  <c r="DG3" i="12" s="1"/>
  <c r="BU115" i="12"/>
  <c r="CC115" i="12"/>
  <c r="CW78" i="12"/>
  <c r="DB78" i="12"/>
  <c r="DJ78" i="12" s="1"/>
  <c r="CS92" i="12"/>
  <c r="CA137" i="12"/>
  <c r="CB137" i="12" s="1"/>
  <c r="BV137" i="12"/>
  <c r="CA123" i="12"/>
  <c r="CB123" i="12" s="1"/>
  <c r="BV123" i="12"/>
  <c r="CJ43" i="12"/>
  <c r="CO43" i="12"/>
  <c r="CP43" i="12" s="1"/>
  <c r="CW109" i="12"/>
  <c r="DB109" i="12"/>
  <c r="DJ109" i="12" s="1"/>
  <c r="CS143" i="12"/>
  <c r="CC138" i="12"/>
  <c r="BU138" i="12"/>
  <c r="CS138" i="12"/>
  <c r="CO125" i="12"/>
  <c r="CP125" i="12" s="1"/>
  <c r="CJ125" i="12"/>
  <c r="DE101" i="12"/>
  <c r="DF101" i="12" s="1"/>
  <c r="DG101" i="12" s="1"/>
  <c r="CU101" i="12"/>
  <c r="CV101" i="12" s="1"/>
  <c r="CI159" i="12"/>
  <c r="CQ159" i="12"/>
  <c r="CI149" i="12"/>
  <c r="CQ149" i="12"/>
  <c r="DE94" i="12"/>
  <c r="DF94" i="12" s="1"/>
  <c r="DG94" i="12" s="1"/>
  <c r="CU94" i="12"/>
  <c r="CJ37" i="12"/>
  <c r="CO37" i="12"/>
  <c r="CP37" i="12" s="1"/>
  <c r="DE118" i="12"/>
  <c r="DF118" i="12" s="1"/>
  <c r="DG118" i="12" s="1"/>
  <c r="CU118" i="12"/>
  <c r="CV118" i="12" s="1"/>
  <c r="DE148" i="12"/>
  <c r="DF148" i="12" s="1"/>
  <c r="DG148" i="12" s="1"/>
  <c r="CU148" i="12"/>
  <c r="CV148" i="12" s="1"/>
  <c r="DB54" i="12"/>
  <c r="DJ54" i="12" s="1"/>
  <c r="CW54" i="12"/>
  <c r="DC54" i="12"/>
  <c r="DB107" i="12"/>
  <c r="DJ107" i="12" s="1"/>
  <c r="CW107" i="12"/>
  <c r="CO118" i="12"/>
  <c r="CJ118" i="12"/>
  <c r="CP118" i="12"/>
  <c r="BV112" i="12"/>
  <c r="CA112" i="12"/>
  <c r="CB112" i="12" s="1"/>
  <c r="CW138" i="12"/>
  <c r="DB138" i="12"/>
  <c r="DJ138" i="12" s="1"/>
  <c r="CA57" i="12"/>
  <c r="CB57" i="12" s="1"/>
  <c r="BV57" i="12"/>
  <c r="CJ44" i="12"/>
  <c r="CO44" i="12"/>
  <c r="CP44" i="12" s="1"/>
  <c r="CA99" i="12"/>
  <c r="CB99" i="12"/>
  <c r="BV99" i="12"/>
  <c r="CS25" i="12"/>
  <c r="CC25" i="12"/>
  <c r="BU25" i="12"/>
  <c r="CJ137" i="12"/>
  <c r="CO137" i="12"/>
  <c r="CP137" i="12" s="1"/>
  <c r="DE128" i="12"/>
  <c r="DF128" i="12" s="1"/>
  <c r="DG128" i="12" s="1"/>
  <c r="CU128" i="12"/>
  <c r="CO14" i="12"/>
  <c r="CP14" i="12" s="1"/>
  <c r="CJ14" i="12"/>
  <c r="CW27" i="12"/>
  <c r="DB27" i="12"/>
  <c r="DJ27" i="12" s="1"/>
  <c r="CU28" i="12"/>
  <c r="CV28" i="12" s="1"/>
  <c r="DE28" i="12"/>
  <c r="DF28" i="12" s="1"/>
  <c r="DG28" i="12" s="1"/>
  <c r="CI56" i="12"/>
  <c r="CQ56" i="12"/>
  <c r="CI10" i="12"/>
  <c r="CQ10" i="12"/>
  <c r="CC39" i="12"/>
  <c r="BU39" i="12"/>
  <c r="CS39" i="12"/>
  <c r="CC44" i="12"/>
  <c r="BU44" i="12"/>
  <c r="CU11" i="12"/>
  <c r="DE11" i="12"/>
  <c r="DF11" i="12" s="1"/>
  <c r="DG11" i="12" s="1"/>
  <c r="CC30" i="12"/>
  <c r="BU30" i="12"/>
  <c r="CS30" i="12"/>
  <c r="CJ141" i="12"/>
  <c r="CO141" i="12"/>
  <c r="CP141" i="12" s="1"/>
  <c r="CO64" i="12"/>
  <c r="CP64" i="12" s="1"/>
  <c r="CJ64" i="12"/>
  <c r="CO31" i="12"/>
  <c r="CP31" i="12" s="1"/>
  <c r="CJ31" i="12"/>
  <c r="BV128" i="12"/>
  <c r="CA128" i="12"/>
  <c r="CB128" i="12" s="1"/>
  <c r="CA154" i="12"/>
  <c r="CB154" i="12" s="1"/>
  <c r="BV154" i="12"/>
  <c r="CO142" i="12"/>
  <c r="CP142" i="12" s="1"/>
  <c r="CJ142" i="12"/>
  <c r="CA35" i="12"/>
  <c r="CB35" i="12" s="1"/>
  <c r="BV35" i="12"/>
  <c r="CC62" i="12"/>
  <c r="BU62" i="12"/>
  <c r="CS62" i="12"/>
  <c r="DE115" i="12"/>
  <c r="DF115" i="12" s="1"/>
  <c r="DG115" i="12" s="1"/>
  <c r="CU115" i="12"/>
  <c r="CV115" i="12" s="1"/>
  <c r="CU144" i="12"/>
  <c r="DE144" i="12"/>
  <c r="DF144" i="12" s="1"/>
  <c r="DG144" i="12" s="1"/>
  <c r="BU52" i="12"/>
  <c r="CC52" i="12"/>
  <c r="CJ4" i="12"/>
  <c r="CO4" i="12"/>
  <c r="CP4" i="12" s="1"/>
  <c r="CU105" i="12"/>
  <c r="DE105" i="12"/>
  <c r="DF105" i="12" s="1"/>
  <c r="DG105" i="12" s="1"/>
  <c r="CS5" i="12"/>
  <c r="BU5" i="12"/>
  <c r="CC5" i="12"/>
  <c r="BV75" i="12"/>
  <c r="CA75" i="12"/>
  <c r="CB75" i="12" s="1"/>
  <c r="CA49" i="12"/>
  <c r="CB49" i="12" s="1"/>
  <c r="BV49" i="12"/>
  <c r="BV6" i="12"/>
  <c r="CA6" i="12"/>
  <c r="CB6" i="12" s="1"/>
  <c r="BV93" i="12"/>
  <c r="CA93" i="12"/>
  <c r="CB93" i="12" s="1"/>
  <c r="CO34" i="12"/>
  <c r="CP34" i="12" s="1"/>
  <c r="CJ34" i="12"/>
  <c r="CO86" i="12"/>
  <c r="CP86" i="12" s="1"/>
  <c r="CJ86" i="12"/>
  <c r="DB62" i="12"/>
  <c r="DJ62" i="12" s="1"/>
  <c r="CW62" i="12"/>
  <c r="DC62" i="12"/>
  <c r="CW119" i="12"/>
  <c r="DB119" i="12"/>
  <c r="DJ119" i="12" s="1"/>
  <c r="BV65" i="12"/>
  <c r="CA65" i="12"/>
  <c r="CB65" i="12" s="1"/>
  <c r="CC108" i="12"/>
  <c r="BU108" i="12"/>
  <c r="CI161" i="12"/>
  <c r="CQ161" i="12"/>
  <c r="CO76" i="12"/>
  <c r="CP76" i="12" s="1"/>
  <c r="CJ76" i="12"/>
  <c r="CJ58" i="12"/>
  <c r="CO58" i="12"/>
  <c r="CP58" i="12" s="1"/>
  <c r="CO61" i="12"/>
  <c r="CP61" i="12" s="1"/>
  <c r="CJ61" i="12"/>
  <c r="BU101" i="12"/>
  <c r="CC101" i="12"/>
  <c r="BU153" i="12"/>
  <c r="CS153" i="12"/>
  <c r="CC153" i="12"/>
  <c r="CJ111" i="12"/>
  <c r="CO111" i="12"/>
  <c r="CP111" i="12" s="1"/>
  <c r="CC15" i="12"/>
  <c r="BU15" i="12"/>
  <c r="CO46" i="12"/>
  <c r="CP46" i="12" s="1"/>
  <c r="CJ46" i="12"/>
  <c r="CI104" i="12"/>
  <c r="CQ104" i="12"/>
  <c r="CI87" i="12"/>
  <c r="CQ87" i="12"/>
  <c r="DE77" i="12"/>
  <c r="DF77" i="12" s="1"/>
  <c r="DG77" i="12" s="1"/>
  <c r="CU77" i="12"/>
  <c r="CV77" i="12" s="1"/>
  <c r="BU84" i="12"/>
  <c r="CC84" i="12"/>
  <c r="DE146" i="12"/>
  <c r="DF146" i="12" s="1"/>
  <c r="DG146" i="12" s="1"/>
  <c r="CU146" i="12"/>
  <c r="CV146" i="12" s="1"/>
  <c r="CC81" i="12"/>
  <c r="BU81" i="12"/>
  <c r="CO139" i="12"/>
  <c r="CP139" i="12" s="1"/>
  <c r="CJ139" i="12"/>
  <c r="CC40" i="12"/>
  <c r="BU40" i="12"/>
  <c r="CS40" i="12"/>
  <c r="CU97" i="12"/>
  <c r="CV97" i="12" s="1"/>
  <c r="DE97" i="12"/>
  <c r="DF97" i="12" s="1"/>
  <c r="DG97" i="12" s="1"/>
  <c r="BV16" i="12"/>
  <c r="CA16" i="12"/>
  <c r="CB16" i="12" s="1"/>
  <c r="DE84" i="12"/>
  <c r="DF84" i="12" s="1"/>
  <c r="DG84" i="12" s="1"/>
  <c r="CU84" i="12"/>
  <c r="CV84" i="12" s="1"/>
  <c r="CO112" i="12"/>
  <c r="CJ112" i="12"/>
  <c r="CP112" i="12"/>
  <c r="CQ50" i="12"/>
  <c r="CI50" i="12"/>
  <c r="CJ16" i="12"/>
  <c r="CO16" i="12"/>
  <c r="CP16" i="12" s="1"/>
  <c r="CW35" i="12"/>
  <c r="DB35" i="12"/>
  <c r="DJ35" i="12" s="1"/>
  <c r="DC35" i="12"/>
  <c r="CA48" i="12"/>
  <c r="CB48" i="12" s="1"/>
  <c r="BV48" i="12"/>
  <c r="BU67" i="12"/>
  <c r="CC67" i="12"/>
  <c r="DE61" i="12"/>
  <c r="DF61" i="12" s="1"/>
  <c r="DG61" i="12" s="1"/>
  <c r="CU61" i="12"/>
  <c r="CV61" i="12" s="1"/>
  <c r="DE41" i="12"/>
  <c r="DF41" i="12" s="1"/>
  <c r="DG41" i="12" s="1"/>
  <c r="CU41" i="12"/>
  <c r="CV41" i="12" s="1"/>
  <c r="CC69" i="12"/>
  <c r="BU69" i="12"/>
  <c r="BU119" i="12"/>
  <c r="CS119" i="12"/>
  <c r="CC119" i="12"/>
  <c r="DE38" i="12"/>
  <c r="DF38" i="12" s="1"/>
  <c r="DG38" i="12" s="1"/>
  <c r="CU38" i="12"/>
  <c r="CV38" i="12" s="1"/>
  <c r="CO146" i="12"/>
  <c r="CP146" i="12" s="1"/>
  <c r="CJ146" i="12"/>
  <c r="CS70" i="12"/>
  <c r="BU70" i="12"/>
  <c r="CC70" i="12"/>
  <c r="CC82" i="12"/>
  <c r="BU82" i="12"/>
  <c r="DE104" i="12"/>
  <c r="DF104" i="12" s="1"/>
  <c r="DG104" i="12" s="1"/>
  <c r="CU104" i="12"/>
  <c r="CV104" i="12" s="1"/>
  <c r="CO133" i="12"/>
  <c r="CP133" i="12" s="1"/>
  <c r="CJ133" i="12"/>
  <c r="CA58" i="12"/>
  <c r="CB58" i="12" s="1"/>
  <c r="BV58" i="12"/>
  <c r="CS73" i="12"/>
  <c r="CC73" i="12"/>
  <c r="BU73" i="12"/>
  <c r="BU106" i="12"/>
  <c r="CC106" i="12"/>
  <c r="CS35" i="12"/>
  <c r="CS162" i="12"/>
  <c r="BU162" i="12"/>
  <c r="CC162" i="12"/>
  <c r="CJ106" i="12"/>
  <c r="CO106" i="12"/>
  <c r="CP106" i="12" s="1"/>
  <c r="CI158" i="12"/>
  <c r="CQ158" i="12"/>
  <c r="CS88" i="12"/>
  <c r="CC88" i="12"/>
  <c r="BU88" i="12"/>
  <c r="CC159" i="12"/>
  <c r="BU159" i="12"/>
  <c r="CC29" i="12"/>
  <c r="BU29" i="12"/>
  <c r="CI62" i="12"/>
  <c r="CQ62" i="12"/>
  <c r="CS127" i="12"/>
  <c r="CC127" i="12"/>
  <c r="BU127" i="12"/>
  <c r="CO55" i="12"/>
  <c r="CP55" i="12" s="1"/>
  <c r="CJ55" i="12"/>
  <c r="CC12" i="12"/>
  <c r="BU12" i="12"/>
  <c r="DE149" i="12"/>
  <c r="DF149" i="12" s="1"/>
  <c r="DG149" i="12" s="1"/>
  <c r="CU149" i="12"/>
  <c r="CV149" i="12" s="1"/>
  <c r="CU103" i="12"/>
  <c r="CV103" i="12" s="1"/>
  <c r="DE103" i="12"/>
  <c r="DF103" i="12" s="1"/>
  <c r="DG103" i="12" s="1"/>
  <c r="CO81" i="12"/>
  <c r="CP81" i="12" s="1"/>
  <c r="CJ81" i="12"/>
  <c r="BU74" i="12"/>
  <c r="CC74" i="12"/>
  <c r="CC155" i="12"/>
  <c r="BU155" i="12"/>
  <c r="CS155" i="12"/>
  <c r="CO114" i="12"/>
  <c r="CP114" i="12" s="1"/>
  <c r="CJ114" i="12"/>
  <c r="CS95" i="12"/>
  <c r="BV71" i="12"/>
  <c r="CA71" i="12"/>
  <c r="CB71" i="12"/>
  <c r="DE49" i="12"/>
  <c r="DF49" i="12" s="1"/>
  <c r="DG49" i="12" s="1"/>
  <c r="CU49" i="12"/>
  <c r="CU79" i="12"/>
  <c r="CV79" i="12" s="1"/>
  <c r="DE79" i="12"/>
  <c r="DF79" i="12" s="1"/>
  <c r="DG79" i="12" s="1"/>
  <c r="DE106" i="12"/>
  <c r="DF106" i="12" s="1"/>
  <c r="DG106" i="12" s="1"/>
  <c r="CU106" i="12"/>
  <c r="CV106" i="12" s="1"/>
  <c r="DE57" i="12"/>
  <c r="DF57" i="12" s="1"/>
  <c r="DG57" i="12" s="1"/>
  <c r="CU57" i="12"/>
  <c r="CC125" i="12"/>
  <c r="BU125" i="12"/>
  <c r="CS125" i="12"/>
  <c r="CW19" i="12"/>
  <c r="DB19" i="12"/>
  <c r="DJ19" i="12" s="1"/>
  <c r="BV143" i="12"/>
  <c r="CA143" i="12"/>
  <c r="CB143" i="12" s="1"/>
  <c r="BV11" i="12"/>
  <c r="CA11" i="12"/>
  <c r="CB11" i="12"/>
  <c r="CJ107" i="12"/>
  <c r="CO107" i="12"/>
  <c r="CP107" i="12" s="1"/>
  <c r="CS23" i="12"/>
  <c r="BU23" i="12"/>
  <c r="CC23" i="12"/>
  <c r="CJ28" i="12"/>
  <c r="CO28" i="12"/>
  <c r="CP28" i="12" s="1"/>
  <c r="BU51" i="12"/>
  <c r="CC51" i="12"/>
  <c r="CS51" i="12"/>
  <c r="CS104" i="12"/>
  <c r="CA68" i="12"/>
  <c r="CB68" i="12" s="1"/>
  <c r="BV68" i="12"/>
  <c r="CC89" i="12"/>
  <c r="BU89" i="12"/>
  <c r="DE81" i="12"/>
  <c r="DF81" i="12" s="1"/>
  <c r="DG81" i="12" s="1"/>
  <c r="CU81" i="12"/>
  <c r="CV81" i="12" s="1"/>
  <c r="CC19" i="12"/>
  <c r="BU19" i="12"/>
  <c r="CS19" i="12"/>
  <c r="CI143" i="12"/>
  <c r="CQ143" i="12"/>
  <c r="CI108" i="12"/>
  <c r="CQ108" i="12"/>
  <c r="CC72" i="12"/>
  <c r="BU72" i="12"/>
  <c r="CJ57" i="12"/>
  <c r="CO57" i="12"/>
  <c r="CP57" i="12" s="1"/>
  <c r="CS160" i="12"/>
  <c r="BU160" i="12"/>
  <c r="CC160" i="12"/>
  <c r="CU53" i="12"/>
  <c r="CV53" i="12" s="1"/>
  <c r="DE53" i="12"/>
  <c r="DF53" i="12" s="1"/>
  <c r="DG53" i="12" s="1"/>
  <c r="CC96" i="12"/>
  <c r="BU96" i="12"/>
  <c r="CS96" i="12"/>
  <c r="CO155" i="12"/>
  <c r="CP155" i="12" s="1"/>
  <c r="CJ155" i="12"/>
  <c r="CS80" i="12"/>
  <c r="BV90" i="12"/>
  <c r="CA90" i="12"/>
  <c r="CB90" i="12" s="1"/>
  <c r="BV145" i="12"/>
  <c r="CA145" i="12"/>
  <c r="CB145" i="12" s="1"/>
  <c r="CC100" i="12"/>
  <c r="BU100" i="12"/>
  <c r="CQ99" i="12"/>
  <c r="CI99" i="12"/>
  <c r="CI38" i="12"/>
  <c r="CQ38" i="12"/>
  <c r="CU137" i="12"/>
  <c r="DE137" i="12"/>
  <c r="DF137" i="12" s="1"/>
  <c r="DG137" i="12" s="1"/>
  <c r="CS156" i="12"/>
  <c r="CC156" i="12"/>
  <c r="BU156" i="12"/>
  <c r="CJ136" i="12"/>
  <c r="CO136" i="12"/>
  <c r="CP136" i="12" s="1"/>
  <c r="CC42" i="12"/>
  <c r="BU42" i="12"/>
  <c r="CJ110" i="12"/>
  <c r="CO110" i="12"/>
  <c r="CP110" i="12" s="1"/>
  <c r="DB8" i="12"/>
  <c r="DJ8" i="12" s="1"/>
  <c r="CW8" i="12"/>
  <c r="CO19" i="12"/>
  <c r="CP19" i="12" s="1"/>
  <c r="CJ19" i="12"/>
  <c r="CS110" i="12"/>
  <c r="BV114" i="12"/>
  <c r="CA114" i="12"/>
  <c r="CB114" i="12" s="1"/>
  <c r="CW93" i="12"/>
  <c r="DB93" i="12"/>
  <c r="DJ93" i="12" s="1"/>
  <c r="BV130" i="12"/>
  <c r="CA130" i="12"/>
  <c r="CB130" i="12" s="1"/>
  <c r="DB5" i="12"/>
  <c r="DJ5" i="12" s="1"/>
  <c r="CW5" i="12"/>
  <c r="DE100" i="12"/>
  <c r="DF100" i="12" s="1"/>
  <c r="DG100" i="12" s="1"/>
  <c r="CU100" i="12"/>
  <c r="CV100" i="12" s="1"/>
  <c r="CI21" i="12"/>
  <c r="CQ21" i="12"/>
  <c r="CJ32" i="12"/>
  <c r="CO32" i="12"/>
  <c r="CP32" i="12" s="1"/>
  <c r="BU20" i="12"/>
  <c r="CC20" i="12"/>
  <c r="CO53" i="12"/>
  <c r="CP53" i="12" s="1"/>
  <c r="CJ53" i="12"/>
  <c r="CI89" i="12"/>
  <c r="CQ89" i="12"/>
  <c r="DB21" i="12"/>
  <c r="DJ21" i="12" s="1"/>
  <c r="CW21" i="12"/>
  <c r="DE145" i="12"/>
  <c r="DF145" i="12" s="1"/>
  <c r="DG145" i="12" s="1"/>
  <c r="CU145" i="12"/>
  <c r="DE60" i="12"/>
  <c r="DF60" i="12" s="1"/>
  <c r="DG60" i="12" s="1"/>
  <c r="CU60" i="12"/>
  <c r="CC32" i="12"/>
  <c r="BU32" i="12"/>
  <c r="CS118" i="12"/>
  <c r="BU118" i="12"/>
  <c r="CC118" i="12"/>
  <c r="DB152" i="12"/>
  <c r="DJ152" i="12" s="1"/>
  <c r="CW152" i="12"/>
  <c r="DC152" i="12"/>
  <c r="DE135" i="12"/>
  <c r="DF135" i="12" s="1"/>
  <c r="DG135" i="12" s="1"/>
  <c r="CU135" i="12"/>
  <c r="CV135" i="12" s="1"/>
  <c r="DE87" i="12"/>
  <c r="DF87" i="12" s="1"/>
  <c r="DG87" i="12" s="1"/>
  <c r="CU87" i="12"/>
  <c r="CV87" i="12" s="1"/>
  <c r="CI29" i="12"/>
  <c r="CQ29" i="12"/>
  <c r="CU32" i="12"/>
  <c r="CV32" i="12" s="1"/>
  <c r="DE32" i="12"/>
  <c r="DF32" i="12" s="1"/>
  <c r="DG32" i="12" s="1"/>
  <c r="CO73" i="12"/>
  <c r="CP73" i="12" s="1"/>
  <c r="CJ73" i="12"/>
  <c r="CA144" i="12"/>
  <c r="CB144" i="12" s="1"/>
  <c r="BV144" i="12"/>
  <c r="DB117" i="12"/>
  <c r="DJ117" i="12" s="1"/>
  <c r="CW117" i="12"/>
  <c r="DC117" i="12"/>
  <c r="CQ51" i="12"/>
  <c r="CI51" i="12"/>
  <c r="DE55" i="12"/>
  <c r="DF55" i="12" s="1"/>
  <c r="DG55" i="12" s="1"/>
  <c r="CU55" i="12"/>
  <c r="CV55" i="12" s="1"/>
  <c r="CU10" i="12"/>
  <c r="CV10" i="12" s="1"/>
  <c r="DE10" i="12"/>
  <c r="DF10" i="12" s="1"/>
  <c r="DG10" i="12" s="1"/>
  <c r="CP105" i="12"/>
  <c r="CO105" i="12"/>
  <c r="CJ105" i="12"/>
  <c r="DE66" i="12"/>
  <c r="DF66" i="12" s="1"/>
  <c r="DG66" i="12" s="1"/>
  <c r="CU66" i="12"/>
  <c r="CV66" i="12" s="1"/>
  <c r="CS117" i="12"/>
  <c r="CC117" i="12"/>
  <c r="BU117" i="12"/>
  <c r="DB13" i="12"/>
  <c r="DJ13" i="12" s="1"/>
  <c r="CW13" i="12"/>
  <c r="DC162" i="12"/>
  <c r="DB162" i="12"/>
  <c r="DJ162" i="12" s="1"/>
  <c r="CW162" i="12"/>
  <c r="CU136" i="12"/>
  <c r="CV136" i="12" s="1"/>
  <c r="DE136" i="12"/>
  <c r="DF136" i="12" s="1"/>
  <c r="DG136" i="12" s="1"/>
  <c r="CJ9" i="12"/>
  <c r="CO9" i="12"/>
  <c r="CP9" i="12" s="1"/>
  <c r="CO91" i="12"/>
  <c r="CP91" i="12" s="1"/>
  <c r="CJ91" i="12"/>
  <c r="CI74" i="12"/>
  <c r="CQ74" i="12"/>
  <c r="CS157" i="12"/>
  <c r="CC157" i="12"/>
  <c r="BU157" i="12"/>
  <c r="CO147" i="12"/>
  <c r="CP147" i="12" s="1"/>
  <c r="CJ147" i="12"/>
  <c r="CC142" i="12"/>
  <c r="CS142" i="12"/>
  <c r="BU142" i="12"/>
  <c r="CI5" i="12"/>
  <c r="CQ5" i="12"/>
  <c r="CU133" i="12"/>
  <c r="CV133" i="12" s="1"/>
  <c r="DE133" i="12"/>
  <c r="DF133" i="12" s="1"/>
  <c r="DG133" i="12" s="1"/>
  <c r="CW68" i="12"/>
  <c r="DB68" i="12"/>
  <c r="DJ68" i="12" s="1"/>
  <c r="DE141" i="12"/>
  <c r="DF141" i="12" s="1"/>
  <c r="DG141" i="12" s="1"/>
  <c r="CU141" i="12"/>
  <c r="CV141" i="12" s="1"/>
  <c r="CU18" i="12"/>
  <c r="CV18" i="12" s="1"/>
  <c r="DE18" i="12"/>
  <c r="DF18" i="12" s="1"/>
  <c r="DG18" i="12" s="1"/>
  <c r="CC27" i="12"/>
  <c r="BU27" i="12"/>
  <c r="CS27" i="12"/>
  <c r="CJ36" i="12"/>
  <c r="CO36" i="12"/>
  <c r="CP36" i="12" s="1"/>
  <c r="CO18" i="12"/>
  <c r="CP18" i="12" s="1"/>
  <c r="CJ18" i="12"/>
  <c r="CS132" i="12"/>
  <c r="CI90" i="12"/>
  <c r="CQ90" i="12"/>
  <c r="CC26" i="12"/>
  <c r="BU26" i="12"/>
  <c r="CI120" i="12"/>
  <c r="CQ120" i="12"/>
  <c r="DE31" i="12"/>
  <c r="DF31" i="12" s="1"/>
  <c r="DG31" i="12" s="1"/>
  <c r="CU31" i="12"/>
  <c r="BU140" i="12"/>
  <c r="CC140" i="12"/>
  <c r="CS140" i="12"/>
  <c r="CJ140" i="12"/>
  <c r="CO140" i="12"/>
  <c r="CP140" i="12" s="1"/>
  <c r="CJ83" i="12"/>
  <c r="CO83" i="12"/>
  <c r="CP83" i="12" s="1"/>
  <c r="CU16" i="12"/>
  <c r="DE16" i="12"/>
  <c r="DF16" i="12" s="1"/>
  <c r="DG16" i="12" s="1"/>
  <c r="CW33" i="12"/>
  <c r="DB33" i="12"/>
  <c r="DJ33" i="12" s="1"/>
  <c r="BU87" i="12"/>
  <c r="CC87" i="12"/>
  <c r="CI15" i="12"/>
  <c r="CQ15" i="12"/>
  <c r="CC139" i="12"/>
  <c r="BU139" i="12"/>
  <c r="DB50" i="12"/>
  <c r="DJ50" i="12" s="1"/>
  <c r="CW50" i="12"/>
  <c r="CC61" i="12"/>
  <c r="BU61" i="12"/>
  <c r="CI17" i="12"/>
  <c r="CQ17" i="12"/>
  <c r="CS148" i="12"/>
  <c r="CC148" i="12"/>
  <c r="BU148" i="12"/>
  <c r="CI8" i="12"/>
  <c r="CQ8" i="12"/>
  <c r="CQ69" i="12"/>
  <c r="CI69" i="12"/>
  <c r="CU154" i="12"/>
  <c r="CV154" i="12" s="1"/>
  <c r="DE154" i="12"/>
  <c r="DF154" i="12" s="1"/>
  <c r="DG154" i="12" s="1"/>
  <c r="BU79" i="12"/>
  <c r="CC79" i="12"/>
  <c r="CI39" i="12"/>
  <c r="CQ39" i="12"/>
  <c r="CO164" i="12"/>
  <c r="CP164" i="12" s="1"/>
  <c r="CJ164" i="12"/>
  <c r="CJ103" i="12"/>
  <c r="CO103" i="12"/>
  <c r="CP103" i="12" s="1"/>
  <c r="DE164" i="12"/>
  <c r="DF164" i="12" s="1"/>
  <c r="DG164" i="12" s="1"/>
  <c r="CU164" i="12"/>
  <c r="CV164" i="12" s="1"/>
  <c r="CC33" i="12"/>
  <c r="BU33" i="12"/>
  <c r="CS33" i="12"/>
  <c r="BV92" i="12"/>
  <c r="CB92" i="12"/>
  <c r="CA92" i="12"/>
  <c r="CW64" i="12"/>
  <c r="DB64" i="12"/>
  <c r="DJ64" i="12" s="1"/>
  <c r="DE15" i="12"/>
  <c r="DF15" i="12" s="1"/>
  <c r="DG15" i="12" s="1"/>
  <c r="CU15" i="12"/>
  <c r="CV15" i="12" s="1"/>
  <c r="DE34" i="12"/>
  <c r="DF34" i="12" s="1"/>
  <c r="DG34" i="12" s="1"/>
  <c r="CU34" i="12"/>
  <c r="CV34" i="12" s="1"/>
  <c r="CC36" i="12"/>
  <c r="BU36" i="12"/>
  <c r="DE89" i="12"/>
  <c r="DF89" i="12" s="1"/>
  <c r="DG89" i="12" s="1"/>
  <c r="CU89" i="12"/>
  <c r="CV89" i="12" s="1"/>
  <c r="CU120" i="12"/>
  <c r="DE120" i="12"/>
  <c r="DF120" i="12" s="1"/>
  <c r="DG120" i="12" s="1"/>
  <c r="CU98" i="12"/>
  <c r="CV98" i="12" s="1"/>
  <c r="DE98" i="12"/>
  <c r="DF98" i="12" s="1"/>
  <c r="DG98" i="12" s="1"/>
  <c r="BU129" i="12"/>
  <c r="CC129" i="12"/>
  <c r="CI122" i="12"/>
  <c r="CQ122" i="12"/>
  <c r="CI42" i="12"/>
  <c r="CQ42" i="12"/>
  <c r="BU150" i="12"/>
  <c r="CC150" i="12"/>
  <c r="CI30" i="12"/>
  <c r="CQ30" i="12"/>
  <c r="CU83" i="12"/>
  <c r="CV83" i="12" s="1"/>
  <c r="DE83" i="12"/>
  <c r="DF83" i="12" s="1"/>
  <c r="DG83" i="12" s="1"/>
  <c r="DE111" i="12"/>
  <c r="DF111" i="12" s="1"/>
  <c r="DG111" i="12" s="1"/>
  <c r="CU111" i="12"/>
  <c r="CV111" i="12" s="1"/>
  <c r="CI123" i="12"/>
  <c r="CQ123" i="12"/>
  <c r="CU112" i="12"/>
  <c r="DE112" i="12"/>
  <c r="DF112" i="12" s="1"/>
  <c r="DG112" i="12" s="1"/>
  <c r="CO11" i="12"/>
  <c r="CP11" i="12" s="1"/>
  <c r="CJ11" i="12"/>
  <c r="DE30" i="12"/>
  <c r="DF30" i="12" s="1"/>
  <c r="DG30" i="12" s="1"/>
  <c r="CU30" i="12"/>
  <c r="CV30" i="12" s="1"/>
  <c r="CC135" i="12"/>
  <c r="BU135" i="12"/>
  <c r="BV161" i="12"/>
  <c r="CA161" i="12"/>
  <c r="CB161" i="12" s="1"/>
  <c r="CW37" i="12"/>
  <c r="DB37" i="12"/>
  <c r="DJ37" i="12" s="1"/>
  <c r="CS21" i="12"/>
  <c r="BU21" i="12"/>
  <c r="CC21" i="12"/>
  <c r="BU97" i="12"/>
  <c r="CC97" i="12"/>
  <c r="DE159" i="12"/>
  <c r="DF159" i="12" s="1"/>
  <c r="DG159" i="12" s="1"/>
  <c r="CU159" i="12"/>
  <c r="CV159" i="12" s="1"/>
  <c r="CI35" i="12"/>
  <c r="CQ35" i="12"/>
  <c r="CU44" i="12"/>
  <c r="CV44" i="12" s="1"/>
  <c r="DE44" i="12"/>
  <c r="DF44" i="12" s="1"/>
  <c r="DG44" i="12" s="1"/>
  <c r="CO49" i="12"/>
  <c r="CP49" i="12" s="1"/>
  <c r="CJ49" i="12"/>
  <c r="CS116" i="12"/>
  <c r="BU116" i="12"/>
  <c r="CC116" i="12"/>
  <c r="CC3" i="12"/>
  <c r="BU3" i="12"/>
  <c r="DB113" i="12"/>
  <c r="DJ113" i="12" s="1"/>
  <c r="CW113" i="12"/>
  <c r="CC18" i="12"/>
  <c r="BU18" i="12"/>
  <c r="DB25" i="12"/>
  <c r="DJ25" i="12" s="1"/>
  <c r="CW25" i="12"/>
  <c r="CO52" i="12"/>
  <c r="CP52" i="12" s="1"/>
  <c r="CJ52" i="12"/>
  <c r="BV113" i="12"/>
  <c r="CA113" i="12"/>
  <c r="CB113" i="12" s="1"/>
  <c r="CA104" i="12"/>
  <c r="CB104" i="12" s="1"/>
  <c r="BV104" i="12"/>
  <c r="DB48" i="12"/>
  <c r="DJ48" i="12" s="1"/>
  <c r="CW48" i="12"/>
  <c r="CS68" i="12"/>
  <c r="DE24" i="12"/>
  <c r="DF24" i="12" s="1"/>
  <c r="DG24" i="12" s="1"/>
  <c r="CU24" i="12"/>
  <c r="CV24" i="12" s="1"/>
  <c r="DE139" i="12"/>
  <c r="DF139" i="12" s="1"/>
  <c r="DG139" i="12" s="1"/>
  <c r="CU139" i="12"/>
  <c r="CV139" i="12" s="1"/>
  <c r="CO33" i="12"/>
  <c r="CP33" i="12" s="1"/>
  <c r="CJ33" i="12"/>
  <c r="DB160" i="12"/>
  <c r="DJ160" i="12" s="1"/>
  <c r="CW160" i="12"/>
  <c r="DC160" i="12"/>
  <c r="CS38" i="12"/>
  <c r="BU38" i="12"/>
  <c r="CC38" i="12"/>
  <c r="DE102" i="12"/>
  <c r="DF102" i="12" s="1"/>
  <c r="DG102" i="12" s="1"/>
  <c r="CU102" i="12"/>
  <c r="CV102" i="12" s="1"/>
  <c r="CU140" i="12"/>
  <c r="CV140" i="12" s="1"/>
  <c r="DE140" i="12"/>
  <c r="DF140" i="12" s="1"/>
  <c r="DG140" i="12" s="1"/>
  <c r="DE108" i="12"/>
  <c r="DF108" i="12" s="1"/>
  <c r="DG108" i="12" s="1"/>
  <c r="CU108" i="12"/>
  <c r="CV108" i="12" s="1"/>
  <c r="CO116" i="12"/>
  <c r="CP116" i="12" s="1"/>
  <c r="CJ116" i="12"/>
  <c r="DE67" i="12"/>
  <c r="DF67" i="12" s="1"/>
  <c r="DG67" i="12" s="1"/>
  <c r="CU67" i="12"/>
  <c r="CV67" i="12" s="1"/>
  <c r="DE47" i="12"/>
  <c r="DF47" i="12" s="1"/>
  <c r="DG47" i="12" s="1"/>
  <c r="CU47" i="12"/>
  <c r="CV47" i="12" s="1"/>
  <c r="CU20" i="12"/>
  <c r="CV20" i="12" s="1"/>
  <c r="DE20" i="12"/>
  <c r="DF20" i="12" s="1"/>
  <c r="DG20" i="12" s="1"/>
  <c r="CJ151" i="12"/>
  <c r="CO151" i="12"/>
  <c r="CP151" i="12" s="1"/>
  <c r="DB156" i="12"/>
  <c r="DJ156" i="12" s="1"/>
  <c r="CW156" i="12"/>
  <c r="CS109" i="12"/>
  <c r="CJ25" i="12"/>
  <c r="CO25" i="12"/>
  <c r="CP25" i="12" s="1"/>
  <c r="CW17" i="12"/>
  <c r="DB17" i="12"/>
  <c r="DJ17" i="12" s="1"/>
  <c r="CW70" i="12"/>
  <c r="DB70" i="12"/>
  <c r="DJ70" i="12" s="1"/>
  <c r="CS154" i="12"/>
  <c r="CU7" i="12"/>
  <c r="CV7" i="12" s="1"/>
  <c r="DE7" i="12"/>
  <c r="DF7" i="12" s="1"/>
  <c r="DG7" i="12" s="1"/>
  <c r="CI93" i="12"/>
  <c r="CQ93" i="12"/>
  <c r="CI115" i="12"/>
  <c r="CQ115" i="12"/>
  <c r="CC10" i="12"/>
  <c r="BU10" i="12"/>
  <c r="CS10" i="12"/>
  <c r="CJ79" i="12"/>
  <c r="CO79" i="12"/>
  <c r="CP79" i="12" s="1"/>
  <c r="DE69" i="12"/>
  <c r="DF69" i="12" s="1"/>
  <c r="DG69" i="12" s="1"/>
  <c r="CU69" i="12"/>
  <c r="CV69" i="12" s="1"/>
  <c r="CU52" i="12"/>
  <c r="CV52" i="12" s="1"/>
  <c r="DE52" i="12"/>
  <c r="DF52" i="12" s="1"/>
  <c r="DG52" i="12" s="1"/>
  <c r="CC121" i="12"/>
  <c r="BU121" i="12"/>
  <c r="CS121" i="12"/>
  <c r="CO156" i="12"/>
  <c r="CP156" i="12" s="1"/>
  <c r="CJ156" i="12"/>
  <c r="DB157" i="12"/>
  <c r="DJ157" i="12" s="1"/>
  <c r="CW157" i="12"/>
  <c r="CS75" i="12"/>
  <c r="CS37" i="12"/>
  <c r="CA54" i="12"/>
  <c r="CB54" i="12" s="1"/>
  <c r="BV54" i="12"/>
  <c r="CH2" i="12"/>
  <c r="CI2" i="12" s="1"/>
  <c r="BP165" i="12"/>
  <c r="DE2" i="12"/>
  <c r="CU2" i="12"/>
  <c r="BQ165" i="12"/>
  <c r="BO165" i="12"/>
  <c r="CS72" i="12" l="1"/>
  <c r="CS103" i="12"/>
  <c r="DC64" i="12"/>
  <c r="CS26" i="12"/>
  <c r="CS32" i="12"/>
  <c r="DC93" i="12"/>
  <c r="CS82" i="12"/>
  <c r="DC151" i="12"/>
  <c r="CS149" i="12"/>
  <c r="DC161" i="12"/>
  <c r="CS84" i="12"/>
  <c r="DC92" i="12"/>
  <c r="CS79" i="12"/>
  <c r="CS41" i="12"/>
  <c r="CS135" i="12"/>
  <c r="CS42" i="12"/>
  <c r="CS150" i="12"/>
  <c r="CS74" i="12"/>
  <c r="CS124" i="12"/>
  <c r="CS3" i="12"/>
  <c r="DC156" i="12"/>
  <c r="CS12" i="12"/>
  <c r="CS44" i="12"/>
  <c r="CS115" i="12"/>
  <c r="CS111" i="12"/>
  <c r="CS55" i="12"/>
  <c r="CS76" i="12"/>
  <c r="CS164" i="12"/>
  <c r="DC125" i="12"/>
  <c r="DC37" i="12"/>
  <c r="DC50" i="12"/>
  <c r="DC33" i="12"/>
  <c r="DC46" i="12"/>
  <c r="DC19" i="12"/>
  <c r="DC22" i="12"/>
  <c r="DC48" i="12"/>
  <c r="DC157" i="12"/>
  <c r="DC5" i="12"/>
  <c r="DC78" i="12"/>
  <c r="DC85" i="12"/>
  <c r="DB52" i="12"/>
  <c r="DJ52" i="12" s="1"/>
  <c r="CW52" i="12"/>
  <c r="CV120" i="12"/>
  <c r="CS120" i="12"/>
  <c r="CW81" i="12"/>
  <c r="DB81" i="12"/>
  <c r="DJ81" i="12" s="1"/>
  <c r="CW108" i="12"/>
  <c r="DB108" i="12"/>
  <c r="DJ108" i="12" s="1"/>
  <c r="CO30" i="12"/>
  <c r="CP30" i="12" s="1"/>
  <c r="CJ30" i="12"/>
  <c r="CS61" i="12"/>
  <c r="CS52" i="12"/>
  <c r="DB47" i="12"/>
  <c r="DJ47" i="12" s="1"/>
  <c r="CW47" i="12"/>
  <c r="CA26" i="12"/>
  <c r="CB26" i="12" s="1"/>
  <c r="BV26" i="12"/>
  <c r="CA32" i="12"/>
  <c r="BV32" i="12"/>
  <c r="CB32" i="12"/>
  <c r="BV3" i="12"/>
  <c r="CA3" i="12"/>
  <c r="CB3" i="12" s="1"/>
  <c r="CS129" i="12"/>
  <c r="CA96" i="12"/>
  <c r="BV96" i="12"/>
  <c r="CB96" i="12"/>
  <c r="CV49" i="12"/>
  <c r="CS49" i="12"/>
  <c r="CO62" i="12"/>
  <c r="CP62" i="12" s="1"/>
  <c r="CJ62" i="12"/>
  <c r="DB84" i="12"/>
  <c r="DJ84" i="12" s="1"/>
  <c r="CW84" i="12"/>
  <c r="BV153" i="12"/>
  <c r="CA153" i="12"/>
  <c r="CB153" i="12" s="1"/>
  <c r="BV10" i="12"/>
  <c r="CA10" i="12"/>
  <c r="CB10" i="12" s="1"/>
  <c r="CW159" i="12"/>
  <c r="DB159" i="12"/>
  <c r="DJ159" i="12" s="1"/>
  <c r="DB83" i="12"/>
  <c r="DJ83" i="12" s="1"/>
  <c r="CW83" i="12"/>
  <c r="CJ39" i="12"/>
  <c r="CO39" i="12"/>
  <c r="CP39" i="12" s="1"/>
  <c r="BV61" i="12"/>
  <c r="CA61" i="12"/>
  <c r="CB61" i="12" s="1"/>
  <c r="CO120" i="12"/>
  <c r="CP120" i="12" s="1"/>
  <c r="CJ120" i="12"/>
  <c r="CW66" i="12"/>
  <c r="DB66" i="12"/>
  <c r="DJ66" i="12" s="1"/>
  <c r="CW55" i="12"/>
  <c r="DB55" i="12"/>
  <c r="DJ55" i="12" s="1"/>
  <c r="CJ29" i="12"/>
  <c r="CO29" i="12"/>
  <c r="CP29" i="12" s="1"/>
  <c r="CV145" i="12"/>
  <c r="CS145" i="12"/>
  <c r="DC8" i="12"/>
  <c r="CV137" i="12"/>
  <c r="CS137" i="12"/>
  <c r="CW106" i="12"/>
  <c r="DB106" i="12"/>
  <c r="DJ106" i="12" s="1"/>
  <c r="CW149" i="12"/>
  <c r="DB149" i="12"/>
  <c r="DJ149" i="12" s="1"/>
  <c r="CA127" i="12"/>
  <c r="CB127" i="12" s="1"/>
  <c r="BV127" i="12"/>
  <c r="CS159" i="12"/>
  <c r="CS106" i="12"/>
  <c r="CA84" i="12"/>
  <c r="CB84" i="12" s="1"/>
  <c r="BV84" i="12"/>
  <c r="CA44" i="12"/>
  <c r="CB44" i="12" s="1"/>
  <c r="BV44" i="12"/>
  <c r="CJ159" i="12"/>
  <c r="CO159" i="12"/>
  <c r="CP159" i="12" s="1"/>
  <c r="CW26" i="12"/>
  <c r="DB26" i="12"/>
  <c r="DJ26" i="12" s="1"/>
  <c r="CA28" i="12"/>
  <c r="CB28" i="12" s="1"/>
  <c r="BV28" i="12"/>
  <c r="DC75" i="12"/>
  <c r="CA64" i="12"/>
  <c r="CB64" i="12" s="1"/>
  <c r="BV64" i="12"/>
  <c r="CS9" i="12"/>
  <c r="BV86" i="12"/>
  <c r="CA86" i="12"/>
  <c r="CB86" i="12" s="1"/>
  <c r="BV46" i="12"/>
  <c r="CA46" i="12"/>
  <c r="CB46" i="12" s="1"/>
  <c r="CS66" i="12"/>
  <c r="CW14" i="12"/>
  <c r="DB14" i="12"/>
  <c r="DJ14" i="12" s="1"/>
  <c r="DB72" i="12"/>
  <c r="DJ72" i="12" s="1"/>
  <c r="CW72" i="12"/>
  <c r="BV56" i="12"/>
  <c r="CA56" i="12"/>
  <c r="CB56" i="12" s="1"/>
  <c r="DC110" i="12"/>
  <c r="BV147" i="12"/>
  <c r="CA147" i="12"/>
  <c r="CB147" i="12" s="1"/>
  <c r="CA107" i="12"/>
  <c r="CB107" i="12" s="1"/>
  <c r="BV107" i="12"/>
  <c r="CA103" i="12"/>
  <c r="BV103" i="12"/>
  <c r="CB103" i="12"/>
  <c r="CS136" i="12"/>
  <c r="CA74" i="12"/>
  <c r="CB74" i="12" s="1"/>
  <c r="BV74" i="12"/>
  <c r="CO56" i="12"/>
  <c r="CP56" i="12" s="1"/>
  <c r="CJ56" i="12"/>
  <c r="CW101" i="12"/>
  <c r="DB101" i="12"/>
  <c r="DJ101" i="12" s="1"/>
  <c r="CO154" i="12"/>
  <c r="CP154" i="12" s="1"/>
  <c r="CJ154" i="12"/>
  <c r="CV58" i="12"/>
  <c r="CS58" i="12"/>
  <c r="DB9" i="12"/>
  <c r="DJ9" i="12" s="1"/>
  <c r="CW9" i="12"/>
  <c r="CA111" i="12"/>
  <c r="CB111" i="12" s="1"/>
  <c r="BV111" i="12"/>
  <c r="CJ101" i="12"/>
  <c r="CO101" i="12"/>
  <c r="CP101" i="12" s="1"/>
  <c r="BV141" i="12"/>
  <c r="CA141" i="12"/>
  <c r="CB141" i="12" s="1"/>
  <c r="CA134" i="12"/>
  <c r="CB134" i="12" s="1"/>
  <c r="BV134" i="12"/>
  <c r="CA66" i="12"/>
  <c r="CB66" i="12" s="1"/>
  <c r="BV66" i="12"/>
  <c r="DB4" i="12"/>
  <c r="DJ4" i="12" s="1"/>
  <c r="CW4" i="12"/>
  <c r="CO63" i="12"/>
  <c r="CJ63" i="12"/>
  <c r="CP63" i="12"/>
  <c r="CO82" i="12"/>
  <c r="CP82" i="12" s="1"/>
  <c r="CJ82" i="12"/>
  <c r="CJ97" i="12"/>
  <c r="CO97" i="12"/>
  <c r="CP97" i="12" s="1"/>
  <c r="BV59" i="12"/>
  <c r="CA59" i="12"/>
  <c r="CB59" i="12" s="1"/>
  <c r="CA149" i="12"/>
  <c r="CB149" i="12" s="1"/>
  <c r="BV149" i="12"/>
  <c r="CJ148" i="12"/>
  <c r="CO148" i="12"/>
  <c r="CP148" i="12" s="1"/>
  <c r="CA102" i="12"/>
  <c r="CB102" i="12" s="1"/>
  <c r="BV102" i="12"/>
  <c r="BV78" i="12"/>
  <c r="CA78" i="12"/>
  <c r="CB78" i="12"/>
  <c r="CA17" i="12"/>
  <c r="BV17" i="12"/>
  <c r="CB17" i="12"/>
  <c r="CW42" i="12"/>
  <c r="DB42" i="12"/>
  <c r="DJ42" i="12" s="1"/>
  <c r="CW77" i="12"/>
  <c r="DB77" i="12"/>
  <c r="DJ77" i="12" s="1"/>
  <c r="DB129" i="12"/>
  <c r="DJ129" i="12" s="1"/>
  <c r="CW129" i="12"/>
  <c r="CS141" i="12"/>
  <c r="CA55" i="12"/>
  <c r="CB55" i="12" s="1"/>
  <c r="BV55" i="12"/>
  <c r="CO70" i="12"/>
  <c r="CP70" i="12" s="1"/>
  <c r="CJ70" i="12"/>
  <c r="BV85" i="12"/>
  <c r="CA85" i="12"/>
  <c r="CB85" i="12" s="1"/>
  <c r="CA4" i="12"/>
  <c r="CB4" i="12" s="1"/>
  <c r="BV4" i="12"/>
  <c r="CV71" i="12"/>
  <c r="CS71" i="12"/>
  <c r="CA45" i="12"/>
  <c r="CB45" i="12" s="1"/>
  <c r="BV45" i="12"/>
  <c r="DC80" i="12"/>
  <c r="DC86" i="12"/>
  <c r="DB127" i="12"/>
  <c r="DJ127" i="12" s="1"/>
  <c r="CW127" i="12"/>
  <c r="DB29" i="12"/>
  <c r="DJ29" i="12" s="1"/>
  <c r="CW29" i="12"/>
  <c r="CO92" i="12"/>
  <c r="CP92" i="12" s="1"/>
  <c r="CJ92" i="12"/>
  <c r="CJ88" i="12"/>
  <c r="CO88" i="12"/>
  <c r="CP88" i="12"/>
  <c r="CV131" i="12"/>
  <c r="CS131" i="12"/>
  <c r="CS102" i="12"/>
  <c r="DB63" i="12"/>
  <c r="DJ63" i="12" s="1"/>
  <c r="CW63" i="12"/>
  <c r="CA136" i="12"/>
  <c r="CB136" i="12" s="1"/>
  <c r="BV136" i="12"/>
  <c r="BV47" i="12"/>
  <c r="CA47" i="12"/>
  <c r="CB47" i="12" s="1"/>
  <c r="DB91" i="12"/>
  <c r="DJ91" i="12" s="1"/>
  <c r="CW91" i="12"/>
  <c r="BV8" i="12"/>
  <c r="CA8" i="12"/>
  <c r="CB8" i="12" s="1"/>
  <c r="BV151" i="12"/>
  <c r="CA151" i="12"/>
  <c r="CB151" i="12" s="1"/>
  <c r="CW56" i="12"/>
  <c r="DB56" i="12"/>
  <c r="DJ56" i="12" s="1"/>
  <c r="DC163" i="12"/>
  <c r="DC90" i="12"/>
  <c r="CV6" i="12"/>
  <c r="CS6" i="12"/>
  <c r="DC59" i="12"/>
  <c r="BV14" i="12"/>
  <c r="CA14" i="12"/>
  <c r="CB14" i="12"/>
  <c r="CO40" i="12"/>
  <c r="CP40" i="12" s="1"/>
  <c r="CJ40" i="12"/>
  <c r="CS77" i="12"/>
  <c r="DB36" i="12"/>
  <c r="DJ36" i="12" s="1"/>
  <c r="CW36" i="12"/>
  <c r="DC95" i="12"/>
  <c r="CO131" i="12"/>
  <c r="CP131" i="12" s="1"/>
  <c r="CJ131" i="12"/>
  <c r="CW96" i="12"/>
  <c r="DB96" i="12"/>
  <c r="DJ96" i="12" s="1"/>
  <c r="CO124" i="12"/>
  <c r="CP124" i="12" s="1"/>
  <c r="CJ124" i="12"/>
  <c r="CJ126" i="12"/>
  <c r="CO126" i="12"/>
  <c r="CP126" i="12" s="1"/>
  <c r="CV99" i="12"/>
  <c r="CS99" i="12"/>
  <c r="CS4" i="12"/>
  <c r="DB158" i="12"/>
  <c r="DJ158" i="12" s="1"/>
  <c r="CW158" i="12"/>
  <c r="CV114" i="12"/>
  <c r="CS114" i="12"/>
  <c r="CJ68" i="12"/>
  <c r="CO68" i="12"/>
  <c r="CP68" i="12" s="1"/>
  <c r="CS146" i="12"/>
  <c r="CS47" i="12"/>
  <c r="CO122" i="12"/>
  <c r="CP122" i="12" s="1"/>
  <c r="CJ122" i="12"/>
  <c r="DB61" i="12"/>
  <c r="DJ61" i="12" s="1"/>
  <c r="CW61" i="12"/>
  <c r="DC70" i="12"/>
  <c r="CW20" i="12"/>
  <c r="DB20" i="12"/>
  <c r="DJ20" i="12" s="1"/>
  <c r="DC113" i="12"/>
  <c r="CW89" i="12"/>
  <c r="DB89" i="12"/>
  <c r="DJ89" i="12" s="1"/>
  <c r="BV79" i="12"/>
  <c r="CA79" i="12"/>
  <c r="CB79" i="12"/>
  <c r="CJ15" i="12"/>
  <c r="CO15" i="12"/>
  <c r="CP15" i="12" s="1"/>
  <c r="CW18" i="12"/>
  <c r="DB18" i="12"/>
  <c r="DJ18" i="12" s="1"/>
  <c r="CJ38" i="12"/>
  <c r="CO38" i="12"/>
  <c r="CP38" i="12" s="1"/>
  <c r="CO108" i="12"/>
  <c r="CP108" i="12"/>
  <c r="CJ108" i="12"/>
  <c r="CS81" i="12"/>
  <c r="CJ161" i="12"/>
  <c r="CO161" i="12"/>
  <c r="CP161" i="12"/>
  <c r="CA62" i="12"/>
  <c r="CB62" i="12" s="1"/>
  <c r="BV62" i="12"/>
  <c r="CJ5" i="12"/>
  <c r="CO5" i="12"/>
  <c r="CP5" i="12" s="1"/>
  <c r="CO99" i="12"/>
  <c r="CP99" i="12" s="1"/>
  <c r="CJ99" i="12"/>
  <c r="BV119" i="12"/>
  <c r="CA119" i="12"/>
  <c r="CB119" i="12" s="1"/>
  <c r="DB97" i="12"/>
  <c r="DJ97" i="12" s="1"/>
  <c r="CW97" i="12"/>
  <c r="CA15" i="12"/>
  <c r="CB15" i="12" s="1"/>
  <c r="BV15" i="12"/>
  <c r="CW30" i="12"/>
  <c r="DB30" i="12"/>
  <c r="DJ30" i="12" s="1"/>
  <c r="DC13" i="12"/>
  <c r="CW100" i="12"/>
  <c r="DB100" i="12"/>
  <c r="DJ100" i="12" s="1"/>
  <c r="BV156" i="12"/>
  <c r="CA156" i="12"/>
  <c r="CB156" i="12" s="1"/>
  <c r="BV69" i="12"/>
  <c r="CA69" i="12"/>
  <c r="CB69" i="12" s="1"/>
  <c r="BV52" i="12"/>
  <c r="CA52" i="12"/>
  <c r="CB52" i="12" s="1"/>
  <c r="CA30" i="12"/>
  <c r="CB30" i="12" s="1"/>
  <c r="BV30" i="12"/>
  <c r="DB148" i="12"/>
  <c r="DJ148" i="12" s="1"/>
  <c r="CW148" i="12"/>
  <c r="DC109" i="12"/>
  <c r="DC143" i="12"/>
  <c r="CV65" i="12"/>
  <c r="CS65" i="12"/>
  <c r="CO7" i="12"/>
  <c r="CP7" i="12" s="1"/>
  <c r="CJ7" i="12"/>
  <c r="DC40" i="12"/>
  <c r="CO119" i="12"/>
  <c r="CP119" i="12" s="1"/>
  <c r="CJ119" i="12"/>
  <c r="DB44" i="12"/>
  <c r="DJ44" i="12" s="1"/>
  <c r="CW44" i="12"/>
  <c r="DB111" i="12"/>
  <c r="DJ111" i="12" s="1"/>
  <c r="CW111" i="12"/>
  <c r="BV33" i="12"/>
  <c r="CA33" i="12"/>
  <c r="CB33" i="12" s="1"/>
  <c r="DC154" i="12"/>
  <c r="DB154" i="12"/>
  <c r="DJ154" i="12" s="1"/>
  <c r="CW154" i="12"/>
  <c r="CS87" i="12"/>
  <c r="CV31" i="12"/>
  <c r="CS31" i="12"/>
  <c r="CA117" i="12"/>
  <c r="CB117" i="12" s="1"/>
  <c r="BV117" i="12"/>
  <c r="CA20" i="12"/>
  <c r="CB20" i="12" s="1"/>
  <c r="BV20" i="12"/>
  <c r="CS100" i="12"/>
  <c r="BV23" i="12"/>
  <c r="CA23" i="12"/>
  <c r="CB23" i="12" s="1"/>
  <c r="CA29" i="12"/>
  <c r="CB29" i="12" s="1"/>
  <c r="BV29" i="12"/>
  <c r="CS69" i="12"/>
  <c r="CS67" i="12"/>
  <c r="CA40" i="12"/>
  <c r="CB40" i="12"/>
  <c r="BV40" i="12"/>
  <c r="CW146" i="12"/>
  <c r="DB146" i="12"/>
  <c r="DJ146" i="12" s="1"/>
  <c r="CJ87" i="12"/>
  <c r="CO87" i="12"/>
  <c r="CP87" i="12" s="1"/>
  <c r="CS15" i="12"/>
  <c r="DC27" i="12"/>
  <c r="DC138" i="12"/>
  <c r="BV115" i="12"/>
  <c r="CA115" i="12"/>
  <c r="CB115" i="12" s="1"/>
  <c r="CV123" i="12"/>
  <c r="CS123" i="12"/>
  <c r="CS91" i="12"/>
  <c r="BV63" i="12"/>
  <c r="CA63" i="12"/>
  <c r="CB63" i="12" s="1"/>
  <c r="CO41" i="12"/>
  <c r="CP41" i="12" s="1"/>
  <c r="CJ41" i="12"/>
  <c r="CJ13" i="12"/>
  <c r="CO13" i="12"/>
  <c r="CP13" i="12" s="1"/>
  <c r="CS133" i="12"/>
  <c r="BV164" i="12"/>
  <c r="CA164" i="12"/>
  <c r="CB164" i="12" s="1"/>
  <c r="CW134" i="12"/>
  <c r="DB134" i="12"/>
  <c r="DJ134" i="12" s="1"/>
  <c r="BV50" i="12"/>
  <c r="CA50" i="12"/>
  <c r="CB50" i="12" s="1"/>
  <c r="DB121" i="12"/>
  <c r="DJ121" i="12" s="1"/>
  <c r="CW121" i="12"/>
  <c r="CS53" i="12"/>
  <c r="CA163" i="12"/>
  <c r="CB163" i="12" s="1"/>
  <c r="BV163" i="12"/>
  <c r="CA83" i="12"/>
  <c r="BV83" i="12"/>
  <c r="CB83" i="12"/>
  <c r="CW82" i="12"/>
  <c r="DB82" i="12"/>
  <c r="DJ82" i="12" s="1"/>
  <c r="BV77" i="12"/>
  <c r="CA77" i="12"/>
  <c r="CB77" i="12"/>
  <c r="CO121" i="12"/>
  <c r="CP121" i="12" s="1"/>
  <c r="CJ121" i="12"/>
  <c r="DC73" i="12"/>
  <c r="CJ47" i="12"/>
  <c r="CO47" i="12"/>
  <c r="CP47" i="12" s="1"/>
  <c r="CV43" i="12"/>
  <c r="CS43" i="12"/>
  <c r="DB122" i="12"/>
  <c r="DJ122" i="12" s="1"/>
  <c r="CW122" i="12"/>
  <c r="BV126" i="12"/>
  <c r="CA126" i="12"/>
  <c r="CB126" i="12" s="1"/>
  <c r="BV146" i="12"/>
  <c r="CA146" i="12"/>
  <c r="CB146" i="12" s="1"/>
  <c r="BV38" i="12"/>
  <c r="CA38" i="12"/>
  <c r="CB38" i="12"/>
  <c r="CA118" i="12"/>
  <c r="CB118" i="12" s="1"/>
  <c r="BV118" i="12"/>
  <c r="BV160" i="12"/>
  <c r="CA160" i="12"/>
  <c r="CB160" i="12" s="1"/>
  <c r="BV159" i="12"/>
  <c r="CA159" i="12"/>
  <c r="CB159" i="12" s="1"/>
  <c r="BV157" i="12"/>
  <c r="CA157" i="12"/>
  <c r="CB157" i="12" s="1"/>
  <c r="CO51" i="12"/>
  <c r="CP51" i="12" s="1"/>
  <c r="CJ51" i="12"/>
  <c r="CA12" i="12"/>
  <c r="CB12" i="12" s="1"/>
  <c r="BV12" i="12"/>
  <c r="CA70" i="12"/>
  <c r="BV70" i="12"/>
  <c r="CB70" i="12"/>
  <c r="CO115" i="12"/>
  <c r="CP115" i="12" s="1"/>
  <c r="CJ115" i="12"/>
  <c r="CW24" i="12"/>
  <c r="DB24" i="12"/>
  <c r="DJ24" i="12" s="1"/>
  <c r="BV129" i="12"/>
  <c r="CA129" i="12"/>
  <c r="CB129" i="12"/>
  <c r="CV16" i="12"/>
  <c r="CS16" i="12"/>
  <c r="CJ21" i="12"/>
  <c r="CO21" i="12"/>
  <c r="CP21" i="12" s="1"/>
  <c r="DB79" i="12"/>
  <c r="DJ79" i="12" s="1"/>
  <c r="CW79" i="12"/>
  <c r="CA88" i="12"/>
  <c r="CB88" i="12" s="1"/>
  <c r="BV88" i="12"/>
  <c r="BV81" i="12"/>
  <c r="CA81" i="12"/>
  <c r="CB81" i="12" s="1"/>
  <c r="CS108" i="12"/>
  <c r="CA5" i="12"/>
  <c r="CB5" i="12" s="1"/>
  <c r="BV5" i="12"/>
  <c r="CV94" i="12"/>
  <c r="CS94" i="12"/>
  <c r="DC25" i="12"/>
  <c r="CS97" i="12"/>
  <c r="CA150" i="12"/>
  <c r="CB150" i="12" s="1"/>
  <c r="BV150" i="12"/>
  <c r="CA87" i="12"/>
  <c r="CB87" i="12" s="1"/>
  <c r="BV87" i="12"/>
  <c r="CA140" i="12"/>
  <c r="CB140" i="12" s="1"/>
  <c r="BV140" i="12"/>
  <c r="BV142" i="12"/>
  <c r="CA142" i="12"/>
  <c r="CB142" i="12" s="1"/>
  <c r="BV89" i="12"/>
  <c r="CA89" i="12"/>
  <c r="CB89" i="12" s="1"/>
  <c r="CA162" i="12"/>
  <c r="CB162" i="12" s="1"/>
  <c r="BV162" i="12"/>
  <c r="CA108" i="12"/>
  <c r="CB108" i="12" s="1"/>
  <c r="BV108" i="12"/>
  <c r="BV39" i="12"/>
  <c r="CA39" i="12"/>
  <c r="CB39" i="12" s="1"/>
  <c r="BV76" i="12"/>
  <c r="CA76" i="12"/>
  <c r="CB76" i="12" s="1"/>
  <c r="CJ153" i="12"/>
  <c r="CO153" i="12"/>
  <c r="CP153" i="12" s="1"/>
  <c r="CA13" i="12"/>
  <c r="CB13" i="12" s="1"/>
  <c r="BV13" i="12"/>
  <c r="CW140" i="12"/>
  <c r="DB140" i="12"/>
  <c r="DJ140" i="12" s="1"/>
  <c r="CS18" i="12"/>
  <c r="BV18" i="12"/>
  <c r="CA18" i="12"/>
  <c r="CB18" i="12" s="1"/>
  <c r="CS36" i="12"/>
  <c r="CO69" i="12"/>
  <c r="CP69" i="12" s="1"/>
  <c r="CJ69" i="12"/>
  <c r="DC68" i="12"/>
  <c r="BV72" i="12"/>
  <c r="CA72" i="12"/>
  <c r="CB72" i="12" s="1"/>
  <c r="CA19" i="12"/>
  <c r="CB19" i="12" s="1"/>
  <c r="BV19" i="12"/>
  <c r="CV57" i="12"/>
  <c r="CS57" i="12"/>
  <c r="CA155" i="12"/>
  <c r="CB155" i="12" s="1"/>
  <c r="BV155" i="12"/>
  <c r="CA101" i="12"/>
  <c r="CB101" i="12" s="1"/>
  <c r="BV101" i="12"/>
  <c r="CV105" i="12"/>
  <c r="CS105" i="12"/>
  <c r="CV144" i="12"/>
  <c r="CS144" i="12"/>
  <c r="DB118" i="12"/>
  <c r="DJ118" i="12" s="1"/>
  <c r="CW118" i="12"/>
  <c r="CJ149" i="12"/>
  <c r="CO149" i="12"/>
  <c r="CP149" i="12" s="1"/>
  <c r="CA9" i="12"/>
  <c r="CB9" i="12" s="1"/>
  <c r="BV9" i="12"/>
  <c r="BV7" i="12"/>
  <c r="CA7" i="12"/>
  <c r="CB7" i="12" s="1"/>
  <c r="DB126" i="12"/>
  <c r="DJ126" i="12" s="1"/>
  <c r="CW126" i="12"/>
  <c r="CO152" i="12"/>
  <c r="CP152" i="12" s="1"/>
  <c r="CJ152" i="12"/>
  <c r="CS24" i="12"/>
  <c r="BV53" i="12"/>
  <c r="CA53" i="12"/>
  <c r="CB53" i="12" s="1"/>
  <c r="CW147" i="12"/>
  <c r="DB147" i="12"/>
  <c r="DJ147" i="12" s="1"/>
  <c r="DB12" i="12"/>
  <c r="DJ12" i="12" s="1"/>
  <c r="CW12" i="12"/>
  <c r="DC12" i="12"/>
  <c r="BV122" i="12"/>
  <c r="CA122" i="12"/>
  <c r="CB122" i="12" s="1"/>
  <c r="CS34" i="12"/>
  <c r="CJ96" i="12"/>
  <c r="CO96" i="12"/>
  <c r="CP96" i="12"/>
  <c r="DC142" i="12"/>
  <c r="DB51" i="12"/>
  <c r="DJ51" i="12" s="1"/>
  <c r="CW51" i="12"/>
  <c r="CW124" i="12"/>
  <c r="DB124" i="12"/>
  <c r="DJ124" i="12" s="1"/>
  <c r="DC124" i="12"/>
  <c r="CW139" i="12"/>
  <c r="DB139" i="12"/>
  <c r="DJ139" i="12" s="1"/>
  <c r="CA135" i="12"/>
  <c r="CB135" i="12" s="1"/>
  <c r="BV135" i="12"/>
  <c r="DB15" i="12"/>
  <c r="DJ15" i="12" s="1"/>
  <c r="CW15" i="12"/>
  <c r="CJ8" i="12"/>
  <c r="CO8" i="12"/>
  <c r="CP8" i="12" s="1"/>
  <c r="CW133" i="12"/>
  <c r="DB133" i="12"/>
  <c r="DJ133" i="12" s="1"/>
  <c r="DB87" i="12"/>
  <c r="DJ87" i="12" s="1"/>
  <c r="CW87" i="12"/>
  <c r="CW69" i="12"/>
  <c r="DB69" i="12"/>
  <c r="DJ69" i="12" s="1"/>
  <c r="CV112" i="12"/>
  <c r="CS112" i="12"/>
  <c r="CA148" i="12"/>
  <c r="CB148" i="12" s="1"/>
  <c r="BV148" i="12"/>
  <c r="BV106" i="12"/>
  <c r="CA106" i="12"/>
  <c r="CB106" i="12" s="1"/>
  <c r="CV128" i="12"/>
  <c r="CS128" i="12"/>
  <c r="BV97" i="12"/>
  <c r="CA97" i="12"/>
  <c r="CB97" i="12" s="1"/>
  <c r="DB141" i="12"/>
  <c r="DJ141" i="12" s="1"/>
  <c r="CW141" i="12"/>
  <c r="CW135" i="12"/>
  <c r="DB135" i="12"/>
  <c r="DJ135" i="12" s="1"/>
  <c r="CS89" i="12"/>
  <c r="BV73" i="12"/>
  <c r="CA73" i="12"/>
  <c r="CB73" i="12" s="1"/>
  <c r="DC119" i="12"/>
  <c r="CW28" i="12"/>
  <c r="DB28" i="12"/>
  <c r="DJ28" i="12" s="1"/>
  <c r="CO123" i="12"/>
  <c r="CP123" i="12" s="1"/>
  <c r="CJ123" i="12"/>
  <c r="CA36" i="12"/>
  <c r="CB36" i="12"/>
  <c r="BV36" i="12"/>
  <c r="DC21" i="12"/>
  <c r="CJ143" i="12"/>
  <c r="CO143" i="12"/>
  <c r="CP143" i="12" s="1"/>
  <c r="CA125" i="12"/>
  <c r="CB125" i="12" s="1"/>
  <c r="BV125" i="12"/>
  <c r="CW104" i="12"/>
  <c r="DB104" i="12"/>
  <c r="DJ104" i="12" s="1"/>
  <c r="CA67" i="12"/>
  <c r="CB67" i="12" s="1"/>
  <c r="BV67" i="12"/>
  <c r="CO93" i="12"/>
  <c r="CP93" i="12" s="1"/>
  <c r="CJ93" i="12"/>
  <c r="DB67" i="12"/>
  <c r="DJ67" i="12" s="1"/>
  <c r="CW67" i="12"/>
  <c r="BV121" i="12"/>
  <c r="CA121" i="12"/>
  <c r="CB121" i="12" s="1"/>
  <c r="DC17" i="12"/>
  <c r="CW102" i="12"/>
  <c r="DB102" i="12"/>
  <c r="DJ102" i="12" s="1"/>
  <c r="CA21" i="12"/>
  <c r="CB21" i="12" s="1"/>
  <c r="BV21" i="12"/>
  <c r="CO17" i="12"/>
  <c r="CP17" i="12" s="1"/>
  <c r="CJ17" i="12"/>
  <c r="CS139" i="12"/>
  <c r="CJ90" i="12"/>
  <c r="CO90" i="12"/>
  <c r="CP90" i="12" s="1"/>
  <c r="CJ74" i="12"/>
  <c r="CO74" i="12"/>
  <c r="CP74" i="12" s="1"/>
  <c r="CW136" i="12"/>
  <c r="DB136" i="12"/>
  <c r="DJ136" i="12" s="1"/>
  <c r="CW32" i="12"/>
  <c r="DB32" i="12"/>
  <c r="DJ32" i="12" s="1"/>
  <c r="CV60" i="12"/>
  <c r="CS60" i="12"/>
  <c r="CS20" i="12"/>
  <c r="CA100" i="12"/>
  <c r="CB100" i="12" s="1"/>
  <c r="BV100" i="12"/>
  <c r="CW7" i="12"/>
  <c r="DB7" i="12"/>
  <c r="DJ7" i="12" s="1"/>
  <c r="BV116" i="12"/>
  <c r="CA116" i="12"/>
  <c r="CB116" i="12" s="1"/>
  <c r="CJ35" i="12"/>
  <c r="CO35" i="12"/>
  <c r="CP35" i="12" s="1"/>
  <c r="CO42" i="12"/>
  <c r="CP42" i="12" s="1"/>
  <c r="CJ42" i="12"/>
  <c r="DB98" i="12"/>
  <c r="DJ98" i="12" s="1"/>
  <c r="DC98" i="12"/>
  <c r="CW98" i="12"/>
  <c r="CW34" i="12"/>
  <c r="DB34" i="12"/>
  <c r="DJ34" i="12" s="1"/>
  <c r="CW164" i="12"/>
  <c r="DB164" i="12"/>
  <c r="DJ164" i="12" s="1"/>
  <c r="BV139" i="12"/>
  <c r="CA139" i="12"/>
  <c r="CB139" i="12" s="1"/>
  <c r="BV27" i="12"/>
  <c r="CA27" i="12"/>
  <c r="CB27" i="12" s="1"/>
  <c r="CW10" i="12"/>
  <c r="DB10" i="12"/>
  <c r="DJ10" i="12" s="1"/>
  <c r="CO89" i="12"/>
  <c r="CP89" i="12" s="1"/>
  <c r="CJ89" i="12"/>
  <c r="BV42" i="12"/>
  <c r="CA42" i="12"/>
  <c r="CB42" i="12" s="1"/>
  <c r="DB53" i="12"/>
  <c r="DJ53" i="12" s="1"/>
  <c r="CW53" i="12"/>
  <c r="BV51" i="12"/>
  <c r="CA51" i="12"/>
  <c r="CB51" i="12" s="1"/>
  <c r="DB103" i="12"/>
  <c r="DJ103" i="12" s="1"/>
  <c r="CW103" i="12"/>
  <c r="CS29" i="12"/>
  <c r="CO158" i="12"/>
  <c r="CP158" i="12" s="1"/>
  <c r="CJ158" i="12"/>
  <c r="BV82" i="12"/>
  <c r="CA82" i="12"/>
  <c r="CB82" i="12" s="1"/>
  <c r="DB38" i="12"/>
  <c r="DJ38" i="12" s="1"/>
  <c r="DC38" i="12"/>
  <c r="CW38" i="12"/>
  <c r="CW41" i="12"/>
  <c r="DB41" i="12"/>
  <c r="DJ41" i="12" s="1"/>
  <c r="CO50" i="12"/>
  <c r="CP50" i="12" s="1"/>
  <c r="CJ50" i="12"/>
  <c r="CJ104" i="12"/>
  <c r="CO104" i="12"/>
  <c r="CP104" i="12" s="1"/>
  <c r="CS101" i="12"/>
  <c r="DB115" i="12"/>
  <c r="DJ115" i="12" s="1"/>
  <c r="CW115" i="12"/>
  <c r="CV11" i="12"/>
  <c r="CS11" i="12"/>
  <c r="CO10" i="12"/>
  <c r="CP10" i="12" s="1"/>
  <c r="CJ10" i="12"/>
  <c r="CA25" i="12"/>
  <c r="BV25" i="12"/>
  <c r="CB25" i="12"/>
  <c r="DC107" i="12"/>
  <c r="CA138" i="12"/>
  <c r="CB138" i="12" s="1"/>
  <c r="BV138" i="12"/>
  <c r="CW3" i="12"/>
  <c r="DB3" i="12"/>
  <c r="DJ3" i="12" s="1"/>
  <c r="CS28" i="12"/>
  <c r="CA91" i="12"/>
  <c r="CB91" i="12" s="1"/>
  <c r="BV91" i="12"/>
  <c r="CW153" i="12"/>
  <c r="DB153" i="12"/>
  <c r="DJ153" i="12" s="1"/>
  <c r="CS63" i="12"/>
  <c r="CW155" i="12"/>
  <c r="DB155" i="12"/>
  <c r="DJ155" i="12" s="1"/>
  <c r="CA133" i="12"/>
  <c r="CB133" i="12" s="1"/>
  <c r="BV133" i="12"/>
  <c r="CO109" i="12"/>
  <c r="CP109" i="12" s="1"/>
  <c r="CJ109" i="12"/>
  <c r="CV130" i="12"/>
  <c r="CS130" i="12"/>
  <c r="DC132" i="12"/>
  <c r="BV98" i="12"/>
  <c r="CA98" i="12"/>
  <c r="CB98" i="12" s="1"/>
  <c r="DB74" i="12"/>
  <c r="DJ74" i="12" s="1"/>
  <c r="CW74" i="12"/>
  <c r="BV24" i="12"/>
  <c r="CA24" i="12"/>
  <c r="CB24" i="12" s="1"/>
  <c r="BV124" i="12"/>
  <c r="CA124" i="12"/>
  <c r="CB124" i="12" s="1"/>
  <c r="DB88" i="12"/>
  <c r="DJ88" i="12" s="1"/>
  <c r="CW88" i="12"/>
  <c r="CS56" i="12"/>
  <c r="CS83" i="12"/>
  <c r="CA34" i="12"/>
  <c r="CB34" i="12" s="1"/>
  <c r="BV34" i="12"/>
  <c r="CW76" i="12"/>
  <c r="DB76" i="12"/>
  <c r="DJ76" i="12" s="1"/>
  <c r="CW45" i="12"/>
  <c r="DB45" i="12"/>
  <c r="DJ45" i="12" s="1"/>
  <c r="CS147" i="12"/>
  <c r="CW39" i="12"/>
  <c r="DB39" i="12"/>
  <c r="DJ39" i="12" s="1"/>
  <c r="CS126" i="12"/>
  <c r="DB150" i="12"/>
  <c r="DJ150" i="12" s="1"/>
  <c r="CW150" i="12"/>
  <c r="CS158" i="12"/>
  <c r="CI167" i="12"/>
  <c r="CH165" i="12"/>
  <c r="CQ2" i="12"/>
  <c r="CO2" i="12"/>
  <c r="CP2" i="12" s="1"/>
  <c r="CJ2" i="12"/>
  <c r="CU165" i="12"/>
  <c r="CV2" i="12"/>
  <c r="CW2" i="12" s="1"/>
  <c r="DF2" i="12"/>
  <c r="DE165" i="12"/>
  <c r="CS2" i="12"/>
  <c r="BU2" i="12"/>
  <c r="BU167" i="12" s="1"/>
  <c r="CC2" i="12"/>
  <c r="BT165" i="12"/>
  <c r="DC127" i="12" l="1"/>
  <c r="DC79" i="12"/>
  <c r="DC100" i="12"/>
  <c r="DC159" i="12"/>
  <c r="DC106" i="12"/>
  <c r="DC126" i="12"/>
  <c r="DC39" i="12"/>
  <c r="DC153" i="12"/>
  <c r="DC136" i="12"/>
  <c r="DC67" i="12"/>
  <c r="DC139" i="12"/>
  <c r="DC82" i="12"/>
  <c r="DC18" i="12"/>
  <c r="DC89" i="12"/>
  <c r="DC66" i="12"/>
  <c r="DC77" i="12"/>
  <c r="DC146" i="12"/>
  <c r="DC155" i="12"/>
  <c r="DC47" i="12"/>
  <c r="DC147" i="12"/>
  <c r="DC76" i="12"/>
  <c r="DC87" i="12"/>
  <c r="CW105" i="12"/>
  <c r="DB105" i="12"/>
  <c r="DJ105" i="12" s="1"/>
  <c r="CW99" i="12"/>
  <c r="DB99" i="12"/>
  <c r="DJ99" i="12" s="1"/>
  <c r="DC102" i="12"/>
  <c r="DC44" i="12"/>
  <c r="DC61" i="12"/>
  <c r="DC96" i="12"/>
  <c r="DC129" i="12"/>
  <c r="DC7" i="12"/>
  <c r="CW123" i="12"/>
  <c r="DB123" i="12"/>
  <c r="DJ123" i="12" s="1"/>
  <c r="DC121" i="12"/>
  <c r="CW128" i="12"/>
  <c r="DB128" i="12"/>
  <c r="DJ128" i="12" s="1"/>
  <c r="DC122" i="12"/>
  <c r="DC134" i="12"/>
  <c r="DB71" i="12"/>
  <c r="DJ71" i="12" s="1"/>
  <c r="CW71" i="12"/>
  <c r="DC42" i="12"/>
  <c r="DC4" i="12"/>
  <c r="DC36" i="12"/>
  <c r="DB131" i="12"/>
  <c r="DJ131" i="12" s="1"/>
  <c r="CW131" i="12"/>
  <c r="DC72" i="12"/>
  <c r="CW49" i="12"/>
  <c r="DB49" i="12"/>
  <c r="DJ49" i="12" s="1"/>
  <c r="DB137" i="12"/>
  <c r="DJ137" i="12" s="1"/>
  <c r="CW137" i="12"/>
  <c r="DC55" i="12"/>
  <c r="DC108" i="12"/>
  <c r="DB120" i="12"/>
  <c r="DJ120" i="12" s="1"/>
  <c r="CW120" i="12"/>
  <c r="DC26" i="12"/>
  <c r="DC88" i="12"/>
  <c r="CW65" i="12"/>
  <c r="DB65" i="12"/>
  <c r="DJ65" i="12" s="1"/>
  <c r="DC65" i="12"/>
  <c r="DC74" i="12"/>
  <c r="DC53" i="12"/>
  <c r="DC104" i="12"/>
  <c r="DC30" i="12"/>
  <c r="DC56" i="12"/>
  <c r="DC150" i="12"/>
  <c r="DC103" i="12"/>
  <c r="DC32" i="12"/>
  <c r="DC69" i="12"/>
  <c r="DC97" i="12"/>
  <c r="DC20" i="12"/>
  <c r="DC158" i="12"/>
  <c r="DC29" i="12"/>
  <c r="DC9" i="12"/>
  <c r="DB130" i="12"/>
  <c r="DJ130" i="12" s="1"/>
  <c r="CW130" i="12"/>
  <c r="DC34" i="12"/>
  <c r="DC51" i="12"/>
  <c r="DB112" i="12"/>
  <c r="DJ112" i="12" s="1"/>
  <c r="CW112" i="12"/>
  <c r="CW57" i="12"/>
  <c r="DC57" i="12"/>
  <c r="DB57" i="12"/>
  <c r="DJ57" i="12" s="1"/>
  <c r="CW43" i="12"/>
  <c r="DB43" i="12"/>
  <c r="DJ43" i="12" s="1"/>
  <c r="DC111" i="12"/>
  <c r="DC91" i="12"/>
  <c r="DC63" i="12"/>
  <c r="DC101" i="12"/>
  <c r="DC14" i="12"/>
  <c r="DC149" i="12"/>
  <c r="DC84" i="12"/>
  <c r="DB16" i="12"/>
  <c r="DJ16" i="12" s="1"/>
  <c r="CW16" i="12"/>
  <c r="DB114" i="12"/>
  <c r="DJ114" i="12" s="1"/>
  <c r="CW114" i="12"/>
  <c r="DB60" i="12"/>
  <c r="DJ60" i="12" s="1"/>
  <c r="CW60" i="12"/>
  <c r="DC141" i="12"/>
  <c r="CW11" i="12"/>
  <c r="DB11" i="12"/>
  <c r="DJ11" i="12" s="1"/>
  <c r="DC15" i="12"/>
  <c r="DC118" i="12"/>
  <c r="CW31" i="12"/>
  <c r="DB31" i="12"/>
  <c r="DJ31" i="12" s="1"/>
  <c r="DC45" i="12"/>
  <c r="DC3" i="12"/>
  <c r="DC115" i="12"/>
  <c r="DC10" i="12"/>
  <c r="DC135" i="12"/>
  <c r="DC133" i="12"/>
  <c r="CW94" i="12"/>
  <c r="DB94" i="12"/>
  <c r="DJ94" i="12" s="1"/>
  <c r="DC41" i="12"/>
  <c r="DC164" i="12"/>
  <c r="DC28" i="12"/>
  <c r="DB144" i="12"/>
  <c r="DJ144" i="12" s="1"/>
  <c r="CW144" i="12"/>
  <c r="DC140" i="12"/>
  <c r="DC24" i="12"/>
  <c r="DC148" i="12"/>
  <c r="CW6" i="12"/>
  <c r="DB6" i="12"/>
  <c r="DJ6" i="12" s="1"/>
  <c r="DB58" i="12"/>
  <c r="DJ58" i="12" s="1"/>
  <c r="CW58" i="12"/>
  <c r="DB145" i="12"/>
  <c r="DJ145" i="12" s="1"/>
  <c r="CW145" i="12"/>
  <c r="DC83" i="12"/>
  <c r="DC81" i="12"/>
  <c r="DC52" i="12"/>
  <c r="CV167" i="12"/>
  <c r="BU165" i="12"/>
  <c r="BV2" i="12"/>
  <c r="CL167" i="12"/>
  <c r="CI165" i="12"/>
  <c r="DB2" i="12"/>
  <c r="DJ2" i="12" s="1"/>
  <c r="CV165" i="12"/>
  <c r="DG2" i="12"/>
  <c r="DF165" i="12"/>
  <c r="CA2" i="12"/>
  <c r="CB2" i="12" s="1"/>
  <c r="CS165" i="12"/>
  <c r="DC144" i="12" l="1"/>
  <c r="DC114" i="12"/>
  <c r="DC71" i="12"/>
  <c r="DC58" i="12"/>
  <c r="DC105" i="12"/>
  <c r="DC6" i="12"/>
  <c r="DC120" i="12"/>
  <c r="DC31" i="12"/>
  <c r="DC128" i="12"/>
  <c r="DC94" i="12"/>
  <c r="DC130" i="12"/>
  <c r="DC11" i="12"/>
  <c r="DC123" i="12"/>
  <c r="DC145" i="12"/>
  <c r="DC131" i="12"/>
  <c r="DC16" i="12"/>
  <c r="DC112" i="12"/>
  <c r="DC137" i="12"/>
  <c r="DC99" i="12"/>
  <c r="DC43" i="12"/>
  <c r="DC60" i="12"/>
  <c r="DC49" i="12"/>
  <c r="DG165" i="12"/>
  <c r="DC2" i="12"/>
  <c r="DH86" i="12" l="1"/>
  <c r="DI86" i="12" s="1"/>
  <c r="DK86" i="12" s="1"/>
  <c r="DH95" i="12"/>
  <c r="DI95" i="12" s="1"/>
  <c r="DK95" i="12" s="1"/>
  <c r="DH21" i="12"/>
  <c r="DI21" i="12" s="1"/>
  <c r="DK21" i="12" s="1"/>
  <c r="DH70" i="12"/>
  <c r="DI70" i="12" s="1"/>
  <c r="DK70" i="12" s="1"/>
  <c r="DH157" i="12"/>
  <c r="DI157" i="12" s="1"/>
  <c r="DK157" i="12" s="1"/>
  <c r="DH13" i="12"/>
  <c r="DI13" i="12" s="1"/>
  <c r="DK13" i="12" s="1"/>
  <c r="DH17" i="12"/>
  <c r="DI17" i="12" s="1"/>
  <c r="DK17" i="12" s="1"/>
  <c r="DH110" i="12"/>
  <c r="DI110" i="12" s="1"/>
  <c r="DK110" i="12" s="1"/>
  <c r="DH64" i="12"/>
  <c r="DI64" i="12" s="1"/>
  <c r="DK64" i="12" s="1"/>
  <c r="DH5" i="12"/>
  <c r="DI5" i="12" s="1"/>
  <c r="DK5" i="12" s="1"/>
  <c r="DH19" i="12"/>
  <c r="DI19" i="12" s="1"/>
  <c r="DK19" i="12" s="1"/>
  <c r="DH22" i="12"/>
  <c r="DI22" i="12" s="1"/>
  <c r="DK22" i="12" s="1"/>
  <c r="DH37" i="12"/>
  <c r="DI37" i="12" s="1"/>
  <c r="DK37" i="12" s="1"/>
  <c r="DH116" i="12"/>
  <c r="DI116" i="12" s="1"/>
  <c r="DK116" i="12" s="1"/>
  <c r="DH119" i="12"/>
  <c r="DI119" i="12" s="1"/>
  <c r="DK119" i="12" s="1"/>
  <c r="DH73" i="12"/>
  <c r="DI73" i="12" s="1"/>
  <c r="DK73" i="12" s="1"/>
  <c r="DH35" i="12"/>
  <c r="DI35" i="12" s="1"/>
  <c r="DK35" i="12" s="1"/>
  <c r="DH152" i="12"/>
  <c r="DI152" i="12" s="1"/>
  <c r="DK152" i="12" s="1"/>
  <c r="DH68" i="12"/>
  <c r="DI68" i="12" s="1"/>
  <c r="DK68" i="12" s="1"/>
  <c r="DH142" i="12"/>
  <c r="DI142" i="12" s="1"/>
  <c r="DK142" i="12" s="1"/>
  <c r="DH40" i="12"/>
  <c r="DI40" i="12" s="1"/>
  <c r="DK40" i="12" s="1"/>
  <c r="DH109" i="12"/>
  <c r="DI109" i="12" s="1"/>
  <c r="DK109" i="12" s="1"/>
  <c r="DH138" i="12"/>
  <c r="DI138" i="12" s="1"/>
  <c r="DK138" i="12" s="1"/>
  <c r="DH93" i="12"/>
  <c r="DI93" i="12" s="1"/>
  <c r="DK93" i="12" s="1"/>
  <c r="DH107" i="12"/>
  <c r="DI107" i="12" s="1"/>
  <c r="DK107" i="12" s="1"/>
  <c r="DH132" i="12"/>
  <c r="DI132" i="12" s="1"/>
  <c r="DK132" i="12" s="1"/>
  <c r="DH90" i="12"/>
  <c r="DI90" i="12" s="1"/>
  <c r="DK90" i="12" s="1"/>
  <c r="DH59" i="12"/>
  <c r="DI59" i="12" s="1"/>
  <c r="DK59" i="12" s="1"/>
  <c r="DH161" i="12"/>
  <c r="DI161" i="12" s="1"/>
  <c r="DK161" i="12" s="1"/>
  <c r="DH113" i="12"/>
  <c r="DI113" i="12" s="1"/>
  <c r="DK113" i="12" s="1"/>
  <c r="DH62" i="12"/>
  <c r="DI62" i="12" s="1"/>
  <c r="DK62" i="12" s="1"/>
  <c r="DH8" i="12"/>
  <c r="DI8" i="12" s="1"/>
  <c r="DK8" i="12" s="1"/>
  <c r="DH48" i="12"/>
  <c r="DI48" i="12" s="1"/>
  <c r="DK48" i="12" s="1"/>
  <c r="DH92" i="12"/>
  <c r="DI92" i="12" s="1"/>
  <c r="DK92" i="12" s="1"/>
  <c r="DH117" i="12"/>
  <c r="DI117" i="12" s="1"/>
  <c r="DK117" i="12" s="1"/>
  <c r="DH162" i="12"/>
  <c r="DI162" i="12" s="1"/>
  <c r="DK162" i="12" s="1"/>
  <c r="DH75" i="12"/>
  <c r="DI75" i="12" s="1"/>
  <c r="DK75" i="12" s="1"/>
  <c r="DH156" i="12"/>
  <c r="DI156" i="12" s="1"/>
  <c r="DK156" i="12" s="1"/>
  <c r="DH143" i="12"/>
  <c r="DI143" i="12" s="1"/>
  <c r="DK143" i="12" s="1"/>
  <c r="DH50" i="12"/>
  <c r="DI50" i="12" s="1"/>
  <c r="DK50" i="12" s="1"/>
  <c r="DH46" i="12"/>
  <c r="DI46" i="12" s="1"/>
  <c r="DK46" i="12" s="1"/>
  <c r="DH160" i="12"/>
  <c r="DI160" i="12" s="1"/>
  <c r="DK160" i="12" s="1"/>
  <c r="DH163" i="12"/>
  <c r="DI163" i="12" s="1"/>
  <c r="DK163" i="12" s="1"/>
  <c r="DH80" i="12"/>
  <c r="DI80" i="12" s="1"/>
  <c r="DK80" i="12" s="1"/>
  <c r="DH85" i="12"/>
  <c r="DI85" i="12" s="1"/>
  <c r="DK85" i="12" s="1"/>
  <c r="DH23" i="12"/>
  <c r="DI23" i="12" s="1"/>
  <c r="DK23" i="12" s="1"/>
  <c r="DH33" i="12"/>
  <c r="DI33" i="12" s="1"/>
  <c r="DK33" i="12" s="1"/>
  <c r="DH151" i="12"/>
  <c r="DI151" i="12" s="1"/>
  <c r="DK151" i="12" s="1"/>
  <c r="DH54" i="12"/>
  <c r="DI54" i="12" s="1"/>
  <c r="DK54" i="12" s="1"/>
  <c r="DH27" i="12"/>
  <c r="DI27" i="12" s="1"/>
  <c r="DK27" i="12" s="1"/>
  <c r="DH125" i="12"/>
  <c r="DI125" i="12" s="1"/>
  <c r="DK125" i="12" s="1"/>
  <c r="DH25" i="12"/>
  <c r="DI25" i="12" s="1"/>
  <c r="DK25" i="12" s="1"/>
  <c r="DH78" i="12"/>
  <c r="DI78" i="12" s="1"/>
  <c r="DK78" i="12" s="1"/>
  <c r="DH135" i="12"/>
  <c r="DI135" i="12" s="1"/>
  <c r="DK135" i="12" s="1"/>
  <c r="DH52" i="12"/>
  <c r="DI52" i="12" s="1"/>
  <c r="DK52" i="12" s="1"/>
  <c r="DH38" i="12"/>
  <c r="DI38" i="12" s="1"/>
  <c r="DK38" i="12" s="1"/>
  <c r="DH42" i="12"/>
  <c r="DI42" i="12" s="1"/>
  <c r="DK42" i="12" s="1"/>
  <c r="DH72" i="12"/>
  <c r="DI72" i="12" s="1"/>
  <c r="DK72" i="12" s="1"/>
  <c r="DH58" i="12"/>
  <c r="DI58" i="12" s="1"/>
  <c r="DK58" i="12" s="1"/>
  <c r="DH131" i="12"/>
  <c r="DI131" i="12" s="1"/>
  <c r="DK131" i="12" s="1"/>
  <c r="DH56" i="12"/>
  <c r="DI56" i="12" s="1"/>
  <c r="DK56" i="12" s="1"/>
  <c r="DH96" i="12"/>
  <c r="DI96" i="12" s="1"/>
  <c r="DK96" i="12" s="1"/>
  <c r="DH159" i="12"/>
  <c r="DI159" i="12" s="1"/>
  <c r="DK159" i="12" s="1"/>
  <c r="DH89" i="12"/>
  <c r="DI89" i="12" s="1"/>
  <c r="DK89" i="12" s="1"/>
  <c r="DH65" i="12"/>
  <c r="DI65" i="12" s="1"/>
  <c r="DK65" i="12" s="1"/>
  <c r="DH30" i="12"/>
  <c r="DI30" i="12" s="1"/>
  <c r="DK30" i="12" s="1"/>
  <c r="DH148" i="12"/>
  <c r="DI148" i="12" s="1"/>
  <c r="DK148" i="12" s="1"/>
  <c r="DH128" i="12"/>
  <c r="DI128" i="12" s="1"/>
  <c r="DK128" i="12" s="1"/>
  <c r="DH134" i="12"/>
  <c r="DI134" i="12" s="1"/>
  <c r="DK134" i="12" s="1"/>
  <c r="DH43" i="12"/>
  <c r="DI43" i="12" s="1"/>
  <c r="DK43" i="12" s="1"/>
  <c r="DH39" i="12"/>
  <c r="DI39" i="12" s="1"/>
  <c r="DK39" i="12" s="1"/>
  <c r="DH106" i="12"/>
  <c r="DI106" i="12" s="1"/>
  <c r="DK106" i="12" s="1"/>
  <c r="DH103" i="12"/>
  <c r="DI103" i="12" s="1"/>
  <c r="DK103" i="12" s="1"/>
  <c r="DH3" i="12"/>
  <c r="DI3" i="12" s="1"/>
  <c r="DK3" i="12" s="1"/>
  <c r="DH74" i="12"/>
  <c r="DI74" i="12" s="1"/>
  <c r="DK74" i="12" s="1"/>
  <c r="DH150" i="12"/>
  <c r="DI150" i="12" s="1"/>
  <c r="DK150" i="12" s="1"/>
  <c r="DH87" i="12"/>
  <c r="DI87" i="12" s="1"/>
  <c r="DK87" i="12" s="1"/>
  <c r="DH10" i="12"/>
  <c r="DI10" i="12" s="1"/>
  <c r="DK10" i="12" s="1"/>
  <c r="DH57" i="12"/>
  <c r="DI57" i="12" s="1"/>
  <c r="DK57" i="12" s="1"/>
  <c r="DH147" i="12"/>
  <c r="DI147" i="12" s="1"/>
  <c r="DK147" i="12" s="1"/>
  <c r="DH137" i="12"/>
  <c r="DI137" i="12" s="1"/>
  <c r="DK137" i="12" s="1"/>
  <c r="DH24" i="12"/>
  <c r="DI24" i="12" s="1"/>
  <c r="DK24" i="12" s="1"/>
  <c r="DH140" i="12"/>
  <c r="DI140" i="12" s="1"/>
  <c r="DK140" i="12" s="1"/>
  <c r="DH67" i="12"/>
  <c r="DI67" i="12" s="1"/>
  <c r="DK67" i="12" s="1"/>
  <c r="DH28" i="12"/>
  <c r="DI28" i="12" s="1"/>
  <c r="DK28" i="12" s="1"/>
  <c r="DH79" i="12"/>
  <c r="DI79" i="12" s="1"/>
  <c r="DK79" i="12" s="1"/>
  <c r="DH104" i="12"/>
  <c r="DI104" i="12" s="1"/>
  <c r="DK104" i="12" s="1"/>
  <c r="DH94" i="12"/>
  <c r="DI94" i="12" s="1"/>
  <c r="DK94" i="12" s="1"/>
  <c r="DH97" i="12"/>
  <c r="DI97" i="12" s="1"/>
  <c r="DK97" i="12" s="1"/>
  <c r="DH41" i="12"/>
  <c r="DI41" i="12" s="1"/>
  <c r="DK41" i="12" s="1"/>
  <c r="DH112" i="12"/>
  <c r="DI112" i="12" s="1"/>
  <c r="DK112" i="12" s="1"/>
  <c r="DH9" i="12"/>
  <c r="DI9" i="12" s="1"/>
  <c r="DK9" i="12" s="1"/>
  <c r="DH6" i="12"/>
  <c r="DI6" i="12" s="1"/>
  <c r="DK6" i="12" s="1"/>
  <c r="DH122" i="12"/>
  <c r="DI122" i="12" s="1"/>
  <c r="DK122" i="12" s="1"/>
  <c r="DH47" i="12"/>
  <c r="DI47" i="12" s="1"/>
  <c r="DK47" i="12" s="1"/>
  <c r="DH32" i="12"/>
  <c r="DI32" i="12" s="1"/>
  <c r="DK32" i="12" s="1"/>
  <c r="DH84" i="12"/>
  <c r="DI84" i="12" s="1"/>
  <c r="DK84" i="12" s="1"/>
  <c r="DH108" i="12"/>
  <c r="DI108" i="12" s="1"/>
  <c r="DK108" i="12" s="1"/>
  <c r="DH7" i="12"/>
  <c r="DI7" i="12" s="1"/>
  <c r="DK7" i="12" s="1"/>
  <c r="DH12" i="12"/>
  <c r="DI12" i="12" s="1"/>
  <c r="DK12" i="12" s="1"/>
  <c r="DH60" i="12"/>
  <c r="DI60" i="12" s="1"/>
  <c r="DK60" i="12" s="1"/>
  <c r="DH36" i="12"/>
  <c r="DI36" i="12" s="1"/>
  <c r="DK36" i="12" s="1"/>
  <c r="DH99" i="12"/>
  <c r="DI99" i="12" s="1"/>
  <c r="DK99" i="12" s="1"/>
  <c r="DH82" i="12"/>
  <c r="DI82" i="12" s="1"/>
  <c r="DK82" i="12" s="1"/>
  <c r="DH100" i="12"/>
  <c r="DI100" i="12" s="1"/>
  <c r="DK100" i="12" s="1"/>
  <c r="DH118" i="12"/>
  <c r="DI118" i="12" s="1"/>
  <c r="DK118" i="12" s="1"/>
  <c r="DH153" i="12"/>
  <c r="DI153" i="12" s="1"/>
  <c r="DK153" i="12" s="1"/>
  <c r="DH141" i="12"/>
  <c r="DI141" i="12" s="1"/>
  <c r="DK141" i="12" s="1"/>
  <c r="DH124" i="12"/>
  <c r="DI124" i="12" s="1"/>
  <c r="DK124" i="12" s="1"/>
  <c r="DH102" i="12"/>
  <c r="DI102" i="12" s="1"/>
  <c r="DK102" i="12" s="1"/>
  <c r="DH120" i="12"/>
  <c r="DI120" i="12" s="1"/>
  <c r="DK120" i="12" s="1"/>
  <c r="DH158" i="12"/>
  <c r="DI158" i="12" s="1"/>
  <c r="DK158" i="12" s="1"/>
  <c r="DH127" i="12"/>
  <c r="DI127" i="12" s="1"/>
  <c r="DK127" i="12" s="1"/>
  <c r="DH49" i="12"/>
  <c r="DI49" i="12" s="1"/>
  <c r="DK49" i="12" s="1"/>
  <c r="DH126" i="12"/>
  <c r="DI126" i="12" s="1"/>
  <c r="DK126" i="12" s="1"/>
  <c r="DH55" i="12"/>
  <c r="DI55" i="12" s="1"/>
  <c r="DK55" i="12" s="1"/>
  <c r="DH146" i="12"/>
  <c r="DI146" i="12" s="1"/>
  <c r="DK146" i="12" s="1"/>
  <c r="DH11" i="12"/>
  <c r="DI11" i="12" s="1"/>
  <c r="DK11" i="12" s="1"/>
  <c r="DH123" i="12"/>
  <c r="DI123" i="12" s="1"/>
  <c r="DK123" i="12" s="1"/>
  <c r="DH81" i="12"/>
  <c r="DI81" i="12" s="1"/>
  <c r="DK81" i="12" s="1"/>
  <c r="DH98" i="12"/>
  <c r="DI98" i="12" s="1"/>
  <c r="DK98" i="12" s="1"/>
  <c r="DH101" i="12"/>
  <c r="DI101" i="12" s="1"/>
  <c r="DK101" i="12" s="1"/>
  <c r="DH105" i="12"/>
  <c r="DI105" i="12" s="1"/>
  <c r="DK105" i="12" s="1"/>
  <c r="DH139" i="12"/>
  <c r="DI139" i="12" s="1"/>
  <c r="DK139" i="12" s="1"/>
  <c r="DH44" i="12"/>
  <c r="DI44" i="12" s="1"/>
  <c r="DK44" i="12" s="1"/>
  <c r="DH18" i="12"/>
  <c r="DI18" i="12" s="1"/>
  <c r="DK18" i="12" s="1"/>
  <c r="DH63" i="12"/>
  <c r="DI63" i="12" s="1"/>
  <c r="DK63" i="12" s="1"/>
  <c r="DH136" i="12"/>
  <c r="DI136" i="12" s="1"/>
  <c r="DK136" i="12" s="1"/>
  <c r="DH144" i="12"/>
  <c r="DI144" i="12" s="1"/>
  <c r="DK144" i="12" s="1"/>
  <c r="DH83" i="12"/>
  <c r="DI83" i="12" s="1"/>
  <c r="DK83" i="12" s="1"/>
  <c r="DH133" i="12"/>
  <c r="DI133" i="12" s="1"/>
  <c r="DK133" i="12" s="1"/>
  <c r="DH16" i="12"/>
  <c r="DI16" i="12" s="1"/>
  <c r="DK16" i="12" s="1"/>
  <c r="DH77" i="12"/>
  <c r="DI77" i="12" s="1"/>
  <c r="DK77" i="12" s="1"/>
  <c r="DH34" i="12"/>
  <c r="DI34" i="12" s="1"/>
  <c r="DK34" i="12" s="1"/>
  <c r="DH155" i="12"/>
  <c r="DI155" i="12" s="1"/>
  <c r="DK155" i="12" s="1"/>
  <c r="DH4" i="12"/>
  <c r="DI4" i="12" s="1"/>
  <c r="DK4" i="12" s="1"/>
  <c r="DH76" i="12"/>
  <c r="DI76" i="12" s="1"/>
  <c r="DK76" i="12" s="1"/>
  <c r="DH26" i="12"/>
  <c r="DI26" i="12" s="1"/>
  <c r="DK26" i="12" s="1"/>
  <c r="DH164" i="12"/>
  <c r="DI164" i="12" s="1"/>
  <c r="DK164" i="12" s="1"/>
  <c r="DH45" i="12"/>
  <c r="DI45" i="12" s="1"/>
  <c r="DK45" i="12" s="1"/>
  <c r="DH14" i="12"/>
  <c r="DI14" i="12" s="1"/>
  <c r="DK14" i="12" s="1"/>
  <c r="DH91" i="12"/>
  <c r="DI91" i="12" s="1"/>
  <c r="DK91" i="12" s="1"/>
  <c r="DH149" i="12"/>
  <c r="DI149" i="12" s="1"/>
  <c r="DK149" i="12" s="1"/>
  <c r="DH121" i="12"/>
  <c r="DI121" i="12" s="1"/>
  <c r="DK121" i="12" s="1"/>
  <c r="DH88" i="12"/>
  <c r="DI88" i="12" s="1"/>
  <c r="DK88" i="12" s="1"/>
  <c r="DH129" i="12"/>
  <c r="DI129" i="12" s="1"/>
  <c r="DK129" i="12" s="1"/>
  <c r="DH29" i="12"/>
  <c r="DI29" i="12" s="1"/>
  <c r="DK29" i="12" s="1"/>
  <c r="DH71" i="12"/>
  <c r="DI71" i="12" s="1"/>
  <c r="DK71" i="12" s="1"/>
  <c r="DH20" i="12"/>
  <c r="DI20" i="12" s="1"/>
  <c r="DK20" i="12" s="1"/>
  <c r="DH61" i="12"/>
  <c r="DI61" i="12" s="1"/>
  <c r="DK61" i="12" s="1"/>
  <c r="DH69" i="12"/>
  <c r="DI69" i="12" s="1"/>
  <c r="DK69" i="12" s="1"/>
  <c r="DH114" i="12"/>
  <c r="DI114" i="12" s="1"/>
  <c r="DK114" i="12" s="1"/>
  <c r="DH111" i="12"/>
  <c r="DI111" i="12" s="1"/>
  <c r="DK111" i="12" s="1"/>
  <c r="DH130" i="12"/>
  <c r="DI130" i="12" s="1"/>
  <c r="DK130" i="12" s="1"/>
  <c r="DH31" i="12"/>
  <c r="DI31" i="12" s="1"/>
  <c r="DK31" i="12" s="1"/>
  <c r="DH66" i="12"/>
  <c r="DI66" i="12" s="1"/>
  <c r="DK66" i="12" s="1"/>
  <c r="DH115" i="12"/>
  <c r="DI115" i="12" s="1"/>
  <c r="DK115" i="12" s="1"/>
  <c r="DH154" i="12"/>
  <c r="DI154" i="12" s="1"/>
  <c r="DK154" i="12" s="1"/>
  <c r="DH15" i="12"/>
  <c r="DI15" i="12" s="1"/>
  <c r="DK15" i="12" s="1"/>
  <c r="DH53" i="12"/>
  <c r="DI53" i="12" s="1"/>
  <c r="DK53" i="12" s="1"/>
  <c r="DH51" i="12"/>
  <c r="DI51" i="12" s="1"/>
  <c r="DK51" i="12" s="1"/>
  <c r="DH145" i="12"/>
  <c r="DI145" i="12" s="1"/>
  <c r="DK145" i="12" s="1"/>
  <c r="DH2" i="12"/>
  <c r="DI2" i="12" l="1"/>
  <c r="DH165" i="12"/>
  <c r="DK2" i="12" l="1"/>
  <c r="DI165" i="12"/>
</calcChain>
</file>

<file path=xl/sharedStrings.xml><?xml version="1.0" encoding="utf-8"?>
<sst xmlns="http://schemas.openxmlformats.org/spreadsheetml/2006/main" count="339" uniqueCount="336">
  <si>
    <t>stock</t>
  </si>
  <si>
    <t>Fid</t>
  </si>
  <si>
    <t>RSI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</si>
  <si>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</si>
  <si>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</si>
  <si>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</si>
  <si>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</si>
  <si>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</si>
  <si>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</si>
  <si>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</si>
  <si>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</si>
  <si>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SUM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</si>
  <si>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</si>
  <si>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</si>
  <si>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</si>
  <si>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</si>
  <si>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</si>
  <si>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</si>
  <si>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</si>
  <si>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</si>
  <si>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PctInvested</t>
  </si>
  <si>
    <t>TotalIn</t>
  </si>
  <si>
    <t>LoHiAdj</t>
  </si>
  <si>
    <t>DIRECTION</t>
  </si>
  <si>
    <t>down</t>
  </si>
  <si>
    <t>direction</t>
  </si>
  <si>
    <t>fair_value_mult</t>
  </si>
  <si>
    <t>drop</t>
  </si>
  <si>
    <t>climb</t>
  </si>
  <si>
    <t>geomean</t>
  </si>
  <si>
    <t>score</t>
  </si>
  <si>
    <t>statusAdj</t>
  </si>
  <si>
    <t>sharpe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</si>
  <si>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</si>
  <si>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</si>
  <si>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</si>
  <si>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</si>
  <si>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</si>
  <si>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</si>
  <si>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</si>
  <si>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</si>
  <si>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</si>
  <si>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</si>
  <si>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</si>
  <si>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</si>
  <si>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</si>
  <si>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</si>
  <si>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</si>
  <si>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yestDir</t>
  </si>
  <si>
    <t>401k</t>
  </si>
  <si>
    <t>TD</t>
  </si>
  <si>
    <t>TDTarget</t>
  </si>
  <si>
    <t>TDDiff</t>
  </si>
  <si>
    <t>price</t>
  </si>
  <si>
    <t>Amt In</t>
  </si>
  <si>
    <t>portion_self_managed</t>
  </si>
  <si>
    <t>in_self_managed</t>
  </si>
  <si>
    <t>portionNormSelfManaged</t>
  </si>
  <si>
    <t>Self-Managed</t>
  </si>
  <si>
    <t>nShrs</t>
  </si>
  <si>
    <t>currentlyActive</t>
  </si>
  <si>
    <t>statusAdj2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</si>
  <si>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</si>
  <si>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</si>
  <si>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</si>
  <si>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</si>
  <si>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</si>
  <si>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</si>
  <si>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</si>
  <si>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OR</t>
  </si>
  <si>
    <t>RED/GREEN</t>
  </si>
  <si>
    <t>nSharesET</t>
  </si>
  <si>
    <t>PctTargET</t>
  </si>
  <si>
    <t>nSharesFid</t>
  </si>
  <si>
    <t>pctTargFid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</si>
  <si>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</si>
  <si>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</si>
  <si>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</si>
  <si>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</si>
  <si>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</si>
  <si>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</si>
  <si>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</si>
  <si>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</si>
  <si>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</si>
  <si>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</si>
  <si>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</si>
  <si>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</si>
  <si>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</si>
  <si>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XPEV</t>
  </si>
  <si>
    <t>VLD</t>
  </si>
  <si>
    <t>inFid</t>
  </si>
  <si>
    <t>inEt</t>
  </si>
  <si>
    <t>portionET</t>
  </si>
  <si>
    <t>portionFid</t>
  </si>
  <si>
    <t>statusAdj3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</si>
  <si>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</si>
  <si>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</si>
  <si>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</si>
  <si>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</si>
  <si>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</si>
  <si>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</si>
  <si>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</si>
  <si>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</si>
  <si>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</si>
  <si>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</si>
  <si>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</si>
  <si>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</si>
  <si>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</si>
  <si>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</si>
  <si>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</si>
  <si>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</si>
  <si>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</si>
  <si>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</si>
  <si>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</si>
  <si>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</si>
  <si>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</si>
  <si>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</si>
  <si>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</si>
  <si>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</si>
  <si>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</si>
  <si>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</si>
  <si>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</si>
  <si>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</si>
  <si>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</si>
  <si>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</si>
  <si>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</si>
  <si>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</si>
  <si>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</si>
  <si>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</si>
  <si>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</si>
  <si>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</si>
  <si>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</si>
  <si>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</si>
  <si>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</si>
  <si>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</si>
  <si>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</si>
  <si>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</si>
  <si>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</si>
  <si>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</si>
  <si>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</si>
  <si>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</si>
  <si>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</si>
  <si>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</si>
  <si>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</si>
  <si>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</si>
  <si>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</si>
  <si>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</si>
  <si>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</si>
  <si>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</si>
  <si>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</si>
  <si>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</si>
  <si>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</si>
  <si>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</si>
  <si>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</si>
  <si>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</si>
  <si>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wSharpe</t>
  </si>
  <si>
    <t>AMEH</t>
  </si>
  <si>
    <t>BYRN</t>
  </si>
  <si>
    <t>EP</t>
  </si>
  <si>
    <t>FCUV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</si>
  <si>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</si>
  <si>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</si>
  <si>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</si>
  <si>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</si>
  <si>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</si>
  <si>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</si>
  <si>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</si>
  <si>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</si>
  <si>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</si>
  <si>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</si>
  <si>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</si>
  <si>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PRPH</t>
  </si>
  <si>
    <t>WAVD</t>
  </si>
  <si>
    <t>WKHS</t>
  </si>
  <si>
    <t>LFMD</t>
  </si>
  <si>
    <t>AMGN</t>
  </si>
  <si>
    <t>LRCX</t>
  </si>
  <si>
    <t>ODFL</t>
  </si>
  <si>
    <t>VRTX</t>
  </si>
  <si>
    <t>cappedET</t>
  </si>
  <si>
    <t>cappeDFid</t>
  </si>
  <si>
    <t>cappedSlf</t>
  </si>
  <si>
    <t>DTST</t>
  </si>
  <si>
    <t>TSLA</t>
  </si>
  <si>
    <t>DMTarget</t>
  </si>
  <si>
    <t>DMDiff</t>
  </si>
  <si>
    <t>DMAmtIO</t>
  </si>
  <si>
    <t>DMfBS</t>
  </si>
  <si>
    <t>DMdiAmt</t>
  </si>
  <si>
    <t>DMBSPt</t>
  </si>
  <si>
    <t>DMNShares</t>
  </si>
  <si>
    <t>DMIRA</t>
  </si>
  <si>
    <t>PTON</t>
  </si>
  <si>
    <t>https://drive.google.com/drive/folders/11wGnpuH3ZcG_6yy3OCOXjwJdiobPGCqX</t>
  </si>
  <si>
    <t>DYAI</t>
  </si>
  <si>
    <t>HMY</t>
  </si>
  <si>
    <t>statCopy</t>
  </si>
  <si>
    <t>BTTR</t>
  </si>
  <si>
    <t>MOBQ</t>
  </si>
  <si>
    <t>CTGO</t>
  </si>
  <si>
    <t>RMD</t>
  </si>
  <si>
    <t>Owned</t>
  </si>
  <si>
    <t>CEF</t>
  </si>
  <si>
    <t>RVYL</t>
  </si>
  <si>
    <t>ACN</t>
  </si>
  <si>
    <t>TSCO</t>
  </si>
  <si>
    <t>CGAU</t>
  </si>
  <si>
    <t>AGI</t>
  </si>
  <si>
    <t>GCBC</t>
  </si>
  <si>
    <t>IDR</t>
  </si>
  <si>
    <t>MTA</t>
  </si>
  <si>
    <t>MA</t>
  </si>
  <si>
    <t>NET</t>
  </si>
  <si>
    <t>SBUX</t>
  </si>
  <si>
    <t>ZEST</t>
  </si>
  <si>
    <t>FSI</t>
  </si>
  <si>
    <t>HBM</t>
  </si>
  <si>
    <t>PACB</t>
  </si>
  <si>
    <t>FNV</t>
  </si>
  <si>
    <t>settled</t>
  </si>
  <si>
    <t>total</t>
  </si>
  <si>
    <t>DIS</t>
  </si>
  <si>
    <t>FTNT</t>
  </si>
  <si>
    <t>MASI</t>
  </si>
  <si>
    <t>SAM</t>
  </si>
  <si>
    <t>DQ</t>
  </si>
  <si>
    <t>neach</t>
  </si>
  <si>
    <t>BRTX</t>
  </si>
  <si>
    <t>ESOA</t>
  </si>
  <si>
    <t>NOW</t>
  </si>
  <si>
    <t>TMUS</t>
  </si>
  <si>
    <t>DGX</t>
  </si>
  <si>
    <t>rsiWt</t>
  </si>
  <si>
    <t>Amt</t>
  </si>
  <si>
    <t>Amt in RSI</t>
  </si>
  <si>
    <t>rsiDollarsTarget</t>
  </si>
  <si>
    <t>ddiff</t>
  </si>
  <si>
    <t>SAND</t>
  </si>
  <si>
    <t>WRN</t>
  </si>
  <si>
    <t>EA</t>
  </si>
  <si>
    <t>LPLA</t>
  </si>
  <si>
    <t>rsiDollarsIn</t>
  </si>
  <si>
    <t>APPS</t>
  </si>
  <si>
    <t>UI</t>
  </si>
  <si>
    <t>ZBRA</t>
  </si>
  <si>
    <t>TTC</t>
  </si>
  <si>
    <t>EPSN</t>
  </si>
  <si>
    <t>GTLS</t>
  </si>
  <si>
    <t>status</t>
  </si>
  <si>
    <t>buy_pt_up_p50</t>
  </si>
  <si>
    <t>buy_pt_up_p95</t>
  </si>
  <si>
    <t>buy_pt_down_p50</t>
  </si>
  <si>
    <t>buy_pt_down_p95</t>
  </si>
  <si>
    <t>sell_pt_up_p50</t>
  </si>
  <si>
    <t>sell_pt_up_p95</t>
  </si>
  <si>
    <t>sell_pt_down_p50</t>
  </si>
  <si>
    <t>sell_pt_down_p95</t>
  </si>
  <si>
    <t>buy_pt_up_p30</t>
  </si>
  <si>
    <t>buy_pt_up_p40</t>
  </si>
  <si>
    <t>buy_pt_up_p61</t>
  </si>
  <si>
    <t>buy_pt_up_p73</t>
  </si>
  <si>
    <t>buy_pt_up_p84</t>
  </si>
  <si>
    <t>buy_pt_down_p30</t>
  </si>
  <si>
    <t>buy_pt_down_p40</t>
  </si>
  <si>
    <t>buy_pt_down_p61</t>
  </si>
  <si>
    <t>buy_pt_down_p73</t>
  </si>
  <si>
    <t>buy_pt_down_p84</t>
  </si>
  <si>
    <t>sell_pt_up_p30</t>
  </si>
  <si>
    <t>sell_pt_up_p40</t>
  </si>
  <si>
    <t>sell_pt_up_p61</t>
  </si>
  <si>
    <t>sell_pt_up_p73</t>
  </si>
  <si>
    <t>sell_pt_up_p84</t>
  </si>
  <si>
    <t>sell_pt_down_p30</t>
  </si>
  <si>
    <t>sell_pt_down_p40</t>
  </si>
  <si>
    <t>sell_pt_down_p61</t>
  </si>
  <si>
    <t>sell_pt_down_p73</t>
  </si>
  <si>
    <t>sell_pt_down_p84</t>
  </si>
  <si>
    <t>bsET</t>
  </si>
  <si>
    <t>buyUpET</t>
  </si>
  <si>
    <t>buyDownET</t>
  </si>
  <si>
    <t>sellUpET</t>
  </si>
  <si>
    <t>sellDownET</t>
  </si>
  <si>
    <t>buyUpFid</t>
  </si>
  <si>
    <t>buyDownFid</t>
  </si>
  <si>
    <t>sellUpFid</t>
  </si>
  <si>
    <t>sellDownFId</t>
  </si>
  <si>
    <t>bsFid</t>
  </si>
  <si>
    <t>buyUpTD</t>
  </si>
  <si>
    <t>buyDownTD</t>
  </si>
  <si>
    <t>sellUpTD</t>
  </si>
  <si>
    <t>sellDownTD</t>
  </si>
  <si>
    <t>bsTD</t>
  </si>
  <si>
    <t>etUD</t>
  </si>
  <si>
    <t>statusScaled</t>
  </si>
  <si>
    <t>FidUD</t>
  </si>
  <si>
    <t>tdUD</t>
  </si>
  <si>
    <t>pricecopy</t>
  </si>
  <si>
    <t>GNRC</t>
  </si>
  <si>
    <t>STKL</t>
  </si>
  <si>
    <t>VTSI</t>
  </si>
  <si>
    <t>KNSL</t>
  </si>
  <si>
    <t>Adel</t>
  </si>
  <si>
    <t>AdelIn</t>
  </si>
  <si>
    <t>AdelDiff</t>
  </si>
  <si>
    <t>AdelRaw</t>
  </si>
  <si>
    <t>AdelNorm</t>
  </si>
  <si>
    <t>AdelCap</t>
  </si>
  <si>
    <t>AdelRenrom</t>
  </si>
  <si>
    <t>AREN</t>
  </si>
  <si>
    <t>PCRX</t>
  </si>
  <si>
    <t>CPRX</t>
  </si>
  <si>
    <t>EPAM</t>
  </si>
  <si>
    <t>QLYS</t>
  </si>
  <si>
    <t>SPWR</t>
  </si>
  <si>
    <t>BB</t>
  </si>
  <si>
    <t>CSIQ</t>
  </si>
  <si>
    <t>FSM</t>
  </si>
  <si>
    <t>SBSW</t>
  </si>
  <si>
    <t>rsiWtRenorm</t>
  </si>
  <si>
    <t>ATVI</t>
  </si>
  <si>
    <t>BIIB</t>
  </si>
  <si>
    <t>BMRN</t>
  </si>
  <si>
    <t>CELH</t>
  </si>
  <si>
    <t>ESCA</t>
  </si>
  <si>
    <t>ESTE</t>
  </si>
  <si>
    <t>FFIV</t>
  </si>
  <si>
    <t>GILD</t>
  </si>
  <si>
    <t>ICPT</t>
  </si>
  <si>
    <t>IONS</t>
  </si>
  <si>
    <t>ISDR</t>
  </si>
  <si>
    <t>MRCY</t>
  </si>
  <si>
    <t>NEO</t>
  </si>
  <si>
    <t>PPC</t>
  </si>
  <si>
    <t>TREE</t>
  </si>
  <si>
    <t>TRS</t>
  </si>
  <si>
    <t>VMW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</si>
</sst>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auto="1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auto="1"/>
      </top>
      <bottom/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2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1" fontId="3" fillId="4" borderId="0" xfId="0" applyNumberFormat="1" applyFont="1" applyFill="1"/>
    <xf numFmtId="0" fontId="0" fillId="10" borderId="0" xfId="0" applyFill="1"/>
    <xf numFmtId="0" fontId="0" fillId="3" borderId="0" xfId="0" applyFill="1"/>
    <xf numFmtId="0" fontId="0" fillId="11" borderId="0" xfId="0" applyFill="1"/>
    <xf numFmtId="1" fontId="0" fillId="11" borderId="0" xfId="0" applyNumberFormat="1" applyFill="1"/>
    <xf numFmtId="1" fontId="4" fillId="12" borderId="0" xfId="0" applyNumberFormat="1" applyFont="1" applyFill="1"/>
    <xf numFmtId="164" fontId="0" fillId="0" borderId="0" xfId="0" applyNumberFormat="1"/>
    <xf numFmtId="164" fontId="0" fillId="0" borderId="1" xfId="0" applyNumberFormat="1" applyBorder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/>
    <xf numFmtId="165" fontId="0" fillId="0" borderId="0" xfId="0" applyNumberFormat="1"/>
    <xf numFmtId="165" fontId="0" fillId="0" borderId="1" xfId="0" applyNumberFormat="1" applyBorder="1"/>
    <xf numFmtId="0" fontId="5" fillId="8" borderId="0" xfId="0" applyFont="1" applyFill="1"/>
    <xf numFmtId="0" fontId="5" fillId="5" borderId="0" xfId="0" applyFont="1" applyFill="1"/>
    <xf numFmtId="165" fontId="5" fillId="0" borderId="0" xfId="0" applyNumberFormat="1" applyFont="1"/>
    <xf numFmtId="0" fontId="5" fillId="2" borderId="0" xfId="0" applyFont="1" applyFill="1"/>
    <xf numFmtId="0" fontId="5" fillId="7" borderId="0" xfId="0" applyFont="1" applyFill="1"/>
    <xf numFmtId="0" fontId="5" fillId="3" borderId="0" xfId="0" applyFont="1" applyFill="1"/>
    <xf numFmtId="0" fontId="5" fillId="9" borderId="0" xfId="0" applyFont="1" applyFill="1"/>
    <xf numFmtId="0" fontId="5" fillId="6" borderId="0" xfId="0" applyFont="1" applyFill="1"/>
    <xf numFmtId="0" fontId="5" fillId="5" borderId="1" xfId="0" applyFont="1" applyFill="1" applyBorder="1"/>
    <xf numFmtId="16" fontId="0" fillId="0" borderId="0" xfId="0" applyNumberFormat="1"/>
    <xf numFmtId="0" fontId="0" fillId="0" borderId="0" xfId="0" quotePrefix="1"/>
    <xf numFmtId="1" fontId="5" fillId="0" borderId="0" xfId="0" applyNumberFormat="1" applyFont="1"/>
    <xf numFmtId="0" fontId="3" fillId="12" borderId="0" xfId="0" applyFont="1" applyFill="1"/>
    <xf numFmtId="0" fontId="3" fillId="12" borderId="2" xfId="0" applyFont="1" applyFill="1" applyBorder="1"/>
    <xf numFmtId="2" fontId="3" fillId="12" borderId="0" xfId="0" applyNumberFormat="1" applyFont="1" applyFill="1"/>
    <xf numFmtId="1" fontId="5" fillId="14" borderId="0" xfId="0" applyNumberFormat="1" applyFont="1" applyFill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2" fontId="0" fillId="13" borderId="0" xfId="0" applyNumberFormat="1" applyFill="1"/>
    <xf numFmtId="2" fontId="0" fillId="0" borderId="10" xfId="0" applyNumberFormat="1" applyBorder="1"/>
    <xf numFmtId="1" fontId="0" fillId="0" borderId="10" xfId="0" applyNumberFormat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  <xf numFmtId="1" fontId="0" fillId="7" borderId="0" xfId="0" applyNumberFormat="1" applyFill="1"/>
    <xf numFmtId="2" fontId="6" fillId="0" borderId="0" xfId="0" applyNumberFormat="1" applyFont="1"/>
    <xf numFmtId="2" fontId="6" fillId="14" borderId="0" xfId="0" applyNumberFormat="1" applyFont="1" applyFill="1"/>
    <xf numFmtId="0" fontId="0" fillId="0" borderId="3" xfId="0" applyBorder="1"/>
    <xf numFmtId="0" fontId="3" fillId="12" borderId="11" xfId="0" applyFont="1" applyFill="1" applyBorder="1"/>
    <xf numFmtId="1" fontId="0" fillId="0" borderId="11" xfId="0" applyNumberFormat="1" applyBorder="1"/>
    <xf numFmtId="2" fontId="0" fillId="2" borderId="0" xfId="0" applyNumberFormat="1" applyFill="1"/>
    <xf numFmtId="0" fontId="0" fillId="8" borderId="0" xfId="0" applyFill="1"/>
    <xf numFmtId="1" fontId="6" fillId="0" borderId="0" xfId="0" applyNumberFormat="1" applyFont="1"/>
    <xf numFmtId="1" fontId="6" fillId="15" borderId="0" xfId="0" applyNumberFormat="1" applyFont="1" applyFill="1"/>
    <xf numFmtId="2" fontId="0" fillId="5" borderId="0" xfId="0" applyNumberFormat="1" applyFill="1"/>
    <xf numFmtId="0" fontId="0" fillId="0" borderId="13" xfId="0" applyBorder="1"/>
    <xf numFmtId="0" fontId="0" fillId="0" borderId="12" xfId="0" applyBorder="1"/>
    <xf numFmtId="0" fontId="3" fillId="12" borderId="14" xfId="0" applyFont="1" applyFill="1" applyBorder="1"/>
    <xf numFmtId="0" fontId="0" fillId="0" borderId="14" xfId="0" applyBorder="1"/>
    <xf numFmtId="0" fontId="0" fillId="0" borderId="15" xfId="0" applyBorder="1"/>
    <xf numFmtId="2" fontId="0" fillId="16" borderId="0" xfId="0" applyNumberFormat="1" applyFill="1"/>
    <xf numFmtId="2" fontId="0" fillId="17" borderId="0" xfId="0" applyNumberFormat="1" applyFill="1"/>
    <xf numFmtId="2" fontId="0" fillId="18" borderId="0" xfId="0" applyNumberFormat="1" applyFill="1"/>
    <xf numFmtId="0" fontId="3" fillId="12" borderId="16" xfId="0" applyFont="1" applyFill="1" applyBorder="1"/>
    <xf numFmtId="1" fontId="0" fillId="2" borderId="16" xfId="0" applyNumberFormat="1" applyFill="1" applyBorder="1"/>
    <xf numFmtId="0" fontId="0" fillId="0" borderId="17" xfId="0" applyBorder="1"/>
    <xf numFmtId="0" fontId="0" fillId="0" borderId="16" xfId="0" applyBorder="1"/>
    <xf numFmtId="166" fontId="0" fillId="2" borderId="16" xfId="0" applyNumberFormat="1" applyFill="1" applyBorder="1"/>
    <xf numFmtId="165" fontId="0" fillId="0" borderId="14" xfId="0" applyNumberFormat="1" applyBorder="1"/>
    <xf numFmtId="165" fontId="0" fillId="0" borderId="15" xfId="0" applyNumberFormat="1" applyBorder="1"/>
    <xf numFmtId="1" fontId="5" fillId="19" borderId="0" xfId="0" applyNumberFormat="1" applyFont="1" applyFill="1"/>
    <xf numFmtId="1" fontId="0" fillId="19" borderId="0" xfId="0" applyNumberFormat="1" applyFill="1"/>
    <xf numFmtId="2" fontId="5" fillId="20" borderId="0" xfId="0" applyNumberFormat="1" applyFont="1" applyFill="1"/>
    <xf numFmtId="1" fontId="0" fillId="21" borderId="0" xfId="0" applyNumberFormat="1" applyFill="1"/>
    <xf numFmtId="1" fontId="7" fillId="22" borderId="0" xfId="0" applyNumberFormat="1" applyFont="1" applyFill="1"/>
    <xf numFmtId="0" fontId="0" fillId="6" borderId="0" xfId="0" applyFill="1"/>
    <xf numFmtId="2" fontId="0" fillId="7" borderId="0" xfId="0" applyNumberFormat="1" applyFill="1"/>
    <xf numFmtId="2" fontId="0" fillId="3" borderId="0" xfId="0" applyNumberFormat="1" applyFill="1"/>
    <xf numFmtId="2" fontId="6" fillId="8" borderId="0" xfId="0" applyNumberFormat="1" applyFont="1" applyFill="1"/>
    <xf numFmtId="2" fontId="0" fillId="8" borderId="0" xfId="0" applyNumberFormat="1" applyFill="1"/>
    <xf numFmtId="2" fontId="8" fillId="23" borderId="0" xfId="0" applyNumberFormat="1" applyFont="1" applyFill="1"/>
    <xf numFmtId="2" fontId="6" fillId="24" borderId="0" xfId="0" applyNumberFormat="1" applyFont="1" applyFill="1"/>
    <xf numFmtId="2" fontId="0" fillId="24" borderId="0" xfId="0" applyNumberFormat="1" applyFill="1"/>
    <xf numFmtId="2" fontId="6" fillId="25" borderId="0" xfId="0" applyNumberFormat="1" applyFont="1" applyFill="1"/>
    <xf numFmtId="2" fontId="0" fillId="25" borderId="0" xfId="0" applyNumberFormat="1" applyFill="1"/>
    <xf numFmtId="0" fontId="5" fillId="5" borderId="0" xfId="0" applyFont="1" applyFill="1" applyBorder="1"/>
    <xf numFmtId="2" fontId="6" fillId="26" borderId="0" xfId="0" applyNumberFormat="1" applyFont="1" applyFill="1"/>
    <xf numFmtId="2" fontId="0" fillId="26" borderId="0" xfId="0" applyNumberFormat="1" applyFill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938F-136C-BB4C-ACCB-15CE282D195B}">
  <dimension ref="A1:EA294"/>
  <sheetViews>
    <sheetView tabSelected="1"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B164" sqref="B164"/>
    </sheetView>
  </sheetViews>
  <sheetFormatPr baseColWidth="10" defaultRowHeight="16" x14ac:dyDescent="0.2"/>
  <cols>
    <col min="4" max="4" width="9.83203125" customWidth="1"/>
    <col min="5" max="5" width="10.33203125" hidden="1" customWidth="1"/>
    <col min="6" max="6" width="10.33203125" customWidth="1"/>
    <col min="15" max="15" width="10.83203125" style="70"/>
    <col min="16" max="22" width="4.6640625" customWidth="1"/>
    <col min="23" max="23" width="4.6640625" style="60" customWidth="1"/>
    <col min="24" max="29" width="4.6640625" customWidth="1"/>
    <col min="30" max="30" width="4.6640625" style="62" customWidth="1"/>
    <col min="31" max="43" width="4.6640625" customWidth="1"/>
    <col min="44" max="44" width="9.5" customWidth="1"/>
    <col min="45" max="45" width="5.6640625" style="62" customWidth="1"/>
    <col min="46" max="47" width="5.6640625" customWidth="1"/>
    <col min="48" max="49" width="6.5" customWidth="1"/>
    <col min="50" max="52" width="5.6640625" customWidth="1"/>
    <col min="53" max="53" width="6.33203125" bestFit="1" customWidth="1"/>
    <col min="54" max="55" width="5.6640625" customWidth="1"/>
    <col min="56" max="56" width="6.5" customWidth="1"/>
    <col min="57" max="73" width="10.5" customWidth="1"/>
    <col min="74" max="101" width="10.33203125" customWidth="1"/>
    <col min="117" max="117" width="10.83203125" style="51"/>
    <col min="118" max="118" width="12.1640625" bestFit="1" customWidth="1"/>
    <col min="119" max="119" width="12.1640625" customWidth="1"/>
    <col min="124" max="129" width="10.1640625" customWidth="1"/>
  </cols>
  <sheetData>
    <row r="1" spans="1:131" x14ac:dyDescent="0.2">
      <c r="A1" s="31" t="s">
        <v>0</v>
      </c>
      <c r="B1" s="31" t="s">
        <v>48</v>
      </c>
      <c r="C1" s="31" t="s">
        <v>25</v>
      </c>
      <c r="D1" s="31" t="s">
        <v>2</v>
      </c>
      <c r="E1" s="32" t="s">
        <v>19</v>
      </c>
      <c r="F1" s="31" t="s">
        <v>26</v>
      </c>
      <c r="G1" s="32" t="s">
        <v>27</v>
      </c>
      <c r="H1" s="33" t="s">
        <v>28</v>
      </c>
      <c r="I1" s="32" t="s">
        <v>29</v>
      </c>
      <c r="J1" s="32" t="s">
        <v>30</v>
      </c>
      <c r="K1" s="32" t="s">
        <v>32</v>
      </c>
      <c r="L1" s="31" t="s">
        <v>155</v>
      </c>
      <c r="M1" s="31" t="s">
        <v>248</v>
      </c>
      <c r="N1" s="31" t="s">
        <v>293</v>
      </c>
      <c r="O1" s="67" t="s">
        <v>43</v>
      </c>
      <c r="P1" s="31" t="s">
        <v>257</v>
      </c>
      <c r="Q1" s="31" t="s">
        <v>258</v>
      </c>
      <c r="R1" s="31" t="s">
        <v>249</v>
      </c>
      <c r="S1" s="31" t="s">
        <v>259</v>
      </c>
      <c r="T1" s="31" t="s">
        <v>260</v>
      </c>
      <c r="U1" s="31" t="s">
        <v>261</v>
      </c>
      <c r="V1" s="31" t="s">
        <v>250</v>
      </c>
      <c r="W1" s="31" t="s">
        <v>267</v>
      </c>
      <c r="X1" s="31" t="s">
        <v>268</v>
      </c>
      <c r="Y1" s="31" t="s">
        <v>253</v>
      </c>
      <c r="Z1" s="31" t="s">
        <v>269</v>
      </c>
      <c r="AA1" s="31" t="s">
        <v>270</v>
      </c>
      <c r="AB1" s="31" t="s">
        <v>271</v>
      </c>
      <c r="AC1" s="31" t="s">
        <v>254</v>
      </c>
      <c r="AD1" s="31" t="s">
        <v>262</v>
      </c>
      <c r="AE1" s="31" t="s">
        <v>263</v>
      </c>
      <c r="AF1" s="31" t="s">
        <v>251</v>
      </c>
      <c r="AG1" s="31" t="s">
        <v>264</v>
      </c>
      <c r="AH1" s="31" t="s">
        <v>265</v>
      </c>
      <c r="AI1" s="31" t="s">
        <v>266</v>
      </c>
      <c r="AJ1" s="31" t="s">
        <v>252</v>
      </c>
      <c r="AK1" s="31" t="s">
        <v>272</v>
      </c>
      <c r="AL1" s="31" t="s">
        <v>273</v>
      </c>
      <c r="AM1" s="31" t="s">
        <v>255</v>
      </c>
      <c r="AN1" s="31" t="s">
        <v>274</v>
      </c>
      <c r="AO1" s="31" t="s">
        <v>275</v>
      </c>
      <c r="AP1" s="31" t="s">
        <v>276</v>
      </c>
      <c r="AQ1" s="31" t="s">
        <v>256</v>
      </c>
      <c r="AR1" s="31" t="s">
        <v>53</v>
      </c>
      <c r="AS1" s="61" t="s">
        <v>22</v>
      </c>
      <c r="AT1" s="31" t="s">
        <v>31</v>
      </c>
      <c r="AU1" s="31" t="s">
        <v>61</v>
      </c>
      <c r="AV1" s="31" t="s">
        <v>94</v>
      </c>
      <c r="AW1" s="31" t="s">
        <v>45</v>
      </c>
      <c r="AX1" s="31" t="s">
        <v>46</v>
      </c>
      <c r="AY1" s="31" t="s">
        <v>44</v>
      </c>
      <c r="AZ1" s="31" t="s">
        <v>47</v>
      </c>
      <c r="BA1" s="31" t="s">
        <v>62</v>
      </c>
      <c r="BB1" s="31" t="s">
        <v>63</v>
      </c>
      <c r="BC1" s="31" t="s">
        <v>64</v>
      </c>
      <c r="BD1" s="31" t="s">
        <v>65</v>
      </c>
      <c r="BE1" s="31" t="s">
        <v>91</v>
      </c>
      <c r="BF1" s="31" t="s">
        <v>90</v>
      </c>
      <c r="BG1" s="31" t="s">
        <v>56</v>
      </c>
      <c r="BH1" s="31" t="s">
        <v>60</v>
      </c>
      <c r="BI1" s="31" t="s">
        <v>92</v>
      </c>
      <c r="BJ1" s="31" t="s">
        <v>93</v>
      </c>
      <c r="BK1" s="31" t="s">
        <v>55</v>
      </c>
      <c r="BL1" s="31" t="s">
        <v>179</v>
      </c>
      <c r="BM1" s="31" t="s">
        <v>180</v>
      </c>
      <c r="BN1" s="31" t="s">
        <v>181</v>
      </c>
      <c r="BO1" s="31" t="s">
        <v>96</v>
      </c>
      <c r="BP1" s="31" t="s">
        <v>95</v>
      </c>
      <c r="BQ1" s="31" t="s">
        <v>57</v>
      </c>
      <c r="BR1" s="31" t="s">
        <v>75</v>
      </c>
      <c r="BS1" s="36" t="s">
        <v>13</v>
      </c>
      <c r="BT1" s="37" t="s">
        <v>14</v>
      </c>
      <c r="BU1" s="38" t="s">
        <v>15</v>
      </c>
      <c r="BV1" s="39" t="s">
        <v>292</v>
      </c>
      <c r="BW1" s="39" t="s">
        <v>278</v>
      </c>
      <c r="BX1" s="39" t="s">
        <v>279</v>
      </c>
      <c r="BY1" s="39" t="s">
        <v>280</v>
      </c>
      <c r="BZ1" s="39" t="s">
        <v>281</v>
      </c>
      <c r="CA1" s="39" t="s">
        <v>277</v>
      </c>
      <c r="CB1" s="39" t="s">
        <v>71</v>
      </c>
      <c r="CC1" s="40" t="s">
        <v>72</v>
      </c>
      <c r="CD1" s="31" t="s">
        <v>4</v>
      </c>
      <c r="CE1" s="31" t="s">
        <v>5</v>
      </c>
      <c r="CF1" s="31" t="s">
        <v>6</v>
      </c>
      <c r="CG1" s="31" t="s">
        <v>3</v>
      </c>
      <c r="CH1" s="31" t="s">
        <v>16</v>
      </c>
      <c r="CI1" s="31" t="s">
        <v>10</v>
      </c>
      <c r="CJ1" s="31" t="s">
        <v>294</v>
      </c>
      <c r="CK1" s="31" t="s">
        <v>282</v>
      </c>
      <c r="CL1" s="31" t="s">
        <v>283</v>
      </c>
      <c r="CM1" s="31" t="s">
        <v>284</v>
      </c>
      <c r="CN1" s="31" t="s">
        <v>285</v>
      </c>
      <c r="CO1" s="31" t="s">
        <v>286</v>
      </c>
      <c r="CP1" s="31" t="s">
        <v>73</v>
      </c>
      <c r="CQ1" s="31" t="s">
        <v>74</v>
      </c>
      <c r="CR1" s="31" t="s">
        <v>21</v>
      </c>
      <c r="CS1" s="46" t="s">
        <v>33</v>
      </c>
      <c r="CT1" s="31" t="s">
        <v>50</v>
      </c>
      <c r="CU1" s="31" t="s">
        <v>51</v>
      </c>
      <c r="CV1" s="31" t="s">
        <v>52</v>
      </c>
      <c r="CW1" s="31" t="s">
        <v>295</v>
      </c>
      <c r="CX1" s="31" t="s">
        <v>287</v>
      </c>
      <c r="CY1" s="31" t="s">
        <v>288</v>
      </c>
      <c r="CZ1" s="31" t="s">
        <v>289</v>
      </c>
      <c r="DA1" s="31" t="s">
        <v>290</v>
      </c>
      <c r="DB1" s="31" t="s">
        <v>291</v>
      </c>
      <c r="DC1" s="31" t="s">
        <v>59</v>
      </c>
      <c r="DD1" s="31" t="s">
        <v>191</v>
      </c>
      <c r="DE1" s="31" t="s">
        <v>184</v>
      </c>
      <c r="DF1" s="31" t="s">
        <v>185</v>
      </c>
      <c r="DG1" s="31" t="s">
        <v>186</v>
      </c>
      <c r="DH1" s="31" t="s">
        <v>187</v>
      </c>
      <c r="DI1" s="31" t="s">
        <v>188</v>
      </c>
      <c r="DJ1" s="31" t="s">
        <v>189</v>
      </c>
      <c r="DK1" s="31" t="s">
        <v>190</v>
      </c>
      <c r="DL1" s="31" t="s">
        <v>196</v>
      </c>
      <c r="DM1" s="52" t="s">
        <v>201</v>
      </c>
      <c r="DN1" s="31" t="s">
        <v>232</v>
      </c>
      <c r="DO1" s="31" t="s">
        <v>318</v>
      </c>
      <c r="DP1" s="31" t="s">
        <v>235</v>
      </c>
      <c r="DQ1" s="31" t="s">
        <v>241</v>
      </c>
      <c r="DR1" s="31" t="s">
        <v>236</v>
      </c>
      <c r="DS1" s="31" t="s">
        <v>301</v>
      </c>
      <c r="DT1" s="31" t="s">
        <v>304</v>
      </c>
      <c r="DU1" s="31" t="s">
        <v>305</v>
      </c>
      <c r="DV1" s="31" t="s">
        <v>306</v>
      </c>
      <c r="DW1" s="31" t="s">
        <v>307</v>
      </c>
      <c r="DX1" s="31" t="s">
        <v>302</v>
      </c>
      <c r="DY1" s="31" t="s">
        <v>303</v>
      </c>
      <c r="DZ1" s="31" t="s">
        <v>296</v>
      </c>
    </row>
    <row r="2" spans="1:131" x14ac:dyDescent="0.2">
      <c r="A2" s="27" t="s">
        <v>140</v>
      </c>
      <c r="B2">
        <v>1</v>
      </c>
      <c r="C2">
        <v>1</v>
      </c>
      <c r="D2">
        <v>0.43987215341590002</v>
      </c>
      <c r="E2">
        <v>0.56012784658409898</v>
      </c>
      <c r="F2">
        <v>0.74016686531585196</v>
      </c>
      <c r="G2">
        <v>0.251149185123276</v>
      </c>
      <c r="H2">
        <v>0.35687421646468798</v>
      </c>
      <c r="I2">
        <v>0.29938047474178098</v>
      </c>
      <c r="J2">
        <v>0.50750946499346705</v>
      </c>
      <c r="K2">
        <v>0.97633346714799496</v>
      </c>
      <c r="L2">
        <v>-0.53849230608556298</v>
      </c>
      <c r="M2">
        <f>HARMEAN(D2,F2, I2)</f>
        <v>0.43074572715611431</v>
      </c>
      <c r="N2">
        <f>MAX(MIN(0.6*TAN(3*(1-M2) - 1.5), 5), -5)</f>
        <v>0.12648284354107753</v>
      </c>
      <c r="O2" s="68">
        <v>0</v>
      </c>
      <c r="P2">
        <v>146.24</v>
      </c>
      <c r="Q2">
        <v>146.96</v>
      </c>
      <c r="R2">
        <v>147.32</v>
      </c>
      <c r="S2">
        <v>147.63999999999999</v>
      </c>
      <c r="T2">
        <v>147.99</v>
      </c>
      <c r="U2">
        <v>148.29</v>
      </c>
      <c r="V2">
        <v>148.94999999999999</v>
      </c>
      <c r="W2">
        <v>151.71</v>
      </c>
      <c r="X2">
        <v>151.27000000000001</v>
      </c>
      <c r="Y2">
        <v>150.6</v>
      </c>
      <c r="Z2">
        <v>150.04</v>
      </c>
      <c r="AA2">
        <v>149.41</v>
      </c>
      <c r="AB2">
        <v>148.76</v>
      </c>
      <c r="AC2">
        <v>147.96</v>
      </c>
      <c r="AD2">
        <v>145.37</v>
      </c>
      <c r="AE2">
        <v>145.88999999999999</v>
      </c>
      <c r="AF2">
        <v>146.26</v>
      </c>
      <c r="AG2">
        <v>147.05000000000001</v>
      </c>
      <c r="AH2">
        <v>148.5</v>
      </c>
      <c r="AI2">
        <v>148.87</v>
      </c>
      <c r="AJ2">
        <v>149.35</v>
      </c>
      <c r="AK2">
        <v>151.93</v>
      </c>
      <c r="AL2">
        <v>150.72999999999999</v>
      </c>
      <c r="AM2">
        <v>150.15</v>
      </c>
      <c r="AN2">
        <v>149.96</v>
      </c>
      <c r="AO2">
        <v>149.54</v>
      </c>
      <c r="AP2">
        <v>149.18</v>
      </c>
      <c r="AQ2">
        <v>147.61000000000001</v>
      </c>
      <c r="AR2">
        <v>148.91</v>
      </c>
      <c r="AS2" s="72">
        <f>0.5 * (D2-MAX($D$3:$D$164))/(MIN($D$3:$D$164)-MAX($D$3:$D$164)) + 0.75</f>
        <v>1.0192146157076862</v>
      </c>
      <c r="AT2" s="17">
        <f>AZ2^N2</f>
        <v>1.0895927367630609</v>
      </c>
      <c r="AU2" s="17">
        <f>(AT2+AV2)/2</f>
        <v>1.0905402314883688</v>
      </c>
      <c r="AV2" s="17">
        <f>BD2^N2</f>
        <v>1.0914877262136764</v>
      </c>
      <c r="AW2" s="17">
        <f>PERCENTILE($K$2:$K$164, 0.02)</f>
        <v>5.6421181663794812E-3</v>
      </c>
      <c r="AX2" s="17">
        <f>PERCENTILE($K$2:$K$164, 0.98)</f>
        <v>1.089830078706596</v>
      </c>
      <c r="AY2" s="17">
        <f>MIN(MAX(K2,AW2), AX2)</f>
        <v>0.97633346714799496</v>
      </c>
      <c r="AZ2" s="17">
        <f>AY2-$AY$165+1</f>
        <v>1.9706913489816156</v>
      </c>
      <c r="BA2" s="17">
        <f>PERCENTILE($L$2:$L$164, 0.02)</f>
        <v>-1.5364444714032623</v>
      </c>
      <c r="BB2" s="17">
        <f>PERCENTILE($L$2:$L$164, 0.98)</f>
        <v>1.6691010403710049</v>
      </c>
      <c r="BC2" s="17">
        <f>MIN(MAX(L2,BA2), BB2)</f>
        <v>-0.53849230608556298</v>
      </c>
      <c r="BD2" s="17">
        <f>BC2-$BC$165 + 1</f>
        <v>1.9979521653176993</v>
      </c>
      <c r="BE2" s="1">
        <v>0</v>
      </c>
      <c r="BF2" s="15">
        <v>1</v>
      </c>
      <c r="BG2" s="15">
        <v>1</v>
      </c>
      <c r="BH2" s="16">
        <v>1</v>
      </c>
      <c r="BI2" s="12">
        <f>(AZ2^4)*AV2*BE2</f>
        <v>0</v>
      </c>
      <c r="BJ2" s="12">
        <f>(BD2^4) *AT2*BF2</f>
        <v>17.36219159218988</v>
      </c>
      <c r="BK2" s="12">
        <f>(BD2^4)*AU2*BG2*BH2</f>
        <v>17.377289513090357</v>
      </c>
      <c r="BL2" s="12">
        <f>MIN(BI2, 0.05*BI$165)</f>
        <v>0</v>
      </c>
      <c r="BM2" s="12">
        <f>MIN(BJ2, 0.05*BJ$165)</f>
        <v>17.36219159218988</v>
      </c>
      <c r="BN2" s="12">
        <f>MIN(BK2, 0.05*BK$165)</f>
        <v>17.377289513090357</v>
      </c>
      <c r="BO2" s="9">
        <f>BL2/$BL$165</f>
        <v>0</v>
      </c>
      <c r="BP2" s="9">
        <f>BM2/$BM$165</f>
        <v>2.2927566789552531E-3</v>
      </c>
      <c r="BQ2" s="45">
        <f>BN2/$BN$165</f>
        <v>8.0893823608125745E-4</v>
      </c>
      <c r="BR2" s="78">
        <f>N2</f>
        <v>0.12648284354107753</v>
      </c>
      <c r="BS2" s="55">
        <v>0</v>
      </c>
      <c r="BT2" s="10">
        <f>$D$171*BO2</f>
        <v>0</v>
      </c>
      <c r="BU2" s="14">
        <f>BT2-BS2</f>
        <v>0</v>
      </c>
      <c r="BV2" s="1">
        <f>IF(BU2&gt;0, 1, 0)</f>
        <v>0</v>
      </c>
      <c r="BW2" s="66">
        <f>IF(N2&lt;=0,P2, IF(N2&lt;=1,Q2, IF(N2&lt;=2,R2, IF(N2&lt;=3,S2, IF(N2&lt;=4,T2, IF(N2&lt;=5, U2, V2))))))</f>
        <v>146.96</v>
      </c>
      <c r="BX2" s="41">
        <f>IF(N2&lt;=0,AD2, IF(N2&lt;=1,AE2, IF(N2&lt;=2,AF2, IF(N2&lt;=3,AG2, IF(N2&lt;=4,AH2, IF(N2&lt;=5, AI2, AJ2))))))</f>
        <v>145.88999999999999</v>
      </c>
      <c r="BY2" s="65">
        <f>IF(N2&gt;=0,W2, IF(N2&gt;=-1,X2, IF(N2&gt;=-2,Y2, IF(N2&gt;=-3,Z2, IF(N2&gt;=-4,AA2, IF(N2&gt;=-5, AB2, AC2))))))</f>
        <v>151.71</v>
      </c>
      <c r="BZ2" s="64">
        <f>IF(N2&gt;=0,AK2, IF(N2&gt;=-1,AL2, IF(N2&gt;=-2,AM2, IF(N2&gt;=-3,AN2, IF(N2&gt;=-4,AO2, IF(N2&gt;=-5, AP2, AQ2))))))</f>
        <v>151.93</v>
      </c>
      <c r="CA2" s="54">
        <f>IF(C2&gt;0, IF(BU2 &gt;0, BW2, BY2), IF(BU2&gt;0, BX2, BZ2))</f>
        <v>151.71</v>
      </c>
      <c r="CB2" s="1">
        <f>BU2/CA2</f>
        <v>0</v>
      </c>
      <c r="CC2" s="42" t="e">
        <f>BS2/BT2</f>
        <v>#DIV/0!</v>
      </c>
      <c r="CD2" s="55">
        <v>0</v>
      </c>
      <c r="CE2" s="55">
        <v>596</v>
      </c>
      <c r="CF2" s="55">
        <v>0</v>
      </c>
      <c r="CG2" s="6">
        <f>SUM(CD2:CF2)</f>
        <v>596</v>
      </c>
      <c r="CH2" s="10">
        <f>BP2*$D$170</f>
        <v>312.15790473708614</v>
      </c>
      <c r="CI2" s="1">
        <f>CH2-CG2</f>
        <v>-283.84209526291386</v>
      </c>
      <c r="CJ2" s="77">
        <f>IF(CI2&gt;1, 1, 0)</f>
        <v>0</v>
      </c>
      <c r="CK2" s="66">
        <f>IF(N2&lt;=0,Q2, IF(N2&lt;=1,R2, IF(N2&lt;=2,S2, IF(N2&lt;=3,T2, IF(N2&lt;=4,U2,V2)))))</f>
        <v>147.32</v>
      </c>
      <c r="CL2" s="41">
        <f>IF(N2&lt;=0,AE2, IF(N2&lt;=1,AF2, IF(N2&lt;=2,AG2, IF(N2&lt;=3,AH2, IF(N2&lt;=4,AI2,AJ2)))))</f>
        <v>146.26</v>
      </c>
      <c r="CM2" s="65">
        <f>IF(N2&gt;=0,X2, IF(N2&gt;=-1,Y2, IF(N2&gt;=-2,Z2, IF(N2&gt;=-3,AA2, IF(N2&gt;=-4,AB2, AC2)))))</f>
        <v>151.27000000000001</v>
      </c>
      <c r="CN2" s="64">
        <f>IF(N2&gt;=0,AL2, IF(N2&gt;=-1,AM2, IF(N2&gt;=-2,AN2, IF(N2&gt;=-3,AO2, IF(N2&gt;=-4,AP2, AQ2)))))</f>
        <v>150.72999999999999</v>
      </c>
      <c r="CO2" s="54">
        <f>IF(C2&gt;0, IF(CI2 &gt;0, CK2, CM2), IF(CI2&gt;0, CL2, CN2))</f>
        <v>151.27000000000001</v>
      </c>
      <c r="CP2" s="1">
        <f>CI2/CO2</f>
        <v>-1.8763938339585764</v>
      </c>
      <c r="CQ2" s="42">
        <f>CG2/CH2</f>
        <v>1.9092901091259529</v>
      </c>
      <c r="CR2" s="11">
        <f>BS2+CG2+CT2</f>
        <v>596</v>
      </c>
      <c r="CS2" s="47">
        <f>BT2+CH2+CU2</f>
        <v>317.80445541258052</v>
      </c>
      <c r="CT2" s="55">
        <v>0</v>
      </c>
      <c r="CU2" s="10">
        <f>BQ2*$D$173</f>
        <v>5.6465506754943942</v>
      </c>
      <c r="CV2" s="30">
        <f>CU2-CT2</f>
        <v>5.6465506754943942</v>
      </c>
      <c r="CW2" s="77">
        <f>IF(CV2&gt;0, 1, 0)</f>
        <v>1</v>
      </c>
      <c r="CX2" s="66">
        <f>IF(N2&lt;=0,R2, IF(N2&lt;=1,S2, IF(N2&lt;=2,T2, IF(N2&lt;=3,U2, V2))))</f>
        <v>147.63999999999999</v>
      </c>
      <c r="CY2" s="41">
        <f>IF(N2&lt;=0,AF2, IF(N2&lt;=1,AG2, IF(N2&lt;=2,AH2, IF(N2&lt;=3,AI2, AJ2))))</f>
        <v>147.05000000000001</v>
      </c>
      <c r="CZ2" s="65">
        <f>IF(N2&gt;=0,Y2, IF(N2&gt;=-1,Z2, IF(N2&gt;=-2,AA2, IF(N2&gt;=-3,AB2,  AC2))))</f>
        <v>150.6</v>
      </c>
      <c r="DA2" s="64">
        <f>IF(N2&gt;=0,AM2, IF(N2&gt;=-1,AN2, IF(N2&gt;=-2,AO2, IF(N2&gt;=-3,AP2, AQ2))))</f>
        <v>150.15</v>
      </c>
      <c r="DB2" s="54">
        <f>IF(C2&gt;0, IF(CV2 &gt;0, CX2, CZ2), IF(CV2&gt;0, CY2, DA2))</f>
        <v>147.63999999999999</v>
      </c>
      <c r="DC2" s="43">
        <f>CV2/DB2</f>
        <v>3.8245398777393622E-2</v>
      </c>
      <c r="DD2" s="44">
        <v>0</v>
      </c>
      <c r="DE2" s="10">
        <f>BQ2*$DD$168</f>
        <v>3.5353513094400846</v>
      </c>
      <c r="DF2" s="30">
        <f>DE2-DD2</f>
        <v>3.5353513094400846</v>
      </c>
      <c r="DG2" s="34">
        <f>DF2*(DF2&lt;&gt;0)</f>
        <v>3.5353513094400846</v>
      </c>
      <c r="DH2" s="21">
        <f>DG2/$DG$165</f>
        <v>8.0893823608125745E-4</v>
      </c>
      <c r="DI2" s="74">
        <f>DH2 * $DF$165</f>
        <v>3.5353513094400846</v>
      </c>
      <c r="DJ2" s="76">
        <f>DB2</f>
        <v>147.63999999999999</v>
      </c>
      <c r="DK2" s="43">
        <f>DI2/DJ2</f>
        <v>2.394575527932867E-2</v>
      </c>
      <c r="DL2" s="16">
        <f>O2</f>
        <v>0</v>
      </c>
      <c r="DM2" s="53">
        <f>CR2+CT2</f>
        <v>596</v>
      </c>
      <c r="DN2">
        <f>E2/$E$165</f>
        <v>5.39560309177161E-3</v>
      </c>
      <c r="DO2">
        <f>DN2/$DN$165</f>
        <v>5.3956030917716117E-3</v>
      </c>
      <c r="DP2" s="1">
        <f>DO2*$DN$167</f>
        <v>575.53819059309433</v>
      </c>
      <c r="DQ2" s="55">
        <v>298</v>
      </c>
      <c r="DR2" s="1">
        <f>DP2-DQ2</f>
        <v>277.53819059309433</v>
      </c>
      <c r="DS2" s="55">
        <v>596</v>
      </c>
      <c r="DT2" s="15">
        <f>BF2 *BD2^N2</f>
        <v>1.0914877262136764</v>
      </c>
      <c r="DU2" s="17">
        <f>DT2/$DT$165</f>
        <v>1.4561849865127883E-3</v>
      </c>
      <c r="DV2" s="17">
        <f>MIN(DU2, 0.2)</f>
        <v>1.4561849865127883E-3</v>
      </c>
      <c r="DW2" s="17">
        <f>DV2/$DV$165</f>
        <v>2.3908008840496332E-3</v>
      </c>
      <c r="DX2" s="1">
        <f>DW2*$DN$168</f>
        <v>252.71243504581432</v>
      </c>
      <c r="DY2" s="1">
        <f>DX2-DS2</f>
        <v>-343.28756495418565</v>
      </c>
      <c r="DZ2" s="79">
        <f>AR2</f>
        <v>148.91</v>
      </c>
      <c r="EA2">
        <f t="shared" ref="EA2:EA3" si="0">DY2/DZ2</f>
        <v>-2.3053358737101983</v>
      </c>
    </row>
    <row r="3" spans="1:131" x14ac:dyDescent="0.2">
      <c r="A3" s="89" t="s">
        <v>141</v>
      </c>
      <c r="B3">
        <v>0</v>
      </c>
      <c r="C3">
        <v>0</v>
      </c>
      <c r="D3">
        <v>0.92449061126648002</v>
      </c>
      <c r="E3">
        <v>7.55093887335197E-2</v>
      </c>
      <c r="F3">
        <v>0.40226460071513698</v>
      </c>
      <c r="G3">
        <v>0.88946928541579595</v>
      </c>
      <c r="H3">
        <v>0.76452152110321703</v>
      </c>
      <c r="I3">
        <v>0.82463228839324199</v>
      </c>
      <c r="J3">
        <v>0.72319950774916597</v>
      </c>
      <c r="K3">
        <v>0.93087128842578803</v>
      </c>
      <c r="L3">
        <v>0.56405459791846901</v>
      </c>
      <c r="M3">
        <f t="shared" ref="M3:M66" si="1">HARMEAN(D3,F3, I3)</f>
        <v>0.62758035087573294</v>
      </c>
      <c r="N3">
        <f t="shared" ref="N3:N66" si="2">MAX(MIN(0.6*TAN(3*(1-M3) - 1.5), 5), -5)</f>
        <v>-0.24155672826265473</v>
      </c>
      <c r="O3" s="68">
        <v>0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 s="72">
        <f t="shared" ref="AS3:AS66" si="3">0.5 * (D3-MAX($D$3:$D$164))/(MIN($D$3:$D$164)-MAX($D$3:$D$164)) + 0.75</f>
        <v>0.7644897102057957</v>
      </c>
      <c r="AT3" s="17">
        <f t="shared" ref="AT3:AT66" si="4">AZ3^N3</f>
        <v>0.85365296707987903</v>
      </c>
      <c r="AU3" s="17">
        <f t="shared" ref="AU3:AU66" si="5">(AT3+AV3)/2</f>
        <v>0.80724477750594459</v>
      </c>
      <c r="AV3" s="17">
        <f t="shared" ref="AV3:AV66" si="6">BD3^N3</f>
        <v>0.76083658793201003</v>
      </c>
      <c r="AW3" s="17">
        <f t="shared" ref="AW3:AW66" si="7">PERCENTILE($K$2:$K$164, 0.02)</f>
        <v>5.6421181663794812E-3</v>
      </c>
      <c r="AX3" s="17">
        <f t="shared" ref="AX3:AX66" si="8">PERCENTILE($K$2:$K$164, 0.98)</f>
        <v>1.089830078706596</v>
      </c>
      <c r="AY3" s="17">
        <f t="shared" ref="AY3:AY66" si="9">MIN(MAX(K3,AW3), AX3)</f>
        <v>0.93087128842578803</v>
      </c>
      <c r="AZ3" s="17">
        <f t="shared" ref="AZ3:AZ66" si="10">AY3-$AY$165+1</f>
        <v>1.9252291702594087</v>
      </c>
      <c r="BA3" s="17">
        <f t="shared" ref="BA3:BA66" si="11">PERCENTILE($L$2:$L$164, 0.02)</f>
        <v>-1.5364444714032623</v>
      </c>
      <c r="BB3" s="17">
        <f t="shared" ref="BB3:BB66" si="12">PERCENTILE($L$2:$L$164, 0.98)</f>
        <v>1.6691010403710049</v>
      </c>
      <c r="BC3" s="17">
        <f t="shared" ref="BC3:BC66" si="13">MIN(MAX(L3,BA3), BB3)</f>
        <v>0.56405459791846901</v>
      </c>
      <c r="BD3" s="17">
        <f t="shared" ref="BD3:BD66" si="14">BC3-$BC$165 + 1</f>
        <v>3.1004990693217316</v>
      </c>
      <c r="BE3" s="16">
        <v>0</v>
      </c>
      <c r="BF3" s="54">
        <v>0</v>
      </c>
      <c r="BG3" s="54">
        <v>0</v>
      </c>
      <c r="BH3" s="16">
        <v>1</v>
      </c>
      <c r="BI3" s="12">
        <f t="shared" ref="BI3:BI66" si="15">(AZ3^4)*AV3*BE3</f>
        <v>0</v>
      </c>
      <c r="BJ3" s="12">
        <f t="shared" ref="BJ3:BJ66" si="16">(BD3^4) *AT3*BF3</f>
        <v>0</v>
      </c>
      <c r="BK3" s="12">
        <f t="shared" ref="BK3:BK66" si="17">(BD3^4)*AU3*BG3*BH3</f>
        <v>0</v>
      </c>
      <c r="BL3" s="12">
        <f t="shared" ref="BL3:BL66" si="18">MIN(BI3, 0.05*BI$165)</f>
        <v>0</v>
      </c>
      <c r="BM3" s="12">
        <f t="shared" ref="BM3:BM66" si="19">MIN(BJ3, 0.05*BJ$165)</f>
        <v>0</v>
      </c>
      <c r="BN3" s="12">
        <f t="shared" ref="BN3:BN66" si="20">MIN(BK3, 0.05*BK$165)</f>
        <v>0</v>
      </c>
      <c r="BO3" s="9">
        <f t="shared" ref="BO3:BO66" si="21">BL3/$BL$165</f>
        <v>0</v>
      </c>
      <c r="BP3" s="9">
        <f t="shared" ref="BP3:BP66" si="22">BM3/$BM$165</f>
        <v>0</v>
      </c>
      <c r="BQ3" s="45">
        <f t="shared" ref="BQ3:BQ66" si="23">BN3/$BN$165</f>
        <v>0</v>
      </c>
      <c r="BR3" s="78">
        <f t="shared" ref="BR3:BR66" si="24">N3</f>
        <v>-0.24155672826265473</v>
      </c>
      <c r="BS3" s="55">
        <v>0</v>
      </c>
      <c r="BT3" s="10">
        <f t="shared" ref="BT3:BT66" si="25">$D$171*BO3</f>
        <v>0</v>
      </c>
      <c r="BU3" s="14">
        <f t="shared" ref="BU3:BU66" si="26">BT3-BS3</f>
        <v>0</v>
      </c>
      <c r="BV3" s="1">
        <f t="shared" ref="BV3:BV66" si="27">IF(BU3&gt;0, 1, 0)</f>
        <v>0</v>
      </c>
      <c r="BW3" s="66">
        <f t="shared" ref="BW3:BW66" si="28">IF(N3&lt;=0,P3, IF(N3&lt;=1,Q3, IF(N3&lt;=2,R3, IF(N3&lt;=3,S3, IF(N3&lt;=4,T3, IF(N3&lt;=5, U3, V3))))))</f>
        <v>-1</v>
      </c>
      <c r="BX3" s="41">
        <f t="shared" ref="BX3:BX66" si="29">IF(N3&lt;=0,AD3, IF(N3&lt;=1,AE3, IF(N3&lt;=2,AF3, IF(N3&lt;=3,AG3, IF(N3&lt;=4,AH3, IF(N3&lt;=5, AI3, AJ3))))))</f>
        <v>-1</v>
      </c>
      <c r="BY3" s="65">
        <f t="shared" ref="BY3:BY66" si="30">IF(N3&gt;=0,W3, IF(N3&gt;=-1,X3, IF(N3&gt;=-2,Y3, IF(N3&gt;=-3,Z3, IF(N3&gt;=-4,AA3, IF(N3&gt;=-5, AB3, AC3))))))</f>
        <v>-1</v>
      </c>
      <c r="BZ3" s="64">
        <f t="shared" ref="BZ3:BZ66" si="31">IF(N3&gt;=0,AK3, IF(N3&gt;=-1,AL3, IF(N3&gt;=-2,AM3, IF(N3&gt;=-3,AN3, IF(N3&gt;=-4,AO3, IF(N3&gt;=-5, AP3, AQ3))))))</f>
        <v>-1</v>
      </c>
      <c r="CA3" s="54">
        <f t="shared" ref="CA3:CA66" si="32">IF(C3&gt;0, IF(BU3 &gt;0, BW3, BY3), IF(BU3&gt;0, BX3, BZ3))</f>
        <v>-1</v>
      </c>
      <c r="CB3" s="1">
        <f t="shared" ref="CB3:CB66" si="33">BU3/CA3</f>
        <v>0</v>
      </c>
      <c r="CC3" s="42" t="e">
        <f t="shared" ref="CC3:CC66" si="34">BS3/BT3</f>
        <v>#DIV/0!</v>
      </c>
      <c r="CD3" s="55">
        <v>0</v>
      </c>
      <c r="CE3" s="55">
        <v>0</v>
      </c>
      <c r="CF3" s="55">
        <v>0</v>
      </c>
      <c r="CG3" s="6">
        <f t="shared" ref="CG3:CG66" si="35">SUM(CD3:CF3)</f>
        <v>0</v>
      </c>
      <c r="CH3" s="10">
        <f t="shared" ref="CH3:CH66" si="36">BP3*$D$170</f>
        <v>0</v>
      </c>
      <c r="CI3" s="1">
        <f t="shared" ref="CI3:CI66" si="37">CH3-CG3</f>
        <v>0</v>
      </c>
      <c r="CJ3" s="77">
        <f t="shared" ref="CJ3:CJ66" si="38">IF(CI3&gt;1, 1, 0)</f>
        <v>0</v>
      </c>
      <c r="CK3" s="66">
        <f t="shared" ref="CK3:CK66" si="39">IF(N3&lt;=0,Q3, IF(N3&lt;=1,R3, IF(N3&lt;=2,S3, IF(N3&lt;=3,T3, IF(N3&lt;=4,U3,V3)))))</f>
        <v>-1</v>
      </c>
      <c r="CL3" s="41">
        <f t="shared" ref="CL3:CL66" si="40">IF(N3&lt;=0,AE3, IF(N3&lt;=1,AF3, IF(N3&lt;=2,AG3, IF(N3&lt;=3,AH3, IF(N3&lt;=4,AI3,AJ3)))))</f>
        <v>-1</v>
      </c>
      <c r="CM3" s="65">
        <f t="shared" ref="CM3:CM66" si="41">IF(N3&gt;=0,X3, IF(N3&gt;=-1,Y3, IF(N3&gt;=-2,Z3, IF(N3&gt;=-3,AA3, IF(N3&gt;=-4,AB3, AC3)))))</f>
        <v>-1</v>
      </c>
      <c r="CN3" s="64">
        <f t="shared" ref="CN3:CN66" si="42">IF(N3&gt;=0,AL3, IF(N3&gt;=-1,AM3, IF(N3&gt;=-2,AN3, IF(N3&gt;=-3,AO3, IF(N3&gt;=-4,AP3, AQ3)))))</f>
        <v>-1</v>
      </c>
      <c r="CO3" s="54">
        <f t="shared" ref="CO3:CO66" si="43">IF(C3&gt;0, IF(CI3 &gt;0, CK3, CM3), IF(CI3&gt;0, CL3, CN3))</f>
        <v>-1</v>
      </c>
      <c r="CP3" s="1">
        <f t="shared" ref="CP3:CP66" si="44">CI3/CO3</f>
        <v>0</v>
      </c>
      <c r="CQ3" s="42" t="e">
        <f t="shared" ref="CQ3:CQ66" si="45">CG3/CH3</f>
        <v>#DIV/0!</v>
      </c>
      <c r="CR3" s="11">
        <f t="shared" ref="CR3:CR66" si="46">BS3+CG3+CT3</f>
        <v>0</v>
      </c>
      <c r="CS3" s="47">
        <f t="shared" ref="CS3:CS66" si="47">BT3+CH3+CU3</f>
        <v>0</v>
      </c>
      <c r="CT3" s="55">
        <v>0</v>
      </c>
      <c r="CU3" s="10">
        <f t="shared" ref="CU3:CU66" si="48">BQ3*$D$173</f>
        <v>0</v>
      </c>
      <c r="CV3" s="30">
        <f t="shared" ref="CV3:CV66" si="49">CU3-CT3</f>
        <v>0</v>
      </c>
      <c r="CW3" s="77">
        <f t="shared" ref="CW3:CW66" si="50">IF(CV3&gt;0, 1, 0)</f>
        <v>0</v>
      </c>
      <c r="CX3" s="66">
        <f t="shared" ref="CX3:CX66" si="51">IF(N3&lt;=0,R3, IF(N3&lt;=1,S3, IF(N3&lt;=2,T3, IF(N3&lt;=3,U3, V3))))</f>
        <v>-1</v>
      </c>
      <c r="CY3" s="41">
        <f t="shared" ref="CY3:CY66" si="52">IF(N3&lt;=0,AF3, IF(N3&lt;=1,AG3, IF(N3&lt;=2,AH3, IF(N3&lt;=3,AI3, AJ3))))</f>
        <v>-1</v>
      </c>
      <c r="CZ3" s="65">
        <f t="shared" ref="CZ3:CZ66" si="53">IF(N3&gt;=0,Y3, IF(N3&gt;=-1,Z3, IF(N3&gt;=-2,AA3, IF(N3&gt;=-3,AB3,  AC3))))</f>
        <v>-1</v>
      </c>
      <c r="DA3" s="64">
        <f t="shared" ref="DA3:DA66" si="54">IF(N3&gt;=0,AM3, IF(N3&gt;=-1,AN3, IF(N3&gt;=-2,AO3, IF(N3&gt;=-3,AP3, AQ3))))</f>
        <v>-1</v>
      </c>
      <c r="DB3" s="54">
        <f t="shared" ref="DB3:DB66" si="55">IF(C3&gt;0, IF(CV3 &gt;0, CX3, CZ3), IF(CV3&gt;0, CY3, DA3))</f>
        <v>-1</v>
      </c>
      <c r="DC3" s="43">
        <f t="shared" ref="DC3:DC66" si="56">CV3/DB3</f>
        <v>0</v>
      </c>
      <c r="DD3" s="44">
        <v>0</v>
      </c>
      <c r="DE3" s="10">
        <f t="shared" ref="DE3:DE66" si="57">BQ3*$DD$168</f>
        <v>0</v>
      </c>
      <c r="DF3" s="30">
        <f t="shared" ref="DF3:DF66" si="58">DE3-DD3</f>
        <v>0</v>
      </c>
      <c r="DG3" s="34">
        <f t="shared" ref="DG3:DG66" si="59">DF3*(DF3&lt;&gt;0)</f>
        <v>0</v>
      </c>
      <c r="DH3" s="21">
        <f t="shared" ref="DH3:DH66" si="60">DG3/$DG$165</f>
        <v>0</v>
      </c>
      <c r="DI3" s="74">
        <f t="shared" ref="DI3:DI66" si="61">DH3 * $DF$165</f>
        <v>0</v>
      </c>
      <c r="DJ3" s="76">
        <f t="shared" ref="DJ3:DJ66" si="62">DB3</f>
        <v>-1</v>
      </c>
      <c r="DK3" s="43">
        <f t="shared" ref="DK3:DK66" si="63">DI3/DJ3</f>
        <v>0</v>
      </c>
      <c r="DL3" s="16">
        <f t="shared" ref="DL3:DL66" si="64">O3</f>
        <v>0</v>
      </c>
      <c r="DM3" s="53">
        <f t="shared" ref="DM3:DM66" si="65">CR3+CT3</f>
        <v>0</v>
      </c>
      <c r="DN3">
        <f t="shared" ref="DN3:DN66" si="66">E3/$E$165</f>
        <v>7.2736732121600109E-4</v>
      </c>
      <c r="DO3">
        <f t="shared" ref="DO3:DO66" si="67">DN3/$DN$165</f>
        <v>7.2736732121600131E-4</v>
      </c>
      <c r="DP3" s="1">
        <f t="shared" ref="DP3:DP66" si="68">DO3*$DN$167</f>
        <v>77.586817419468431</v>
      </c>
      <c r="DQ3" s="55">
        <v>0</v>
      </c>
      <c r="DR3" s="1">
        <f t="shared" ref="DR3:DR66" si="69">DP3-DQ3</f>
        <v>77.586817419468431</v>
      </c>
      <c r="DS3" s="55">
        <v>0</v>
      </c>
      <c r="DT3" s="15">
        <f t="shared" ref="DT3:DT66" si="70">BF3 *BD3^N3</f>
        <v>0</v>
      </c>
      <c r="DU3" s="17">
        <f t="shared" ref="DU3:DU66" si="71">DT3/$DT$165</f>
        <v>0</v>
      </c>
      <c r="DV3" s="17">
        <f t="shared" ref="DV3:DV66" si="72">MIN(DU3, 0.2)</f>
        <v>0</v>
      </c>
      <c r="DW3" s="17">
        <f t="shared" ref="DW3:DW66" si="73">DV3/$DV$165</f>
        <v>0</v>
      </c>
      <c r="DX3" s="1">
        <f t="shared" ref="DX3:DX66" si="74">DW3*$DN$168</f>
        <v>0</v>
      </c>
      <c r="DY3" s="1">
        <f t="shared" ref="DY3:DY66" si="75">DX3-DS3</f>
        <v>0</v>
      </c>
      <c r="DZ3" s="79">
        <f t="shared" ref="DZ3:DZ66" si="76">AR3</f>
        <v>-1</v>
      </c>
      <c r="EA3">
        <f t="shared" si="0"/>
        <v>0</v>
      </c>
    </row>
    <row r="4" spans="1:131" x14ac:dyDescent="0.2">
      <c r="A4" s="20" t="s">
        <v>142</v>
      </c>
      <c r="B4">
        <v>1</v>
      </c>
      <c r="C4">
        <v>1</v>
      </c>
      <c r="D4">
        <v>0.83673469387755095</v>
      </c>
      <c r="E4">
        <v>0.163265306122448</v>
      </c>
      <c r="F4">
        <v>0.60940325497287495</v>
      </c>
      <c r="G4">
        <v>0.88111888111888104</v>
      </c>
      <c r="H4">
        <v>0.98135198135198098</v>
      </c>
      <c r="I4">
        <v>0.929885885360486</v>
      </c>
      <c r="J4">
        <v>0.85200279645757204</v>
      </c>
      <c r="K4">
        <v>0.18657416440287</v>
      </c>
      <c r="L4">
        <v>-0.396887755836276</v>
      </c>
      <c r="M4">
        <f t="shared" si="1"/>
        <v>0.76697462895250579</v>
      </c>
      <c r="N4">
        <f t="shared" si="2"/>
        <v>-0.61892623233663258</v>
      </c>
      <c r="O4" s="68">
        <v>-1</v>
      </c>
      <c r="P4">
        <v>123.81</v>
      </c>
      <c r="Q4">
        <v>124.34</v>
      </c>
      <c r="R4">
        <v>125.19</v>
      </c>
      <c r="S4">
        <v>125.77</v>
      </c>
      <c r="T4">
        <v>126.23</v>
      </c>
      <c r="U4">
        <v>127.45</v>
      </c>
      <c r="V4">
        <v>128.97</v>
      </c>
      <c r="W4">
        <v>131.91</v>
      </c>
      <c r="X4">
        <v>130.30000000000001</v>
      </c>
      <c r="Y4">
        <v>129.65</v>
      </c>
      <c r="Z4">
        <v>128.27000000000001</v>
      </c>
      <c r="AA4">
        <v>127.77</v>
      </c>
      <c r="AB4">
        <v>127.26</v>
      </c>
      <c r="AC4">
        <v>126.28</v>
      </c>
      <c r="AD4">
        <v>124.16</v>
      </c>
      <c r="AE4">
        <v>124.33</v>
      </c>
      <c r="AF4">
        <v>124.8</v>
      </c>
      <c r="AG4">
        <v>125.27</v>
      </c>
      <c r="AH4">
        <v>125.79</v>
      </c>
      <c r="AI4">
        <v>127.12</v>
      </c>
      <c r="AJ4">
        <v>127.65</v>
      </c>
      <c r="AK4">
        <v>130.35</v>
      </c>
      <c r="AL4">
        <v>129.71</v>
      </c>
      <c r="AM4">
        <v>128.9</v>
      </c>
      <c r="AN4">
        <v>128.41</v>
      </c>
      <c r="AO4">
        <v>128.16</v>
      </c>
      <c r="AP4">
        <v>127.12</v>
      </c>
      <c r="AQ4">
        <v>125.58</v>
      </c>
      <c r="AR4">
        <v>127.21</v>
      </c>
      <c r="AS4" s="72">
        <f t="shared" si="3"/>
        <v>0.81061593053853187</v>
      </c>
      <c r="AT4" s="17">
        <f t="shared" si="4"/>
        <v>0.90219020947051964</v>
      </c>
      <c r="AU4" s="17">
        <f t="shared" si="5"/>
        <v>0.76336055623760313</v>
      </c>
      <c r="AV4" s="17">
        <f t="shared" si="6"/>
        <v>0.62453090300468672</v>
      </c>
      <c r="AW4" s="17">
        <f t="shared" si="7"/>
        <v>5.6421181663794812E-3</v>
      </c>
      <c r="AX4" s="17">
        <f t="shared" si="8"/>
        <v>1.089830078706596</v>
      </c>
      <c r="AY4" s="17">
        <f t="shared" si="9"/>
        <v>0.18657416440287</v>
      </c>
      <c r="AZ4" s="17">
        <f t="shared" si="10"/>
        <v>1.1809320462364905</v>
      </c>
      <c r="BA4" s="17">
        <f t="shared" si="11"/>
        <v>-1.5364444714032623</v>
      </c>
      <c r="BB4" s="17">
        <f t="shared" si="12"/>
        <v>1.6691010403710049</v>
      </c>
      <c r="BC4" s="17">
        <f t="shared" si="13"/>
        <v>-0.396887755836276</v>
      </c>
      <c r="BD4" s="17">
        <f t="shared" si="14"/>
        <v>2.1395567155669863</v>
      </c>
      <c r="BE4" s="1">
        <v>1</v>
      </c>
      <c r="BF4" s="15">
        <v>1</v>
      </c>
      <c r="BG4" s="15">
        <v>1</v>
      </c>
      <c r="BH4" s="16">
        <v>1</v>
      </c>
      <c r="BI4" s="12">
        <f t="shared" si="15"/>
        <v>1.2146567411448723</v>
      </c>
      <c r="BJ4" s="12">
        <f t="shared" si="16"/>
        <v>18.905724416135904</v>
      </c>
      <c r="BK4" s="12">
        <f t="shared" si="17"/>
        <v>15.996498471033254</v>
      </c>
      <c r="BL4" s="12">
        <f t="shared" si="18"/>
        <v>1.2146567411448723</v>
      </c>
      <c r="BM4" s="12">
        <f t="shared" si="19"/>
        <v>18.905724416135904</v>
      </c>
      <c r="BN4" s="12">
        <f t="shared" si="20"/>
        <v>15.996498471033254</v>
      </c>
      <c r="BO4" s="9">
        <f t="shared" si="21"/>
        <v>1.2676572199762834E-3</v>
      </c>
      <c r="BP4" s="9">
        <f t="shared" si="22"/>
        <v>2.4965872364340019E-3</v>
      </c>
      <c r="BQ4" s="45">
        <f t="shared" si="23"/>
        <v>7.4466039406699774E-4</v>
      </c>
      <c r="BR4" s="78">
        <f t="shared" si="24"/>
        <v>-0.61892623233663258</v>
      </c>
      <c r="BS4" s="55">
        <v>0</v>
      </c>
      <c r="BT4" s="10">
        <f t="shared" si="25"/>
        <v>124.3212225209149</v>
      </c>
      <c r="BU4" s="14">
        <f t="shared" si="26"/>
        <v>124.3212225209149</v>
      </c>
      <c r="BV4" s="1">
        <f t="shared" si="27"/>
        <v>1</v>
      </c>
      <c r="BW4" s="66">
        <f t="shared" si="28"/>
        <v>123.81</v>
      </c>
      <c r="BX4" s="41">
        <f t="shared" si="29"/>
        <v>124.16</v>
      </c>
      <c r="BY4" s="65">
        <f t="shared" si="30"/>
        <v>130.30000000000001</v>
      </c>
      <c r="BZ4" s="64">
        <f t="shared" si="31"/>
        <v>129.71</v>
      </c>
      <c r="CA4" s="54">
        <f t="shared" si="32"/>
        <v>123.81</v>
      </c>
      <c r="CB4" s="1">
        <f t="shared" si="33"/>
        <v>1.0041290890955084</v>
      </c>
      <c r="CC4" s="42">
        <f t="shared" si="34"/>
        <v>0</v>
      </c>
      <c r="CD4" s="55">
        <v>0</v>
      </c>
      <c r="CE4" s="55">
        <v>127</v>
      </c>
      <c r="CF4" s="55">
        <v>0</v>
      </c>
      <c r="CG4" s="6">
        <f t="shared" si="35"/>
        <v>127</v>
      </c>
      <c r="CH4" s="10">
        <f t="shared" si="36"/>
        <v>339.90935360559479</v>
      </c>
      <c r="CI4" s="1">
        <f t="shared" si="37"/>
        <v>212.90935360559479</v>
      </c>
      <c r="CJ4" s="77">
        <f t="shared" si="38"/>
        <v>1</v>
      </c>
      <c r="CK4" s="66">
        <f t="shared" si="39"/>
        <v>124.34</v>
      </c>
      <c r="CL4" s="41">
        <f t="shared" si="40"/>
        <v>124.33</v>
      </c>
      <c r="CM4" s="65">
        <f t="shared" si="41"/>
        <v>129.65</v>
      </c>
      <c r="CN4" s="64">
        <f t="shared" si="42"/>
        <v>128.9</v>
      </c>
      <c r="CO4" s="54">
        <f t="shared" si="43"/>
        <v>124.34</v>
      </c>
      <c r="CP4" s="1">
        <f t="shared" si="44"/>
        <v>1.7123158565674343</v>
      </c>
      <c r="CQ4" s="42">
        <f t="shared" si="45"/>
        <v>0.37362902389370911</v>
      </c>
      <c r="CR4" s="11">
        <f t="shared" si="46"/>
        <v>127</v>
      </c>
      <c r="CS4" s="47">
        <f t="shared" si="47"/>
        <v>469.42845460917613</v>
      </c>
      <c r="CT4" s="55">
        <v>0</v>
      </c>
      <c r="CU4" s="10">
        <f t="shared" si="48"/>
        <v>5.1978784826664581</v>
      </c>
      <c r="CV4" s="30">
        <f t="shared" si="49"/>
        <v>5.1978784826664581</v>
      </c>
      <c r="CW4" s="77">
        <f t="shared" si="50"/>
        <v>1</v>
      </c>
      <c r="CX4" s="66">
        <f t="shared" si="51"/>
        <v>125.19</v>
      </c>
      <c r="CY4" s="41">
        <f t="shared" si="52"/>
        <v>124.8</v>
      </c>
      <c r="CZ4" s="65">
        <f t="shared" si="53"/>
        <v>128.27000000000001</v>
      </c>
      <c r="DA4" s="64">
        <f t="shared" si="54"/>
        <v>128.41</v>
      </c>
      <c r="DB4" s="54">
        <f t="shared" si="55"/>
        <v>125.19</v>
      </c>
      <c r="DC4" s="43">
        <f t="shared" si="56"/>
        <v>4.1519917586600036E-2</v>
      </c>
      <c r="DD4" s="44">
        <v>0</v>
      </c>
      <c r="DE4" s="10">
        <f t="shared" si="57"/>
        <v>3.2544339998146445</v>
      </c>
      <c r="DF4" s="30">
        <f t="shared" si="58"/>
        <v>3.2544339998146445</v>
      </c>
      <c r="DG4" s="34">
        <f t="shared" si="59"/>
        <v>3.2544339998146445</v>
      </c>
      <c r="DH4" s="21">
        <f t="shared" si="60"/>
        <v>7.4466039406699774E-4</v>
      </c>
      <c r="DI4" s="74">
        <f t="shared" si="61"/>
        <v>3.2544339998146445</v>
      </c>
      <c r="DJ4" s="76">
        <f t="shared" si="62"/>
        <v>125.19</v>
      </c>
      <c r="DK4" s="43">
        <f t="shared" si="63"/>
        <v>2.5995958142141104E-2</v>
      </c>
      <c r="DL4" s="16">
        <f t="shared" si="64"/>
        <v>-1</v>
      </c>
      <c r="DM4" s="53">
        <f t="shared" si="65"/>
        <v>127</v>
      </c>
      <c r="DN4">
        <f t="shared" si="66"/>
        <v>1.5727030817437786E-3</v>
      </c>
      <c r="DO4">
        <f t="shared" si="67"/>
        <v>1.572703081743779E-3</v>
      </c>
      <c r="DP4" s="1">
        <f t="shared" si="68"/>
        <v>167.75709232344542</v>
      </c>
      <c r="DQ4" s="55">
        <v>0</v>
      </c>
      <c r="DR4" s="1">
        <f t="shared" si="69"/>
        <v>167.75709232344542</v>
      </c>
      <c r="DS4" s="55">
        <v>0</v>
      </c>
      <c r="DT4" s="15">
        <f t="shared" si="70"/>
        <v>0.62453090300468672</v>
      </c>
      <c r="DU4" s="17">
        <f t="shared" si="71"/>
        <v>8.3320453609082824E-4</v>
      </c>
      <c r="DV4" s="17">
        <f t="shared" si="72"/>
        <v>8.3320453609082824E-4</v>
      </c>
      <c r="DW4" s="17">
        <f t="shared" si="73"/>
        <v>1.3679760194826201E-3</v>
      </c>
      <c r="DX4" s="1">
        <f t="shared" si="74"/>
        <v>144.59780121135191</v>
      </c>
      <c r="DY4" s="1">
        <f t="shared" si="75"/>
        <v>144.59780121135191</v>
      </c>
      <c r="DZ4" s="79">
        <f t="shared" si="76"/>
        <v>127.21</v>
      </c>
    </row>
    <row r="5" spans="1:131" x14ac:dyDescent="0.2">
      <c r="A5" s="20" t="s">
        <v>204</v>
      </c>
      <c r="B5">
        <v>0</v>
      </c>
      <c r="C5">
        <v>0</v>
      </c>
      <c r="D5">
        <v>0.11745904914103</v>
      </c>
      <c r="E5">
        <v>0.882540950858969</v>
      </c>
      <c r="F5">
        <v>0.642431466030989</v>
      </c>
      <c r="G5">
        <v>0.13163393230254899</v>
      </c>
      <c r="H5">
        <v>0.233597994149603</v>
      </c>
      <c r="I5">
        <v>0.17535513265342401</v>
      </c>
      <c r="J5">
        <v>0.37490043315660398</v>
      </c>
      <c r="K5">
        <v>0.73479079862760499</v>
      </c>
      <c r="L5">
        <v>-0.38691007835170099</v>
      </c>
      <c r="M5">
        <f t="shared" si="1"/>
        <v>0.19019958902435566</v>
      </c>
      <c r="N5">
        <f t="shared" si="2"/>
        <v>0.80351991406824474</v>
      </c>
      <c r="O5" s="68">
        <v>0</v>
      </c>
      <c r="P5">
        <v>264.31</v>
      </c>
      <c r="Q5">
        <v>265.29000000000002</v>
      </c>
      <c r="R5">
        <v>266.20999999999998</v>
      </c>
      <c r="S5">
        <v>267.17</v>
      </c>
      <c r="T5">
        <v>268.62</v>
      </c>
      <c r="U5">
        <v>269.42</v>
      </c>
      <c r="V5">
        <v>270.39999999999998</v>
      </c>
      <c r="W5">
        <v>273.83</v>
      </c>
      <c r="X5">
        <v>273.05</v>
      </c>
      <c r="Y5">
        <v>271.92</v>
      </c>
      <c r="Z5">
        <v>270.67</v>
      </c>
      <c r="AA5">
        <v>269.04000000000002</v>
      </c>
      <c r="AB5">
        <v>268.45</v>
      </c>
      <c r="AC5">
        <v>267.32</v>
      </c>
      <c r="AD5">
        <v>263.77999999999997</v>
      </c>
      <c r="AE5">
        <v>265.94</v>
      </c>
      <c r="AF5">
        <v>266.58999999999997</v>
      </c>
      <c r="AG5">
        <v>267.57</v>
      </c>
      <c r="AH5">
        <v>268.14999999999998</v>
      </c>
      <c r="AI5">
        <v>269.83</v>
      </c>
      <c r="AJ5">
        <v>272.08999999999997</v>
      </c>
      <c r="AK5">
        <v>276.33999999999997</v>
      </c>
      <c r="AL5">
        <v>273.73</v>
      </c>
      <c r="AM5">
        <v>271.62</v>
      </c>
      <c r="AN5">
        <v>269.81</v>
      </c>
      <c r="AO5">
        <v>269.27999999999997</v>
      </c>
      <c r="AP5">
        <v>268.16000000000003</v>
      </c>
      <c r="AQ5">
        <v>266.07</v>
      </c>
      <c r="AR5">
        <v>269.63</v>
      </c>
      <c r="AS5" s="72">
        <f t="shared" si="3"/>
        <v>1.1886812263754729</v>
      </c>
      <c r="AT5" s="17">
        <f t="shared" si="4"/>
        <v>1.5527552970447069</v>
      </c>
      <c r="AU5" s="17">
        <f t="shared" si="5"/>
        <v>1.7011084992087615</v>
      </c>
      <c r="AV5" s="17">
        <f t="shared" si="6"/>
        <v>1.8494617013728163</v>
      </c>
      <c r="AW5" s="17">
        <f t="shared" si="7"/>
        <v>5.6421181663794812E-3</v>
      </c>
      <c r="AX5" s="17">
        <f t="shared" si="8"/>
        <v>1.089830078706596</v>
      </c>
      <c r="AY5" s="17">
        <f t="shared" si="9"/>
        <v>0.73479079862760499</v>
      </c>
      <c r="AZ5" s="17">
        <f t="shared" si="10"/>
        <v>1.7291486804612255</v>
      </c>
      <c r="BA5" s="17">
        <f t="shared" si="11"/>
        <v>-1.5364444714032623</v>
      </c>
      <c r="BB5" s="17">
        <f t="shared" si="12"/>
        <v>1.6691010403710049</v>
      </c>
      <c r="BC5" s="17">
        <f t="shared" si="13"/>
        <v>-0.38691007835170099</v>
      </c>
      <c r="BD5" s="17">
        <f t="shared" si="14"/>
        <v>2.1495343930515611</v>
      </c>
      <c r="BE5" s="1">
        <v>0</v>
      </c>
      <c r="BF5" s="49">
        <v>1</v>
      </c>
      <c r="BG5" s="15">
        <v>1</v>
      </c>
      <c r="BH5" s="16">
        <v>3</v>
      </c>
      <c r="BI5" s="12">
        <f t="shared" si="15"/>
        <v>0</v>
      </c>
      <c r="BJ5" s="12">
        <f t="shared" si="16"/>
        <v>33.14977711595936</v>
      </c>
      <c r="BK5" s="12">
        <f t="shared" si="17"/>
        <v>108.95091011345161</v>
      </c>
      <c r="BL5" s="12">
        <f t="shared" si="18"/>
        <v>0</v>
      </c>
      <c r="BM5" s="12">
        <f t="shared" si="19"/>
        <v>33.14977711595936</v>
      </c>
      <c r="BN5" s="12">
        <f t="shared" si="20"/>
        <v>108.95091011345161</v>
      </c>
      <c r="BO5" s="9">
        <f t="shared" si="21"/>
        <v>0</v>
      </c>
      <c r="BP5" s="9">
        <f t="shared" si="22"/>
        <v>4.3775794366123257E-3</v>
      </c>
      <c r="BQ5" s="45">
        <f t="shared" si="23"/>
        <v>5.0718241748939725E-3</v>
      </c>
      <c r="BR5" s="78">
        <f t="shared" si="24"/>
        <v>0.80351991406824474</v>
      </c>
      <c r="BS5" s="55">
        <v>2157</v>
      </c>
      <c r="BT5" s="10">
        <f t="shared" si="25"/>
        <v>0</v>
      </c>
      <c r="BU5" s="14">
        <f t="shared" si="26"/>
        <v>-2157</v>
      </c>
      <c r="BV5" s="1">
        <f t="shared" si="27"/>
        <v>0</v>
      </c>
      <c r="BW5" s="66">
        <f t="shared" si="28"/>
        <v>265.29000000000002</v>
      </c>
      <c r="BX5" s="41">
        <f t="shared" si="29"/>
        <v>265.94</v>
      </c>
      <c r="BY5" s="65">
        <f t="shared" si="30"/>
        <v>273.83</v>
      </c>
      <c r="BZ5" s="64">
        <f t="shared" si="31"/>
        <v>276.33999999999997</v>
      </c>
      <c r="CA5" s="54">
        <f t="shared" si="32"/>
        <v>276.33999999999997</v>
      </c>
      <c r="CB5" s="1">
        <f t="shared" si="33"/>
        <v>-7.8056017948903529</v>
      </c>
      <c r="CC5" s="42" t="e">
        <f t="shared" si="34"/>
        <v>#DIV/0!</v>
      </c>
      <c r="CD5" s="55">
        <v>0</v>
      </c>
      <c r="CE5" s="55">
        <v>1618</v>
      </c>
      <c r="CF5" s="55">
        <v>0</v>
      </c>
      <c r="CG5" s="6">
        <f t="shared" si="35"/>
        <v>1618</v>
      </c>
      <c r="CH5" s="10">
        <f t="shared" si="36"/>
        <v>596.00568926299354</v>
      </c>
      <c r="CI5" s="1">
        <f t="shared" si="37"/>
        <v>-1021.9943107370065</v>
      </c>
      <c r="CJ5" s="77">
        <f t="shared" si="38"/>
        <v>0</v>
      </c>
      <c r="CK5" s="66">
        <f t="shared" si="39"/>
        <v>266.20999999999998</v>
      </c>
      <c r="CL5" s="41">
        <f t="shared" si="40"/>
        <v>266.58999999999997</v>
      </c>
      <c r="CM5" s="65">
        <f t="shared" si="41"/>
        <v>273.05</v>
      </c>
      <c r="CN5" s="64">
        <f t="shared" si="42"/>
        <v>273.73</v>
      </c>
      <c r="CO5" s="54">
        <f t="shared" si="43"/>
        <v>273.73</v>
      </c>
      <c r="CP5" s="1">
        <f t="shared" si="44"/>
        <v>-3.7335853239944705</v>
      </c>
      <c r="CQ5" s="42">
        <f t="shared" si="45"/>
        <v>2.714739186467801</v>
      </c>
      <c r="CR5" s="11">
        <f t="shared" si="46"/>
        <v>3775</v>
      </c>
      <c r="CS5" s="47">
        <f t="shared" si="47"/>
        <v>631.40803636858845</v>
      </c>
      <c r="CT5" s="55">
        <v>0</v>
      </c>
      <c r="CU5" s="10">
        <f t="shared" si="48"/>
        <v>35.402347105594913</v>
      </c>
      <c r="CV5" s="30">
        <f t="shared" si="49"/>
        <v>35.402347105594913</v>
      </c>
      <c r="CW5" s="77">
        <f t="shared" si="50"/>
        <v>1</v>
      </c>
      <c r="CX5" s="66">
        <f t="shared" si="51"/>
        <v>267.17</v>
      </c>
      <c r="CY5" s="41">
        <f t="shared" si="52"/>
        <v>267.57</v>
      </c>
      <c r="CZ5" s="65">
        <f t="shared" si="53"/>
        <v>271.92</v>
      </c>
      <c r="DA5" s="64">
        <f t="shared" si="54"/>
        <v>271.62</v>
      </c>
      <c r="DB5" s="54">
        <f t="shared" si="55"/>
        <v>267.57</v>
      </c>
      <c r="DC5" s="43">
        <f t="shared" si="56"/>
        <v>0.13231059949020785</v>
      </c>
      <c r="DD5" s="44">
        <v>0</v>
      </c>
      <c r="DE5" s="10">
        <f t="shared" si="57"/>
        <v>22.165697500989626</v>
      </c>
      <c r="DF5" s="30">
        <f t="shared" si="58"/>
        <v>22.165697500989626</v>
      </c>
      <c r="DG5" s="34">
        <f t="shared" si="59"/>
        <v>22.165697500989626</v>
      </c>
      <c r="DH5" s="21">
        <f t="shared" si="60"/>
        <v>5.0718241748939725E-3</v>
      </c>
      <c r="DI5" s="74">
        <f t="shared" si="61"/>
        <v>22.165697500989626</v>
      </c>
      <c r="DJ5" s="76">
        <f t="shared" si="62"/>
        <v>267.57</v>
      </c>
      <c r="DK5" s="43">
        <f t="shared" si="63"/>
        <v>8.2840742613109197E-2</v>
      </c>
      <c r="DL5" s="16">
        <f t="shared" si="64"/>
        <v>0</v>
      </c>
      <c r="DM5" s="53">
        <f t="shared" si="65"/>
        <v>3775</v>
      </c>
      <c r="DN5">
        <f t="shared" si="66"/>
        <v>8.5013460982335844E-3</v>
      </c>
      <c r="DO5">
        <f t="shared" si="67"/>
        <v>8.5013460982335878E-3</v>
      </c>
      <c r="DP5" s="1">
        <f t="shared" si="68"/>
        <v>906.82158560638038</v>
      </c>
      <c r="DQ5" s="55">
        <v>809</v>
      </c>
      <c r="DR5" s="1">
        <f t="shared" si="69"/>
        <v>97.821585606380381</v>
      </c>
      <c r="DS5" s="55">
        <v>539</v>
      </c>
      <c r="DT5" s="15">
        <f t="shared" si="70"/>
        <v>1.8494617013728163</v>
      </c>
      <c r="DU5" s="17">
        <f t="shared" si="71"/>
        <v>2.4674197409547995E-3</v>
      </c>
      <c r="DV5" s="17">
        <f t="shared" si="72"/>
        <v>2.4674197409547995E-3</v>
      </c>
      <c r="DW5" s="17">
        <f t="shared" si="73"/>
        <v>4.0510713629339059E-3</v>
      </c>
      <c r="DX5" s="1">
        <f t="shared" si="74"/>
        <v>428.20634520483969</v>
      </c>
      <c r="DY5" s="1">
        <f t="shared" si="75"/>
        <v>-110.79365479516031</v>
      </c>
      <c r="DZ5" s="79">
        <f t="shared" si="76"/>
        <v>269.63</v>
      </c>
    </row>
    <row r="6" spans="1:131" x14ac:dyDescent="0.2">
      <c r="A6" s="20" t="s">
        <v>143</v>
      </c>
      <c r="B6">
        <v>0</v>
      </c>
      <c r="C6">
        <v>0</v>
      </c>
      <c r="D6">
        <v>0.122253296044746</v>
      </c>
      <c r="E6">
        <v>0.877746703955253</v>
      </c>
      <c r="F6">
        <v>6.3170441001191902E-2</v>
      </c>
      <c r="G6">
        <v>0.15754283326368501</v>
      </c>
      <c r="H6">
        <v>0.60217300459673995</v>
      </c>
      <c r="I6">
        <v>0.308006560415645</v>
      </c>
      <c r="J6">
        <v>0.27823288606595198</v>
      </c>
      <c r="K6">
        <v>0.85869548255822403</v>
      </c>
      <c r="L6">
        <v>-0.41587898190929201</v>
      </c>
      <c r="M6">
        <f t="shared" si="1"/>
        <v>0.11006503938759551</v>
      </c>
      <c r="N6">
        <f t="shared" si="2"/>
        <v>1.4152199102829897</v>
      </c>
      <c r="O6" s="68">
        <v>0</v>
      </c>
      <c r="P6">
        <v>341.32</v>
      </c>
      <c r="Q6">
        <v>342.62</v>
      </c>
      <c r="R6">
        <v>343.39</v>
      </c>
      <c r="S6">
        <v>345.25</v>
      </c>
      <c r="T6">
        <v>346.25</v>
      </c>
      <c r="U6">
        <v>348.63</v>
      </c>
      <c r="V6">
        <v>349.36</v>
      </c>
      <c r="W6">
        <v>355.56</v>
      </c>
      <c r="X6">
        <v>353.82</v>
      </c>
      <c r="Y6">
        <v>352.28</v>
      </c>
      <c r="Z6">
        <v>351.2</v>
      </c>
      <c r="AA6">
        <v>348.23</v>
      </c>
      <c r="AB6">
        <v>347.38</v>
      </c>
      <c r="AC6">
        <v>344.86</v>
      </c>
      <c r="AD6">
        <v>342.32</v>
      </c>
      <c r="AE6">
        <v>342.9</v>
      </c>
      <c r="AF6">
        <v>344.44</v>
      </c>
      <c r="AG6">
        <v>346</v>
      </c>
      <c r="AH6">
        <v>347.71</v>
      </c>
      <c r="AI6">
        <v>350.5</v>
      </c>
      <c r="AJ6">
        <v>355.28</v>
      </c>
      <c r="AK6">
        <v>359.22</v>
      </c>
      <c r="AL6">
        <v>356.28</v>
      </c>
      <c r="AM6">
        <v>355.23</v>
      </c>
      <c r="AN6">
        <v>352.39</v>
      </c>
      <c r="AO6">
        <v>349.95</v>
      </c>
      <c r="AP6">
        <v>348.73</v>
      </c>
      <c r="AQ6">
        <v>344.85</v>
      </c>
      <c r="AR6">
        <v>348.72</v>
      </c>
      <c r="AS6" s="72">
        <f t="shared" si="3"/>
        <v>1.1861612767744647</v>
      </c>
      <c r="AT6" s="17">
        <f t="shared" si="4"/>
        <v>2.3939789484093477</v>
      </c>
      <c r="AU6" s="17">
        <f t="shared" si="5"/>
        <v>2.6456643718865909</v>
      </c>
      <c r="AV6" s="17">
        <f t="shared" si="6"/>
        <v>2.8973497953638336</v>
      </c>
      <c r="AW6" s="17">
        <f t="shared" si="7"/>
        <v>5.6421181663794812E-3</v>
      </c>
      <c r="AX6" s="17">
        <f t="shared" si="8"/>
        <v>1.089830078706596</v>
      </c>
      <c r="AY6" s="17">
        <f t="shared" si="9"/>
        <v>0.85869548255822403</v>
      </c>
      <c r="AZ6" s="17">
        <f t="shared" si="10"/>
        <v>1.8530533643918445</v>
      </c>
      <c r="BA6" s="17">
        <f t="shared" si="11"/>
        <v>-1.5364444714032623</v>
      </c>
      <c r="BB6" s="17">
        <f t="shared" si="12"/>
        <v>1.6691010403710049</v>
      </c>
      <c r="BC6" s="17">
        <f t="shared" si="13"/>
        <v>-0.41587898190929201</v>
      </c>
      <c r="BD6" s="17">
        <f t="shared" si="14"/>
        <v>2.1205654894939703</v>
      </c>
      <c r="BE6" s="1">
        <v>0</v>
      </c>
      <c r="BF6" s="15">
        <v>1</v>
      </c>
      <c r="BG6" s="15">
        <v>1</v>
      </c>
      <c r="BH6" s="16">
        <v>1</v>
      </c>
      <c r="BI6" s="12">
        <f t="shared" si="15"/>
        <v>0</v>
      </c>
      <c r="BJ6" s="12">
        <f t="shared" si="16"/>
        <v>48.409108462310911</v>
      </c>
      <c r="BK6" s="12">
        <f t="shared" si="17"/>
        <v>53.49848778688181</v>
      </c>
      <c r="BL6" s="12">
        <f t="shared" si="18"/>
        <v>0</v>
      </c>
      <c r="BM6" s="12">
        <f t="shared" si="19"/>
        <v>48.409108462310911</v>
      </c>
      <c r="BN6" s="12">
        <f t="shared" si="20"/>
        <v>53.49848778688181</v>
      </c>
      <c r="BO6" s="9">
        <f t="shared" si="21"/>
        <v>0</v>
      </c>
      <c r="BP6" s="9">
        <f t="shared" si="22"/>
        <v>6.3926438180281295E-3</v>
      </c>
      <c r="BQ6" s="45">
        <f t="shared" si="23"/>
        <v>2.4904328325044143E-3</v>
      </c>
      <c r="BR6" s="78">
        <f t="shared" si="24"/>
        <v>1.4152199102829897</v>
      </c>
      <c r="BS6" s="55">
        <v>0</v>
      </c>
      <c r="BT6" s="10">
        <f t="shared" si="25"/>
        <v>0</v>
      </c>
      <c r="BU6" s="14">
        <f t="shared" si="26"/>
        <v>0</v>
      </c>
      <c r="BV6" s="1">
        <f t="shared" si="27"/>
        <v>0</v>
      </c>
      <c r="BW6" s="66">
        <f t="shared" si="28"/>
        <v>343.39</v>
      </c>
      <c r="BX6" s="41">
        <f t="shared" si="29"/>
        <v>344.44</v>
      </c>
      <c r="BY6" s="65">
        <f t="shared" si="30"/>
        <v>355.56</v>
      </c>
      <c r="BZ6" s="64">
        <f t="shared" si="31"/>
        <v>359.22</v>
      </c>
      <c r="CA6" s="54">
        <f t="shared" si="32"/>
        <v>359.22</v>
      </c>
      <c r="CB6" s="1">
        <f t="shared" si="33"/>
        <v>0</v>
      </c>
      <c r="CC6" s="42" t="e">
        <f t="shared" si="34"/>
        <v>#DIV/0!</v>
      </c>
      <c r="CD6" s="55">
        <v>0</v>
      </c>
      <c r="CE6" s="55">
        <v>0</v>
      </c>
      <c r="CF6" s="55">
        <v>0</v>
      </c>
      <c r="CG6" s="6">
        <f t="shared" si="35"/>
        <v>0</v>
      </c>
      <c r="CH6" s="10">
        <f t="shared" si="36"/>
        <v>870.35589876700271</v>
      </c>
      <c r="CI6" s="1">
        <f t="shared" si="37"/>
        <v>870.35589876700271</v>
      </c>
      <c r="CJ6" s="77">
        <f t="shared" si="38"/>
        <v>1</v>
      </c>
      <c r="CK6" s="66">
        <f t="shared" si="39"/>
        <v>345.25</v>
      </c>
      <c r="CL6" s="41">
        <f t="shared" si="40"/>
        <v>346</v>
      </c>
      <c r="CM6" s="65">
        <f t="shared" si="41"/>
        <v>353.82</v>
      </c>
      <c r="CN6" s="64">
        <f t="shared" si="42"/>
        <v>356.28</v>
      </c>
      <c r="CO6" s="54">
        <f t="shared" si="43"/>
        <v>346</v>
      </c>
      <c r="CP6" s="1">
        <f t="shared" si="44"/>
        <v>2.51547947620521</v>
      </c>
      <c r="CQ6" s="42">
        <f t="shared" si="45"/>
        <v>0</v>
      </c>
      <c r="CR6" s="11">
        <f t="shared" si="46"/>
        <v>349</v>
      </c>
      <c r="CS6" s="47">
        <f t="shared" si="47"/>
        <v>887.73961802445001</v>
      </c>
      <c r="CT6" s="55">
        <v>349</v>
      </c>
      <c r="CU6" s="10">
        <f t="shared" si="48"/>
        <v>17.383719257447314</v>
      </c>
      <c r="CV6" s="30">
        <f t="shared" si="49"/>
        <v>-331.6162807425527</v>
      </c>
      <c r="CW6" s="77">
        <f t="shared" si="50"/>
        <v>0</v>
      </c>
      <c r="CX6" s="66">
        <f t="shared" si="51"/>
        <v>346.25</v>
      </c>
      <c r="CY6" s="41">
        <f t="shared" si="52"/>
        <v>347.71</v>
      </c>
      <c r="CZ6" s="65">
        <f t="shared" si="53"/>
        <v>352.28</v>
      </c>
      <c r="DA6" s="64">
        <f t="shared" si="54"/>
        <v>355.23</v>
      </c>
      <c r="DB6" s="54">
        <f t="shared" si="55"/>
        <v>355.23</v>
      </c>
      <c r="DC6" s="43">
        <f t="shared" si="56"/>
        <v>-0.93352554891915851</v>
      </c>
      <c r="DD6" s="44">
        <v>0</v>
      </c>
      <c r="DE6" s="10">
        <f t="shared" si="57"/>
        <v>10.884088033863993</v>
      </c>
      <c r="DF6" s="30">
        <f t="shared" si="58"/>
        <v>10.884088033863993</v>
      </c>
      <c r="DG6" s="34">
        <f t="shared" si="59"/>
        <v>10.884088033863993</v>
      </c>
      <c r="DH6" s="21">
        <f t="shared" si="60"/>
        <v>2.4904328325044143E-3</v>
      </c>
      <c r="DI6" s="74">
        <f t="shared" si="61"/>
        <v>10.884088033863993</v>
      </c>
      <c r="DJ6" s="76">
        <f t="shared" si="62"/>
        <v>355.23</v>
      </c>
      <c r="DK6" s="43">
        <f t="shared" si="63"/>
        <v>3.0639551934982946E-2</v>
      </c>
      <c r="DL6" s="16">
        <f t="shared" si="64"/>
        <v>0</v>
      </c>
      <c r="DM6" s="53">
        <f t="shared" si="65"/>
        <v>698</v>
      </c>
      <c r="DN6">
        <f t="shared" si="66"/>
        <v>8.4551640460928824E-3</v>
      </c>
      <c r="DO6">
        <f t="shared" si="67"/>
        <v>8.4551640460928858E-3</v>
      </c>
      <c r="DP6" s="1">
        <f t="shared" si="68"/>
        <v>901.89543846863592</v>
      </c>
      <c r="DQ6" s="55">
        <v>697</v>
      </c>
      <c r="DR6" s="1">
        <f t="shared" si="69"/>
        <v>204.89543846863592</v>
      </c>
      <c r="DS6" s="55">
        <v>1046</v>
      </c>
      <c r="DT6" s="15">
        <f t="shared" si="70"/>
        <v>2.8973497953638336</v>
      </c>
      <c r="DU6" s="17">
        <f t="shared" si="71"/>
        <v>3.8654372113926649E-3</v>
      </c>
      <c r="DV6" s="17">
        <f t="shared" si="72"/>
        <v>3.8654372113926649E-3</v>
      </c>
      <c r="DW6" s="17">
        <f t="shared" si="73"/>
        <v>6.3463713661593736E-3</v>
      </c>
      <c r="DX6" s="1">
        <f t="shared" si="74"/>
        <v>670.82414614577806</v>
      </c>
      <c r="DY6" s="1">
        <f t="shared" si="75"/>
        <v>-375.17585385422194</v>
      </c>
      <c r="DZ6" s="79">
        <f t="shared" si="76"/>
        <v>348.72</v>
      </c>
    </row>
    <row r="7" spans="1:131" x14ac:dyDescent="0.2">
      <c r="A7" s="20" t="s">
        <v>144</v>
      </c>
      <c r="B7">
        <v>0</v>
      </c>
      <c r="C7">
        <v>0</v>
      </c>
      <c r="D7">
        <v>0.34684147794994002</v>
      </c>
      <c r="E7">
        <v>0.65315852205005898</v>
      </c>
      <c r="F7">
        <v>0.34701055099648298</v>
      </c>
      <c r="G7">
        <v>0.44718792866940998</v>
      </c>
      <c r="H7">
        <v>0.348422496570644</v>
      </c>
      <c r="I7">
        <v>0.39472817804566601</v>
      </c>
      <c r="J7">
        <v>0.48220835950860602</v>
      </c>
      <c r="K7">
        <v>0.748606197772543</v>
      </c>
      <c r="L7">
        <v>-0.42904299271973101</v>
      </c>
      <c r="M7">
        <f t="shared" si="1"/>
        <v>0.36151951537101934</v>
      </c>
      <c r="N7">
        <f t="shared" si="2"/>
        <v>0.26466958385083034</v>
      </c>
      <c r="O7" s="68">
        <v>0</v>
      </c>
      <c r="P7">
        <v>14.34</v>
      </c>
      <c r="Q7">
        <v>14.45</v>
      </c>
      <c r="R7">
        <v>14.63</v>
      </c>
      <c r="S7">
        <v>14.74</v>
      </c>
      <c r="T7">
        <v>14.77</v>
      </c>
      <c r="U7">
        <v>14.93</v>
      </c>
      <c r="V7">
        <v>15.25</v>
      </c>
      <c r="W7">
        <v>15.19</v>
      </c>
      <c r="X7">
        <v>15.14</v>
      </c>
      <c r="Y7">
        <v>15.05</v>
      </c>
      <c r="Z7">
        <v>14.81</v>
      </c>
      <c r="AA7">
        <v>14.68</v>
      </c>
      <c r="AB7">
        <v>14.53</v>
      </c>
      <c r="AC7">
        <v>14.24</v>
      </c>
      <c r="AD7">
        <v>14.59</v>
      </c>
      <c r="AE7">
        <v>14.66</v>
      </c>
      <c r="AF7">
        <v>14.7</v>
      </c>
      <c r="AG7">
        <v>14.76</v>
      </c>
      <c r="AH7">
        <v>14.86</v>
      </c>
      <c r="AI7">
        <v>14.99</v>
      </c>
      <c r="AJ7">
        <v>15.12</v>
      </c>
      <c r="AK7">
        <v>15.26</v>
      </c>
      <c r="AL7">
        <v>15.18</v>
      </c>
      <c r="AM7">
        <v>15.12</v>
      </c>
      <c r="AN7">
        <v>14.97</v>
      </c>
      <c r="AO7">
        <v>14.85</v>
      </c>
      <c r="AP7">
        <v>14.69</v>
      </c>
      <c r="AQ7">
        <v>14.59</v>
      </c>
      <c r="AR7">
        <v>14.82</v>
      </c>
      <c r="AS7" s="72">
        <f t="shared" si="3"/>
        <v>1.0681133516781394</v>
      </c>
      <c r="AT7" s="17">
        <f t="shared" si="4"/>
        <v>1.1584084323010233</v>
      </c>
      <c r="AU7" s="17">
        <f t="shared" si="5"/>
        <v>1.1882585843191409</v>
      </c>
      <c r="AV7" s="17">
        <f t="shared" si="6"/>
        <v>1.2181087363372587</v>
      </c>
      <c r="AW7" s="17">
        <f t="shared" si="7"/>
        <v>5.6421181663794812E-3</v>
      </c>
      <c r="AX7" s="17">
        <f t="shared" si="8"/>
        <v>1.089830078706596</v>
      </c>
      <c r="AY7" s="17">
        <f t="shared" si="9"/>
        <v>0.748606197772543</v>
      </c>
      <c r="AZ7" s="17">
        <f t="shared" si="10"/>
        <v>1.7429640796061636</v>
      </c>
      <c r="BA7" s="17">
        <f t="shared" si="11"/>
        <v>-1.5364444714032623</v>
      </c>
      <c r="BB7" s="17">
        <f t="shared" si="12"/>
        <v>1.6691010403710049</v>
      </c>
      <c r="BC7" s="17">
        <f t="shared" si="13"/>
        <v>-0.42904299271973101</v>
      </c>
      <c r="BD7" s="17">
        <f t="shared" si="14"/>
        <v>2.1074014786835313</v>
      </c>
      <c r="BE7" s="1">
        <v>1</v>
      </c>
      <c r="BF7" s="15">
        <v>1</v>
      </c>
      <c r="BG7" s="15">
        <v>0</v>
      </c>
      <c r="BH7" s="16">
        <v>1</v>
      </c>
      <c r="BI7" s="12">
        <f t="shared" si="15"/>
        <v>11.24190227406533</v>
      </c>
      <c r="BJ7" s="12">
        <f t="shared" si="16"/>
        <v>22.848138987392435</v>
      </c>
      <c r="BK7" s="12">
        <f t="shared" si="17"/>
        <v>0</v>
      </c>
      <c r="BL7" s="12">
        <f t="shared" si="18"/>
        <v>11.24190227406533</v>
      </c>
      <c r="BM7" s="12">
        <f t="shared" si="19"/>
        <v>22.848138987392435</v>
      </c>
      <c r="BN7" s="12">
        <f t="shared" si="20"/>
        <v>0</v>
      </c>
      <c r="BO7" s="9">
        <f t="shared" si="21"/>
        <v>1.1732432794597243E-2</v>
      </c>
      <c r="BP7" s="9">
        <f t="shared" si="22"/>
        <v>3.017201082414424E-3</v>
      </c>
      <c r="BQ7" s="45">
        <f t="shared" si="23"/>
        <v>0</v>
      </c>
      <c r="BR7" s="78">
        <f t="shared" si="24"/>
        <v>0.26466958385083034</v>
      </c>
      <c r="BS7" s="55">
        <v>2445</v>
      </c>
      <c r="BT7" s="10">
        <f t="shared" si="25"/>
        <v>1150.6189253559348</v>
      </c>
      <c r="BU7" s="14">
        <f t="shared" si="26"/>
        <v>-1294.3810746440652</v>
      </c>
      <c r="BV7" s="1">
        <f t="shared" si="27"/>
        <v>0</v>
      </c>
      <c r="BW7" s="66">
        <f t="shared" si="28"/>
        <v>14.45</v>
      </c>
      <c r="BX7" s="41">
        <f t="shared" si="29"/>
        <v>14.66</v>
      </c>
      <c r="BY7" s="65">
        <f t="shared" si="30"/>
        <v>15.19</v>
      </c>
      <c r="BZ7" s="64">
        <f t="shared" si="31"/>
        <v>15.26</v>
      </c>
      <c r="CA7" s="54">
        <f t="shared" si="32"/>
        <v>15.26</v>
      </c>
      <c r="CB7" s="1">
        <f t="shared" si="33"/>
        <v>-84.821826647710694</v>
      </c>
      <c r="CC7" s="42">
        <f t="shared" si="34"/>
        <v>2.1249433206077839</v>
      </c>
      <c r="CD7" s="55">
        <v>0</v>
      </c>
      <c r="CE7" s="55">
        <v>430</v>
      </c>
      <c r="CF7" s="55">
        <v>0</v>
      </c>
      <c r="CG7" s="6">
        <f t="shared" si="35"/>
        <v>430</v>
      </c>
      <c r="CH7" s="10">
        <f t="shared" si="36"/>
        <v>410.79072049029088</v>
      </c>
      <c r="CI7" s="1">
        <f t="shared" si="37"/>
        <v>-19.20927950970912</v>
      </c>
      <c r="CJ7" s="77">
        <f t="shared" si="38"/>
        <v>0</v>
      </c>
      <c r="CK7" s="66">
        <f t="shared" si="39"/>
        <v>14.63</v>
      </c>
      <c r="CL7" s="41">
        <f t="shared" si="40"/>
        <v>14.7</v>
      </c>
      <c r="CM7" s="65">
        <f t="shared" si="41"/>
        <v>15.14</v>
      </c>
      <c r="CN7" s="64">
        <f t="shared" si="42"/>
        <v>15.18</v>
      </c>
      <c r="CO7" s="54">
        <f t="shared" si="43"/>
        <v>15.18</v>
      </c>
      <c r="CP7" s="1">
        <f t="shared" si="44"/>
        <v>-1.2654334327871621</v>
      </c>
      <c r="CQ7" s="42">
        <f t="shared" si="45"/>
        <v>1.046761717223754</v>
      </c>
      <c r="CR7" s="11">
        <f t="shared" si="46"/>
        <v>2875</v>
      </c>
      <c r="CS7" s="47">
        <f t="shared" si="47"/>
        <v>1561.4096458462257</v>
      </c>
      <c r="CT7" s="55">
        <v>0</v>
      </c>
      <c r="CU7" s="10">
        <f t="shared" si="48"/>
        <v>0</v>
      </c>
      <c r="CV7" s="30">
        <f t="shared" si="49"/>
        <v>0</v>
      </c>
      <c r="CW7" s="77">
        <f t="shared" si="50"/>
        <v>0</v>
      </c>
      <c r="CX7" s="66">
        <f t="shared" si="51"/>
        <v>14.74</v>
      </c>
      <c r="CY7" s="41">
        <f t="shared" si="52"/>
        <v>14.76</v>
      </c>
      <c r="CZ7" s="65">
        <f t="shared" si="53"/>
        <v>15.05</v>
      </c>
      <c r="DA7" s="64">
        <f t="shared" si="54"/>
        <v>15.12</v>
      </c>
      <c r="DB7" s="54">
        <f t="shared" si="55"/>
        <v>15.12</v>
      </c>
      <c r="DC7" s="43">
        <f t="shared" si="56"/>
        <v>0</v>
      </c>
      <c r="DD7" s="44">
        <v>0</v>
      </c>
      <c r="DE7" s="10">
        <f t="shared" si="57"/>
        <v>0</v>
      </c>
      <c r="DF7" s="30">
        <f t="shared" si="58"/>
        <v>0</v>
      </c>
      <c r="DG7" s="34">
        <f t="shared" si="59"/>
        <v>0</v>
      </c>
      <c r="DH7" s="21">
        <f t="shared" si="60"/>
        <v>0</v>
      </c>
      <c r="DI7" s="74">
        <f t="shared" si="61"/>
        <v>0</v>
      </c>
      <c r="DJ7" s="76">
        <f t="shared" si="62"/>
        <v>15.12</v>
      </c>
      <c r="DK7" s="43">
        <f t="shared" si="63"/>
        <v>0</v>
      </c>
      <c r="DL7" s="16">
        <f t="shared" si="64"/>
        <v>0</v>
      </c>
      <c r="DM7" s="53">
        <f t="shared" si="65"/>
        <v>2875</v>
      </c>
      <c r="DN7">
        <f t="shared" si="66"/>
        <v>6.2917495755339921E-3</v>
      </c>
      <c r="DO7">
        <f t="shared" si="67"/>
        <v>6.2917495755339939E-3</v>
      </c>
      <c r="DP7" s="1">
        <f t="shared" si="68"/>
        <v>671.12834372306008</v>
      </c>
      <c r="DQ7" s="55">
        <v>904</v>
      </c>
      <c r="DR7" s="1">
        <f t="shared" si="69"/>
        <v>-232.87165627693992</v>
      </c>
      <c r="DS7" s="55">
        <v>800</v>
      </c>
      <c r="DT7" s="15">
        <f t="shared" si="70"/>
        <v>1.2181087363372587</v>
      </c>
      <c r="DU7" s="17">
        <f t="shared" si="71"/>
        <v>1.6251136968324755E-3</v>
      </c>
      <c r="DV7" s="17">
        <f t="shared" si="72"/>
        <v>1.6251136968324755E-3</v>
      </c>
      <c r="DW7" s="17">
        <f t="shared" si="73"/>
        <v>2.668152260223931E-3</v>
      </c>
      <c r="DX7" s="1">
        <f t="shared" si="74"/>
        <v>282.02903021018994</v>
      </c>
      <c r="DY7" s="1">
        <f t="shared" si="75"/>
        <v>-517.97096978981006</v>
      </c>
      <c r="DZ7" s="79">
        <f t="shared" si="76"/>
        <v>14.82</v>
      </c>
    </row>
    <row r="8" spans="1:131" x14ac:dyDescent="0.2">
      <c r="A8" s="20" t="s">
        <v>207</v>
      </c>
      <c r="B8">
        <v>0</v>
      </c>
      <c r="C8">
        <v>0</v>
      </c>
      <c r="D8">
        <v>9.1090691170595206E-2</v>
      </c>
      <c r="E8">
        <v>0.90890930882940402</v>
      </c>
      <c r="F8">
        <v>0.38816050854191497</v>
      </c>
      <c r="G8">
        <v>0.68951107396573297</v>
      </c>
      <c r="H8">
        <v>0.80631007104053398</v>
      </c>
      <c r="I8">
        <v>0.74562706699297399</v>
      </c>
      <c r="J8">
        <v>0.68157502711592399</v>
      </c>
      <c r="K8">
        <v>0.225547396979311</v>
      </c>
      <c r="L8">
        <v>0.52377963760926205</v>
      </c>
      <c r="M8">
        <f t="shared" si="1"/>
        <v>0.20140341871795792</v>
      </c>
      <c r="N8">
        <f t="shared" si="2"/>
        <v>0.74959171294746063</v>
      </c>
      <c r="O8" s="68">
        <v>0</v>
      </c>
      <c r="P8">
        <v>9.83</v>
      </c>
      <c r="Q8">
        <v>9.8699999999999992</v>
      </c>
      <c r="R8">
        <v>9.92</v>
      </c>
      <c r="S8">
        <v>9.94</v>
      </c>
      <c r="T8">
        <v>10.029999999999999</v>
      </c>
      <c r="U8">
        <v>10.06</v>
      </c>
      <c r="V8">
        <v>10.119999999999999</v>
      </c>
      <c r="W8">
        <v>10.27</v>
      </c>
      <c r="X8">
        <v>10.25</v>
      </c>
      <c r="Y8">
        <v>10.220000000000001</v>
      </c>
      <c r="Z8">
        <v>10.18</v>
      </c>
      <c r="AA8">
        <v>10.08</v>
      </c>
      <c r="AB8">
        <v>10.029999999999999</v>
      </c>
      <c r="AC8">
        <v>9.98</v>
      </c>
      <c r="AD8">
        <v>9.84</v>
      </c>
      <c r="AE8">
        <v>9.8699999999999992</v>
      </c>
      <c r="AF8">
        <v>9.89</v>
      </c>
      <c r="AG8">
        <v>9.92</v>
      </c>
      <c r="AH8">
        <v>9.94</v>
      </c>
      <c r="AI8">
        <v>9.99</v>
      </c>
      <c r="AJ8">
        <v>10.15</v>
      </c>
      <c r="AK8">
        <v>10.27</v>
      </c>
      <c r="AL8">
        <v>10.18</v>
      </c>
      <c r="AM8">
        <v>10.130000000000001</v>
      </c>
      <c r="AN8">
        <v>10.11</v>
      </c>
      <c r="AO8">
        <v>10.039999999999999</v>
      </c>
      <c r="AP8">
        <v>10</v>
      </c>
      <c r="AQ8">
        <v>9.98</v>
      </c>
      <c r="AR8">
        <v>10.039999999999999</v>
      </c>
      <c r="AS8" s="72">
        <f t="shared" si="3"/>
        <v>1.2025409491810164</v>
      </c>
      <c r="AT8" s="17">
        <f t="shared" si="4"/>
        <v>1.160671544206995</v>
      </c>
      <c r="AU8" s="17">
        <f t="shared" si="5"/>
        <v>1.7366785753036136</v>
      </c>
      <c r="AV8" s="17">
        <f t="shared" si="6"/>
        <v>2.3126856064002324</v>
      </c>
      <c r="AW8" s="17">
        <f t="shared" si="7"/>
        <v>5.6421181663794812E-3</v>
      </c>
      <c r="AX8" s="17">
        <f t="shared" si="8"/>
        <v>1.089830078706596</v>
      </c>
      <c r="AY8" s="17">
        <f t="shared" si="9"/>
        <v>0.225547396979311</v>
      </c>
      <c r="AZ8" s="17">
        <f t="shared" si="10"/>
        <v>1.2199052788129316</v>
      </c>
      <c r="BA8" s="17">
        <f t="shared" si="11"/>
        <v>-1.5364444714032623</v>
      </c>
      <c r="BB8" s="17">
        <f t="shared" si="12"/>
        <v>1.6691010403710049</v>
      </c>
      <c r="BC8" s="17">
        <f t="shared" si="13"/>
        <v>0.52377963760926205</v>
      </c>
      <c r="BD8" s="17">
        <f t="shared" si="14"/>
        <v>3.0602241090125242</v>
      </c>
      <c r="BE8" s="1">
        <v>0</v>
      </c>
      <c r="BF8" s="49">
        <v>0</v>
      </c>
      <c r="BG8" s="49">
        <v>0</v>
      </c>
      <c r="BH8" s="16">
        <v>1</v>
      </c>
      <c r="BI8" s="12">
        <f t="shared" si="15"/>
        <v>0</v>
      </c>
      <c r="BJ8" s="12">
        <f t="shared" si="16"/>
        <v>0</v>
      </c>
      <c r="BK8" s="12">
        <f t="shared" si="17"/>
        <v>0</v>
      </c>
      <c r="BL8" s="12">
        <f t="shared" si="18"/>
        <v>0</v>
      </c>
      <c r="BM8" s="12">
        <f t="shared" si="19"/>
        <v>0</v>
      </c>
      <c r="BN8" s="12">
        <f t="shared" si="20"/>
        <v>0</v>
      </c>
      <c r="BO8" s="9">
        <f t="shared" si="21"/>
        <v>0</v>
      </c>
      <c r="BP8" s="9">
        <f t="shared" si="22"/>
        <v>0</v>
      </c>
      <c r="BQ8" s="45">
        <f t="shared" si="23"/>
        <v>0</v>
      </c>
      <c r="BR8" s="78">
        <f t="shared" si="24"/>
        <v>0.74959171294746063</v>
      </c>
      <c r="BS8" s="55">
        <v>0</v>
      </c>
      <c r="BT8" s="10">
        <f t="shared" si="25"/>
        <v>0</v>
      </c>
      <c r="BU8" s="14">
        <f t="shared" si="26"/>
        <v>0</v>
      </c>
      <c r="BV8" s="1">
        <f t="shared" si="27"/>
        <v>0</v>
      </c>
      <c r="BW8" s="66">
        <f t="shared" si="28"/>
        <v>9.8699999999999992</v>
      </c>
      <c r="BX8" s="41">
        <f t="shared" si="29"/>
        <v>9.8699999999999992</v>
      </c>
      <c r="BY8" s="65">
        <f t="shared" si="30"/>
        <v>10.27</v>
      </c>
      <c r="BZ8" s="64">
        <f t="shared" si="31"/>
        <v>10.27</v>
      </c>
      <c r="CA8" s="54">
        <f t="shared" si="32"/>
        <v>10.27</v>
      </c>
      <c r="CB8" s="1">
        <f t="shared" si="33"/>
        <v>0</v>
      </c>
      <c r="CC8" s="42" t="e">
        <f t="shared" si="34"/>
        <v>#DIV/0!</v>
      </c>
      <c r="CD8" s="55">
        <v>0</v>
      </c>
      <c r="CE8" s="55">
        <v>10</v>
      </c>
      <c r="CF8" s="55">
        <v>0</v>
      </c>
      <c r="CG8" s="6">
        <f t="shared" si="35"/>
        <v>10</v>
      </c>
      <c r="CH8" s="10">
        <f t="shared" si="36"/>
        <v>0</v>
      </c>
      <c r="CI8" s="1">
        <f t="shared" si="37"/>
        <v>-10</v>
      </c>
      <c r="CJ8" s="77">
        <f t="shared" si="38"/>
        <v>0</v>
      </c>
      <c r="CK8" s="66">
        <f t="shared" si="39"/>
        <v>9.92</v>
      </c>
      <c r="CL8" s="41">
        <f t="shared" si="40"/>
        <v>9.89</v>
      </c>
      <c r="CM8" s="65">
        <f t="shared" si="41"/>
        <v>10.25</v>
      </c>
      <c r="CN8" s="64">
        <f t="shared" si="42"/>
        <v>10.18</v>
      </c>
      <c r="CO8" s="54">
        <f t="shared" si="43"/>
        <v>10.18</v>
      </c>
      <c r="CP8" s="1">
        <f t="shared" si="44"/>
        <v>-0.98231827111984282</v>
      </c>
      <c r="CQ8" s="42" t="e">
        <f t="shared" si="45"/>
        <v>#DIV/0!</v>
      </c>
      <c r="CR8" s="11">
        <f t="shared" si="46"/>
        <v>10</v>
      </c>
      <c r="CS8" s="47">
        <f t="shared" si="47"/>
        <v>0</v>
      </c>
      <c r="CT8" s="55">
        <v>0</v>
      </c>
      <c r="CU8" s="10">
        <f t="shared" si="48"/>
        <v>0</v>
      </c>
      <c r="CV8" s="30">
        <f t="shared" si="49"/>
        <v>0</v>
      </c>
      <c r="CW8" s="77">
        <f t="shared" si="50"/>
        <v>0</v>
      </c>
      <c r="CX8" s="66">
        <f t="shared" si="51"/>
        <v>9.94</v>
      </c>
      <c r="CY8" s="41">
        <f t="shared" si="52"/>
        <v>9.92</v>
      </c>
      <c r="CZ8" s="65">
        <f t="shared" si="53"/>
        <v>10.220000000000001</v>
      </c>
      <c r="DA8" s="64">
        <f t="shared" si="54"/>
        <v>10.130000000000001</v>
      </c>
      <c r="DB8" s="54">
        <f t="shared" si="55"/>
        <v>10.130000000000001</v>
      </c>
      <c r="DC8" s="43">
        <f t="shared" si="56"/>
        <v>0</v>
      </c>
      <c r="DD8" s="44">
        <v>0</v>
      </c>
      <c r="DE8" s="10">
        <f t="shared" si="57"/>
        <v>0</v>
      </c>
      <c r="DF8" s="30">
        <f t="shared" si="58"/>
        <v>0</v>
      </c>
      <c r="DG8" s="34">
        <f t="shared" si="59"/>
        <v>0</v>
      </c>
      <c r="DH8" s="21">
        <f t="shared" si="60"/>
        <v>0</v>
      </c>
      <c r="DI8" s="74">
        <f t="shared" si="61"/>
        <v>0</v>
      </c>
      <c r="DJ8" s="76">
        <f t="shared" si="62"/>
        <v>10.130000000000001</v>
      </c>
      <c r="DK8" s="43">
        <f t="shared" si="63"/>
        <v>0</v>
      </c>
      <c r="DL8" s="16">
        <f t="shared" si="64"/>
        <v>0</v>
      </c>
      <c r="DM8" s="53">
        <f t="shared" si="65"/>
        <v>10</v>
      </c>
      <c r="DN8">
        <f t="shared" si="66"/>
        <v>8.7553473850074219E-3</v>
      </c>
      <c r="DO8">
        <f t="shared" si="67"/>
        <v>8.7553473850074254E-3</v>
      </c>
      <c r="DP8" s="1">
        <f t="shared" si="68"/>
        <v>933.9153948639721</v>
      </c>
      <c r="DQ8" s="55">
        <v>894</v>
      </c>
      <c r="DR8" s="1">
        <f t="shared" si="69"/>
        <v>39.915394863972097</v>
      </c>
      <c r="DS8" s="55">
        <v>0</v>
      </c>
      <c r="DT8" s="15">
        <f t="shared" si="70"/>
        <v>0</v>
      </c>
      <c r="DU8" s="17">
        <f t="shared" si="71"/>
        <v>0</v>
      </c>
      <c r="DV8" s="17">
        <f t="shared" si="72"/>
        <v>0</v>
      </c>
      <c r="DW8" s="17">
        <f t="shared" si="73"/>
        <v>0</v>
      </c>
      <c r="DX8" s="1">
        <f t="shared" si="74"/>
        <v>0</v>
      </c>
      <c r="DY8" s="1">
        <f t="shared" si="75"/>
        <v>0</v>
      </c>
      <c r="DZ8" s="79">
        <f t="shared" si="76"/>
        <v>10.039999999999999</v>
      </c>
    </row>
    <row r="9" spans="1:131" x14ac:dyDescent="0.2">
      <c r="A9" s="20" t="s">
        <v>105</v>
      </c>
      <c r="B9">
        <v>0</v>
      </c>
      <c r="C9">
        <v>0</v>
      </c>
      <c r="D9">
        <v>0.33719536556132601</v>
      </c>
      <c r="E9">
        <v>0.66280463443867299</v>
      </c>
      <c r="F9">
        <v>0.225268176400476</v>
      </c>
      <c r="G9">
        <v>0.35562055996656899</v>
      </c>
      <c r="H9">
        <v>0.52361053071458397</v>
      </c>
      <c r="I9">
        <v>0.43151670898948102</v>
      </c>
      <c r="J9">
        <v>0.452557502784665</v>
      </c>
      <c r="K9">
        <v>0.87059604516447198</v>
      </c>
      <c r="L9">
        <v>0.151857210021592</v>
      </c>
      <c r="M9">
        <f t="shared" si="1"/>
        <v>0.30857211433869403</v>
      </c>
      <c r="N9">
        <f t="shared" si="2"/>
        <v>0.38821727151012059</v>
      </c>
      <c r="O9" s="68">
        <v>0</v>
      </c>
      <c r="P9">
        <v>74.209999999999994</v>
      </c>
      <c r="Q9">
        <v>74.73</v>
      </c>
      <c r="R9">
        <v>75.11</v>
      </c>
      <c r="S9">
        <v>75.42</v>
      </c>
      <c r="T9">
        <v>75.7</v>
      </c>
      <c r="U9">
        <v>76.099999999999994</v>
      </c>
      <c r="V9">
        <v>77.36</v>
      </c>
      <c r="W9">
        <v>78.87</v>
      </c>
      <c r="X9">
        <v>78.400000000000006</v>
      </c>
      <c r="Y9">
        <v>78.040000000000006</v>
      </c>
      <c r="Z9">
        <v>77.23</v>
      </c>
      <c r="AA9">
        <v>76.739999999999995</v>
      </c>
      <c r="AB9">
        <v>76.040000000000006</v>
      </c>
      <c r="AC9">
        <v>75.31</v>
      </c>
      <c r="AD9">
        <v>74.540000000000006</v>
      </c>
      <c r="AE9">
        <v>74.62</v>
      </c>
      <c r="AF9">
        <v>75.02</v>
      </c>
      <c r="AG9">
        <v>75.34</v>
      </c>
      <c r="AH9">
        <v>75.63</v>
      </c>
      <c r="AI9">
        <v>76.099999999999994</v>
      </c>
      <c r="AJ9">
        <v>77.05</v>
      </c>
      <c r="AK9">
        <v>78.58</v>
      </c>
      <c r="AL9">
        <v>77.94</v>
      </c>
      <c r="AM9">
        <v>77.569999999999993</v>
      </c>
      <c r="AN9">
        <v>76.95</v>
      </c>
      <c r="AO9">
        <v>76.81</v>
      </c>
      <c r="AP9">
        <v>76.47</v>
      </c>
      <c r="AQ9">
        <v>75.98</v>
      </c>
      <c r="AR9">
        <v>76.61</v>
      </c>
      <c r="AS9" s="72">
        <f t="shared" si="3"/>
        <v>1.0731835363292734</v>
      </c>
      <c r="AT9" s="17">
        <f t="shared" si="4"/>
        <v>1.2737319246857954</v>
      </c>
      <c r="AU9" s="17">
        <f t="shared" si="5"/>
        <v>1.3708739450227934</v>
      </c>
      <c r="AV9" s="17">
        <f t="shared" si="6"/>
        <v>1.4680159653597915</v>
      </c>
      <c r="AW9" s="17">
        <f t="shared" si="7"/>
        <v>5.6421181663794812E-3</v>
      </c>
      <c r="AX9" s="17">
        <f t="shared" si="8"/>
        <v>1.089830078706596</v>
      </c>
      <c r="AY9" s="17">
        <f t="shared" si="9"/>
        <v>0.87059604516447198</v>
      </c>
      <c r="AZ9" s="17">
        <f t="shared" si="10"/>
        <v>1.8649539269980924</v>
      </c>
      <c r="BA9" s="17">
        <f t="shared" si="11"/>
        <v>-1.5364444714032623</v>
      </c>
      <c r="BB9" s="17">
        <f t="shared" si="12"/>
        <v>1.6691010403710049</v>
      </c>
      <c r="BC9" s="17">
        <f t="shared" si="13"/>
        <v>0.151857210021592</v>
      </c>
      <c r="BD9" s="17">
        <f t="shared" si="14"/>
        <v>2.6883016814248544</v>
      </c>
      <c r="BE9" s="1">
        <v>1</v>
      </c>
      <c r="BF9" s="15">
        <v>1</v>
      </c>
      <c r="BG9" s="15">
        <v>1</v>
      </c>
      <c r="BH9" s="16">
        <v>1</v>
      </c>
      <c r="BI9" s="12">
        <f t="shared" si="15"/>
        <v>17.758374381323229</v>
      </c>
      <c r="BJ9" s="12">
        <f t="shared" si="16"/>
        <v>66.525791260097392</v>
      </c>
      <c r="BK9" s="12">
        <f t="shared" si="17"/>
        <v>71.599425391641532</v>
      </c>
      <c r="BL9" s="12">
        <f t="shared" si="18"/>
        <v>17.758374381323229</v>
      </c>
      <c r="BM9" s="12">
        <f t="shared" si="19"/>
        <v>66.525791260097392</v>
      </c>
      <c r="BN9" s="12">
        <f t="shared" si="20"/>
        <v>71.599425391641532</v>
      </c>
      <c r="BO9" s="9">
        <f t="shared" si="21"/>
        <v>1.8533245432209973E-2</v>
      </c>
      <c r="BP9" s="9">
        <f t="shared" si="22"/>
        <v>8.7850345058387378E-3</v>
      </c>
      <c r="BQ9" s="45">
        <f t="shared" si="23"/>
        <v>3.3330579453783732E-3</v>
      </c>
      <c r="BR9" s="78">
        <f t="shared" si="24"/>
        <v>0.38821727151012059</v>
      </c>
      <c r="BS9" s="55">
        <v>1073</v>
      </c>
      <c r="BT9" s="10">
        <f t="shared" si="25"/>
        <v>1817.585774059341</v>
      </c>
      <c r="BU9" s="14">
        <f t="shared" si="26"/>
        <v>744.58577405934102</v>
      </c>
      <c r="BV9" s="1">
        <f t="shared" si="27"/>
        <v>1</v>
      </c>
      <c r="BW9" s="66">
        <f t="shared" si="28"/>
        <v>74.73</v>
      </c>
      <c r="BX9" s="41">
        <f t="shared" si="29"/>
        <v>74.62</v>
      </c>
      <c r="BY9" s="65">
        <f t="shared" si="30"/>
        <v>78.87</v>
      </c>
      <c r="BZ9" s="64">
        <f t="shared" si="31"/>
        <v>78.58</v>
      </c>
      <c r="CA9" s="54">
        <f t="shared" si="32"/>
        <v>74.62</v>
      </c>
      <c r="CB9" s="1">
        <f t="shared" si="33"/>
        <v>9.9783673821943317</v>
      </c>
      <c r="CC9" s="42">
        <f t="shared" si="34"/>
        <v>0.59034352893486519</v>
      </c>
      <c r="CD9" s="55">
        <v>1379</v>
      </c>
      <c r="CE9" s="55">
        <v>0</v>
      </c>
      <c r="CF9" s="55">
        <v>306</v>
      </c>
      <c r="CG9" s="6">
        <f t="shared" si="35"/>
        <v>1685</v>
      </c>
      <c r="CH9" s="10">
        <f t="shared" si="36"/>
        <v>1196.0789339561418</v>
      </c>
      <c r="CI9" s="1">
        <f t="shared" si="37"/>
        <v>-488.92106604385822</v>
      </c>
      <c r="CJ9" s="77">
        <f t="shared" si="38"/>
        <v>0</v>
      </c>
      <c r="CK9" s="66">
        <f t="shared" si="39"/>
        <v>75.11</v>
      </c>
      <c r="CL9" s="41">
        <f t="shared" si="40"/>
        <v>75.02</v>
      </c>
      <c r="CM9" s="65">
        <f t="shared" si="41"/>
        <v>78.400000000000006</v>
      </c>
      <c r="CN9" s="64">
        <f t="shared" si="42"/>
        <v>77.94</v>
      </c>
      <c r="CO9" s="54">
        <f t="shared" si="43"/>
        <v>77.94</v>
      </c>
      <c r="CP9" s="1">
        <f t="shared" si="44"/>
        <v>-6.2730442140602802</v>
      </c>
      <c r="CQ9" s="42">
        <f t="shared" si="45"/>
        <v>1.4087698998482538</v>
      </c>
      <c r="CR9" s="11">
        <f t="shared" si="46"/>
        <v>2758</v>
      </c>
      <c r="CS9" s="47">
        <f t="shared" si="47"/>
        <v>3036.9301190858127</v>
      </c>
      <c r="CT9" s="55">
        <v>0</v>
      </c>
      <c r="CU9" s="10">
        <f t="shared" si="48"/>
        <v>23.265411070330124</v>
      </c>
      <c r="CV9" s="30">
        <f t="shared" si="49"/>
        <v>23.265411070330124</v>
      </c>
      <c r="CW9" s="77">
        <f t="shared" si="50"/>
        <v>1</v>
      </c>
      <c r="CX9" s="66">
        <f t="shared" si="51"/>
        <v>75.42</v>
      </c>
      <c r="CY9" s="41">
        <f t="shared" si="52"/>
        <v>75.34</v>
      </c>
      <c r="CZ9" s="65">
        <f t="shared" si="53"/>
        <v>78.040000000000006</v>
      </c>
      <c r="DA9" s="64">
        <f t="shared" si="54"/>
        <v>77.569999999999993</v>
      </c>
      <c r="DB9" s="54">
        <f t="shared" si="55"/>
        <v>75.34</v>
      </c>
      <c r="DC9" s="43">
        <f t="shared" si="56"/>
        <v>0.30880556238824164</v>
      </c>
      <c r="DD9" s="44">
        <v>0</v>
      </c>
      <c r="DE9" s="10">
        <f t="shared" si="57"/>
        <v>14.566663122163829</v>
      </c>
      <c r="DF9" s="30">
        <f t="shared" si="58"/>
        <v>14.566663122163829</v>
      </c>
      <c r="DG9" s="34">
        <f t="shared" si="59"/>
        <v>14.566663122163829</v>
      </c>
      <c r="DH9" s="21">
        <f t="shared" si="60"/>
        <v>3.3330579453783732E-3</v>
      </c>
      <c r="DI9" s="74">
        <f t="shared" si="61"/>
        <v>14.566663122163829</v>
      </c>
      <c r="DJ9" s="76">
        <f t="shared" si="62"/>
        <v>75.34</v>
      </c>
      <c r="DK9" s="43">
        <f t="shared" si="63"/>
        <v>0.19334567457079677</v>
      </c>
      <c r="DL9" s="16">
        <f t="shared" si="64"/>
        <v>0</v>
      </c>
      <c r="DM9" s="53">
        <f t="shared" si="65"/>
        <v>2758</v>
      </c>
      <c r="DN9">
        <f t="shared" si="66"/>
        <v>6.3846687084515661E-3</v>
      </c>
      <c r="DO9">
        <f t="shared" si="67"/>
        <v>6.3846687084515678E-3</v>
      </c>
      <c r="DP9" s="1">
        <f t="shared" si="68"/>
        <v>681.0398417931118</v>
      </c>
      <c r="DQ9" s="55">
        <v>306</v>
      </c>
      <c r="DR9" s="1">
        <f t="shared" si="69"/>
        <v>375.0398417931118</v>
      </c>
      <c r="DS9" s="55">
        <v>0</v>
      </c>
      <c r="DT9" s="15">
        <f t="shared" si="70"/>
        <v>1.4680159653597915</v>
      </c>
      <c r="DU9" s="17">
        <f t="shared" si="71"/>
        <v>1.9585220771410816E-3</v>
      </c>
      <c r="DV9" s="17">
        <f t="shared" si="72"/>
        <v>1.9585220771410816E-3</v>
      </c>
      <c r="DW9" s="17">
        <f t="shared" si="73"/>
        <v>3.2155504670274945E-3</v>
      </c>
      <c r="DX9" s="1">
        <f t="shared" si="74"/>
        <v>339.89011546574022</v>
      </c>
      <c r="DY9" s="1">
        <f t="shared" si="75"/>
        <v>339.89011546574022</v>
      </c>
      <c r="DZ9" s="79">
        <f t="shared" si="76"/>
        <v>76.61</v>
      </c>
    </row>
    <row r="10" spans="1:131" x14ac:dyDescent="0.2">
      <c r="A10" s="20" t="s">
        <v>156</v>
      </c>
      <c r="B10">
        <v>0</v>
      </c>
      <c r="C10">
        <v>0</v>
      </c>
      <c r="D10">
        <v>0.31921693967239301</v>
      </c>
      <c r="E10">
        <v>0.68078306032760605</v>
      </c>
      <c r="F10">
        <v>0.31081081081081002</v>
      </c>
      <c r="G10">
        <v>0.43501880484747102</v>
      </c>
      <c r="H10">
        <v>0.27580442958629298</v>
      </c>
      <c r="I10">
        <v>0.34638145638914902</v>
      </c>
      <c r="J10">
        <v>0.43944178087098501</v>
      </c>
      <c r="K10">
        <v>0.52495124404551197</v>
      </c>
      <c r="L10">
        <v>-0.55048564138082801</v>
      </c>
      <c r="M10">
        <f t="shared" si="1"/>
        <v>0.32477909540009264</v>
      </c>
      <c r="N10">
        <f t="shared" si="2"/>
        <v>0.34806328430863714</v>
      </c>
      <c r="O10" s="68">
        <v>0</v>
      </c>
      <c r="P10">
        <v>32.01</v>
      </c>
      <c r="Q10">
        <v>32.31</v>
      </c>
      <c r="R10">
        <v>32.4</v>
      </c>
      <c r="S10">
        <v>32.49</v>
      </c>
      <c r="T10">
        <v>32.6</v>
      </c>
      <c r="U10">
        <v>32.85</v>
      </c>
      <c r="V10">
        <v>33.22</v>
      </c>
      <c r="W10">
        <v>34.229999999999997</v>
      </c>
      <c r="X10">
        <v>34.14</v>
      </c>
      <c r="Y10">
        <v>33.880000000000003</v>
      </c>
      <c r="Z10">
        <v>33.6</v>
      </c>
      <c r="AA10">
        <v>33.479999999999997</v>
      </c>
      <c r="AB10">
        <v>33.33</v>
      </c>
      <c r="AC10">
        <v>33.22</v>
      </c>
      <c r="AD10">
        <v>32.26</v>
      </c>
      <c r="AE10">
        <v>32.36</v>
      </c>
      <c r="AF10">
        <v>32.53</v>
      </c>
      <c r="AG10">
        <v>32.76</v>
      </c>
      <c r="AH10">
        <v>32.9</v>
      </c>
      <c r="AI10">
        <v>33.25</v>
      </c>
      <c r="AJ10">
        <v>33.65</v>
      </c>
      <c r="AK10">
        <v>34.22</v>
      </c>
      <c r="AL10">
        <v>34.15</v>
      </c>
      <c r="AM10">
        <v>34.049999999999997</v>
      </c>
      <c r="AN10">
        <v>33.83</v>
      </c>
      <c r="AO10">
        <v>33.74</v>
      </c>
      <c r="AP10">
        <v>33.56</v>
      </c>
      <c r="AQ10">
        <v>33.07</v>
      </c>
      <c r="AR10">
        <v>33.159999999999997</v>
      </c>
      <c r="AS10" s="72">
        <f t="shared" si="3"/>
        <v>1.0826333473330534</v>
      </c>
      <c r="AT10" s="17">
        <f t="shared" si="4"/>
        <v>1.1567096382027204</v>
      </c>
      <c r="AU10" s="17">
        <f t="shared" si="5"/>
        <v>1.2132214562454968</v>
      </c>
      <c r="AV10" s="17">
        <f t="shared" si="6"/>
        <v>1.269733274288273</v>
      </c>
      <c r="AW10" s="17">
        <f t="shared" si="7"/>
        <v>5.6421181663794812E-3</v>
      </c>
      <c r="AX10" s="17">
        <f t="shared" si="8"/>
        <v>1.089830078706596</v>
      </c>
      <c r="AY10" s="17">
        <f t="shared" si="9"/>
        <v>0.52495124404551197</v>
      </c>
      <c r="AZ10" s="17">
        <f t="shared" si="10"/>
        <v>1.5193091258791325</v>
      </c>
      <c r="BA10" s="17">
        <f t="shared" si="11"/>
        <v>-1.5364444714032623</v>
      </c>
      <c r="BB10" s="17">
        <f t="shared" si="12"/>
        <v>1.6691010403710049</v>
      </c>
      <c r="BC10" s="17">
        <f t="shared" si="13"/>
        <v>-0.55048564138082801</v>
      </c>
      <c r="BD10" s="17">
        <f t="shared" si="14"/>
        <v>1.9859588300224345</v>
      </c>
      <c r="BE10" s="1">
        <v>0</v>
      </c>
      <c r="BF10" s="49">
        <v>0</v>
      </c>
      <c r="BG10" s="49">
        <v>0</v>
      </c>
      <c r="BH10" s="16">
        <v>1</v>
      </c>
      <c r="BI10" s="12">
        <f t="shared" si="15"/>
        <v>0</v>
      </c>
      <c r="BJ10" s="12">
        <f t="shared" si="16"/>
        <v>0</v>
      </c>
      <c r="BK10" s="12">
        <f t="shared" si="17"/>
        <v>0</v>
      </c>
      <c r="BL10" s="12">
        <f t="shared" si="18"/>
        <v>0</v>
      </c>
      <c r="BM10" s="12">
        <f t="shared" si="19"/>
        <v>0</v>
      </c>
      <c r="BN10" s="12">
        <f t="shared" si="20"/>
        <v>0</v>
      </c>
      <c r="BO10" s="9">
        <f t="shared" si="21"/>
        <v>0</v>
      </c>
      <c r="BP10" s="9">
        <f t="shared" si="22"/>
        <v>0</v>
      </c>
      <c r="BQ10" s="45">
        <f t="shared" si="23"/>
        <v>0</v>
      </c>
      <c r="BR10" s="78">
        <f t="shared" si="24"/>
        <v>0.34806328430863714</v>
      </c>
      <c r="BS10" s="55">
        <v>0</v>
      </c>
      <c r="BT10" s="10">
        <f t="shared" si="25"/>
        <v>0</v>
      </c>
      <c r="BU10" s="14">
        <f t="shared" si="26"/>
        <v>0</v>
      </c>
      <c r="BV10" s="1">
        <f t="shared" si="27"/>
        <v>0</v>
      </c>
      <c r="BW10" s="66">
        <f t="shared" si="28"/>
        <v>32.31</v>
      </c>
      <c r="BX10" s="41">
        <f t="shared" si="29"/>
        <v>32.36</v>
      </c>
      <c r="BY10" s="65">
        <f t="shared" si="30"/>
        <v>34.229999999999997</v>
      </c>
      <c r="BZ10" s="64">
        <f t="shared" si="31"/>
        <v>34.22</v>
      </c>
      <c r="CA10" s="54">
        <f t="shared" si="32"/>
        <v>34.22</v>
      </c>
      <c r="CB10" s="1">
        <f t="shared" si="33"/>
        <v>0</v>
      </c>
      <c r="CC10" s="42" t="e">
        <f t="shared" si="34"/>
        <v>#DIV/0!</v>
      </c>
      <c r="CD10" s="55">
        <v>0</v>
      </c>
      <c r="CE10" s="55">
        <v>663</v>
      </c>
      <c r="CF10" s="55">
        <v>0</v>
      </c>
      <c r="CG10" s="6">
        <f t="shared" si="35"/>
        <v>663</v>
      </c>
      <c r="CH10" s="10">
        <f t="shared" si="36"/>
        <v>0</v>
      </c>
      <c r="CI10" s="1">
        <f t="shared" si="37"/>
        <v>-663</v>
      </c>
      <c r="CJ10" s="77">
        <f t="shared" si="38"/>
        <v>0</v>
      </c>
      <c r="CK10" s="66">
        <f t="shared" si="39"/>
        <v>32.4</v>
      </c>
      <c r="CL10" s="41">
        <f t="shared" si="40"/>
        <v>32.53</v>
      </c>
      <c r="CM10" s="65">
        <f t="shared" si="41"/>
        <v>34.14</v>
      </c>
      <c r="CN10" s="64">
        <f t="shared" si="42"/>
        <v>34.15</v>
      </c>
      <c r="CO10" s="54">
        <f t="shared" si="43"/>
        <v>34.15</v>
      </c>
      <c r="CP10" s="1">
        <f t="shared" si="44"/>
        <v>-19.414348462664716</v>
      </c>
      <c r="CQ10" s="42" t="e">
        <f t="shared" si="45"/>
        <v>#DIV/0!</v>
      </c>
      <c r="CR10" s="11">
        <f t="shared" si="46"/>
        <v>663</v>
      </c>
      <c r="CS10" s="47">
        <f t="shared" si="47"/>
        <v>0</v>
      </c>
      <c r="CT10" s="55">
        <v>0</v>
      </c>
      <c r="CU10" s="10">
        <f t="shared" si="48"/>
        <v>0</v>
      </c>
      <c r="CV10" s="30">
        <f t="shared" si="49"/>
        <v>0</v>
      </c>
      <c r="CW10" s="77">
        <f t="shared" si="50"/>
        <v>0</v>
      </c>
      <c r="CX10" s="66">
        <f t="shared" si="51"/>
        <v>32.49</v>
      </c>
      <c r="CY10" s="41">
        <f t="shared" si="52"/>
        <v>32.76</v>
      </c>
      <c r="CZ10" s="65">
        <f t="shared" si="53"/>
        <v>33.880000000000003</v>
      </c>
      <c r="DA10" s="64">
        <f t="shared" si="54"/>
        <v>34.049999999999997</v>
      </c>
      <c r="DB10" s="54">
        <f t="shared" si="55"/>
        <v>34.049999999999997</v>
      </c>
      <c r="DC10" s="43">
        <f t="shared" si="56"/>
        <v>0</v>
      </c>
      <c r="DD10" s="44">
        <v>0</v>
      </c>
      <c r="DE10" s="10">
        <f t="shared" si="57"/>
        <v>0</v>
      </c>
      <c r="DF10" s="30">
        <f t="shared" si="58"/>
        <v>0</v>
      </c>
      <c r="DG10" s="34">
        <f t="shared" si="59"/>
        <v>0</v>
      </c>
      <c r="DH10" s="21">
        <f t="shared" si="60"/>
        <v>0</v>
      </c>
      <c r="DI10" s="74">
        <f t="shared" si="61"/>
        <v>0</v>
      </c>
      <c r="DJ10" s="76">
        <f t="shared" si="62"/>
        <v>34.049999999999997</v>
      </c>
      <c r="DK10" s="43">
        <f t="shared" si="63"/>
        <v>0</v>
      </c>
      <c r="DL10" s="16">
        <f t="shared" si="64"/>
        <v>0</v>
      </c>
      <c r="DM10" s="53">
        <f t="shared" si="65"/>
        <v>663</v>
      </c>
      <c r="DN10">
        <f t="shared" si="66"/>
        <v>6.5578514039791834E-3</v>
      </c>
      <c r="DO10">
        <f t="shared" si="67"/>
        <v>6.557851403979186E-3</v>
      </c>
      <c r="DP10" s="1">
        <f t="shared" si="68"/>
        <v>699.51289355965184</v>
      </c>
      <c r="DQ10" s="55">
        <v>730</v>
      </c>
      <c r="DR10" s="1">
        <f t="shared" si="69"/>
        <v>-30.487106440348157</v>
      </c>
      <c r="DS10" s="55">
        <v>0</v>
      </c>
      <c r="DT10" s="15">
        <f t="shared" si="70"/>
        <v>0</v>
      </c>
      <c r="DU10" s="17">
        <f t="shared" si="71"/>
        <v>0</v>
      </c>
      <c r="DV10" s="17">
        <f t="shared" si="72"/>
        <v>0</v>
      </c>
      <c r="DW10" s="17">
        <f t="shared" si="73"/>
        <v>0</v>
      </c>
      <c r="DX10" s="1">
        <f t="shared" si="74"/>
        <v>0</v>
      </c>
      <c r="DY10" s="1">
        <f t="shared" si="75"/>
        <v>0</v>
      </c>
      <c r="DZ10" s="79">
        <f t="shared" si="76"/>
        <v>33.159999999999997</v>
      </c>
    </row>
    <row r="11" spans="1:131" x14ac:dyDescent="0.2">
      <c r="A11" s="20" t="s">
        <v>175</v>
      </c>
      <c r="B11">
        <v>0</v>
      </c>
      <c r="C11">
        <v>0</v>
      </c>
      <c r="D11">
        <v>3.8353975229724301E-2</v>
      </c>
      <c r="E11">
        <v>0.96164602477027505</v>
      </c>
      <c r="F11">
        <v>0.85697258641239504</v>
      </c>
      <c r="G11">
        <v>1.6715419974926801E-2</v>
      </c>
      <c r="H11">
        <v>0.18679481821980701</v>
      </c>
      <c r="I11">
        <v>5.5878026411857101E-2</v>
      </c>
      <c r="J11">
        <v>0.22743759885593701</v>
      </c>
      <c r="K11">
        <v>0.61460986019094899</v>
      </c>
      <c r="L11">
        <v>-4.2159108866350603E-2</v>
      </c>
      <c r="M11">
        <f t="shared" si="1"/>
        <v>6.6465884257293592E-2</v>
      </c>
      <c r="N11">
        <f t="shared" si="2"/>
        <v>2.1663231847254423</v>
      </c>
      <c r="O11" s="68">
        <v>0</v>
      </c>
      <c r="P11">
        <v>232.05</v>
      </c>
      <c r="Q11">
        <v>232.91</v>
      </c>
      <c r="R11">
        <v>233.49</v>
      </c>
      <c r="S11">
        <v>233.72</v>
      </c>
      <c r="T11">
        <v>234.04</v>
      </c>
      <c r="U11">
        <v>234.57</v>
      </c>
      <c r="V11">
        <v>235.78</v>
      </c>
      <c r="W11">
        <v>237.73</v>
      </c>
      <c r="X11">
        <v>237.35</v>
      </c>
      <c r="Y11">
        <v>237.21</v>
      </c>
      <c r="Z11">
        <v>237.04</v>
      </c>
      <c r="AA11">
        <v>236.57</v>
      </c>
      <c r="AB11">
        <v>236.28</v>
      </c>
      <c r="AC11">
        <v>235.89</v>
      </c>
      <c r="AD11">
        <v>232.95</v>
      </c>
      <c r="AE11">
        <v>233.32</v>
      </c>
      <c r="AF11">
        <v>233.7</v>
      </c>
      <c r="AG11">
        <v>234.02</v>
      </c>
      <c r="AH11">
        <v>234.53</v>
      </c>
      <c r="AI11">
        <v>234.99</v>
      </c>
      <c r="AJ11">
        <v>236.35</v>
      </c>
      <c r="AK11">
        <v>238.44</v>
      </c>
      <c r="AL11">
        <v>237.84</v>
      </c>
      <c r="AM11">
        <v>237.51</v>
      </c>
      <c r="AN11">
        <v>237.11</v>
      </c>
      <c r="AO11">
        <v>236.36</v>
      </c>
      <c r="AP11">
        <v>236.13</v>
      </c>
      <c r="AQ11">
        <v>235.42</v>
      </c>
      <c r="AR11">
        <v>236.16</v>
      </c>
      <c r="AS11" s="72">
        <f t="shared" si="3"/>
        <v>1.2302603947921043</v>
      </c>
      <c r="AT11" s="17">
        <f t="shared" si="4"/>
        <v>2.8018719602846485</v>
      </c>
      <c r="AU11" s="17">
        <f t="shared" si="5"/>
        <v>5.0223954276830289</v>
      </c>
      <c r="AV11" s="17">
        <f t="shared" si="6"/>
        <v>7.2429188950814094</v>
      </c>
      <c r="AW11" s="17">
        <f t="shared" si="7"/>
        <v>5.6421181663794812E-3</v>
      </c>
      <c r="AX11" s="17">
        <f t="shared" si="8"/>
        <v>1.089830078706596</v>
      </c>
      <c r="AY11" s="17">
        <f t="shared" si="9"/>
        <v>0.61460986019094899</v>
      </c>
      <c r="AZ11" s="17">
        <f t="shared" si="10"/>
        <v>1.6089677420245696</v>
      </c>
      <c r="BA11" s="17">
        <f t="shared" si="11"/>
        <v>-1.5364444714032623</v>
      </c>
      <c r="BB11" s="17">
        <f t="shared" si="12"/>
        <v>1.6691010403710049</v>
      </c>
      <c r="BC11" s="17">
        <f t="shared" si="13"/>
        <v>-4.2159108866350603E-2</v>
      </c>
      <c r="BD11" s="17">
        <f t="shared" si="14"/>
        <v>2.4942853625369117</v>
      </c>
      <c r="BE11" s="1">
        <v>1</v>
      </c>
      <c r="BF11" s="49">
        <v>1</v>
      </c>
      <c r="BG11" s="15">
        <v>1</v>
      </c>
      <c r="BH11" s="16">
        <v>1</v>
      </c>
      <c r="BI11" s="12">
        <f t="shared" si="15"/>
        <v>48.54035747628496</v>
      </c>
      <c r="BJ11" s="12">
        <f t="shared" si="16"/>
        <v>108.45081935423896</v>
      </c>
      <c r="BK11" s="12">
        <f t="shared" si="17"/>
        <v>194.39963958876706</v>
      </c>
      <c r="BL11" s="12">
        <f t="shared" si="18"/>
        <v>48.54035747628496</v>
      </c>
      <c r="BM11" s="12">
        <f t="shared" si="19"/>
        <v>108.45081935423896</v>
      </c>
      <c r="BN11" s="12">
        <f t="shared" si="20"/>
        <v>194.39963958876706</v>
      </c>
      <c r="BO11" s="9">
        <f t="shared" si="21"/>
        <v>5.065837329239619E-2</v>
      </c>
      <c r="BP11" s="9">
        <f t="shared" si="22"/>
        <v>1.4321425903654528E-2</v>
      </c>
      <c r="BQ11" s="45">
        <f t="shared" si="23"/>
        <v>9.0495874759586124E-3</v>
      </c>
      <c r="BR11" s="78">
        <f t="shared" si="24"/>
        <v>2.1663231847254423</v>
      </c>
      <c r="BS11" s="55">
        <v>23380</v>
      </c>
      <c r="BT11" s="10">
        <f t="shared" si="25"/>
        <v>4968.149748517495</v>
      </c>
      <c r="BU11" s="14">
        <f t="shared" si="26"/>
        <v>-18411.850251482505</v>
      </c>
      <c r="BV11" s="1">
        <f t="shared" si="27"/>
        <v>0</v>
      </c>
      <c r="BW11" s="66">
        <f t="shared" si="28"/>
        <v>233.72</v>
      </c>
      <c r="BX11" s="41">
        <f t="shared" si="29"/>
        <v>234.02</v>
      </c>
      <c r="BY11" s="65">
        <f t="shared" si="30"/>
        <v>237.73</v>
      </c>
      <c r="BZ11" s="64">
        <f t="shared" si="31"/>
        <v>238.44</v>
      </c>
      <c r="CA11" s="54">
        <f t="shared" si="32"/>
        <v>238.44</v>
      </c>
      <c r="CB11" s="1">
        <f t="shared" si="33"/>
        <v>-77.217959450941564</v>
      </c>
      <c r="CC11" s="42">
        <f t="shared" si="34"/>
        <v>4.7059773121727329</v>
      </c>
      <c r="CD11" s="55">
        <v>6612</v>
      </c>
      <c r="CE11" s="55">
        <v>1181</v>
      </c>
      <c r="CF11" s="55">
        <v>0</v>
      </c>
      <c r="CG11" s="6">
        <f t="shared" si="35"/>
        <v>7793</v>
      </c>
      <c r="CH11" s="10">
        <f t="shared" si="36"/>
        <v>1949.8564082122027</v>
      </c>
      <c r="CI11" s="1">
        <f t="shared" si="37"/>
        <v>-5843.143591787797</v>
      </c>
      <c r="CJ11" s="77">
        <f t="shared" si="38"/>
        <v>0</v>
      </c>
      <c r="CK11" s="66">
        <f t="shared" si="39"/>
        <v>234.04</v>
      </c>
      <c r="CL11" s="41">
        <f t="shared" si="40"/>
        <v>234.53</v>
      </c>
      <c r="CM11" s="65">
        <f t="shared" si="41"/>
        <v>237.35</v>
      </c>
      <c r="CN11" s="64">
        <f t="shared" si="42"/>
        <v>237.84</v>
      </c>
      <c r="CO11" s="54">
        <f t="shared" si="43"/>
        <v>237.84</v>
      </c>
      <c r="CP11" s="1">
        <f t="shared" si="44"/>
        <v>-24.56753948783971</v>
      </c>
      <c r="CQ11" s="42">
        <f t="shared" si="45"/>
        <v>3.9967045610016472</v>
      </c>
      <c r="CR11" s="11">
        <f t="shared" si="46"/>
        <v>32118</v>
      </c>
      <c r="CS11" s="47">
        <f t="shared" si="47"/>
        <v>6981.174087229384</v>
      </c>
      <c r="CT11" s="55">
        <v>945</v>
      </c>
      <c r="CU11" s="10">
        <f t="shared" si="48"/>
        <v>63.167930499686314</v>
      </c>
      <c r="CV11" s="30">
        <f t="shared" si="49"/>
        <v>-881.83206950031365</v>
      </c>
      <c r="CW11" s="77">
        <f t="shared" si="50"/>
        <v>0</v>
      </c>
      <c r="CX11" s="66">
        <f t="shared" si="51"/>
        <v>234.57</v>
      </c>
      <c r="CY11" s="41">
        <f t="shared" si="52"/>
        <v>234.99</v>
      </c>
      <c r="CZ11" s="65">
        <f t="shared" si="53"/>
        <v>237.21</v>
      </c>
      <c r="DA11" s="64">
        <f t="shared" si="54"/>
        <v>237.51</v>
      </c>
      <c r="DB11" s="54">
        <f t="shared" si="55"/>
        <v>237.51</v>
      </c>
      <c r="DC11" s="43">
        <f t="shared" si="56"/>
        <v>-3.7128208054410918</v>
      </c>
      <c r="DD11" s="44">
        <v>0</v>
      </c>
      <c r="DE11" s="10">
        <f t="shared" si="57"/>
        <v>39.549955121430486</v>
      </c>
      <c r="DF11" s="30">
        <f t="shared" si="58"/>
        <v>39.549955121430486</v>
      </c>
      <c r="DG11" s="34">
        <f t="shared" si="59"/>
        <v>39.549955121430486</v>
      </c>
      <c r="DH11" s="21">
        <f t="shared" si="60"/>
        <v>9.0495874759586124E-3</v>
      </c>
      <c r="DI11" s="74">
        <f t="shared" si="61"/>
        <v>39.549955121430486</v>
      </c>
      <c r="DJ11" s="76">
        <f t="shared" si="62"/>
        <v>237.51</v>
      </c>
      <c r="DK11" s="43">
        <f t="shared" si="63"/>
        <v>0.16651911549589696</v>
      </c>
      <c r="DL11" s="16">
        <f t="shared" si="64"/>
        <v>0</v>
      </c>
      <c r="DM11" s="53">
        <f t="shared" si="65"/>
        <v>33063</v>
      </c>
      <c r="DN11">
        <f t="shared" si="66"/>
        <v>9.2633499585551074E-3</v>
      </c>
      <c r="DO11">
        <f t="shared" si="67"/>
        <v>9.2633499585551109E-3</v>
      </c>
      <c r="DP11" s="1">
        <f t="shared" si="68"/>
        <v>988.10301337915655</v>
      </c>
      <c r="DQ11" s="55">
        <v>1417</v>
      </c>
      <c r="DR11" s="1">
        <f t="shared" si="69"/>
        <v>-428.89698662084345</v>
      </c>
      <c r="DS11" s="55">
        <v>1889</v>
      </c>
      <c r="DT11" s="15">
        <f t="shared" si="70"/>
        <v>7.2429188950814094</v>
      </c>
      <c r="DU11" s="17">
        <f t="shared" si="71"/>
        <v>9.6629852083949027E-3</v>
      </c>
      <c r="DV11" s="17">
        <f t="shared" si="72"/>
        <v>9.6629852083949027E-3</v>
      </c>
      <c r="DW11" s="17">
        <f t="shared" si="73"/>
        <v>1.5864930481197609E-2</v>
      </c>
      <c r="DX11" s="1">
        <f t="shared" si="74"/>
        <v>1676.9548817235498</v>
      </c>
      <c r="DY11" s="1">
        <f t="shared" si="75"/>
        <v>-212.04511827645024</v>
      </c>
      <c r="DZ11" s="79">
        <f t="shared" si="76"/>
        <v>236.16</v>
      </c>
    </row>
    <row r="12" spans="1:131" x14ac:dyDescent="0.2">
      <c r="A12" s="20" t="s">
        <v>106</v>
      </c>
      <c r="B12">
        <v>0</v>
      </c>
      <c r="C12">
        <v>0</v>
      </c>
      <c r="D12">
        <v>0.26488214143028299</v>
      </c>
      <c r="E12">
        <v>0.73511785856971601</v>
      </c>
      <c r="F12">
        <v>0.13031386571315001</v>
      </c>
      <c r="G12">
        <v>5.3489343919765897E-2</v>
      </c>
      <c r="H12">
        <v>0.41036356038445398</v>
      </c>
      <c r="I12">
        <v>0.148155585833082</v>
      </c>
      <c r="J12">
        <v>0.23126327529101301</v>
      </c>
      <c r="K12">
        <v>0.77358235253083196</v>
      </c>
      <c r="L12">
        <v>-0.55170524907778296</v>
      </c>
      <c r="M12">
        <f t="shared" si="1"/>
        <v>0.16484688909887069</v>
      </c>
      <c r="N12">
        <f t="shared" si="2"/>
        <v>0.94576159679540506</v>
      </c>
      <c r="O12" s="68">
        <v>0</v>
      </c>
      <c r="P12">
        <v>93.23</v>
      </c>
      <c r="Q12">
        <v>93.46</v>
      </c>
      <c r="R12">
        <v>94.06</v>
      </c>
      <c r="S12">
        <v>94.33</v>
      </c>
      <c r="T12">
        <v>95.07</v>
      </c>
      <c r="U12">
        <v>95.79</v>
      </c>
      <c r="V12">
        <v>96.91</v>
      </c>
      <c r="W12">
        <v>98.46</v>
      </c>
      <c r="X12">
        <v>97.45</v>
      </c>
      <c r="Y12">
        <v>96.79</v>
      </c>
      <c r="Z12">
        <v>96.44</v>
      </c>
      <c r="AA12">
        <v>96.31</v>
      </c>
      <c r="AB12">
        <v>95.76</v>
      </c>
      <c r="AC12">
        <v>95.3</v>
      </c>
      <c r="AD12">
        <v>93.5</v>
      </c>
      <c r="AE12">
        <v>93.84</v>
      </c>
      <c r="AF12">
        <v>94.1</v>
      </c>
      <c r="AG12">
        <v>94.84</v>
      </c>
      <c r="AH12">
        <v>95.12</v>
      </c>
      <c r="AI12">
        <v>95.79</v>
      </c>
      <c r="AJ12">
        <v>96.02</v>
      </c>
      <c r="AK12">
        <v>98.08</v>
      </c>
      <c r="AL12">
        <v>97.72</v>
      </c>
      <c r="AM12">
        <v>97.24</v>
      </c>
      <c r="AN12">
        <v>96.33</v>
      </c>
      <c r="AO12">
        <v>95.85</v>
      </c>
      <c r="AP12">
        <v>95.6</v>
      </c>
      <c r="AQ12">
        <v>94.35</v>
      </c>
      <c r="AR12">
        <v>95.79</v>
      </c>
      <c r="AS12" s="72">
        <f t="shared" si="3"/>
        <v>1.1111927761444773</v>
      </c>
      <c r="AT12" s="17">
        <f t="shared" si="4"/>
        <v>1.7141362255634303</v>
      </c>
      <c r="AU12" s="17">
        <f t="shared" si="5"/>
        <v>1.8132191417533843</v>
      </c>
      <c r="AV12" s="17">
        <f t="shared" si="6"/>
        <v>1.9123020579433381</v>
      </c>
      <c r="AW12" s="17">
        <f t="shared" si="7"/>
        <v>5.6421181663794812E-3</v>
      </c>
      <c r="AX12" s="17">
        <f t="shared" si="8"/>
        <v>1.089830078706596</v>
      </c>
      <c r="AY12" s="17">
        <f t="shared" si="9"/>
        <v>0.77358235253083196</v>
      </c>
      <c r="AZ12" s="17">
        <f t="shared" si="10"/>
        <v>1.7679402343644526</v>
      </c>
      <c r="BA12" s="17">
        <f t="shared" si="11"/>
        <v>-1.5364444714032623</v>
      </c>
      <c r="BB12" s="17">
        <f t="shared" si="12"/>
        <v>1.6691010403710049</v>
      </c>
      <c r="BC12" s="17">
        <f t="shared" si="13"/>
        <v>-0.55170524907778296</v>
      </c>
      <c r="BD12" s="17">
        <f t="shared" si="14"/>
        <v>1.9847392223254794</v>
      </c>
      <c r="BE12" s="1">
        <v>0</v>
      </c>
      <c r="BF12" s="15">
        <v>1</v>
      </c>
      <c r="BG12" s="15">
        <v>1</v>
      </c>
      <c r="BH12" s="16">
        <v>1</v>
      </c>
      <c r="BI12" s="12">
        <f t="shared" si="15"/>
        <v>0</v>
      </c>
      <c r="BJ12" s="12">
        <f t="shared" si="16"/>
        <v>26.598622284689604</v>
      </c>
      <c r="BK12" s="12">
        <f t="shared" si="17"/>
        <v>28.136113309789359</v>
      </c>
      <c r="BL12" s="12">
        <f t="shared" si="18"/>
        <v>0</v>
      </c>
      <c r="BM12" s="12">
        <f t="shared" si="19"/>
        <v>26.598622284689604</v>
      </c>
      <c r="BN12" s="12">
        <f t="shared" si="20"/>
        <v>28.136113309789359</v>
      </c>
      <c r="BO12" s="9">
        <f t="shared" si="21"/>
        <v>0</v>
      </c>
      <c r="BP12" s="9">
        <f t="shared" si="22"/>
        <v>3.5124695272722903E-3</v>
      </c>
      <c r="BQ12" s="45">
        <f t="shared" si="23"/>
        <v>1.3097772154775889E-3</v>
      </c>
      <c r="BR12" s="78">
        <f t="shared" si="24"/>
        <v>0.94576159679540506</v>
      </c>
      <c r="BS12" s="55">
        <v>0</v>
      </c>
      <c r="BT12" s="10">
        <f t="shared" si="25"/>
        <v>0</v>
      </c>
      <c r="BU12" s="14">
        <f t="shared" si="26"/>
        <v>0</v>
      </c>
      <c r="BV12" s="1">
        <f t="shared" si="27"/>
        <v>0</v>
      </c>
      <c r="BW12" s="66">
        <f t="shared" si="28"/>
        <v>93.46</v>
      </c>
      <c r="BX12" s="41">
        <f t="shared" si="29"/>
        <v>93.84</v>
      </c>
      <c r="BY12" s="65">
        <f t="shared" si="30"/>
        <v>98.46</v>
      </c>
      <c r="BZ12" s="64">
        <f t="shared" si="31"/>
        <v>98.08</v>
      </c>
      <c r="CA12" s="54">
        <f t="shared" si="32"/>
        <v>98.08</v>
      </c>
      <c r="CB12" s="1">
        <f t="shared" si="33"/>
        <v>0</v>
      </c>
      <c r="CC12" s="42" t="e">
        <f t="shared" si="34"/>
        <v>#DIV/0!</v>
      </c>
      <c r="CD12" s="55">
        <v>0</v>
      </c>
      <c r="CE12" s="55">
        <v>3927</v>
      </c>
      <c r="CF12" s="55">
        <v>192</v>
      </c>
      <c r="CG12" s="6">
        <f t="shared" si="35"/>
        <v>4119</v>
      </c>
      <c r="CH12" s="10">
        <f t="shared" si="36"/>
        <v>478.22132115031144</v>
      </c>
      <c r="CI12" s="1">
        <f t="shared" si="37"/>
        <v>-3640.7786788496887</v>
      </c>
      <c r="CJ12" s="77">
        <f t="shared" si="38"/>
        <v>0</v>
      </c>
      <c r="CK12" s="66">
        <f t="shared" si="39"/>
        <v>94.06</v>
      </c>
      <c r="CL12" s="41">
        <f t="shared" si="40"/>
        <v>94.1</v>
      </c>
      <c r="CM12" s="65">
        <f t="shared" si="41"/>
        <v>97.45</v>
      </c>
      <c r="CN12" s="64">
        <f t="shared" si="42"/>
        <v>97.72</v>
      </c>
      <c r="CO12" s="54">
        <f t="shared" si="43"/>
        <v>97.72</v>
      </c>
      <c r="CP12" s="1">
        <f t="shared" si="44"/>
        <v>-37.257252137225635</v>
      </c>
      <c r="CQ12" s="42">
        <f t="shared" si="45"/>
        <v>8.613166786650531</v>
      </c>
      <c r="CR12" s="11">
        <f t="shared" si="46"/>
        <v>4311</v>
      </c>
      <c r="CS12" s="47">
        <f t="shared" si="47"/>
        <v>487.3638280697881</v>
      </c>
      <c r="CT12" s="55">
        <v>192</v>
      </c>
      <c r="CU12" s="10">
        <f t="shared" si="48"/>
        <v>9.1425069194766664</v>
      </c>
      <c r="CV12" s="30">
        <f t="shared" si="49"/>
        <v>-182.85749308052334</v>
      </c>
      <c r="CW12" s="77">
        <f t="shared" si="50"/>
        <v>0</v>
      </c>
      <c r="CX12" s="66">
        <f t="shared" si="51"/>
        <v>94.33</v>
      </c>
      <c r="CY12" s="41">
        <f t="shared" si="52"/>
        <v>94.84</v>
      </c>
      <c r="CZ12" s="65">
        <f t="shared" si="53"/>
        <v>96.79</v>
      </c>
      <c r="DA12" s="64">
        <f t="shared" si="54"/>
        <v>97.24</v>
      </c>
      <c r="DB12" s="54">
        <f t="shared" si="55"/>
        <v>97.24</v>
      </c>
      <c r="DC12" s="43">
        <f t="shared" si="56"/>
        <v>-1.8804760703468053</v>
      </c>
      <c r="DD12" s="44">
        <v>0</v>
      </c>
      <c r="DE12" s="10">
        <f t="shared" si="57"/>
        <v>5.7241979514346362</v>
      </c>
      <c r="DF12" s="30">
        <f t="shared" si="58"/>
        <v>5.7241979514346362</v>
      </c>
      <c r="DG12" s="34">
        <f t="shared" si="59"/>
        <v>5.7241979514346362</v>
      </c>
      <c r="DH12" s="21">
        <f t="shared" si="60"/>
        <v>1.3097772154775889E-3</v>
      </c>
      <c r="DI12" s="74">
        <f t="shared" si="61"/>
        <v>5.7241979514346362</v>
      </c>
      <c r="DJ12" s="76">
        <f t="shared" si="62"/>
        <v>97.24</v>
      </c>
      <c r="DK12" s="43">
        <f t="shared" si="63"/>
        <v>5.886670044667458E-2</v>
      </c>
      <c r="DL12" s="16">
        <f t="shared" si="64"/>
        <v>0</v>
      </c>
      <c r="DM12" s="53">
        <f t="shared" si="65"/>
        <v>4503</v>
      </c>
      <c r="DN12">
        <f t="shared" si="66"/>
        <v>7.0812479949071043E-3</v>
      </c>
      <c r="DO12">
        <f t="shared" si="67"/>
        <v>7.0812479949071069E-3</v>
      </c>
      <c r="DP12" s="1">
        <f t="shared" si="68"/>
        <v>755.34256112075127</v>
      </c>
      <c r="DQ12" s="55">
        <v>1054</v>
      </c>
      <c r="DR12" s="1">
        <f t="shared" si="69"/>
        <v>-298.65743887924873</v>
      </c>
      <c r="DS12" s="55">
        <v>1245</v>
      </c>
      <c r="DT12" s="15">
        <f t="shared" si="70"/>
        <v>1.9123020579433381</v>
      </c>
      <c r="DU12" s="17">
        <f t="shared" si="71"/>
        <v>2.5512568575685964E-3</v>
      </c>
      <c r="DV12" s="17">
        <f t="shared" si="72"/>
        <v>2.5512568575685964E-3</v>
      </c>
      <c r="DW12" s="17">
        <f t="shared" si="73"/>
        <v>4.18871723510873E-3</v>
      </c>
      <c r="DX12" s="1">
        <f t="shared" si="74"/>
        <v>442.75578918546296</v>
      </c>
      <c r="DY12" s="1">
        <f t="shared" si="75"/>
        <v>-802.24421081453704</v>
      </c>
      <c r="DZ12" s="79">
        <f t="shared" si="76"/>
        <v>95.79</v>
      </c>
    </row>
    <row r="13" spans="1:131" x14ac:dyDescent="0.2">
      <c r="A13" s="20" t="s">
        <v>145</v>
      </c>
      <c r="B13">
        <v>1</v>
      </c>
      <c r="C13">
        <v>1</v>
      </c>
      <c r="D13">
        <v>0.56238532110091699</v>
      </c>
      <c r="E13">
        <v>0.43761467889908201</v>
      </c>
      <c r="F13">
        <v>0.46900638103919701</v>
      </c>
      <c r="G13">
        <v>0.67053140096618302</v>
      </c>
      <c r="H13">
        <v>0.53236714975845401</v>
      </c>
      <c r="I13">
        <v>0.59746873621630603</v>
      </c>
      <c r="J13">
        <v>0.63966454614796997</v>
      </c>
      <c r="K13">
        <v>0.82109912343331803</v>
      </c>
      <c r="L13">
        <v>-0.28066692577952601</v>
      </c>
      <c r="M13">
        <f t="shared" si="1"/>
        <v>0.53724589795530253</v>
      </c>
      <c r="N13">
        <f t="shared" si="2"/>
        <v>-6.7323032837128455E-2</v>
      </c>
      <c r="O13" s="68">
        <v>0</v>
      </c>
      <c r="P13">
        <v>131.82</v>
      </c>
      <c r="Q13">
        <v>132.27000000000001</v>
      </c>
      <c r="R13">
        <v>133.08000000000001</v>
      </c>
      <c r="S13">
        <v>134.01</v>
      </c>
      <c r="T13">
        <v>134.54</v>
      </c>
      <c r="U13">
        <v>134.80000000000001</v>
      </c>
      <c r="V13">
        <v>135.87</v>
      </c>
      <c r="W13">
        <v>138.63999999999999</v>
      </c>
      <c r="X13">
        <v>138.38999999999999</v>
      </c>
      <c r="Y13">
        <v>137.54</v>
      </c>
      <c r="Z13">
        <v>136.68</v>
      </c>
      <c r="AA13">
        <v>135.55000000000001</v>
      </c>
      <c r="AB13">
        <v>134.85</v>
      </c>
      <c r="AC13">
        <v>134.57</v>
      </c>
      <c r="AD13">
        <v>132.36000000000001</v>
      </c>
      <c r="AE13">
        <v>132.79</v>
      </c>
      <c r="AF13">
        <v>133.19</v>
      </c>
      <c r="AG13">
        <v>133.83000000000001</v>
      </c>
      <c r="AH13">
        <v>134.41999999999999</v>
      </c>
      <c r="AI13">
        <v>135.09</v>
      </c>
      <c r="AJ13">
        <v>136.4</v>
      </c>
      <c r="AK13">
        <v>137.77000000000001</v>
      </c>
      <c r="AL13">
        <v>137.26</v>
      </c>
      <c r="AM13">
        <v>136.47</v>
      </c>
      <c r="AN13">
        <v>135.78</v>
      </c>
      <c r="AO13">
        <v>135.33000000000001</v>
      </c>
      <c r="AP13">
        <v>134.82</v>
      </c>
      <c r="AQ13">
        <v>133.91999999999999</v>
      </c>
      <c r="AR13">
        <v>135.21</v>
      </c>
      <c r="AS13" s="72">
        <f t="shared" si="3"/>
        <v>0.95481930728357911</v>
      </c>
      <c r="AT13" s="17">
        <f t="shared" si="4"/>
        <v>0.96064799168345871</v>
      </c>
      <c r="AU13" s="17">
        <f t="shared" si="5"/>
        <v>0.95367688039357623</v>
      </c>
      <c r="AV13" s="17">
        <f t="shared" si="6"/>
        <v>0.94670576910369375</v>
      </c>
      <c r="AW13" s="17">
        <f t="shared" si="7"/>
        <v>5.6421181663794812E-3</v>
      </c>
      <c r="AX13" s="17">
        <f t="shared" si="8"/>
        <v>1.089830078706596</v>
      </c>
      <c r="AY13" s="17">
        <f t="shared" si="9"/>
        <v>0.82109912343331803</v>
      </c>
      <c r="AZ13" s="17">
        <f t="shared" si="10"/>
        <v>1.8154570052669385</v>
      </c>
      <c r="BA13" s="17">
        <f t="shared" si="11"/>
        <v>-1.5364444714032623</v>
      </c>
      <c r="BB13" s="17">
        <f t="shared" si="12"/>
        <v>1.6691010403710049</v>
      </c>
      <c r="BC13" s="17">
        <f t="shared" si="13"/>
        <v>-0.28066692577952601</v>
      </c>
      <c r="BD13" s="17">
        <f t="shared" si="14"/>
        <v>2.2557775456237366</v>
      </c>
      <c r="BE13" s="1">
        <v>1</v>
      </c>
      <c r="BF13" s="15">
        <v>1</v>
      </c>
      <c r="BG13" s="15">
        <v>1</v>
      </c>
      <c r="BH13" s="16">
        <v>1</v>
      </c>
      <c r="BI13" s="12">
        <f t="shared" si="15"/>
        <v>10.283924894886617</v>
      </c>
      <c r="BJ13" s="12">
        <f t="shared" si="16"/>
        <v>24.874213427890023</v>
      </c>
      <c r="BK13" s="12">
        <f t="shared" si="17"/>
        <v>24.693709318627025</v>
      </c>
      <c r="BL13" s="12">
        <f t="shared" si="18"/>
        <v>10.283924894886617</v>
      </c>
      <c r="BM13" s="12">
        <f t="shared" si="19"/>
        <v>24.874213427890023</v>
      </c>
      <c r="BN13" s="12">
        <f t="shared" si="20"/>
        <v>24.693709318627025</v>
      </c>
      <c r="BO13" s="9">
        <f t="shared" si="21"/>
        <v>1.073265491484396E-2</v>
      </c>
      <c r="BP13" s="9">
        <f t="shared" si="22"/>
        <v>3.2847534637394284E-3</v>
      </c>
      <c r="BQ13" s="45">
        <f t="shared" si="23"/>
        <v>1.1495282761713626E-3</v>
      </c>
      <c r="BR13" s="78">
        <f t="shared" si="24"/>
        <v>-6.7323032837128455E-2</v>
      </c>
      <c r="BS13" s="55">
        <v>541</v>
      </c>
      <c r="BT13" s="10">
        <f t="shared" si="25"/>
        <v>1052.5690690528077</v>
      </c>
      <c r="BU13" s="14">
        <f t="shared" si="26"/>
        <v>511.56906905280766</v>
      </c>
      <c r="BV13" s="1">
        <f t="shared" si="27"/>
        <v>1</v>
      </c>
      <c r="BW13" s="66">
        <f t="shared" si="28"/>
        <v>131.82</v>
      </c>
      <c r="BX13" s="41">
        <f t="shared" si="29"/>
        <v>132.36000000000001</v>
      </c>
      <c r="BY13" s="65">
        <f t="shared" si="30"/>
        <v>138.38999999999999</v>
      </c>
      <c r="BZ13" s="64">
        <f t="shared" si="31"/>
        <v>137.26</v>
      </c>
      <c r="CA13" s="54">
        <f t="shared" si="32"/>
        <v>131.82</v>
      </c>
      <c r="CB13" s="1">
        <f t="shared" si="33"/>
        <v>3.880815271224455</v>
      </c>
      <c r="CC13" s="42">
        <f t="shared" si="34"/>
        <v>0.51398052242484993</v>
      </c>
      <c r="CD13" s="55">
        <v>0</v>
      </c>
      <c r="CE13" s="55">
        <v>0</v>
      </c>
      <c r="CF13" s="55">
        <v>0</v>
      </c>
      <c r="CG13" s="6">
        <f t="shared" si="35"/>
        <v>0</v>
      </c>
      <c r="CH13" s="10">
        <f t="shared" si="36"/>
        <v>447.21787018673768</v>
      </c>
      <c r="CI13" s="1">
        <f t="shared" si="37"/>
        <v>447.21787018673768</v>
      </c>
      <c r="CJ13" s="77">
        <f t="shared" si="38"/>
        <v>1</v>
      </c>
      <c r="CK13" s="66">
        <f t="shared" si="39"/>
        <v>132.27000000000001</v>
      </c>
      <c r="CL13" s="41">
        <f t="shared" si="40"/>
        <v>132.79</v>
      </c>
      <c r="CM13" s="65">
        <f t="shared" si="41"/>
        <v>137.54</v>
      </c>
      <c r="CN13" s="64">
        <f t="shared" si="42"/>
        <v>136.47</v>
      </c>
      <c r="CO13" s="54">
        <f t="shared" si="43"/>
        <v>132.27000000000001</v>
      </c>
      <c r="CP13" s="1">
        <f t="shared" si="44"/>
        <v>3.3810982852252032</v>
      </c>
      <c r="CQ13" s="42">
        <f t="shared" si="45"/>
        <v>0</v>
      </c>
      <c r="CR13" s="11">
        <f t="shared" si="46"/>
        <v>541</v>
      </c>
      <c r="CS13" s="47">
        <f t="shared" si="47"/>
        <v>1507.8108765128766</v>
      </c>
      <c r="CT13" s="55">
        <v>0</v>
      </c>
      <c r="CU13" s="10">
        <f t="shared" si="48"/>
        <v>8.023937273331347</v>
      </c>
      <c r="CV13" s="30">
        <f t="shared" si="49"/>
        <v>8.023937273331347</v>
      </c>
      <c r="CW13" s="77">
        <f t="shared" si="50"/>
        <v>1</v>
      </c>
      <c r="CX13" s="66">
        <f t="shared" si="51"/>
        <v>133.08000000000001</v>
      </c>
      <c r="CY13" s="41">
        <f t="shared" si="52"/>
        <v>133.19</v>
      </c>
      <c r="CZ13" s="65">
        <f t="shared" si="53"/>
        <v>136.68</v>
      </c>
      <c r="DA13" s="64">
        <f t="shared" si="54"/>
        <v>135.78</v>
      </c>
      <c r="DB13" s="54">
        <f t="shared" si="55"/>
        <v>133.08000000000001</v>
      </c>
      <c r="DC13" s="43">
        <f t="shared" si="56"/>
        <v>6.0294088317788895E-2</v>
      </c>
      <c r="DD13" s="44">
        <v>0</v>
      </c>
      <c r="DE13" s="10">
        <f t="shared" si="57"/>
        <v>5.0238523970482767</v>
      </c>
      <c r="DF13" s="30">
        <f t="shared" si="58"/>
        <v>5.0238523970482767</v>
      </c>
      <c r="DG13" s="34">
        <f t="shared" si="59"/>
        <v>5.0238523970482767</v>
      </c>
      <c r="DH13" s="21">
        <f t="shared" si="60"/>
        <v>1.1495282761713626E-3</v>
      </c>
      <c r="DI13" s="74">
        <f t="shared" si="61"/>
        <v>5.0238523970482767</v>
      </c>
      <c r="DJ13" s="76">
        <f t="shared" si="62"/>
        <v>133.08000000000001</v>
      </c>
      <c r="DK13" s="43">
        <f t="shared" si="63"/>
        <v>3.7750619154255156E-2</v>
      </c>
      <c r="DL13" s="16">
        <f t="shared" si="64"/>
        <v>0</v>
      </c>
      <c r="DM13" s="53">
        <f t="shared" si="65"/>
        <v>541</v>
      </c>
      <c r="DN13">
        <f t="shared" si="66"/>
        <v>4.2154574689905397E-3</v>
      </c>
      <c r="DO13">
        <f t="shared" si="67"/>
        <v>4.2154574689905414E-3</v>
      </c>
      <c r="DP13" s="1">
        <f t="shared" si="68"/>
        <v>449.65441730228309</v>
      </c>
      <c r="DQ13" s="55">
        <v>541</v>
      </c>
      <c r="DR13" s="1">
        <f t="shared" si="69"/>
        <v>-91.345582697716907</v>
      </c>
      <c r="DS13" s="55">
        <v>0</v>
      </c>
      <c r="DT13" s="15">
        <f t="shared" si="70"/>
        <v>0.94670576910369375</v>
      </c>
      <c r="DU13" s="17">
        <f t="shared" si="71"/>
        <v>1.2630272375082686E-3</v>
      </c>
      <c r="DV13" s="17">
        <f t="shared" si="72"/>
        <v>1.2630272375082686E-3</v>
      </c>
      <c r="DW13" s="17">
        <f t="shared" si="73"/>
        <v>2.0736696669595941E-3</v>
      </c>
      <c r="DX13" s="1">
        <f t="shared" si="74"/>
        <v>219.19103113696301</v>
      </c>
      <c r="DY13" s="1">
        <f t="shared" si="75"/>
        <v>219.19103113696301</v>
      </c>
      <c r="DZ13" s="79">
        <f t="shared" si="76"/>
        <v>135.21</v>
      </c>
    </row>
    <row r="14" spans="1:131" x14ac:dyDescent="0.2">
      <c r="A14" s="20" t="s">
        <v>242</v>
      </c>
      <c r="B14">
        <v>0</v>
      </c>
      <c r="C14">
        <v>0</v>
      </c>
      <c r="D14">
        <v>6.3523771474230897E-2</v>
      </c>
      <c r="E14">
        <v>0.93647622852576895</v>
      </c>
      <c r="F14">
        <v>3.4564958283671003E-2</v>
      </c>
      <c r="G14">
        <v>0.22106142916840699</v>
      </c>
      <c r="H14">
        <v>0.16715419974926801</v>
      </c>
      <c r="I14">
        <v>0.19222732971165901</v>
      </c>
      <c r="J14">
        <v>0.189045600916741</v>
      </c>
      <c r="K14">
        <v>0.50678181286837798</v>
      </c>
      <c r="L14">
        <v>-0.54183652526265103</v>
      </c>
      <c r="M14">
        <f t="shared" si="1"/>
        <v>6.0149957741667079E-2</v>
      </c>
      <c r="N14">
        <f t="shared" si="2"/>
        <v>2.3376338360009434</v>
      </c>
      <c r="O14" s="68">
        <v>0</v>
      </c>
      <c r="P14">
        <v>10.93</v>
      </c>
      <c r="Q14">
        <v>11.02</v>
      </c>
      <c r="R14">
        <v>11.21</v>
      </c>
      <c r="S14">
        <v>11.29</v>
      </c>
      <c r="T14">
        <v>11.48</v>
      </c>
      <c r="U14">
        <v>11.59</v>
      </c>
      <c r="V14">
        <v>11.8</v>
      </c>
      <c r="W14">
        <v>11.98</v>
      </c>
      <c r="X14">
        <v>11.96</v>
      </c>
      <c r="Y14">
        <v>11.75</v>
      </c>
      <c r="Z14">
        <v>11.74</v>
      </c>
      <c r="AA14">
        <v>11.7</v>
      </c>
      <c r="AB14">
        <v>11.53</v>
      </c>
      <c r="AC14">
        <v>11.38</v>
      </c>
      <c r="AD14">
        <v>11.09</v>
      </c>
      <c r="AE14">
        <v>11.15</v>
      </c>
      <c r="AF14">
        <v>11.28</v>
      </c>
      <c r="AG14">
        <v>11.35</v>
      </c>
      <c r="AH14">
        <v>11.5</v>
      </c>
      <c r="AI14">
        <v>11.55</v>
      </c>
      <c r="AJ14">
        <v>11.68</v>
      </c>
      <c r="AK14">
        <v>11.96</v>
      </c>
      <c r="AL14">
        <v>11.91</v>
      </c>
      <c r="AM14">
        <v>11.87</v>
      </c>
      <c r="AN14">
        <v>11.73</v>
      </c>
      <c r="AO14">
        <v>11.62</v>
      </c>
      <c r="AP14">
        <v>11.57</v>
      </c>
      <c r="AQ14">
        <v>11.45</v>
      </c>
      <c r="AR14">
        <v>11.61</v>
      </c>
      <c r="AS14" s="72">
        <f t="shared" si="3"/>
        <v>1.2170306593868121</v>
      </c>
      <c r="AT14" s="17">
        <f t="shared" si="4"/>
        <v>2.5846869744138945</v>
      </c>
      <c r="AU14" s="17">
        <f t="shared" si="5"/>
        <v>3.8038085855011285</v>
      </c>
      <c r="AV14" s="17">
        <f t="shared" si="6"/>
        <v>5.022930196588363</v>
      </c>
      <c r="AW14" s="17">
        <f t="shared" si="7"/>
        <v>5.6421181663794812E-3</v>
      </c>
      <c r="AX14" s="17">
        <f t="shared" si="8"/>
        <v>1.089830078706596</v>
      </c>
      <c r="AY14" s="17">
        <f t="shared" si="9"/>
        <v>0.50678181286837798</v>
      </c>
      <c r="AZ14" s="17">
        <f t="shared" si="10"/>
        <v>1.5011396947019984</v>
      </c>
      <c r="BA14" s="17">
        <f t="shared" si="11"/>
        <v>-1.5364444714032623</v>
      </c>
      <c r="BB14" s="17">
        <f t="shared" si="12"/>
        <v>1.6691010403710049</v>
      </c>
      <c r="BC14" s="17">
        <f t="shared" si="13"/>
        <v>-0.54183652526265103</v>
      </c>
      <c r="BD14" s="17">
        <f t="shared" si="14"/>
        <v>1.9946079461406114</v>
      </c>
      <c r="BE14" s="1">
        <v>0</v>
      </c>
      <c r="BF14" s="82">
        <v>0.02</v>
      </c>
      <c r="BG14" s="83">
        <v>7.0000000000000007E-2</v>
      </c>
      <c r="BH14" s="16">
        <v>1</v>
      </c>
      <c r="BI14" s="12">
        <f t="shared" si="15"/>
        <v>0</v>
      </c>
      <c r="BJ14" s="12">
        <f t="shared" si="16"/>
        <v>0.81821630429802339</v>
      </c>
      <c r="BK14" s="12">
        <f t="shared" si="17"/>
        <v>4.2145079147429581</v>
      </c>
      <c r="BL14" s="12">
        <f t="shared" si="18"/>
        <v>0</v>
      </c>
      <c r="BM14" s="12">
        <f t="shared" si="19"/>
        <v>0.81821630429802339</v>
      </c>
      <c r="BN14" s="12">
        <f t="shared" si="20"/>
        <v>4.2145079147429581</v>
      </c>
      <c r="BO14" s="9">
        <f t="shared" si="21"/>
        <v>0</v>
      </c>
      <c r="BP14" s="9">
        <f t="shared" si="22"/>
        <v>1.0804919912030311E-4</v>
      </c>
      <c r="BQ14" s="45">
        <f t="shared" si="23"/>
        <v>1.9619150592700032E-4</v>
      </c>
      <c r="BR14" s="78">
        <f t="shared" si="24"/>
        <v>2.3376338360009434</v>
      </c>
      <c r="BS14" s="55">
        <v>0</v>
      </c>
      <c r="BT14" s="10">
        <f t="shared" si="25"/>
        <v>0</v>
      </c>
      <c r="BU14" s="14">
        <f t="shared" si="26"/>
        <v>0</v>
      </c>
      <c r="BV14" s="1">
        <f t="shared" si="27"/>
        <v>0</v>
      </c>
      <c r="BW14" s="66">
        <f t="shared" si="28"/>
        <v>11.29</v>
      </c>
      <c r="BX14" s="41">
        <f t="shared" si="29"/>
        <v>11.35</v>
      </c>
      <c r="BY14" s="65">
        <f t="shared" si="30"/>
        <v>11.98</v>
      </c>
      <c r="BZ14" s="64">
        <f t="shared" si="31"/>
        <v>11.96</v>
      </c>
      <c r="CA14" s="54">
        <f t="shared" si="32"/>
        <v>11.96</v>
      </c>
      <c r="CB14" s="1">
        <f t="shared" si="33"/>
        <v>0</v>
      </c>
      <c r="CC14" s="42" t="e">
        <f t="shared" si="34"/>
        <v>#DIV/0!</v>
      </c>
      <c r="CD14" s="55">
        <v>0</v>
      </c>
      <c r="CE14" s="55">
        <v>580</v>
      </c>
      <c r="CF14" s="55">
        <v>0</v>
      </c>
      <c r="CG14" s="6">
        <f t="shared" si="35"/>
        <v>580</v>
      </c>
      <c r="CH14" s="10">
        <f t="shared" si="36"/>
        <v>14.710855240549622</v>
      </c>
      <c r="CI14" s="1">
        <f t="shared" si="37"/>
        <v>-565.28914475945032</v>
      </c>
      <c r="CJ14" s="77">
        <f t="shared" si="38"/>
        <v>0</v>
      </c>
      <c r="CK14" s="66">
        <f t="shared" si="39"/>
        <v>11.48</v>
      </c>
      <c r="CL14" s="41">
        <f t="shared" si="40"/>
        <v>11.5</v>
      </c>
      <c r="CM14" s="65">
        <f t="shared" si="41"/>
        <v>11.96</v>
      </c>
      <c r="CN14" s="64">
        <f t="shared" si="42"/>
        <v>11.91</v>
      </c>
      <c r="CO14" s="54">
        <f t="shared" si="43"/>
        <v>11.91</v>
      </c>
      <c r="CP14" s="1">
        <f t="shared" si="44"/>
        <v>-47.463404261918583</v>
      </c>
      <c r="CQ14" s="42">
        <f t="shared" si="45"/>
        <v>39.426667621693639</v>
      </c>
      <c r="CR14" s="11">
        <f t="shared" si="46"/>
        <v>918</v>
      </c>
      <c r="CS14" s="47">
        <f t="shared" si="47"/>
        <v>16.08031119022127</v>
      </c>
      <c r="CT14" s="55">
        <v>338</v>
      </c>
      <c r="CU14" s="10">
        <f t="shared" si="48"/>
        <v>1.3694559496716479</v>
      </c>
      <c r="CV14" s="30">
        <f t="shared" si="49"/>
        <v>-336.63054405032835</v>
      </c>
      <c r="CW14" s="77">
        <f t="shared" si="50"/>
        <v>0</v>
      </c>
      <c r="CX14" s="66">
        <f t="shared" si="51"/>
        <v>11.59</v>
      </c>
      <c r="CY14" s="41">
        <f t="shared" si="52"/>
        <v>11.55</v>
      </c>
      <c r="CZ14" s="65">
        <f t="shared" si="53"/>
        <v>11.75</v>
      </c>
      <c r="DA14" s="64">
        <f t="shared" si="54"/>
        <v>11.87</v>
      </c>
      <c r="DB14" s="54">
        <f t="shared" si="55"/>
        <v>11.87</v>
      </c>
      <c r="DC14" s="43">
        <f t="shared" si="56"/>
        <v>-28.359776246868439</v>
      </c>
      <c r="DD14" s="44">
        <v>0</v>
      </c>
      <c r="DE14" s="10">
        <f t="shared" si="57"/>
        <v>0.85742750984312521</v>
      </c>
      <c r="DF14" s="30">
        <f t="shared" si="58"/>
        <v>0.85742750984312521</v>
      </c>
      <c r="DG14" s="34">
        <f t="shared" si="59"/>
        <v>0.85742750984312521</v>
      </c>
      <c r="DH14" s="21">
        <f t="shared" si="60"/>
        <v>1.9619150592700032E-4</v>
      </c>
      <c r="DI14" s="74">
        <f t="shared" si="61"/>
        <v>0.85742750984312521</v>
      </c>
      <c r="DJ14" s="76">
        <f t="shared" si="62"/>
        <v>11.87</v>
      </c>
      <c r="DK14" s="43">
        <f t="shared" si="63"/>
        <v>7.2234836549547196E-2</v>
      </c>
      <c r="DL14" s="16">
        <f t="shared" si="64"/>
        <v>0</v>
      </c>
      <c r="DM14" s="53">
        <f t="shared" si="65"/>
        <v>1256</v>
      </c>
      <c r="DN14">
        <f t="shared" si="66"/>
        <v>9.0208941848164449E-3</v>
      </c>
      <c r="DO14">
        <f t="shared" si="67"/>
        <v>9.0208941848164484E-3</v>
      </c>
      <c r="DP14" s="1">
        <f t="shared" si="68"/>
        <v>962.24074090600095</v>
      </c>
      <c r="DQ14" s="55">
        <v>1184</v>
      </c>
      <c r="DR14" s="1">
        <f t="shared" si="69"/>
        <v>-221.75925909399905</v>
      </c>
      <c r="DS14" s="55">
        <v>46</v>
      </c>
      <c r="DT14" s="15">
        <f t="shared" si="70"/>
        <v>0.10045860393176727</v>
      </c>
      <c r="DU14" s="17">
        <f t="shared" si="71"/>
        <v>1.3402469610806795E-4</v>
      </c>
      <c r="DV14" s="17">
        <f t="shared" si="72"/>
        <v>1.3402469610806795E-4</v>
      </c>
      <c r="DW14" s="17">
        <f t="shared" si="73"/>
        <v>2.2004509379470815E-4</v>
      </c>
      <c r="DX14" s="1">
        <f t="shared" si="74"/>
        <v>23.25920650428824</v>
      </c>
      <c r="DY14" s="1">
        <f t="shared" si="75"/>
        <v>-22.74079349571176</v>
      </c>
      <c r="DZ14" s="79">
        <f t="shared" si="76"/>
        <v>11.61</v>
      </c>
    </row>
    <row r="15" spans="1:131" x14ac:dyDescent="0.2">
      <c r="A15" s="20" t="s">
        <v>308</v>
      </c>
      <c r="B15">
        <v>1</v>
      </c>
      <c r="C15">
        <v>1</v>
      </c>
      <c r="D15">
        <v>0.26645264847512001</v>
      </c>
      <c r="E15">
        <v>0.73354735152487904</v>
      </c>
      <c r="F15">
        <v>0.17476114649681501</v>
      </c>
      <c r="G15">
        <v>0.13414124529878799</v>
      </c>
      <c r="H15">
        <v>0.253029669870455</v>
      </c>
      <c r="I15">
        <v>0.184232773995193</v>
      </c>
      <c r="J15">
        <v>0.27752024290476401</v>
      </c>
      <c r="K15">
        <v>0.60363589665111395</v>
      </c>
      <c r="L15">
        <v>0.36932953102105498</v>
      </c>
      <c r="M15">
        <f t="shared" si="1"/>
        <v>0.20130143251677912</v>
      </c>
      <c r="N15">
        <f t="shared" si="2"/>
        <v>0.75006199186217393</v>
      </c>
      <c r="O15" s="68">
        <v>0</v>
      </c>
      <c r="P15">
        <v>8.32</v>
      </c>
      <c r="Q15">
        <v>8.41</v>
      </c>
      <c r="R15">
        <v>8.5</v>
      </c>
      <c r="S15">
        <v>8.5500000000000007</v>
      </c>
      <c r="T15">
        <v>8.65</v>
      </c>
      <c r="U15">
        <v>8.73</v>
      </c>
      <c r="V15">
        <v>8.81</v>
      </c>
      <c r="W15">
        <v>9.16</v>
      </c>
      <c r="X15">
        <v>9.0299999999999994</v>
      </c>
      <c r="Y15">
        <v>9</v>
      </c>
      <c r="Z15">
        <v>8.98</v>
      </c>
      <c r="AA15">
        <v>8.94</v>
      </c>
      <c r="AB15">
        <v>8.91</v>
      </c>
      <c r="AC15">
        <v>8.89</v>
      </c>
      <c r="AD15">
        <v>8.43</v>
      </c>
      <c r="AE15">
        <v>8.48</v>
      </c>
      <c r="AF15">
        <v>8.5299999999999994</v>
      </c>
      <c r="AG15">
        <v>8.65</v>
      </c>
      <c r="AH15">
        <v>8.7200000000000006</v>
      </c>
      <c r="AI15">
        <v>8.76</v>
      </c>
      <c r="AJ15">
        <v>8.81</v>
      </c>
      <c r="AK15">
        <v>9.14</v>
      </c>
      <c r="AL15">
        <v>9.1</v>
      </c>
      <c r="AM15">
        <v>9.08</v>
      </c>
      <c r="AN15">
        <v>9.0299999999999994</v>
      </c>
      <c r="AO15">
        <v>8.94</v>
      </c>
      <c r="AP15">
        <v>8.8699999999999992</v>
      </c>
      <c r="AQ15">
        <v>8.84</v>
      </c>
      <c r="AR15">
        <v>8.85</v>
      </c>
      <c r="AS15" s="72">
        <f t="shared" si="3"/>
        <v>1.1103672870362817</v>
      </c>
      <c r="AT15" s="17">
        <f t="shared" si="4"/>
        <v>1.4213267610210905</v>
      </c>
      <c r="AU15" s="17">
        <f t="shared" si="5"/>
        <v>1.8235350795673053</v>
      </c>
      <c r="AV15" s="17">
        <f t="shared" si="6"/>
        <v>2.22574339811352</v>
      </c>
      <c r="AW15" s="17">
        <f t="shared" si="7"/>
        <v>5.6421181663794812E-3</v>
      </c>
      <c r="AX15" s="17">
        <f t="shared" si="8"/>
        <v>1.089830078706596</v>
      </c>
      <c r="AY15" s="17">
        <f t="shared" si="9"/>
        <v>0.60363589665111395</v>
      </c>
      <c r="AZ15" s="17">
        <f t="shared" si="10"/>
        <v>1.5979937784847345</v>
      </c>
      <c r="BA15" s="17">
        <f t="shared" si="11"/>
        <v>-1.5364444714032623</v>
      </c>
      <c r="BB15" s="17">
        <f t="shared" si="12"/>
        <v>1.6691010403710049</v>
      </c>
      <c r="BC15" s="17">
        <f t="shared" si="13"/>
        <v>0.36932953102105498</v>
      </c>
      <c r="BD15" s="17">
        <f t="shared" si="14"/>
        <v>2.9057740024243173</v>
      </c>
      <c r="BE15" s="1">
        <v>0</v>
      </c>
      <c r="BF15" s="90">
        <v>0.14000000000000001</v>
      </c>
      <c r="BG15" s="91">
        <v>0.8</v>
      </c>
      <c r="BH15" s="16">
        <v>1</v>
      </c>
      <c r="BI15" s="12">
        <f t="shared" si="15"/>
        <v>0</v>
      </c>
      <c r="BJ15" s="12">
        <f t="shared" si="16"/>
        <v>14.186305375300227</v>
      </c>
      <c r="BK15" s="12">
        <f t="shared" si="17"/>
        <v>104.00433579087581</v>
      </c>
      <c r="BL15" s="12">
        <f t="shared" si="18"/>
        <v>0</v>
      </c>
      <c r="BM15" s="12">
        <f t="shared" si="19"/>
        <v>14.186305375300227</v>
      </c>
      <c r="BN15" s="12">
        <f t="shared" si="20"/>
        <v>104.00433579087581</v>
      </c>
      <c r="BO15" s="9">
        <f t="shared" si="21"/>
        <v>0</v>
      </c>
      <c r="BP15" s="9">
        <f t="shared" si="22"/>
        <v>1.8733664022893067E-3</v>
      </c>
      <c r="BQ15" s="45">
        <f t="shared" si="23"/>
        <v>4.8415539072475143E-3</v>
      </c>
      <c r="BR15" s="78">
        <f t="shared" si="24"/>
        <v>0.75006199186217393</v>
      </c>
      <c r="BS15" s="55">
        <v>0</v>
      </c>
      <c r="BT15" s="10">
        <f t="shared" si="25"/>
        <v>0</v>
      </c>
      <c r="BU15" s="14">
        <f t="shared" si="26"/>
        <v>0</v>
      </c>
      <c r="BV15" s="1">
        <f t="shared" si="27"/>
        <v>0</v>
      </c>
      <c r="BW15" s="66">
        <f t="shared" si="28"/>
        <v>8.41</v>
      </c>
      <c r="BX15" s="41">
        <f t="shared" si="29"/>
        <v>8.48</v>
      </c>
      <c r="BY15" s="65">
        <f t="shared" si="30"/>
        <v>9.16</v>
      </c>
      <c r="BZ15" s="64">
        <f t="shared" si="31"/>
        <v>9.14</v>
      </c>
      <c r="CA15" s="54">
        <f t="shared" si="32"/>
        <v>9.16</v>
      </c>
      <c r="CB15" s="1">
        <f t="shared" si="33"/>
        <v>0</v>
      </c>
      <c r="CC15" s="42" t="e">
        <f t="shared" si="34"/>
        <v>#DIV/0!</v>
      </c>
      <c r="CD15" s="55">
        <v>0</v>
      </c>
      <c r="CE15" s="55">
        <v>0</v>
      </c>
      <c r="CF15" s="55">
        <v>0</v>
      </c>
      <c r="CG15" s="6">
        <f t="shared" si="35"/>
        <v>0</v>
      </c>
      <c r="CH15" s="10">
        <f t="shared" si="36"/>
        <v>255.05808632512822</v>
      </c>
      <c r="CI15" s="1">
        <f t="shared" si="37"/>
        <v>255.05808632512822</v>
      </c>
      <c r="CJ15" s="77">
        <f t="shared" si="38"/>
        <v>1</v>
      </c>
      <c r="CK15" s="66">
        <f t="shared" si="39"/>
        <v>8.5</v>
      </c>
      <c r="CL15" s="41">
        <f t="shared" si="40"/>
        <v>8.5299999999999994</v>
      </c>
      <c r="CM15" s="65">
        <f t="shared" si="41"/>
        <v>9.0299999999999994</v>
      </c>
      <c r="CN15" s="64">
        <f t="shared" si="42"/>
        <v>9.1</v>
      </c>
      <c r="CO15" s="54">
        <f t="shared" si="43"/>
        <v>8.5</v>
      </c>
      <c r="CP15" s="1">
        <f t="shared" si="44"/>
        <v>30.006833685309203</v>
      </c>
      <c r="CQ15" s="42">
        <f t="shared" si="45"/>
        <v>0</v>
      </c>
      <c r="CR15" s="11">
        <f t="shared" si="46"/>
        <v>9</v>
      </c>
      <c r="CS15" s="47">
        <f t="shared" si="47"/>
        <v>288.85310090849731</v>
      </c>
      <c r="CT15" s="55">
        <v>9</v>
      </c>
      <c r="CU15" s="10">
        <f t="shared" si="48"/>
        <v>33.795014583369102</v>
      </c>
      <c r="CV15" s="30">
        <f t="shared" si="49"/>
        <v>24.795014583369102</v>
      </c>
      <c r="CW15" s="77">
        <f t="shared" si="50"/>
        <v>1</v>
      </c>
      <c r="CX15" s="66">
        <f t="shared" si="51"/>
        <v>8.5500000000000007</v>
      </c>
      <c r="CY15" s="41">
        <f t="shared" si="52"/>
        <v>8.65</v>
      </c>
      <c r="CZ15" s="65">
        <f t="shared" si="53"/>
        <v>9</v>
      </c>
      <c r="DA15" s="64">
        <f t="shared" si="54"/>
        <v>9.08</v>
      </c>
      <c r="DB15" s="54">
        <f t="shared" si="55"/>
        <v>8.5500000000000007</v>
      </c>
      <c r="DC15" s="43">
        <f t="shared" si="56"/>
        <v>2.9000017056572047</v>
      </c>
      <c r="DD15" s="44">
        <v>0</v>
      </c>
      <c r="DE15" s="10">
        <f t="shared" si="57"/>
        <v>21.15933353407825</v>
      </c>
      <c r="DF15" s="30">
        <f t="shared" si="58"/>
        <v>21.15933353407825</v>
      </c>
      <c r="DG15" s="34">
        <f t="shared" si="59"/>
        <v>21.15933353407825</v>
      </c>
      <c r="DH15" s="21">
        <f t="shared" si="60"/>
        <v>4.8415539072475143E-3</v>
      </c>
      <c r="DI15" s="74">
        <f t="shared" si="61"/>
        <v>21.15933353407825</v>
      </c>
      <c r="DJ15" s="76">
        <f t="shared" si="62"/>
        <v>8.5500000000000007</v>
      </c>
      <c r="DK15" s="43">
        <f t="shared" si="63"/>
        <v>2.4747758519389764</v>
      </c>
      <c r="DL15" s="16">
        <f t="shared" si="64"/>
        <v>0</v>
      </c>
      <c r="DM15" s="53">
        <f t="shared" si="65"/>
        <v>18</v>
      </c>
      <c r="DN15">
        <f t="shared" si="66"/>
        <v>7.0661196046325472E-3</v>
      </c>
      <c r="DO15">
        <f t="shared" si="67"/>
        <v>7.0661196046325498E-3</v>
      </c>
      <c r="DP15" s="1">
        <f t="shared" si="68"/>
        <v>753.72884598694486</v>
      </c>
      <c r="DQ15" s="55">
        <v>500</v>
      </c>
      <c r="DR15" s="1">
        <f t="shared" si="69"/>
        <v>253.72884598694486</v>
      </c>
      <c r="DS15" s="55">
        <v>0</v>
      </c>
      <c r="DT15" s="15">
        <f t="shared" si="70"/>
        <v>0.31160407573589283</v>
      </c>
      <c r="DU15" s="17">
        <f t="shared" si="71"/>
        <v>4.1571990772342534E-4</v>
      </c>
      <c r="DV15" s="17">
        <f t="shared" si="72"/>
        <v>4.1571990772342534E-4</v>
      </c>
      <c r="DW15" s="17">
        <f t="shared" si="73"/>
        <v>6.8253932852470648E-4</v>
      </c>
      <c r="DX15" s="1">
        <f t="shared" si="74"/>
        <v>72.145772103718528</v>
      </c>
      <c r="DY15" s="1">
        <f t="shared" si="75"/>
        <v>72.145772103718528</v>
      </c>
      <c r="DZ15" s="79">
        <f t="shared" si="76"/>
        <v>8.85</v>
      </c>
    </row>
    <row r="16" spans="1:131" x14ac:dyDescent="0.2">
      <c r="A16" s="20" t="s">
        <v>146</v>
      </c>
      <c r="B16">
        <v>0</v>
      </c>
      <c r="C16">
        <v>0</v>
      </c>
      <c r="D16">
        <v>0.172193367958449</v>
      </c>
      <c r="E16">
        <v>0.82780663204155003</v>
      </c>
      <c r="F16">
        <v>0.34763607469209301</v>
      </c>
      <c r="G16">
        <v>0.28875888006686101</v>
      </c>
      <c r="H16">
        <v>0.93731717509402401</v>
      </c>
      <c r="I16">
        <v>0.52024864992384601</v>
      </c>
      <c r="J16">
        <v>0.55384302454828405</v>
      </c>
      <c r="K16">
        <v>0.84193157213206504</v>
      </c>
      <c r="L16">
        <v>-7.6017235199883001E-2</v>
      </c>
      <c r="M16">
        <f t="shared" si="1"/>
        <v>0.28285465687260775</v>
      </c>
      <c r="N16">
        <f t="shared" si="2"/>
        <v>0.45748368193407418</v>
      </c>
      <c r="O16" s="68">
        <v>0</v>
      </c>
      <c r="P16">
        <v>609.59</v>
      </c>
      <c r="Q16">
        <v>610.1</v>
      </c>
      <c r="R16">
        <v>613.41999999999996</v>
      </c>
      <c r="S16">
        <v>617.22</v>
      </c>
      <c r="T16">
        <v>621.41</v>
      </c>
      <c r="U16">
        <v>624.21</v>
      </c>
      <c r="V16">
        <v>631.91999999999996</v>
      </c>
      <c r="W16">
        <v>636.41</v>
      </c>
      <c r="X16">
        <v>635.01</v>
      </c>
      <c r="Y16">
        <v>632.03</v>
      </c>
      <c r="Z16">
        <v>627.34</v>
      </c>
      <c r="AA16">
        <v>622.36</v>
      </c>
      <c r="AB16">
        <v>619.99</v>
      </c>
      <c r="AC16">
        <v>615.48</v>
      </c>
      <c r="AD16">
        <v>611.73</v>
      </c>
      <c r="AE16">
        <v>614.80999999999995</v>
      </c>
      <c r="AF16">
        <v>615.46</v>
      </c>
      <c r="AG16">
        <v>616.96</v>
      </c>
      <c r="AH16">
        <v>622.61</v>
      </c>
      <c r="AI16">
        <v>625.92999999999995</v>
      </c>
      <c r="AJ16">
        <v>633.92999999999995</v>
      </c>
      <c r="AK16">
        <v>638.77</v>
      </c>
      <c r="AL16">
        <v>630.41999999999996</v>
      </c>
      <c r="AM16">
        <v>628.85</v>
      </c>
      <c r="AN16">
        <v>626.12</v>
      </c>
      <c r="AO16">
        <v>624.26</v>
      </c>
      <c r="AP16">
        <v>619.11</v>
      </c>
      <c r="AQ16">
        <v>616.66</v>
      </c>
      <c r="AR16">
        <v>624.21</v>
      </c>
      <c r="AS16" s="72">
        <f t="shared" si="3"/>
        <v>1.1599118017639651</v>
      </c>
      <c r="AT16" s="17">
        <f t="shared" si="4"/>
        <v>1.3205314975960474</v>
      </c>
      <c r="AU16" s="17">
        <f t="shared" si="5"/>
        <v>1.4150988546111152</v>
      </c>
      <c r="AV16" s="17">
        <f t="shared" si="6"/>
        <v>1.5096662116261828</v>
      </c>
      <c r="AW16" s="17">
        <f t="shared" si="7"/>
        <v>5.6421181663794812E-3</v>
      </c>
      <c r="AX16" s="17">
        <f t="shared" si="8"/>
        <v>1.089830078706596</v>
      </c>
      <c r="AY16" s="17">
        <f t="shared" si="9"/>
        <v>0.84193157213206504</v>
      </c>
      <c r="AZ16" s="17">
        <f t="shared" si="10"/>
        <v>1.8362894539656855</v>
      </c>
      <c r="BA16" s="17">
        <f t="shared" si="11"/>
        <v>-1.5364444714032623</v>
      </c>
      <c r="BB16" s="17">
        <f t="shared" si="12"/>
        <v>1.6691010403710049</v>
      </c>
      <c r="BC16" s="17">
        <f t="shared" si="13"/>
        <v>-7.6017235199883001E-2</v>
      </c>
      <c r="BD16" s="17">
        <f t="shared" si="14"/>
        <v>2.4604272362033797</v>
      </c>
      <c r="BE16" s="1">
        <v>0</v>
      </c>
      <c r="BF16" s="15">
        <v>1</v>
      </c>
      <c r="BG16" s="15">
        <v>1</v>
      </c>
      <c r="BH16" s="16">
        <v>1</v>
      </c>
      <c r="BI16" s="12">
        <f t="shared" si="15"/>
        <v>0</v>
      </c>
      <c r="BJ16" s="12">
        <f t="shared" si="16"/>
        <v>48.393927342639415</v>
      </c>
      <c r="BK16" s="12">
        <f t="shared" si="17"/>
        <v>51.859566604333558</v>
      </c>
      <c r="BL16" s="12">
        <f t="shared" si="18"/>
        <v>0</v>
      </c>
      <c r="BM16" s="12">
        <f t="shared" si="19"/>
        <v>48.393927342639415</v>
      </c>
      <c r="BN16" s="12">
        <f t="shared" si="20"/>
        <v>51.859566604333558</v>
      </c>
      <c r="BO16" s="9">
        <f t="shared" si="21"/>
        <v>0</v>
      </c>
      <c r="BP16" s="9">
        <f t="shared" si="22"/>
        <v>6.3906390818555085E-3</v>
      </c>
      <c r="BQ16" s="45">
        <f t="shared" si="23"/>
        <v>2.4141386550098126E-3</v>
      </c>
      <c r="BR16" s="78">
        <f t="shared" si="24"/>
        <v>0.45748368193407418</v>
      </c>
      <c r="BS16" s="55">
        <v>0</v>
      </c>
      <c r="BT16" s="10">
        <f t="shared" si="25"/>
        <v>0</v>
      </c>
      <c r="BU16" s="14">
        <f t="shared" si="26"/>
        <v>0</v>
      </c>
      <c r="BV16" s="1">
        <f t="shared" si="27"/>
        <v>0</v>
      </c>
      <c r="BW16" s="66">
        <f t="shared" si="28"/>
        <v>610.1</v>
      </c>
      <c r="BX16" s="41">
        <f t="shared" si="29"/>
        <v>614.80999999999995</v>
      </c>
      <c r="BY16" s="65">
        <f t="shared" si="30"/>
        <v>636.41</v>
      </c>
      <c r="BZ16" s="64">
        <f t="shared" si="31"/>
        <v>638.77</v>
      </c>
      <c r="CA16" s="54">
        <f t="shared" si="32"/>
        <v>638.77</v>
      </c>
      <c r="CB16" s="1">
        <f t="shared" si="33"/>
        <v>0</v>
      </c>
      <c r="CC16" s="42" t="e">
        <f t="shared" si="34"/>
        <v>#DIV/0!</v>
      </c>
      <c r="CD16" s="55">
        <v>0</v>
      </c>
      <c r="CE16" s="55">
        <v>0</v>
      </c>
      <c r="CF16" s="55">
        <v>0</v>
      </c>
      <c r="CG16" s="6">
        <f t="shared" si="35"/>
        <v>0</v>
      </c>
      <c r="CH16" s="10">
        <f t="shared" si="36"/>
        <v>870.08295473899477</v>
      </c>
      <c r="CI16" s="1">
        <f t="shared" si="37"/>
        <v>870.08295473899477</v>
      </c>
      <c r="CJ16" s="77">
        <f t="shared" si="38"/>
        <v>1</v>
      </c>
      <c r="CK16" s="66">
        <f t="shared" si="39"/>
        <v>613.41999999999996</v>
      </c>
      <c r="CL16" s="41">
        <f t="shared" si="40"/>
        <v>615.46</v>
      </c>
      <c r="CM16" s="65">
        <f t="shared" si="41"/>
        <v>635.01</v>
      </c>
      <c r="CN16" s="64">
        <f t="shared" si="42"/>
        <v>630.41999999999996</v>
      </c>
      <c r="CO16" s="54">
        <f t="shared" si="43"/>
        <v>615.46</v>
      </c>
      <c r="CP16" s="1">
        <f t="shared" si="44"/>
        <v>1.4137116217771988</v>
      </c>
      <c r="CQ16" s="42">
        <f t="shared" si="45"/>
        <v>0</v>
      </c>
      <c r="CR16" s="11">
        <f t="shared" si="46"/>
        <v>0</v>
      </c>
      <c r="CS16" s="47">
        <f t="shared" si="47"/>
        <v>886.93412537869426</v>
      </c>
      <c r="CT16" s="55">
        <v>0</v>
      </c>
      <c r="CU16" s="10">
        <f t="shared" si="48"/>
        <v>16.851170639699497</v>
      </c>
      <c r="CV16" s="30">
        <f t="shared" si="49"/>
        <v>16.851170639699497</v>
      </c>
      <c r="CW16" s="77">
        <f t="shared" si="50"/>
        <v>1</v>
      </c>
      <c r="CX16" s="66">
        <f t="shared" si="51"/>
        <v>617.22</v>
      </c>
      <c r="CY16" s="41">
        <f t="shared" si="52"/>
        <v>616.96</v>
      </c>
      <c r="CZ16" s="65">
        <f t="shared" si="53"/>
        <v>632.03</v>
      </c>
      <c r="DA16" s="64">
        <f t="shared" si="54"/>
        <v>628.85</v>
      </c>
      <c r="DB16" s="54">
        <f t="shared" si="55"/>
        <v>616.96</v>
      </c>
      <c r="DC16" s="43">
        <f t="shared" si="56"/>
        <v>2.7313230419637409E-2</v>
      </c>
      <c r="DD16" s="44">
        <v>0</v>
      </c>
      <c r="DE16" s="10">
        <f t="shared" si="57"/>
        <v>10.550655012308686</v>
      </c>
      <c r="DF16" s="30">
        <f t="shared" si="58"/>
        <v>10.550655012308686</v>
      </c>
      <c r="DG16" s="34">
        <f t="shared" si="59"/>
        <v>10.550655012308686</v>
      </c>
      <c r="DH16" s="21">
        <f t="shared" si="60"/>
        <v>2.4141386550098126E-3</v>
      </c>
      <c r="DI16" s="74">
        <f t="shared" si="61"/>
        <v>10.550655012308686</v>
      </c>
      <c r="DJ16" s="76">
        <f t="shared" si="62"/>
        <v>616.96</v>
      </c>
      <c r="DK16" s="43">
        <f t="shared" si="63"/>
        <v>1.710103574349826E-2</v>
      </c>
      <c r="DL16" s="16">
        <f t="shared" si="64"/>
        <v>0</v>
      </c>
      <c r="DM16" s="53">
        <f t="shared" si="65"/>
        <v>0</v>
      </c>
      <c r="DN16">
        <f t="shared" si="66"/>
        <v>7.9741010029606117E-3</v>
      </c>
      <c r="DO16">
        <f t="shared" si="67"/>
        <v>7.9741010029606152E-3</v>
      </c>
      <c r="DP16" s="1">
        <f t="shared" si="68"/>
        <v>850.58140578380289</v>
      </c>
      <c r="DQ16" s="55">
        <v>624</v>
      </c>
      <c r="DR16" s="1">
        <f t="shared" si="69"/>
        <v>226.58140578380289</v>
      </c>
      <c r="DS16" s="55">
        <v>0</v>
      </c>
      <c r="DT16" s="15">
        <f t="shared" si="70"/>
        <v>1.5096662116261828</v>
      </c>
      <c r="DU16" s="17">
        <f t="shared" si="71"/>
        <v>2.0140888616692713E-3</v>
      </c>
      <c r="DV16" s="17">
        <f t="shared" si="72"/>
        <v>2.0140888616692713E-3</v>
      </c>
      <c r="DW16" s="17">
        <f t="shared" si="73"/>
        <v>3.3067814018360817E-3</v>
      </c>
      <c r="DX16" s="1">
        <f t="shared" si="74"/>
        <v>349.53340773687751</v>
      </c>
      <c r="DY16" s="1">
        <f t="shared" si="75"/>
        <v>349.53340773687751</v>
      </c>
      <c r="DZ16" s="79">
        <f t="shared" si="76"/>
        <v>624.21</v>
      </c>
    </row>
    <row r="17" spans="1:130" x14ac:dyDescent="0.2">
      <c r="A17" s="20" t="s">
        <v>319</v>
      </c>
      <c r="B17">
        <v>0</v>
      </c>
      <c r="C17">
        <v>1</v>
      </c>
      <c r="D17">
        <v>0.50419496604075098</v>
      </c>
      <c r="E17">
        <v>0.49580503395924802</v>
      </c>
      <c r="F17">
        <v>0.859356376638855</v>
      </c>
      <c r="G17">
        <v>0.66903468449644798</v>
      </c>
      <c r="H17">
        <v>0.18804847471792699</v>
      </c>
      <c r="I17">
        <v>0.354698395757503</v>
      </c>
      <c r="J17">
        <v>0.57342013427577698</v>
      </c>
      <c r="K17">
        <v>0.70539194053436904</v>
      </c>
      <c r="L17">
        <v>0.76556323371486401</v>
      </c>
      <c r="M17">
        <f t="shared" si="1"/>
        <v>0.5028226805453242</v>
      </c>
      <c r="N17">
        <f t="shared" si="2"/>
        <v>-5.0809464298742779E-3</v>
      </c>
      <c r="O17" s="68">
        <v>0</v>
      </c>
      <c r="P17">
        <v>76.34</v>
      </c>
      <c r="Q17">
        <v>76.47</v>
      </c>
      <c r="R17">
        <v>76.599999999999994</v>
      </c>
      <c r="S17">
        <v>76.709999999999994</v>
      </c>
      <c r="T17">
        <v>76.88</v>
      </c>
      <c r="U17">
        <v>76.98</v>
      </c>
      <c r="V17">
        <v>77.13</v>
      </c>
      <c r="W17">
        <v>77.75</v>
      </c>
      <c r="X17">
        <v>77.63</v>
      </c>
      <c r="Y17">
        <v>77.510000000000005</v>
      </c>
      <c r="Z17">
        <v>77.41</v>
      </c>
      <c r="AA17">
        <v>77.209999999999994</v>
      </c>
      <c r="AB17">
        <v>77.12</v>
      </c>
      <c r="AC17">
        <v>76.790000000000006</v>
      </c>
      <c r="AD17">
        <v>76.39</v>
      </c>
      <c r="AE17">
        <v>76.569999999999993</v>
      </c>
      <c r="AF17">
        <v>76.73</v>
      </c>
      <c r="AG17">
        <v>76.97</v>
      </c>
      <c r="AH17">
        <v>77.09</v>
      </c>
      <c r="AI17">
        <v>77.31</v>
      </c>
      <c r="AJ17">
        <v>77.959999999999994</v>
      </c>
      <c r="AK17">
        <v>78.290000000000006</v>
      </c>
      <c r="AL17">
        <v>78.180000000000007</v>
      </c>
      <c r="AM17">
        <v>77.819999999999993</v>
      </c>
      <c r="AN17">
        <v>77.34</v>
      </c>
      <c r="AO17">
        <v>77.14</v>
      </c>
      <c r="AP17">
        <v>77.040000000000006</v>
      </c>
      <c r="AQ17">
        <v>76.2</v>
      </c>
      <c r="AR17">
        <v>77.12</v>
      </c>
      <c r="AS17" s="72">
        <f t="shared" si="3"/>
        <v>0.98540529189416204</v>
      </c>
      <c r="AT17" s="17">
        <f t="shared" si="4"/>
        <v>0.99730828324959375</v>
      </c>
      <c r="AU17" s="17">
        <f t="shared" si="5"/>
        <v>0.99562865906873843</v>
      </c>
      <c r="AV17" s="17">
        <f t="shared" si="6"/>
        <v>0.993949034887883</v>
      </c>
      <c r="AW17" s="17">
        <f t="shared" si="7"/>
        <v>5.6421181663794812E-3</v>
      </c>
      <c r="AX17" s="17">
        <f t="shared" si="8"/>
        <v>1.089830078706596</v>
      </c>
      <c r="AY17" s="17">
        <f t="shared" si="9"/>
        <v>0.70539194053436904</v>
      </c>
      <c r="AZ17" s="17">
        <f t="shared" si="10"/>
        <v>1.6997498223679894</v>
      </c>
      <c r="BA17" s="17">
        <f t="shared" si="11"/>
        <v>-1.5364444714032623</v>
      </c>
      <c r="BB17" s="17">
        <f t="shared" si="12"/>
        <v>1.6691010403710049</v>
      </c>
      <c r="BC17" s="17">
        <f t="shared" si="13"/>
        <v>0.76556323371486401</v>
      </c>
      <c r="BD17" s="17">
        <f t="shared" si="14"/>
        <v>3.3020077051181262</v>
      </c>
      <c r="BE17" s="1">
        <v>0</v>
      </c>
      <c r="BF17" s="50">
        <v>0.18</v>
      </c>
      <c r="BG17" s="15">
        <v>1</v>
      </c>
      <c r="BH17" s="16">
        <v>1</v>
      </c>
      <c r="BI17" s="12">
        <f t="shared" si="15"/>
        <v>0</v>
      </c>
      <c r="BJ17" s="12">
        <f t="shared" si="16"/>
        <v>21.340975174102326</v>
      </c>
      <c r="BK17" s="12">
        <f t="shared" si="17"/>
        <v>118.3612978425066</v>
      </c>
      <c r="BL17" s="12">
        <f t="shared" si="18"/>
        <v>0</v>
      </c>
      <c r="BM17" s="12">
        <f t="shared" si="19"/>
        <v>21.340975174102326</v>
      </c>
      <c r="BN17" s="12">
        <f t="shared" si="20"/>
        <v>118.3612978425066</v>
      </c>
      <c r="BO17" s="9">
        <f t="shared" si="21"/>
        <v>0</v>
      </c>
      <c r="BP17" s="9">
        <f t="shared" si="22"/>
        <v>2.8181732188608966E-3</v>
      </c>
      <c r="BQ17" s="45">
        <f t="shared" si="23"/>
        <v>5.5098914836447417E-3</v>
      </c>
      <c r="BR17" s="78">
        <f t="shared" si="24"/>
        <v>-5.0809464298742779E-3</v>
      </c>
      <c r="BS17" s="55">
        <v>0</v>
      </c>
      <c r="BT17" s="10">
        <f t="shared" si="25"/>
        <v>0</v>
      </c>
      <c r="BU17" s="14">
        <f t="shared" si="26"/>
        <v>0</v>
      </c>
      <c r="BV17" s="1">
        <f t="shared" si="27"/>
        <v>0</v>
      </c>
      <c r="BW17" s="66">
        <f t="shared" si="28"/>
        <v>76.34</v>
      </c>
      <c r="BX17" s="41">
        <f t="shared" si="29"/>
        <v>76.39</v>
      </c>
      <c r="BY17" s="65">
        <f t="shared" si="30"/>
        <v>77.63</v>
      </c>
      <c r="BZ17" s="64">
        <f t="shared" si="31"/>
        <v>78.180000000000007</v>
      </c>
      <c r="CA17" s="54">
        <f t="shared" si="32"/>
        <v>77.63</v>
      </c>
      <c r="CB17" s="1">
        <f t="shared" si="33"/>
        <v>0</v>
      </c>
      <c r="CC17" s="42" t="e">
        <f t="shared" si="34"/>
        <v>#DIV/0!</v>
      </c>
      <c r="CD17" s="55">
        <v>0</v>
      </c>
      <c r="CE17" s="55">
        <v>0</v>
      </c>
      <c r="CF17" s="55">
        <v>0</v>
      </c>
      <c r="CG17" s="6">
        <f t="shared" si="35"/>
        <v>0</v>
      </c>
      <c r="CH17" s="10">
        <f t="shared" si="36"/>
        <v>383.69315647862356</v>
      </c>
      <c r="CI17" s="1">
        <f t="shared" si="37"/>
        <v>383.69315647862356</v>
      </c>
      <c r="CJ17" s="77">
        <f t="shared" si="38"/>
        <v>1</v>
      </c>
      <c r="CK17" s="66">
        <f t="shared" si="39"/>
        <v>76.47</v>
      </c>
      <c r="CL17" s="41">
        <f t="shared" si="40"/>
        <v>76.569999999999993</v>
      </c>
      <c r="CM17" s="65">
        <f t="shared" si="41"/>
        <v>77.510000000000005</v>
      </c>
      <c r="CN17" s="64">
        <f t="shared" si="42"/>
        <v>77.819999999999993</v>
      </c>
      <c r="CO17" s="54">
        <f t="shared" si="43"/>
        <v>76.47</v>
      </c>
      <c r="CP17" s="1">
        <f t="shared" si="44"/>
        <v>5.0175644890626856</v>
      </c>
      <c r="CQ17" s="42">
        <f t="shared" si="45"/>
        <v>0</v>
      </c>
      <c r="CR17" s="11">
        <f t="shared" si="46"/>
        <v>0</v>
      </c>
      <c r="CS17" s="47">
        <f t="shared" si="47"/>
        <v>422.15330101276061</v>
      </c>
      <c r="CT17" s="55">
        <v>0</v>
      </c>
      <c r="CU17" s="10">
        <f t="shared" si="48"/>
        <v>38.460144534137029</v>
      </c>
      <c r="CV17" s="30">
        <f t="shared" si="49"/>
        <v>38.460144534137029</v>
      </c>
      <c r="CW17" s="77">
        <f t="shared" si="50"/>
        <v>1</v>
      </c>
      <c r="CX17" s="66">
        <f t="shared" si="51"/>
        <v>76.599999999999994</v>
      </c>
      <c r="CY17" s="41">
        <f t="shared" si="52"/>
        <v>76.73</v>
      </c>
      <c r="CZ17" s="65">
        <f t="shared" si="53"/>
        <v>77.41</v>
      </c>
      <c r="DA17" s="64">
        <f t="shared" si="54"/>
        <v>77.34</v>
      </c>
      <c r="DB17" s="54">
        <f t="shared" si="55"/>
        <v>76.599999999999994</v>
      </c>
      <c r="DC17" s="43">
        <f t="shared" si="56"/>
        <v>0.50209065971458267</v>
      </c>
      <c r="DD17" s="44">
        <v>0</v>
      </c>
      <c r="DE17" s="10">
        <f t="shared" si="57"/>
        <v>24.080209344461636</v>
      </c>
      <c r="DF17" s="30">
        <f t="shared" si="58"/>
        <v>24.080209344461636</v>
      </c>
      <c r="DG17" s="34">
        <f t="shared" si="59"/>
        <v>24.080209344461636</v>
      </c>
      <c r="DH17" s="21">
        <f t="shared" si="60"/>
        <v>5.5098914836447417E-3</v>
      </c>
      <c r="DI17" s="74">
        <f t="shared" si="61"/>
        <v>24.080209344461636</v>
      </c>
      <c r="DJ17" s="76">
        <f t="shared" si="62"/>
        <v>76.599999999999994</v>
      </c>
      <c r="DK17" s="43">
        <f t="shared" si="63"/>
        <v>0.31436304627234513</v>
      </c>
      <c r="DL17" s="16">
        <f t="shared" si="64"/>
        <v>0</v>
      </c>
      <c r="DM17" s="53">
        <f t="shared" si="65"/>
        <v>0</v>
      </c>
      <c r="DN17">
        <f t="shared" si="66"/>
        <v>4.7759938922172307E-3</v>
      </c>
      <c r="DO17">
        <f t="shared" si="67"/>
        <v>4.7759938922172325E-3</v>
      </c>
      <c r="DP17" s="1">
        <f t="shared" si="68"/>
        <v>509.44571649502774</v>
      </c>
      <c r="DQ17" s="55">
        <v>0</v>
      </c>
      <c r="DR17" s="1">
        <f t="shared" si="69"/>
        <v>509.44571649502774</v>
      </c>
      <c r="DS17" s="55">
        <v>0</v>
      </c>
      <c r="DT17" s="15">
        <f t="shared" si="70"/>
        <v>0.17891082627981894</v>
      </c>
      <c r="DU17" s="17">
        <f t="shared" si="71"/>
        <v>2.3869004927524719E-4</v>
      </c>
      <c r="DV17" s="17">
        <f t="shared" si="72"/>
        <v>2.3869004927524719E-4</v>
      </c>
      <c r="DW17" s="17">
        <f t="shared" si="73"/>
        <v>3.9188728499921254E-4</v>
      </c>
      <c r="DX17" s="1">
        <f t="shared" si="74"/>
        <v>41.423269798986766</v>
      </c>
      <c r="DY17" s="1">
        <f t="shared" si="75"/>
        <v>41.423269798986766</v>
      </c>
      <c r="DZ17" s="79">
        <f t="shared" si="76"/>
        <v>77.12</v>
      </c>
    </row>
    <row r="18" spans="1:130" x14ac:dyDescent="0.2">
      <c r="A18" s="20" t="s">
        <v>147</v>
      </c>
      <c r="B18">
        <v>0</v>
      </c>
      <c r="C18">
        <v>0</v>
      </c>
      <c r="D18">
        <v>0.57530962844586497</v>
      </c>
      <c r="E18">
        <v>0.42469037155413503</v>
      </c>
      <c r="F18">
        <v>0.56734207389749702</v>
      </c>
      <c r="G18">
        <v>0.81111575428332605</v>
      </c>
      <c r="H18">
        <v>0.77810279983284503</v>
      </c>
      <c r="I18">
        <v>0.79443781342304298</v>
      </c>
      <c r="J18">
        <v>0.773555007248235</v>
      </c>
      <c r="K18">
        <v>0.92060433928891205</v>
      </c>
      <c r="L18">
        <v>-0.45235384255118899</v>
      </c>
      <c r="M18">
        <f t="shared" si="1"/>
        <v>0.63031152336962037</v>
      </c>
      <c r="N18">
        <f t="shared" si="2"/>
        <v>-0.24728868968077031</v>
      </c>
      <c r="O18" s="68">
        <v>0</v>
      </c>
      <c r="P18">
        <v>189.97</v>
      </c>
      <c r="Q18">
        <v>190.63</v>
      </c>
      <c r="R18">
        <v>190.95</v>
      </c>
      <c r="S18">
        <v>191.66</v>
      </c>
      <c r="T18">
        <v>192.18</v>
      </c>
      <c r="U18">
        <v>192.99</v>
      </c>
      <c r="V18">
        <v>194.43</v>
      </c>
      <c r="W18">
        <v>197.9</v>
      </c>
      <c r="X18">
        <v>197.7</v>
      </c>
      <c r="Y18">
        <v>197.47</v>
      </c>
      <c r="Z18">
        <v>196.62</v>
      </c>
      <c r="AA18">
        <v>195.67</v>
      </c>
      <c r="AB18">
        <v>194.61</v>
      </c>
      <c r="AC18">
        <v>192.64</v>
      </c>
      <c r="AD18">
        <v>190.44</v>
      </c>
      <c r="AE18">
        <v>190.58</v>
      </c>
      <c r="AF18">
        <v>191.26</v>
      </c>
      <c r="AG18">
        <v>192.01</v>
      </c>
      <c r="AH18">
        <v>192.64</v>
      </c>
      <c r="AI18">
        <v>193.25</v>
      </c>
      <c r="AJ18">
        <v>194.1</v>
      </c>
      <c r="AK18">
        <v>197.82</v>
      </c>
      <c r="AL18">
        <v>197.54</v>
      </c>
      <c r="AM18">
        <v>196.92</v>
      </c>
      <c r="AN18">
        <v>196.29</v>
      </c>
      <c r="AO18">
        <v>195.44</v>
      </c>
      <c r="AP18">
        <v>194.71</v>
      </c>
      <c r="AQ18">
        <v>192.31</v>
      </c>
      <c r="AR18">
        <v>193.59</v>
      </c>
      <c r="AS18" s="72">
        <f t="shared" si="3"/>
        <v>0.94802603947921016</v>
      </c>
      <c r="AT18" s="17">
        <f t="shared" si="4"/>
        <v>0.85157905509388399</v>
      </c>
      <c r="AU18" s="17">
        <f t="shared" si="5"/>
        <v>0.84276022493962222</v>
      </c>
      <c r="AV18" s="17">
        <f t="shared" si="6"/>
        <v>0.83394139478536045</v>
      </c>
      <c r="AW18" s="17">
        <f t="shared" si="7"/>
        <v>5.6421181663794812E-3</v>
      </c>
      <c r="AX18" s="17">
        <f t="shared" si="8"/>
        <v>1.089830078706596</v>
      </c>
      <c r="AY18" s="17">
        <f t="shared" si="9"/>
        <v>0.92060433928891205</v>
      </c>
      <c r="AZ18" s="17">
        <f t="shared" si="10"/>
        <v>1.9149622211225326</v>
      </c>
      <c r="BA18" s="17">
        <f t="shared" si="11"/>
        <v>-1.5364444714032623</v>
      </c>
      <c r="BB18" s="17">
        <f t="shared" si="12"/>
        <v>1.6691010403710049</v>
      </c>
      <c r="BC18" s="17">
        <f t="shared" si="13"/>
        <v>-0.45235384255118899</v>
      </c>
      <c r="BD18" s="17">
        <f t="shared" si="14"/>
        <v>2.0840906288520733</v>
      </c>
      <c r="BE18" s="1">
        <v>1</v>
      </c>
      <c r="BF18" s="15">
        <v>1</v>
      </c>
      <c r="BG18" s="15">
        <v>1</v>
      </c>
      <c r="BH18" s="16">
        <v>1</v>
      </c>
      <c r="BI18" s="12">
        <f t="shared" si="15"/>
        <v>11.21440854942156</v>
      </c>
      <c r="BJ18" s="12">
        <f t="shared" si="16"/>
        <v>16.065393756538363</v>
      </c>
      <c r="BK18" s="12">
        <f t="shared" si="17"/>
        <v>15.899022850569299</v>
      </c>
      <c r="BL18" s="12">
        <f t="shared" si="18"/>
        <v>11.21440854942156</v>
      </c>
      <c r="BM18" s="12">
        <f t="shared" si="19"/>
        <v>16.065393756538363</v>
      </c>
      <c r="BN18" s="12">
        <f t="shared" si="20"/>
        <v>15.899022850569299</v>
      </c>
      <c r="BO18" s="9">
        <f t="shared" si="21"/>
        <v>1.1703739405454343E-2</v>
      </c>
      <c r="BP18" s="9">
        <f t="shared" si="22"/>
        <v>2.1215086033216334E-3</v>
      </c>
      <c r="BQ18" s="45">
        <f t="shared" si="23"/>
        <v>7.401227614045714E-4</v>
      </c>
      <c r="BR18" s="78">
        <f t="shared" si="24"/>
        <v>-0.24728868968077031</v>
      </c>
      <c r="BS18" s="55">
        <v>1355</v>
      </c>
      <c r="BT18" s="10">
        <f t="shared" si="25"/>
        <v>1147.8049176255327</v>
      </c>
      <c r="BU18" s="14">
        <f t="shared" si="26"/>
        <v>-207.19508237446735</v>
      </c>
      <c r="BV18" s="1">
        <f t="shared" si="27"/>
        <v>0</v>
      </c>
      <c r="BW18" s="66">
        <f t="shared" si="28"/>
        <v>189.97</v>
      </c>
      <c r="BX18" s="41">
        <f t="shared" si="29"/>
        <v>190.44</v>
      </c>
      <c r="BY18" s="65">
        <f t="shared" si="30"/>
        <v>197.7</v>
      </c>
      <c r="BZ18" s="64">
        <f t="shared" si="31"/>
        <v>197.54</v>
      </c>
      <c r="CA18" s="54">
        <f t="shared" si="32"/>
        <v>197.54</v>
      </c>
      <c r="CB18" s="1">
        <f t="shared" si="33"/>
        <v>-1.0488765939782696</v>
      </c>
      <c r="CC18" s="42">
        <f t="shared" si="34"/>
        <v>1.1805141964394894</v>
      </c>
      <c r="CD18" s="55">
        <v>0</v>
      </c>
      <c r="CE18" s="55">
        <v>0</v>
      </c>
      <c r="CF18" s="55">
        <v>0</v>
      </c>
      <c r="CG18" s="6">
        <f t="shared" si="35"/>
        <v>0</v>
      </c>
      <c r="CH18" s="10">
        <f t="shared" si="36"/>
        <v>288.84254773879906</v>
      </c>
      <c r="CI18" s="1">
        <f t="shared" si="37"/>
        <v>288.84254773879906</v>
      </c>
      <c r="CJ18" s="77">
        <f t="shared" si="38"/>
        <v>1</v>
      </c>
      <c r="CK18" s="66">
        <f t="shared" si="39"/>
        <v>190.63</v>
      </c>
      <c r="CL18" s="41">
        <f t="shared" si="40"/>
        <v>190.58</v>
      </c>
      <c r="CM18" s="65">
        <f t="shared" si="41"/>
        <v>197.47</v>
      </c>
      <c r="CN18" s="64">
        <f t="shared" si="42"/>
        <v>196.92</v>
      </c>
      <c r="CO18" s="54">
        <f t="shared" si="43"/>
        <v>190.58</v>
      </c>
      <c r="CP18" s="1">
        <f t="shared" si="44"/>
        <v>1.5155973750592877</v>
      </c>
      <c r="CQ18" s="42">
        <f t="shared" si="45"/>
        <v>0</v>
      </c>
      <c r="CR18" s="11">
        <f t="shared" si="46"/>
        <v>1355</v>
      </c>
      <c r="CS18" s="47">
        <f t="shared" si="47"/>
        <v>1441.8136702634879</v>
      </c>
      <c r="CT18" s="55">
        <v>0</v>
      </c>
      <c r="CU18" s="10">
        <f t="shared" si="48"/>
        <v>5.16620489915619</v>
      </c>
      <c r="CV18" s="30">
        <f t="shared" si="49"/>
        <v>5.16620489915619</v>
      </c>
      <c r="CW18" s="77">
        <f t="shared" si="50"/>
        <v>1</v>
      </c>
      <c r="CX18" s="66">
        <f t="shared" si="51"/>
        <v>190.95</v>
      </c>
      <c r="CY18" s="41">
        <f t="shared" si="52"/>
        <v>191.26</v>
      </c>
      <c r="CZ18" s="65">
        <f t="shared" si="53"/>
        <v>196.62</v>
      </c>
      <c r="DA18" s="64">
        <f t="shared" si="54"/>
        <v>196.29</v>
      </c>
      <c r="DB18" s="54">
        <f t="shared" si="55"/>
        <v>191.26</v>
      </c>
      <c r="DC18" s="43">
        <f t="shared" si="56"/>
        <v>2.701142371199514E-2</v>
      </c>
      <c r="DD18" s="44">
        <v>0</v>
      </c>
      <c r="DE18" s="10">
        <f t="shared" si="57"/>
        <v>3.2346029115320829</v>
      </c>
      <c r="DF18" s="30">
        <f t="shared" si="58"/>
        <v>3.2346029115320829</v>
      </c>
      <c r="DG18" s="34">
        <f t="shared" si="59"/>
        <v>3.2346029115320829</v>
      </c>
      <c r="DH18" s="21">
        <f t="shared" si="60"/>
        <v>7.401227614045714E-4</v>
      </c>
      <c r="DI18" s="74">
        <f t="shared" si="61"/>
        <v>3.2346029115320829</v>
      </c>
      <c r="DJ18" s="76">
        <f t="shared" si="62"/>
        <v>191.26</v>
      </c>
      <c r="DK18" s="43">
        <f t="shared" si="63"/>
        <v>1.6912072108815658E-2</v>
      </c>
      <c r="DL18" s="16">
        <f t="shared" si="64"/>
        <v>0</v>
      </c>
      <c r="DM18" s="53">
        <f t="shared" si="65"/>
        <v>1355</v>
      </c>
      <c r="DN18">
        <f t="shared" si="66"/>
        <v>4.090960118796878E-3</v>
      </c>
      <c r="DO18">
        <f t="shared" si="67"/>
        <v>4.0909601187968797E-3</v>
      </c>
      <c r="DP18" s="1">
        <f t="shared" si="68"/>
        <v>436.37453395182558</v>
      </c>
      <c r="DQ18" s="55">
        <v>387</v>
      </c>
      <c r="DR18" s="1">
        <f t="shared" si="69"/>
        <v>49.374533951825583</v>
      </c>
      <c r="DS18" s="55">
        <v>0</v>
      </c>
      <c r="DT18" s="15">
        <f t="shared" si="70"/>
        <v>0.83394139478536045</v>
      </c>
      <c r="DU18" s="17">
        <f t="shared" si="71"/>
        <v>1.1125850612453362E-3</v>
      </c>
      <c r="DV18" s="17">
        <f t="shared" si="72"/>
        <v>1.1125850612453362E-3</v>
      </c>
      <c r="DW18" s="17">
        <f t="shared" si="73"/>
        <v>1.8266699441639967E-3</v>
      </c>
      <c r="DX18" s="1">
        <f t="shared" si="74"/>
        <v>193.08266643802278</v>
      </c>
      <c r="DY18" s="1">
        <f t="shared" si="75"/>
        <v>193.08266643802278</v>
      </c>
      <c r="DZ18" s="79">
        <f t="shared" si="76"/>
        <v>193.59</v>
      </c>
    </row>
    <row r="19" spans="1:130" x14ac:dyDescent="0.2">
      <c r="A19" s="20" t="s">
        <v>320</v>
      </c>
      <c r="B19">
        <v>0</v>
      </c>
      <c r="C19">
        <v>0</v>
      </c>
      <c r="D19">
        <v>0.17898521773871301</v>
      </c>
      <c r="E19">
        <v>0.82101478226128599</v>
      </c>
      <c r="F19">
        <v>0.170838299562971</v>
      </c>
      <c r="G19">
        <v>0.56665273715001996</v>
      </c>
      <c r="H19">
        <v>0.892185541161721</v>
      </c>
      <c r="I19">
        <v>0.71102698890053495</v>
      </c>
      <c r="J19">
        <v>0.54211241460646897</v>
      </c>
      <c r="K19">
        <v>0.32992164767014698</v>
      </c>
      <c r="L19">
        <v>-0.62709006024883895</v>
      </c>
      <c r="M19">
        <f t="shared" si="1"/>
        <v>0.2335183103816216</v>
      </c>
      <c r="N19">
        <f t="shared" si="2"/>
        <v>0.61709757918176888</v>
      </c>
      <c r="O19" s="68">
        <v>0</v>
      </c>
      <c r="P19">
        <v>267.8</v>
      </c>
      <c r="Q19">
        <v>268.75</v>
      </c>
      <c r="R19">
        <v>269.42</v>
      </c>
      <c r="S19">
        <v>269.85000000000002</v>
      </c>
      <c r="T19">
        <v>270.76</v>
      </c>
      <c r="U19">
        <v>272.33999999999997</v>
      </c>
      <c r="V19">
        <v>273.3</v>
      </c>
      <c r="W19">
        <v>276.27999999999997</v>
      </c>
      <c r="X19">
        <v>275.58999999999997</v>
      </c>
      <c r="Y19">
        <v>274.72000000000003</v>
      </c>
      <c r="Z19">
        <v>274.2</v>
      </c>
      <c r="AA19">
        <v>273.51</v>
      </c>
      <c r="AB19">
        <v>273.24</v>
      </c>
      <c r="AC19">
        <v>272.55</v>
      </c>
      <c r="AD19">
        <v>267.85000000000002</v>
      </c>
      <c r="AE19">
        <v>268.44</v>
      </c>
      <c r="AF19">
        <v>268.8</v>
      </c>
      <c r="AG19">
        <v>269.31</v>
      </c>
      <c r="AH19">
        <v>270.12</v>
      </c>
      <c r="AI19">
        <v>271.85000000000002</v>
      </c>
      <c r="AJ19">
        <v>273.25</v>
      </c>
      <c r="AK19">
        <v>275.62</v>
      </c>
      <c r="AL19">
        <v>275.24</v>
      </c>
      <c r="AM19">
        <v>274.62</v>
      </c>
      <c r="AN19">
        <v>274.07</v>
      </c>
      <c r="AO19">
        <v>273.27</v>
      </c>
      <c r="AP19">
        <v>272.43</v>
      </c>
      <c r="AQ19">
        <v>271.17</v>
      </c>
      <c r="AR19">
        <v>272.55</v>
      </c>
      <c r="AS19" s="72">
        <f t="shared" si="3"/>
        <v>1.156341873162537</v>
      </c>
      <c r="AT19" s="17">
        <f t="shared" si="4"/>
        <v>1.1892505378483809</v>
      </c>
      <c r="AU19" s="17">
        <f t="shared" si="5"/>
        <v>1.3398794370599156</v>
      </c>
      <c r="AV19" s="17">
        <f t="shared" si="6"/>
        <v>1.4905083362714502</v>
      </c>
      <c r="AW19" s="17">
        <f t="shared" si="7"/>
        <v>5.6421181663794812E-3</v>
      </c>
      <c r="AX19" s="17">
        <f t="shared" si="8"/>
        <v>1.089830078706596</v>
      </c>
      <c r="AY19" s="17">
        <f t="shared" si="9"/>
        <v>0.32992164767014698</v>
      </c>
      <c r="AZ19" s="17">
        <f t="shared" si="10"/>
        <v>1.3242795295037675</v>
      </c>
      <c r="BA19" s="17">
        <f t="shared" si="11"/>
        <v>-1.5364444714032623</v>
      </c>
      <c r="BB19" s="17">
        <f t="shared" si="12"/>
        <v>1.6691010403710049</v>
      </c>
      <c r="BC19" s="17">
        <f t="shared" si="13"/>
        <v>-0.62709006024883895</v>
      </c>
      <c r="BD19" s="17">
        <f t="shared" si="14"/>
        <v>1.9093544111544234</v>
      </c>
      <c r="BE19" s="1">
        <v>0</v>
      </c>
      <c r="BF19" s="50">
        <v>0.18</v>
      </c>
      <c r="BG19" s="15">
        <v>1</v>
      </c>
      <c r="BH19" s="16">
        <v>1</v>
      </c>
      <c r="BI19" s="12">
        <f t="shared" si="15"/>
        <v>0</v>
      </c>
      <c r="BJ19" s="12">
        <f t="shared" si="16"/>
        <v>2.8450641101856773</v>
      </c>
      <c r="BK19" s="12">
        <f t="shared" si="17"/>
        <v>17.807867583804271</v>
      </c>
      <c r="BL19" s="12">
        <f t="shared" si="18"/>
        <v>0</v>
      </c>
      <c r="BM19" s="12">
        <f t="shared" si="19"/>
        <v>2.8450641101856773</v>
      </c>
      <c r="BN19" s="12">
        <f t="shared" si="20"/>
        <v>17.807867583804271</v>
      </c>
      <c r="BO19" s="9">
        <f t="shared" si="21"/>
        <v>0</v>
      </c>
      <c r="BP19" s="9">
        <f t="shared" si="22"/>
        <v>3.757037068764053E-4</v>
      </c>
      <c r="BQ19" s="45">
        <f t="shared" si="23"/>
        <v>8.2898227486856088E-4</v>
      </c>
      <c r="BR19" s="78">
        <f t="shared" si="24"/>
        <v>0.61709757918176888</v>
      </c>
      <c r="BS19" s="55">
        <v>0</v>
      </c>
      <c r="BT19" s="10">
        <f t="shared" si="25"/>
        <v>0</v>
      </c>
      <c r="BU19" s="14">
        <f t="shared" si="26"/>
        <v>0</v>
      </c>
      <c r="BV19" s="1">
        <f t="shared" si="27"/>
        <v>0</v>
      </c>
      <c r="BW19" s="66">
        <f t="shared" si="28"/>
        <v>268.75</v>
      </c>
      <c r="BX19" s="41">
        <f t="shared" si="29"/>
        <v>268.44</v>
      </c>
      <c r="BY19" s="65">
        <f t="shared" si="30"/>
        <v>276.27999999999997</v>
      </c>
      <c r="BZ19" s="64">
        <f t="shared" si="31"/>
        <v>275.62</v>
      </c>
      <c r="CA19" s="54">
        <f t="shared" si="32"/>
        <v>275.62</v>
      </c>
      <c r="CB19" s="1">
        <f t="shared" si="33"/>
        <v>0</v>
      </c>
      <c r="CC19" s="42" t="e">
        <f t="shared" si="34"/>
        <v>#DIV/0!</v>
      </c>
      <c r="CD19" s="55">
        <v>0</v>
      </c>
      <c r="CE19" s="55">
        <v>0</v>
      </c>
      <c r="CF19" s="55">
        <v>0</v>
      </c>
      <c r="CG19" s="6">
        <f t="shared" si="35"/>
        <v>0</v>
      </c>
      <c r="CH19" s="10">
        <f t="shared" si="36"/>
        <v>51.151909409739837</v>
      </c>
      <c r="CI19" s="1">
        <f t="shared" si="37"/>
        <v>51.151909409739837</v>
      </c>
      <c r="CJ19" s="77">
        <f t="shared" si="38"/>
        <v>1</v>
      </c>
      <c r="CK19" s="66">
        <f t="shared" si="39"/>
        <v>269.42</v>
      </c>
      <c r="CL19" s="41">
        <f t="shared" si="40"/>
        <v>268.8</v>
      </c>
      <c r="CM19" s="65">
        <f t="shared" si="41"/>
        <v>275.58999999999997</v>
      </c>
      <c r="CN19" s="64">
        <f t="shared" si="42"/>
        <v>275.24</v>
      </c>
      <c r="CO19" s="54">
        <f t="shared" si="43"/>
        <v>268.8</v>
      </c>
      <c r="CP19" s="1">
        <f t="shared" si="44"/>
        <v>0.19029728203028212</v>
      </c>
      <c r="CQ19" s="42">
        <f t="shared" si="45"/>
        <v>0</v>
      </c>
      <c r="CR19" s="11">
        <f t="shared" si="46"/>
        <v>0</v>
      </c>
      <c r="CS19" s="47">
        <f t="shared" si="47"/>
        <v>56.938371484777363</v>
      </c>
      <c r="CT19" s="55">
        <v>0</v>
      </c>
      <c r="CU19" s="10">
        <f t="shared" si="48"/>
        <v>5.7864620750375293</v>
      </c>
      <c r="CV19" s="30">
        <f t="shared" si="49"/>
        <v>5.7864620750375293</v>
      </c>
      <c r="CW19" s="77">
        <f t="shared" si="50"/>
        <v>1</v>
      </c>
      <c r="CX19" s="66">
        <f t="shared" si="51"/>
        <v>269.85000000000002</v>
      </c>
      <c r="CY19" s="41">
        <f t="shared" si="52"/>
        <v>269.31</v>
      </c>
      <c r="CZ19" s="65">
        <f t="shared" si="53"/>
        <v>274.72000000000003</v>
      </c>
      <c r="DA19" s="64">
        <f t="shared" si="54"/>
        <v>274.62</v>
      </c>
      <c r="DB19" s="54">
        <f t="shared" si="55"/>
        <v>269.31</v>
      </c>
      <c r="DC19" s="43">
        <f t="shared" si="56"/>
        <v>2.148625032504374E-2</v>
      </c>
      <c r="DD19" s="44">
        <v>0</v>
      </c>
      <c r="DE19" s="10">
        <f t="shared" si="57"/>
        <v>3.6229509747945641</v>
      </c>
      <c r="DF19" s="30">
        <f t="shared" si="58"/>
        <v>3.6229509747945641</v>
      </c>
      <c r="DG19" s="34">
        <f t="shared" si="59"/>
        <v>3.6229509747945641</v>
      </c>
      <c r="DH19" s="21">
        <f t="shared" si="60"/>
        <v>8.2898227486856088E-4</v>
      </c>
      <c r="DI19" s="74">
        <f t="shared" si="61"/>
        <v>3.6229509747945641</v>
      </c>
      <c r="DJ19" s="76">
        <f t="shared" si="62"/>
        <v>269.31</v>
      </c>
      <c r="DK19" s="43">
        <f t="shared" si="63"/>
        <v>1.34527161070683E-2</v>
      </c>
      <c r="DL19" s="16">
        <f t="shared" si="64"/>
        <v>0</v>
      </c>
      <c r="DM19" s="53">
        <f t="shared" si="65"/>
        <v>0</v>
      </c>
      <c r="DN19">
        <f t="shared" si="66"/>
        <v>7.9086764290946191E-3</v>
      </c>
      <c r="DO19">
        <f t="shared" si="67"/>
        <v>7.9086764290946226E-3</v>
      </c>
      <c r="DP19" s="1">
        <f t="shared" si="68"/>
        <v>843.60269733866517</v>
      </c>
      <c r="DQ19" s="55">
        <v>0</v>
      </c>
      <c r="DR19" s="1">
        <f t="shared" si="69"/>
        <v>843.60269733866517</v>
      </c>
      <c r="DS19" s="55">
        <v>0</v>
      </c>
      <c r="DT19" s="15">
        <f t="shared" si="70"/>
        <v>0.26829150052886103</v>
      </c>
      <c r="DU19" s="17">
        <f t="shared" si="71"/>
        <v>3.5793536262141427E-4</v>
      </c>
      <c r="DV19" s="17">
        <f t="shared" si="72"/>
        <v>3.5793536262141427E-4</v>
      </c>
      <c r="DW19" s="17">
        <f t="shared" si="73"/>
        <v>5.876672190098755E-4</v>
      </c>
      <c r="DX19" s="1">
        <f t="shared" si="74"/>
        <v>62.117600383781863</v>
      </c>
      <c r="DY19" s="1">
        <f t="shared" si="75"/>
        <v>62.117600383781863</v>
      </c>
      <c r="DZ19" s="79">
        <f t="shared" si="76"/>
        <v>272.55</v>
      </c>
    </row>
    <row r="20" spans="1:130" x14ac:dyDescent="0.2">
      <c r="A20" s="20" t="s">
        <v>321</v>
      </c>
      <c r="B20">
        <v>0</v>
      </c>
      <c r="C20">
        <v>0</v>
      </c>
      <c r="D20">
        <v>4.7143427886536103E-2</v>
      </c>
      <c r="E20">
        <v>0.95285657211346297</v>
      </c>
      <c r="F20">
        <v>7.0719110051648701E-2</v>
      </c>
      <c r="G20">
        <v>0.43961554534057601</v>
      </c>
      <c r="H20">
        <v>0.71333054743000401</v>
      </c>
      <c r="I20">
        <v>0.55999214067389602</v>
      </c>
      <c r="J20">
        <v>0.385900341250206</v>
      </c>
      <c r="K20">
        <v>0.359475124636776</v>
      </c>
      <c r="L20">
        <v>2.0626734953220902</v>
      </c>
      <c r="M20">
        <f t="shared" si="1"/>
        <v>8.0779678580237088E-2</v>
      </c>
      <c r="N20">
        <f t="shared" si="2"/>
        <v>1.8530639318631597</v>
      </c>
      <c r="O20" s="68">
        <v>0</v>
      </c>
      <c r="P20">
        <v>101.42</v>
      </c>
      <c r="Q20">
        <v>101.64</v>
      </c>
      <c r="R20">
        <v>102</v>
      </c>
      <c r="S20">
        <v>102.19</v>
      </c>
      <c r="T20">
        <v>102.61</v>
      </c>
      <c r="U20">
        <v>102.99</v>
      </c>
      <c r="V20">
        <v>103.44</v>
      </c>
      <c r="W20">
        <v>104.71</v>
      </c>
      <c r="X20">
        <v>104.26</v>
      </c>
      <c r="Y20">
        <v>104.07</v>
      </c>
      <c r="Z20">
        <v>103.87</v>
      </c>
      <c r="AA20">
        <v>103.4</v>
      </c>
      <c r="AB20">
        <v>103.18</v>
      </c>
      <c r="AC20">
        <v>103.01</v>
      </c>
      <c r="AD20">
        <v>101.62</v>
      </c>
      <c r="AE20">
        <v>101.65</v>
      </c>
      <c r="AF20">
        <v>101.81</v>
      </c>
      <c r="AG20">
        <v>102.1</v>
      </c>
      <c r="AH20">
        <v>102.35</v>
      </c>
      <c r="AI20">
        <v>102.98</v>
      </c>
      <c r="AJ20">
        <v>103.2</v>
      </c>
      <c r="AK20">
        <v>104.15</v>
      </c>
      <c r="AL20">
        <v>104.07</v>
      </c>
      <c r="AM20">
        <v>103.62</v>
      </c>
      <c r="AN20">
        <v>103.29</v>
      </c>
      <c r="AO20">
        <v>103.22</v>
      </c>
      <c r="AP20">
        <v>103.11</v>
      </c>
      <c r="AQ20">
        <v>102.96</v>
      </c>
      <c r="AR20">
        <v>103.12</v>
      </c>
      <c r="AS20" s="72">
        <f t="shared" si="3"/>
        <v>1.2256404871902562</v>
      </c>
      <c r="AT20" s="17">
        <f t="shared" si="4"/>
        <v>1.7530670936240627</v>
      </c>
      <c r="AU20" s="17">
        <f t="shared" si="5"/>
        <v>8.0371873491016359</v>
      </c>
      <c r="AV20" s="17">
        <f t="shared" si="6"/>
        <v>14.321307604579209</v>
      </c>
      <c r="AW20" s="17">
        <f t="shared" si="7"/>
        <v>5.6421181663794812E-3</v>
      </c>
      <c r="AX20" s="17">
        <f t="shared" si="8"/>
        <v>1.089830078706596</v>
      </c>
      <c r="AY20" s="17">
        <f t="shared" si="9"/>
        <v>0.359475124636776</v>
      </c>
      <c r="AZ20" s="17">
        <f t="shared" si="10"/>
        <v>1.3538330064703965</v>
      </c>
      <c r="BA20" s="17">
        <f t="shared" si="11"/>
        <v>-1.5364444714032623</v>
      </c>
      <c r="BB20" s="17">
        <f t="shared" si="12"/>
        <v>1.6691010403710049</v>
      </c>
      <c r="BC20" s="17">
        <f t="shared" si="13"/>
        <v>1.6691010403710049</v>
      </c>
      <c r="BD20" s="17">
        <f t="shared" si="14"/>
        <v>4.2055455117742673</v>
      </c>
      <c r="BE20" s="1">
        <v>0</v>
      </c>
      <c r="BF20" s="50">
        <v>0.18</v>
      </c>
      <c r="BG20" s="15">
        <v>1</v>
      </c>
      <c r="BH20" s="16">
        <v>1</v>
      </c>
      <c r="BI20" s="12">
        <f t="shared" si="15"/>
        <v>0</v>
      </c>
      <c r="BJ20" s="12">
        <f t="shared" si="16"/>
        <v>98.709827217619249</v>
      </c>
      <c r="BK20" s="12">
        <f t="shared" si="17"/>
        <v>2514.1630581525883</v>
      </c>
      <c r="BL20" s="12">
        <f t="shared" si="18"/>
        <v>0</v>
      </c>
      <c r="BM20" s="12">
        <f t="shared" si="19"/>
        <v>98.709827217619249</v>
      </c>
      <c r="BN20" s="12">
        <f t="shared" si="20"/>
        <v>2349.596139093313</v>
      </c>
      <c r="BO20" s="9">
        <f t="shared" si="21"/>
        <v>0</v>
      </c>
      <c r="BP20" s="9">
        <f t="shared" si="22"/>
        <v>1.303508341271393E-2</v>
      </c>
      <c r="BQ20" s="45">
        <f t="shared" si="23"/>
        <v>0.10937713587781868</v>
      </c>
      <c r="BR20" s="78">
        <f t="shared" si="24"/>
        <v>1.8530639318631597</v>
      </c>
      <c r="BS20" s="55">
        <v>0</v>
      </c>
      <c r="BT20" s="10">
        <f t="shared" si="25"/>
        <v>0</v>
      </c>
      <c r="BU20" s="14">
        <f t="shared" si="26"/>
        <v>0</v>
      </c>
      <c r="BV20" s="1">
        <f t="shared" si="27"/>
        <v>0</v>
      </c>
      <c r="BW20" s="66">
        <f t="shared" si="28"/>
        <v>102</v>
      </c>
      <c r="BX20" s="41">
        <f t="shared" si="29"/>
        <v>101.81</v>
      </c>
      <c r="BY20" s="65">
        <f t="shared" si="30"/>
        <v>104.71</v>
      </c>
      <c r="BZ20" s="64">
        <f t="shared" si="31"/>
        <v>104.15</v>
      </c>
      <c r="CA20" s="54">
        <f t="shared" si="32"/>
        <v>104.15</v>
      </c>
      <c r="CB20" s="1">
        <f t="shared" si="33"/>
        <v>0</v>
      </c>
      <c r="CC20" s="42" t="e">
        <f t="shared" si="34"/>
        <v>#DIV/0!</v>
      </c>
      <c r="CD20" s="55">
        <v>0</v>
      </c>
      <c r="CE20" s="55">
        <v>0</v>
      </c>
      <c r="CF20" s="55">
        <v>0</v>
      </c>
      <c r="CG20" s="6">
        <f t="shared" si="35"/>
        <v>0</v>
      </c>
      <c r="CH20" s="10">
        <f t="shared" si="36"/>
        <v>1774.7213926076365</v>
      </c>
      <c r="CI20" s="1">
        <f t="shared" si="37"/>
        <v>1774.7213926076365</v>
      </c>
      <c r="CJ20" s="77">
        <f t="shared" si="38"/>
        <v>1</v>
      </c>
      <c r="CK20" s="66">
        <f t="shared" si="39"/>
        <v>102.19</v>
      </c>
      <c r="CL20" s="41">
        <f t="shared" si="40"/>
        <v>102.1</v>
      </c>
      <c r="CM20" s="65">
        <f t="shared" si="41"/>
        <v>104.26</v>
      </c>
      <c r="CN20" s="64">
        <f t="shared" si="42"/>
        <v>104.07</v>
      </c>
      <c r="CO20" s="54">
        <f t="shared" si="43"/>
        <v>102.1</v>
      </c>
      <c r="CP20" s="1">
        <f t="shared" si="44"/>
        <v>17.382187978527291</v>
      </c>
      <c r="CQ20" s="42">
        <f t="shared" si="45"/>
        <v>0</v>
      </c>
      <c r="CR20" s="11">
        <f t="shared" si="46"/>
        <v>0</v>
      </c>
      <c r="CS20" s="47">
        <f t="shared" si="47"/>
        <v>2538.1956764619863</v>
      </c>
      <c r="CT20" s="55">
        <v>0</v>
      </c>
      <c r="CU20" s="10">
        <f t="shared" si="48"/>
        <v>763.47428385435001</v>
      </c>
      <c r="CV20" s="30">
        <f t="shared" si="49"/>
        <v>763.47428385435001</v>
      </c>
      <c r="CW20" s="77">
        <f t="shared" si="50"/>
        <v>1</v>
      </c>
      <c r="CX20" s="66">
        <f t="shared" si="51"/>
        <v>102.61</v>
      </c>
      <c r="CY20" s="41">
        <f t="shared" si="52"/>
        <v>102.35</v>
      </c>
      <c r="CZ20" s="65">
        <f t="shared" si="53"/>
        <v>104.07</v>
      </c>
      <c r="DA20" s="64">
        <f t="shared" si="54"/>
        <v>103.62</v>
      </c>
      <c r="DB20" s="54">
        <f t="shared" si="55"/>
        <v>102.35</v>
      </c>
      <c r="DC20" s="43">
        <f t="shared" si="56"/>
        <v>7.4594458608143626</v>
      </c>
      <c r="DD20" s="44">
        <v>0</v>
      </c>
      <c r="DE20" s="10">
        <f t="shared" si="57"/>
        <v>478.0174595549837</v>
      </c>
      <c r="DF20" s="30">
        <f t="shared" si="58"/>
        <v>478.0174595549837</v>
      </c>
      <c r="DG20" s="34">
        <f t="shared" si="59"/>
        <v>478.0174595549837</v>
      </c>
      <c r="DH20" s="21">
        <f t="shared" si="60"/>
        <v>0.10937713587781868</v>
      </c>
      <c r="DI20" s="74">
        <f t="shared" si="61"/>
        <v>478.0174595549837</v>
      </c>
      <c r="DJ20" s="76">
        <f t="shared" si="62"/>
        <v>102.35</v>
      </c>
      <c r="DK20" s="43">
        <f t="shared" si="63"/>
        <v>4.6704197318513314</v>
      </c>
      <c r="DL20" s="16">
        <f t="shared" si="64"/>
        <v>0</v>
      </c>
      <c r="DM20" s="53">
        <f t="shared" si="65"/>
        <v>0</v>
      </c>
      <c r="DN20">
        <f t="shared" si="66"/>
        <v>9.1786828629638242E-3</v>
      </c>
      <c r="DO20">
        <f t="shared" si="67"/>
        <v>9.1786828629638276E-3</v>
      </c>
      <c r="DP20" s="1">
        <f t="shared" si="68"/>
        <v>979.07174362662556</v>
      </c>
      <c r="DQ20" s="55">
        <v>0</v>
      </c>
      <c r="DR20" s="1">
        <f t="shared" si="69"/>
        <v>979.07174362662556</v>
      </c>
      <c r="DS20" s="55">
        <v>0</v>
      </c>
      <c r="DT20" s="15">
        <f t="shared" si="70"/>
        <v>2.5778353688242577</v>
      </c>
      <c r="DU20" s="17">
        <f t="shared" si="71"/>
        <v>3.439163878466437E-3</v>
      </c>
      <c r="DV20" s="17">
        <f t="shared" si="72"/>
        <v>3.439163878466437E-3</v>
      </c>
      <c r="DW20" s="17">
        <f t="shared" si="73"/>
        <v>5.646505160528871E-3</v>
      </c>
      <c r="DX20" s="1">
        <f t="shared" si="74"/>
        <v>596.8468884782227</v>
      </c>
      <c r="DY20" s="1">
        <f t="shared" si="75"/>
        <v>596.8468884782227</v>
      </c>
      <c r="DZ20" s="79">
        <f t="shared" si="76"/>
        <v>103.12</v>
      </c>
    </row>
    <row r="21" spans="1:130" x14ac:dyDescent="0.2">
      <c r="A21" s="20" t="s">
        <v>107</v>
      </c>
      <c r="B21">
        <v>0</v>
      </c>
      <c r="C21">
        <v>1</v>
      </c>
      <c r="D21">
        <v>0.67528735632183901</v>
      </c>
      <c r="E21">
        <v>0.32471264367816</v>
      </c>
      <c r="F21">
        <v>0.56906077348066297</v>
      </c>
      <c r="G21">
        <v>0.98739495798319299</v>
      </c>
      <c r="H21">
        <v>0.64915966386554602</v>
      </c>
      <c r="I21">
        <v>0.80061037904020704</v>
      </c>
      <c r="J21">
        <v>0.77714180272637601</v>
      </c>
      <c r="K21">
        <v>0.44803236708240901</v>
      </c>
      <c r="L21">
        <v>-0.113920203390642</v>
      </c>
      <c r="M21">
        <f t="shared" si="1"/>
        <v>0.66857140772622281</v>
      </c>
      <c r="N21">
        <f t="shared" si="2"/>
        <v>-0.33224725078498324</v>
      </c>
      <c r="O21" s="68">
        <v>0</v>
      </c>
      <c r="P21">
        <v>36.81</v>
      </c>
      <c r="Q21">
        <v>36.97</v>
      </c>
      <c r="R21">
        <v>37.119999999999997</v>
      </c>
      <c r="S21">
        <v>37.24</v>
      </c>
      <c r="T21">
        <v>37.54</v>
      </c>
      <c r="U21">
        <v>37.83</v>
      </c>
      <c r="V21">
        <v>38.119999999999997</v>
      </c>
      <c r="W21">
        <v>39.340000000000003</v>
      </c>
      <c r="X21">
        <v>39.159999999999997</v>
      </c>
      <c r="Y21">
        <v>39.01</v>
      </c>
      <c r="Z21">
        <v>38.78</v>
      </c>
      <c r="AA21">
        <v>38.659999999999997</v>
      </c>
      <c r="AB21">
        <v>38.21</v>
      </c>
      <c r="AC21">
        <v>37.840000000000003</v>
      </c>
      <c r="AD21">
        <v>36.549999999999997</v>
      </c>
      <c r="AE21">
        <v>36.880000000000003</v>
      </c>
      <c r="AF21">
        <v>37.03</v>
      </c>
      <c r="AG21">
        <v>37.17</v>
      </c>
      <c r="AH21">
        <v>37.39</v>
      </c>
      <c r="AI21">
        <v>37.619999999999997</v>
      </c>
      <c r="AJ21">
        <v>38.26</v>
      </c>
      <c r="AK21">
        <v>38.979999999999997</v>
      </c>
      <c r="AL21">
        <v>38.72</v>
      </c>
      <c r="AM21">
        <v>38.659999999999997</v>
      </c>
      <c r="AN21">
        <v>38.33</v>
      </c>
      <c r="AO21">
        <v>38.22</v>
      </c>
      <c r="AP21">
        <v>38.04</v>
      </c>
      <c r="AQ21">
        <v>37.81</v>
      </c>
      <c r="AR21">
        <v>37.99</v>
      </c>
      <c r="AS21" s="72">
        <f t="shared" si="3"/>
        <v>0.8954757973806039</v>
      </c>
      <c r="AT21" s="17">
        <f t="shared" si="4"/>
        <v>0.88541155304572616</v>
      </c>
      <c r="AU21" s="17">
        <f t="shared" si="5"/>
        <v>0.8153530709897121</v>
      </c>
      <c r="AV21" s="17">
        <f t="shared" si="6"/>
        <v>0.74529458893369815</v>
      </c>
      <c r="AW21" s="17">
        <f t="shared" si="7"/>
        <v>5.6421181663794812E-3</v>
      </c>
      <c r="AX21" s="17">
        <f t="shared" si="8"/>
        <v>1.089830078706596</v>
      </c>
      <c r="AY21" s="17">
        <f t="shared" si="9"/>
        <v>0.44803236708240901</v>
      </c>
      <c r="AZ21" s="17">
        <f t="shared" si="10"/>
        <v>1.4423902489160296</v>
      </c>
      <c r="BA21" s="17">
        <f t="shared" si="11"/>
        <v>-1.5364444714032623</v>
      </c>
      <c r="BB21" s="17">
        <f t="shared" si="12"/>
        <v>1.6691010403710049</v>
      </c>
      <c r="BC21" s="17">
        <f t="shared" si="13"/>
        <v>-0.113920203390642</v>
      </c>
      <c r="BD21" s="17">
        <f t="shared" si="14"/>
        <v>2.4225242680126202</v>
      </c>
      <c r="BE21" s="1">
        <v>0</v>
      </c>
      <c r="BF21" s="15">
        <v>1</v>
      </c>
      <c r="BG21" s="15">
        <v>1</v>
      </c>
      <c r="BH21" s="16">
        <v>1</v>
      </c>
      <c r="BI21" s="12">
        <f t="shared" si="15"/>
        <v>0</v>
      </c>
      <c r="BJ21" s="12">
        <f t="shared" si="16"/>
        <v>30.494234091893176</v>
      </c>
      <c r="BK21" s="12">
        <f t="shared" si="17"/>
        <v>28.081367730945139</v>
      </c>
      <c r="BL21" s="12">
        <f t="shared" si="18"/>
        <v>0</v>
      </c>
      <c r="BM21" s="12">
        <f t="shared" si="19"/>
        <v>30.494234091893176</v>
      </c>
      <c r="BN21" s="12">
        <f t="shared" si="20"/>
        <v>28.081367730945139</v>
      </c>
      <c r="BO21" s="9">
        <f t="shared" si="21"/>
        <v>0</v>
      </c>
      <c r="BP21" s="9">
        <f t="shared" si="22"/>
        <v>4.0269028545488264E-3</v>
      </c>
      <c r="BQ21" s="45">
        <f t="shared" si="23"/>
        <v>1.3072287287328565E-3</v>
      </c>
      <c r="BR21" s="78">
        <f t="shared" si="24"/>
        <v>-0.33224725078498324</v>
      </c>
      <c r="BS21" s="55">
        <v>0</v>
      </c>
      <c r="BT21" s="10">
        <f t="shared" si="25"/>
        <v>0</v>
      </c>
      <c r="BU21" s="14">
        <f t="shared" si="26"/>
        <v>0</v>
      </c>
      <c r="BV21" s="1">
        <f t="shared" si="27"/>
        <v>0</v>
      </c>
      <c r="BW21" s="66">
        <f t="shared" si="28"/>
        <v>36.81</v>
      </c>
      <c r="BX21" s="41">
        <f t="shared" si="29"/>
        <v>36.549999999999997</v>
      </c>
      <c r="BY21" s="65">
        <f t="shared" si="30"/>
        <v>39.159999999999997</v>
      </c>
      <c r="BZ21" s="64">
        <f t="shared" si="31"/>
        <v>38.72</v>
      </c>
      <c r="CA21" s="54">
        <f t="shared" si="32"/>
        <v>39.159999999999997</v>
      </c>
      <c r="CB21" s="1">
        <f t="shared" si="33"/>
        <v>0</v>
      </c>
      <c r="CC21" s="42" t="e">
        <f t="shared" si="34"/>
        <v>#DIV/0!</v>
      </c>
      <c r="CD21" s="55">
        <v>38</v>
      </c>
      <c r="CE21" s="55">
        <v>0</v>
      </c>
      <c r="CF21" s="55">
        <v>0</v>
      </c>
      <c r="CG21" s="6">
        <f t="shared" si="35"/>
        <v>38</v>
      </c>
      <c r="CH21" s="10">
        <f t="shared" si="36"/>
        <v>548.26121288568095</v>
      </c>
      <c r="CI21" s="1">
        <f t="shared" si="37"/>
        <v>510.26121288568095</v>
      </c>
      <c r="CJ21" s="77">
        <f t="shared" si="38"/>
        <v>1</v>
      </c>
      <c r="CK21" s="66">
        <f t="shared" si="39"/>
        <v>36.97</v>
      </c>
      <c r="CL21" s="41">
        <f t="shared" si="40"/>
        <v>36.880000000000003</v>
      </c>
      <c r="CM21" s="65">
        <f t="shared" si="41"/>
        <v>39.01</v>
      </c>
      <c r="CN21" s="64">
        <f t="shared" si="42"/>
        <v>38.659999999999997</v>
      </c>
      <c r="CO21" s="54">
        <f t="shared" si="43"/>
        <v>36.97</v>
      </c>
      <c r="CP21" s="1">
        <f t="shared" si="44"/>
        <v>13.802034430232107</v>
      </c>
      <c r="CQ21" s="42">
        <f t="shared" si="45"/>
        <v>6.9310027970049842E-2</v>
      </c>
      <c r="CR21" s="11">
        <f t="shared" si="46"/>
        <v>38</v>
      </c>
      <c r="CS21" s="47">
        <f t="shared" si="47"/>
        <v>557.38593085798209</v>
      </c>
      <c r="CT21" s="55">
        <v>0</v>
      </c>
      <c r="CU21" s="10">
        <f t="shared" si="48"/>
        <v>9.1247179723010863</v>
      </c>
      <c r="CV21" s="30">
        <f t="shared" si="49"/>
        <v>9.1247179723010863</v>
      </c>
      <c r="CW21" s="77">
        <f t="shared" si="50"/>
        <v>1</v>
      </c>
      <c r="CX21" s="66">
        <f t="shared" si="51"/>
        <v>37.119999999999997</v>
      </c>
      <c r="CY21" s="41">
        <f t="shared" si="52"/>
        <v>37.03</v>
      </c>
      <c r="CZ21" s="65">
        <f t="shared" si="53"/>
        <v>38.78</v>
      </c>
      <c r="DA21" s="64">
        <f t="shared" si="54"/>
        <v>38.33</v>
      </c>
      <c r="DB21" s="54">
        <f t="shared" si="55"/>
        <v>37.119999999999997</v>
      </c>
      <c r="DC21" s="43">
        <f t="shared" si="56"/>
        <v>0.24581675571931808</v>
      </c>
      <c r="DD21" s="44">
        <v>0</v>
      </c>
      <c r="DE21" s="10">
        <f t="shared" si="57"/>
        <v>5.7130601469049278</v>
      </c>
      <c r="DF21" s="30">
        <f t="shared" si="58"/>
        <v>5.7130601469049278</v>
      </c>
      <c r="DG21" s="34">
        <f t="shared" si="59"/>
        <v>5.7130601469049278</v>
      </c>
      <c r="DH21" s="21">
        <f t="shared" si="60"/>
        <v>1.3072287287328565E-3</v>
      </c>
      <c r="DI21" s="74">
        <f t="shared" si="61"/>
        <v>5.7130601469049278</v>
      </c>
      <c r="DJ21" s="76">
        <f t="shared" si="62"/>
        <v>37.119999999999997</v>
      </c>
      <c r="DK21" s="43">
        <f t="shared" si="63"/>
        <v>0.15390787033687844</v>
      </c>
      <c r="DL21" s="16">
        <f t="shared" si="64"/>
        <v>0</v>
      </c>
      <c r="DM21" s="53">
        <f t="shared" si="65"/>
        <v>38</v>
      </c>
      <c r="DN21">
        <f t="shared" si="66"/>
        <v>3.1278940242871153E-3</v>
      </c>
      <c r="DO21">
        <f t="shared" si="67"/>
        <v>3.1278940242871161E-3</v>
      </c>
      <c r="DP21" s="1">
        <f t="shared" si="68"/>
        <v>333.64619978265813</v>
      </c>
      <c r="DQ21" s="55">
        <v>0</v>
      </c>
      <c r="DR21" s="1">
        <f t="shared" si="69"/>
        <v>333.64619978265813</v>
      </c>
      <c r="DS21" s="55">
        <v>0</v>
      </c>
      <c r="DT21" s="15">
        <f t="shared" si="70"/>
        <v>0.74529458893369815</v>
      </c>
      <c r="DU21" s="17">
        <f t="shared" si="71"/>
        <v>9.943188227129994E-4</v>
      </c>
      <c r="DV21" s="17">
        <f t="shared" si="72"/>
        <v>9.943188227129994E-4</v>
      </c>
      <c r="DW21" s="17">
        <f t="shared" si="73"/>
        <v>1.6324974796384174E-3</v>
      </c>
      <c r="DX21" s="1">
        <f t="shared" si="74"/>
        <v>172.55824859274</v>
      </c>
      <c r="DY21" s="1">
        <f t="shared" si="75"/>
        <v>172.55824859274</v>
      </c>
      <c r="DZ21" s="79">
        <f t="shared" si="76"/>
        <v>37.99</v>
      </c>
    </row>
    <row r="22" spans="1:130" x14ac:dyDescent="0.2">
      <c r="A22" s="20" t="s">
        <v>227</v>
      </c>
      <c r="B22">
        <v>0</v>
      </c>
      <c r="C22">
        <v>0</v>
      </c>
      <c r="D22">
        <v>0.63403915301638003</v>
      </c>
      <c r="E22">
        <v>0.36596084698361903</v>
      </c>
      <c r="F22">
        <v>0.509504132231405</v>
      </c>
      <c r="G22">
        <v>0.77956539908065103</v>
      </c>
      <c r="H22">
        <v>0.51086502298370196</v>
      </c>
      <c r="I22">
        <v>0.631072654706759</v>
      </c>
      <c r="J22">
        <v>0.67116083956290196</v>
      </c>
      <c r="K22">
        <v>0.53144997989066201</v>
      </c>
      <c r="L22">
        <v>0.51552340351039305</v>
      </c>
      <c r="M22">
        <f t="shared" si="1"/>
        <v>0.58542458061323965</v>
      </c>
      <c r="N22">
        <f t="shared" si="2"/>
        <v>-0.15722131109677784</v>
      </c>
      <c r="O22" s="68">
        <v>0</v>
      </c>
      <c r="P22">
        <v>2.79</v>
      </c>
      <c r="Q22">
        <v>2.81</v>
      </c>
      <c r="R22">
        <v>2.84</v>
      </c>
      <c r="S22">
        <v>2.88</v>
      </c>
      <c r="T22">
        <v>2.89</v>
      </c>
      <c r="U22">
        <v>2.93</v>
      </c>
      <c r="V22">
        <v>2.95</v>
      </c>
      <c r="W22">
        <v>3.06</v>
      </c>
      <c r="X22">
        <v>3.04</v>
      </c>
      <c r="Y22">
        <v>3.03</v>
      </c>
      <c r="Z22">
        <v>3.01</v>
      </c>
      <c r="AA22">
        <v>2.99</v>
      </c>
      <c r="AB22">
        <v>2.97</v>
      </c>
      <c r="AC22">
        <v>2.91</v>
      </c>
      <c r="AD22">
        <v>2.84</v>
      </c>
      <c r="AE22">
        <v>2.85</v>
      </c>
      <c r="AF22">
        <v>2.87</v>
      </c>
      <c r="AG22">
        <v>2.89</v>
      </c>
      <c r="AH22">
        <v>2.95</v>
      </c>
      <c r="AI22">
        <v>2.97</v>
      </c>
      <c r="AJ22">
        <v>2.99</v>
      </c>
      <c r="AK22">
        <v>3.09</v>
      </c>
      <c r="AL22">
        <v>3.07</v>
      </c>
      <c r="AM22">
        <v>3.06</v>
      </c>
      <c r="AN22">
        <v>3.03</v>
      </c>
      <c r="AO22">
        <v>3</v>
      </c>
      <c r="AP22">
        <v>2.96</v>
      </c>
      <c r="AQ22">
        <v>2.94</v>
      </c>
      <c r="AR22">
        <v>2.95</v>
      </c>
      <c r="AS22" s="72">
        <f t="shared" si="3"/>
        <v>0.91715665686686254</v>
      </c>
      <c r="AT22" s="17">
        <f t="shared" si="4"/>
        <v>0.93572862075230445</v>
      </c>
      <c r="AU22" s="17">
        <f t="shared" si="5"/>
        <v>0.88741429356160328</v>
      </c>
      <c r="AV22" s="17">
        <f t="shared" si="6"/>
        <v>0.83909996637090212</v>
      </c>
      <c r="AW22" s="17">
        <f t="shared" si="7"/>
        <v>5.6421181663794812E-3</v>
      </c>
      <c r="AX22" s="17">
        <f t="shared" si="8"/>
        <v>1.089830078706596</v>
      </c>
      <c r="AY22" s="17">
        <f t="shared" si="9"/>
        <v>0.53144997989066201</v>
      </c>
      <c r="AZ22" s="17">
        <f t="shared" si="10"/>
        <v>1.5258078617242825</v>
      </c>
      <c r="BA22" s="17">
        <f t="shared" si="11"/>
        <v>-1.5364444714032623</v>
      </c>
      <c r="BB22" s="17">
        <f t="shared" si="12"/>
        <v>1.6691010403710049</v>
      </c>
      <c r="BC22" s="17">
        <f t="shared" si="13"/>
        <v>0.51552340351039305</v>
      </c>
      <c r="BD22" s="17">
        <f t="shared" si="14"/>
        <v>3.0519678749136556</v>
      </c>
      <c r="BE22" s="1">
        <v>0</v>
      </c>
      <c r="BF22" s="84">
        <v>0.04</v>
      </c>
      <c r="BG22" s="84">
        <v>0.12</v>
      </c>
      <c r="BH22" s="16">
        <v>1</v>
      </c>
      <c r="BI22" s="12">
        <f t="shared" si="15"/>
        <v>0</v>
      </c>
      <c r="BJ22" s="12">
        <f t="shared" si="16"/>
        <v>3.2473547612364593</v>
      </c>
      <c r="BK22" s="12">
        <f t="shared" si="17"/>
        <v>9.2390538265347733</v>
      </c>
      <c r="BL22" s="12">
        <f t="shared" si="18"/>
        <v>0</v>
      </c>
      <c r="BM22" s="12">
        <f t="shared" si="19"/>
        <v>3.2473547612364593</v>
      </c>
      <c r="BN22" s="12">
        <f t="shared" si="20"/>
        <v>9.2390538265347733</v>
      </c>
      <c r="BO22" s="9">
        <f t="shared" si="21"/>
        <v>0</v>
      </c>
      <c r="BP22" s="9">
        <f t="shared" si="22"/>
        <v>4.2882802428647498E-4</v>
      </c>
      <c r="BQ22" s="45">
        <f t="shared" si="23"/>
        <v>4.3009146506230335E-4</v>
      </c>
      <c r="BR22" s="78">
        <f t="shared" si="24"/>
        <v>-0.15722131109677784</v>
      </c>
      <c r="BS22" s="55">
        <v>0</v>
      </c>
      <c r="BT22" s="10">
        <f t="shared" si="25"/>
        <v>0</v>
      </c>
      <c r="BU22" s="14">
        <f t="shared" si="26"/>
        <v>0</v>
      </c>
      <c r="BV22" s="1">
        <f t="shared" si="27"/>
        <v>0</v>
      </c>
      <c r="BW22" s="66">
        <f t="shared" si="28"/>
        <v>2.79</v>
      </c>
      <c r="BX22" s="41">
        <f t="shared" si="29"/>
        <v>2.84</v>
      </c>
      <c r="BY22" s="65">
        <f t="shared" si="30"/>
        <v>3.04</v>
      </c>
      <c r="BZ22" s="64">
        <f t="shared" si="31"/>
        <v>3.07</v>
      </c>
      <c r="CA22" s="54">
        <f t="shared" si="32"/>
        <v>3.07</v>
      </c>
      <c r="CB22" s="1">
        <f t="shared" si="33"/>
        <v>0</v>
      </c>
      <c r="CC22" s="42" t="e">
        <f t="shared" si="34"/>
        <v>#DIV/0!</v>
      </c>
      <c r="CD22" s="55">
        <v>0</v>
      </c>
      <c r="CE22" s="55">
        <v>32</v>
      </c>
      <c r="CF22" s="55">
        <v>0</v>
      </c>
      <c r="CG22" s="6">
        <f t="shared" si="35"/>
        <v>32</v>
      </c>
      <c r="CH22" s="10">
        <f t="shared" si="36"/>
        <v>58.384763975393859</v>
      </c>
      <c r="CI22" s="1">
        <f t="shared" si="37"/>
        <v>26.384763975393859</v>
      </c>
      <c r="CJ22" s="77">
        <f t="shared" si="38"/>
        <v>1</v>
      </c>
      <c r="CK22" s="66">
        <f t="shared" si="39"/>
        <v>2.81</v>
      </c>
      <c r="CL22" s="41">
        <f t="shared" si="40"/>
        <v>2.85</v>
      </c>
      <c r="CM22" s="65">
        <f t="shared" si="41"/>
        <v>3.03</v>
      </c>
      <c r="CN22" s="64">
        <f t="shared" si="42"/>
        <v>3.06</v>
      </c>
      <c r="CO22" s="54">
        <f t="shared" si="43"/>
        <v>2.85</v>
      </c>
      <c r="CP22" s="1">
        <f t="shared" si="44"/>
        <v>9.257811921190827</v>
      </c>
      <c r="CQ22" s="42">
        <f t="shared" si="45"/>
        <v>0.54808819666525221</v>
      </c>
      <c r="CR22" s="11">
        <f t="shared" si="46"/>
        <v>35</v>
      </c>
      <c r="CS22" s="47">
        <f t="shared" si="47"/>
        <v>61.386888419821751</v>
      </c>
      <c r="CT22" s="55">
        <v>3</v>
      </c>
      <c r="CU22" s="10">
        <f t="shared" si="48"/>
        <v>3.0021244444278903</v>
      </c>
      <c r="CV22" s="30">
        <f t="shared" si="49"/>
        <v>2.1244444278902819E-3</v>
      </c>
      <c r="CW22" s="77">
        <f t="shared" si="50"/>
        <v>1</v>
      </c>
      <c r="CX22" s="66">
        <f t="shared" si="51"/>
        <v>2.84</v>
      </c>
      <c r="CY22" s="41">
        <f t="shared" si="52"/>
        <v>2.87</v>
      </c>
      <c r="CZ22" s="65">
        <f t="shared" si="53"/>
        <v>3.01</v>
      </c>
      <c r="DA22" s="64">
        <f t="shared" si="54"/>
        <v>3.03</v>
      </c>
      <c r="DB22" s="54">
        <f t="shared" si="55"/>
        <v>2.87</v>
      </c>
      <c r="DC22" s="43">
        <f t="shared" si="56"/>
        <v>7.4022453933459298E-4</v>
      </c>
      <c r="DD22" s="44">
        <v>0</v>
      </c>
      <c r="DE22" s="10">
        <f t="shared" si="57"/>
        <v>1.8796545352496883</v>
      </c>
      <c r="DF22" s="30">
        <f t="shared" si="58"/>
        <v>1.8796545352496883</v>
      </c>
      <c r="DG22" s="34">
        <f t="shared" si="59"/>
        <v>1.8796545352496883</v>
      </c>
      <c r="DH22" s="21">
        <f t="shared" si="60"/>
        <v>4.3009146506230335E-4</v>
      </c>
      <c r="DI22" s="74">
        <f t="shared" si="61"/>
        <v>1.8796545352496883</v>
      </c>
      <c r="DJ22" s="76">
        <f t="shared" si="62"/>
        <v>2.87</v>
      </c>
      <c r="DK22" s="43">
        <f t="shared" si="63"/>
        <v>0.65493189381522232</v>
      </c>
      <c r="DL22" s="16">
        <f t="shared" si="64"/>
        <v>0</v>
      </c>
      <c r="DM22" s="53">
        <f t="shared" si="65"/>
        <v>38</v>
      </c>
      <c r="DN22">
        <f t="shared" si="66"/>
        <v>3.525229980073315E-3</v>
      </c>
      <c r="DO22">
        <f t="shared" si="67"/>
        <v>3.5252299800733163E-3</v>
      </c>
      <c r="DP22" s="1">
        <f t="shared" si="68"/>
        <v>376.02923151446049</v>
      </c>
      <c r="DQ22" s="55">
        <v>0</v>
      </c>
      <c r="DR22" s="1">
        <f t="shared" si="69"/>
        <v>376.02923151446049</v>
      </c>
      <c r="DS22" s="55">
        <v>0</v>
      </c>
      <c r="DT22" s="15">
        <f t="shared" si="70"/>
        <v>3.3563998654836086E-2</v>
      </c>
      <c r="DU22" s="17">
        <f t="shared" si="71"/>
        <v>4.4778690364255709E-5</v>
      </c>
      <c r="DV22" s="17">
        <f t="shared" si="72"/>
        <v>4.4778690364255709E-5</v>
      </c>
      <c r="DW22" s="17">
        <f t="shared" si="73"/>
        <v>7.351877234074695E-5</v>
      </c>
      <c r="DX22" s="1">
        <f t="shared" si="74"/>
        <v>7.7710812739616344</v>
      </c>
      <c r="DY22" s="1">
        <f t="shared" si="75"/>
        <v>7.7710812739616344</v>
      </c>
      <c r="DZ22" s="79">
        <f t="shared" si="76"/>
        <v>2.95</v>
      </c>
    </row>
    <row r="23" spans="1:130" x14ac:dyDescent="0.2">
      <c r="A23" s="20" t="s">
        <v>197</v>
      </c>
      <c r="B23">
        <v>1</v>
      </c>
      <c r="C23">
        <v>1</v>
      </c>
      <c r="D23">
        <v>0.566120655213743</v>
      </c>
      <c r="E23">
        <v>0.433879344786256</v>
      </c>
      <c r="F23">
        <v>0.640780565511748</v>
      </c>
      <c r="G23">
        <v>0.38361888842457098</v>
      </c>
      <c r="H23">
        <v>0.48391140827413198</v>
      </c>
      <c r="I23">
        <v>0.430856770328716</v>
      </c>
      <c r="J23">
        <v>0.58727808333995801</v>
      </c>
      <c r="K23">
        <v>0.35897560736050399</v>
      </c>
      <c r="L23">
        <v>-0.66496490311577205</v>
      </c>
      <c r="M23">
        <f t="shared" si="1"/>
        <v>0.53116509740443607</v>
      </c>
      <c r="N23">
        <f t="shared" si="2"/>
        <v>-5.6261204269166594E-2</v>
      </c>
      <c r="O23" s="68">
        <v>0</v>
      </c>
      <c r="P23">
        <v>0.7</v>
      </c>
      <c r="Q23">
        <v>0.7</v>
      </c>
      <c r="R23">
        <v>0.71</v>
      </c>
      <c r="S23">
        <v>0.72</v>
      </c>
      <c r="T23">
        <v>0.73</v>
      </c>
      <c r="U23">
        <v>0.74</v>
      </c>
      <c r="V23">
        <v>0.76</v>
      </c>
      <c r="W23">
        <v>0.78</v>
      </c>
      <c r="X23">
        <v>0.76</v>
      </c>
      <c r="Y23">
        <v>0.75</v>
      </c>
      <c r="Z23">
        <v>0.75</v>
      </c>
      <c r="AA23">
        <v>0.74</v>
      </c>
      <c r="AB23">
        <v>0.73</v>
      </c>
      <c r="AC23">
        <v>0.72</v>
      </c>
      <c r="AD23">
        <v>0.67</v>
      </c>
      <c r="AE23">
        <v>0.68</v>
      </c>
      <c r="AF23">
        <v>0.69</v>
      </c>
      <c r="AG23">
        <v>0.69</v>
      </c>
      <c r="AH23">
        <v>0.7</v>
      </c>
      <c r="AI23">
        <v>0.73</v>
      </c>
      <c r="AJ23">
        <v>0.73</v>
      </c>
      <c r="AK23">
        <v>0.78</v>
      </c>
      <c r="AL23">
        <v>0.77</v>
      </c>
      <c r="AM23">
        <v>0.77</v>
      </c>
      <c r="AN23">
        <v>0.76</v>
      </c>
      <c r="AO23">
        <v>0.75</v>
      </c>
      <c r="AP23">
        <v>0.74</v>
      </c>
      <c r="AQ23">
        <v>0.73</v>
      </c>
      <c r="AR23">
        <v>0.73</v>
      </c>
      <c r="AS23" s="72">
        <f t="shared" si="3"/>
        <v>0.9528559428811425</v>
      </c>
      <c r="AT23" s="17">
        <f t="shared" si="4"/>
        <v>0.98312107495846612</v>
      </c>
      <c r="AU23" s="17">
        <f t="shared" si="5"/>
        <v>0.97423746923863819</v>
      </c>
      <c r="AV23" s="17">
        <f t="shared" si="6"/>
        <v>0.96535386351881014</v>
      </c>
      <c r="AW23" s="17">
        <f t="shared" si="7"/>
        <v>5.6421181663794812E-3</v>
      </c>
      <c r="AX23" s="17">
        <f t="shared" si="8"/>
        <v>1.089830078706596</v>
      </c>
      <c r="AY23" s="17">
        <f t="shared" si="9"/>
        <v>0.35897560736050399</v>
      </c>
      <c r="AZ23" s="17">
        <f t="shared" si="10"/>
        <v>1.3533334891941244</v>
      </c>
      <c r="BA23" s="17">
        <f t="shared" si="11"/>
        <v>-1.5364444714032623</v>
      </c>
      <c r="BB23" s="17">
        <f t="shared" si="12"/>
        <v>1.6691010403710049</v>
      </c>
      <c r="BC23" s="17">
        <f t="shared" si="13"/>
        <v>-0.66496490311577205</v>
      </c>
      <c r="BD23" s="17">
        <f t="shared" si="14"/>
        <v>1.8714795682874903</v>
      </c>
      <c r="BE23" s="1">
        <v>0</v>
      </c>
      <c r="BF23" s="49">
        <v>0</v>
      </c>
      <c r="BG23" s="49">
        <v>0</v>
      </c>
      <c r="BH23" s="16">
        <v>1</v>
      </c>
      <c r="BI23" s="12">
        <f t="shared" si="15"/>
        <v>0</v>
      </c>
      <c r="BJ23" s="12">
        <f t="shared" si="16"/>
        <v>0</v>
      </c>
      <c r="BK23" s="12">
        <f t="shared" si="17"/>
        <v>0</v>
      </c>
      <c r="BL23" s="12">
        <f t="shared" si="18"/>
        <v>0</v>
      </c>
      <c r="BM23" s="12">
        <f t="shared" si="19"/>
        <v>0</v>
      </c>
      <c r="BN23" s="12">
        <f t="shared" si="20"/>
        <v>0</v>
      </c>
      <c r="BO23" s="9">
        <f t="shared" si="21"/>
        <v>0</v>
      </c>
      <c r="BP23" s="9">
        <f t="shared" si="22"/>
        <v>0</v>
      </c>
      <c r="BQ23" s="45">
        <f t="shared" si="23"/>
        <v>0</v>
      </c>
      <c r="BR23" s="78">
        <f t="shared" si="24"/>
        <v>-5.6261204269166594E-2</v>
      </c>
      <c r="BS23" s="55">
        <v>0</v>
      </c>
      <c r="BT23" s="10">
        <f t="shared" si="25"/>
        <v>0</v>
      </c>
      <c r="BU23" s="14">
        <f t="shared" si="26"/>
        <v>0</v>
      </c>
      <c r="BV23" s="1">
        <f t="shared" si="27"/>
        <v>0</v>
      </c>
      <c r="BW23" s="66">
        <f t="shared" si="28"/>
        <v>0.7</v>
      </c>
      <c r="BX23" s="41">
        <f t="shared" si="29"/>
        <v>0.67</v>
      </c>
      <c r="BY23" s="65">
        <f t="shared" si="30"/>
        <v>0.76</v>
      </c>
      <c r="BZ23" s="64">
        <f t="shared" si="31"/>
        <v>0.77</v>
      </c>
      <c r="CA23" s="54">
        <f t="shared" si="32"/>
        <v>0.76</v>
      </c>
      <c r="CB23" s="1">
        <f t="shared" si="33"/>
        <v>0</v>
      </c>
      <c r="CC23" s="42" t="e">
        <f t="shared" si="34"/>
        <v>#DIV/0!</v>
      </c>
      <c r="CD23" s="55">
        <v>0</v>
      </c>
      <c r="CE23" s="55">
        <v>877</v>
      </c>
      <c r="CF23" s="55">
        <v>0</v>
      </c>
      <c r="CG23" s="6">
        <f t="shared" si="35"/>
        <v>877</v>
      </c>
      <c r="CH23" s="10">
        <f t="shared" si="36"/>
        <v>0</v>
      </c>
      <c r="CI23" s="1">
        <f t="shared" si="37"/>
        <v>-877</v>
      </c>
      <c r="CJ23" s="77">
        <f t="shared" si="38"/>
        <v>0</v>
      </c>
      <c r="CK23" s="66">
        <f t="shared" si="39"/>
        <v>0.7</v>
      </c>
      <c r="CL23" s="41">
        <f t="shared" si="40"/>
        <v>0.68</v>
      </c>
      <c r="CM23" s="65">
        <f t="shared" si="41"/>
        <v>0.75</v>
      </c>
      <c r="CN23" s="64">
        <f t="shared" si="42"/>
        <v>0.77</v>
      </c>
      <c r="CO23" s="54">
        <f t="shared" si="43"/>
        <v>0.75</v>
      </c>
      <c r="CP23" s="1">
        <f t="shared" si="44"/>
        <v>-1169.3333333333333</v>
      </c>
      <c r="CQ23" s="42" t="e">
        <f t="shared" si="45"/>
        <v>#DIV/0!</v>
      </c>
      <c r="CR23" s="11">
        <f t="shared" si="46"/>
        <v>877</v>
      </c>
      <c r="CS23" s="47">
        <f t="shared" si="47"/>
        <v>0</v>
      </c>
      <c r="CT23" s="55">
        <v>0</v>
      </c>
      <c r="CU23" s="10">
        <f t="shared" si="48"/>
        <v>0</v>
      </c>
      <c r="CV23" s="30">
        <f t="shared" si="49"/>
        <v>0</v>
      </c>
      <c r="CW23" s="77">
        <f t="shared" si="50"/>
        <v>0</v>
      </c>
      <c r="CX23" s="66">
        <f t="shared" si="51"/>
        <v>0.71</v>
      </c>
      <c r="CY23" s="41">
        <f t="shared" si="52"/>
        <v>0.69</v>
      </c>
      <c r="CZ23" s="65">
        <f t="shared" si="53"/>
        <v>0.75</v>
      </c>
      <c r="DA23" s="64">
        <f t="shared" si="54"/>
        <v>0.76</v>
      </c>
      <c r="DB23" s="54">
        <f t="shared" si="55"/>
        <v>0.75</v>
      </c>
      <c r="DC23" s="43">
        <f t="shared" si="56"/>
        <v>0</v>
      </c>
      <c r="DD23" s="44">
        <v>0</v>
      </c>
      <c r="DE23" s="10">
        <f t="shared" si="57"/>
        <v>0</v>
      </c>
      <c r="DF23" s="30">
        <f t="shared" si="58"/>
        <v>0</v>
      </c>
      <c r="DG23" s="34">
        <f t="shared" si="59"/>
        <v>0</v>
      </c>
      <c r="DH23" s="21">
        <f t="shared" si="60"/>
        <v>0</v>
      </c>
      <c r="DI23" s="74">
        <f t="shared" si="61"/>
        <v>0</v>
      </c>
      <c r="DJ23" s="76">
        <f t="shared" si="62"/>
        <v>0.75</v>
      </c>
      <c r="DK23" s="43">
        <f t="shared" si="63"/>
        <v>0</v>
      </c>
      <c r="DL23" s="16">
        <f t="shared" si="64"/>
        <v>0</v>
      </c>
      <c r="DM23" s="53">
        <f t="shared" si="65"/>
        <v>877</v>
      </c>
      <c r="DN23">
        <f t="shared" si="66"/>
        <v>4.179475718733212E-3</v>
      </c>
      <c r="DO23">
        <f t="shared" si="67"/>
        <v>4.1794757187332138E-3</v>
      </c>
      <c r="DP23" s="1">
        <f t="shared" si="68"/>
        <v>445.81631596583446</v>
      </c>
      <c r="DQ23" s="55">
        <v>0</v>
      </c>
      <c r="DR23" s="1">
        <f t="shared" si="69"/>
        <v>445.81631596583446</v>
      </c>
      <c r="DS23" s="55">
        <v>0</v>
      </c>
      <c r="DT23" s="15">
        <f t="shared" si="70"/>
        <v>0</v>
      </c>
      <c r="DU23" s="17">
        <f t="shared" si="71"/>
        <v>0</v>
      </c>
      <c r="DV23" s="17">
        <f t="shared" si="72"/>
        <v>0</v>
      </c>
      <c r="DW23" s="17">
        <f t="shared" si="73"/>
        <v>0</v>
      </c>
      <c r="DX23" s="1">
        <f t="shared" si="74"/>
        <v>0</v>
      </c>
      <c r="DY23" s="1">
        <f t="shared" si="75"/>
        <v>0</v>
      </c>
      <c r="DZ23" s="79">
        <f t="shared" si="76"/>
        <v>0.73</v>
      </c>
    </row>
    <row r="24" spans="1:130" x14ac:dyDescent="0.2">
      <c r="A24" s="26" t="s">
        <v>108</v>
      </c>
      <c r="B24">
        <v>0</v>
      </c>
      <c r="C24">
        <v>0</v>
      </c>
      <c r="D24">
        <v>0.69767441860465096</v>
      </c>
      <c r="E24">
        <v>0.30232558139534799</v>
      </c>
      <c r="F24">
        <v>0.64791666666666603</v>
      </c>
      <c r="G24">
        <v>0.54306220095693702</v>
      </c>
      <c r="H24">
        <v>0.77093301435406703</v>
      </c>
      <c r="I24">
        <v>0.64704295032515902</v>
      </c>
      <c r="J24">
        <v>0.72168278010859099</v>
      </c>
      <c r="K24">
        <v>-1.9467143143156399E-3</v>
      </c>
      <c r="L24">
        <v>0.222336899885509</v>
      </c>
      <c r="M24">
        <f t="shared" si="1"/>
        <v>0.66338891336551609</v>
      </c>
      <c r="N24">
        <f t="shared" si="2"/>
        <v>-0.32016140629760642</v>
      </c>
      <c r="O24" s="68">
        <v>0</v>
      </c>
      <c r="P24">
        <v>16.18</v>
      </c>
      <c r="Q24">
        <v>16.3</v>
      </c>
      <c r="R24">
        <v>16.36</v>
      </c>
      <c r="S24">
        <v>16.440000000000001</v>
      </c>
      <c r="T24">
        <v>16.649999999999999</v>
      </c>
      <c r="U24">
        <v>16.89</v>
      </c>
      <c r="V24">
        <v>17.13</v>
      </c>
      <c r="W24">
        <v>18.05</v>
      </c>
      <c r="X24">
        <v>17.88</v>
      </c>
      <c r="Y24">
        <v>17.68</v>
      </c>
      <c r="Z24">
        <v>17.43</v>
      </c>
      <c r="AA24">
        <v>17.2</v>
      </c>
      <c r="AB24">
        <v>17.04</v>
      </c>
      <c r="AC24">
        <v>16.920000000000002</v>
      </c>
      <c r="AD24">
        <v>16.28</v>
      </c>
      <c r="AE24">
        <v>16.510000000000002</v>
      </c>
      <c r="AF24">
        <v>16.600000000000001</v>
      </c>
      <c r="AG24">
        <v>16.79</v>
      </c>
      <c r="AH24">
        <v>16.88</v>
      </c>
      <c r="AI24">
        <v>17.010000000000002</v>
      </c>
      <c r="AJ24">
        <v>17.149999999999999</v>
      </c>
      <c r="AK24">
        <v>17.87</v>
      </c>
      <c r="AL24">
        <v>17.82</v>
      </c>
      <c r="AM24">
        <v>17.739999999999998</v>
      </c>
      <c r="AN24">
        <v>17.579999999999998</v>
      </c>
      <c r="AO24">
        <v>17.22</v>
      </c>
      <c r="AP24">
        <v>17.13</v>
      </c>
      <c r="AQ24">
        <v>17.079999999999998</v>
      </c>
      <c r="AR24">
        <v>17.100000000000001</v>
      </c>
      <c r="AS24" s="72">
        <f t="shared" si="3"/>
        <v>0.88370872117441357</v>
      </c>
      <c r="AT24" s="17">
        <f t="shared" si="4"/>
        <v>1</v>
      </c>
      <c r="AU24" s="17">
        <f t="shared" si="5"/>
        <v>0.86130114564745108</v>
      </c>
      <c r="AV24" s="17">
        <f t="shared" si="6"/>
        <v>0.72260229129490217</v>
      </c>
      <c r="AW24" s="17">
        <f t="shared" si="7"/>
        <v>5.6421181663794812E-3</v>
      </c>
      <c r="AX24" s="17">
        <f t="shared" si="8"/>
        <v>1.089830078706596</v>
      </c>
      <c r="AY24" s="17">
        <f t="shared" si="9"/>
        <v>5.6421181663794812E-3</v>
      </c>
      <c r="AZ24" s="17">
        <f t="shared" si="10"/>
        <v>1</v>
      </c>
      <c r="BA24" s="17">
        <f t="shared" si="11"/>
        <v>-1.5364444714032623</v>
      </c>
      <c r="BB24" s="17">
        <f t="shared" si="12"/>
        <v>1.6691010403710049</v>
      </c>
      <c r="BC24" s="17">
        <f t="shared" si="13"/>
        <v>0.222336899885509</v>
      </c>
      <c r="BD24" s="17">
        <f t="shared" si="14"/>
        <v>2.7587813712887712</v>
      </c>
      <c r="BE24" s="1">
        <v>1</v>
      </c>
      <c r="BF24" s="15">
        <v>1</v>
      </c>
      <c r="BG24" s="15">
        <v>1</v>
      </c>
      <c r="BH24" s="16">
        <v>1</v>
      </c>
      <c r="BI24" s="12">
        <f t="shared" si="15"/>
        <v>0.72260229129490217</v>
      </c>
      <c r="BJ24" s="12">
        <f t="shared" si="16"/>
        <v>57.925413007575301</v>
      </c>
      <c r="BK24" s="12">
        <f t="shared" si="17"/>
        <v>49.891224585526373</v>
      </c>
      <c r="BL24" s="12">
        <f t="shared" si="18"/>
        <v>0.72260229129490217</v>
      </c>
      <c r="BM24" s="12">
        <f t="shared" si="19"/>
        <v>57.925413007575301</v>
      </c>
      <c r="BN24" s="12">
        <f t="shared" si="20"/>
        <v>49.891224585526373</v>
      </c>
      <c r="BO24" s="9">
        <f t="shared" si="21"/>
        <v>7.5413240687900263E-4</v>
      </c>
      <c r="BP24" s="9">
        <f t="shared" si="22"/>
        <v>7.6493152865622005E-3</v>
      </c>
      <c r="BQ24" s="45">
        <f t="shared" si="23"/>
        <v>2.3225094559049093E-3</v>
      </c>
      <c r="BR24" s="78">
        <f t="shared" si="24"/>
        <v>-0.32016140629760642</v>
      </c>
      <c r="BS24" s="55">
        <v>120</v>
      </c>
      <c r="BT24" s="10">
        <f t="shared" si="25"/>
        <v>73.959001919771083</v>
      </c>
      <c r="BU24" s="14">
        <f t="shared" si="26"/>
        <v>-46.040998080228917</v>
      </c>
      <c r="BV24" s="1">
        <f t="shared" si="27"/>
        <v>0</v>
      </c>
      <c r="BW24" s="66">
        <f t="shared" si="28"/>
        <v>16.18</v>
      </c>
      <c r="BX24" s="41">
        <f t="shared" si="29"/>
        <v>16.28</v>
      </c>
      <c r="BY24" s="65">
        <f t="shared" si="30"/>
        <v>17.88</v>
      </c>
      <c r="BZ24" s="64">
        <f t="shared" si="31"/>
        <v>17.82</v>
      </c>
      <c r="CA24" s="54">
        <f t="shared" si="32"/>
        <v>17.82</v>
      </c>
      <c r="CB24" s="1">
        <f t="shared" si="33"/>
        <v>-2.5836699259387719</v>
      </c>
      <c r="CC24" s="42">
        <f t="shared" si="34"/>
        <v>1.6225205436137857</v>
      </c>
      <c r="CD24" s="55">
        <v>68</v>
      </c>
      <c r="CE24" s="55">
        <v>17</v>
      </c>
      <c r="CF24" s="55">
        <v>0</v>
      </c>
      <c r="CG24" s="6">
        <f t="shared" si="35"/>
        <v>85</v>
      </c>
      <c r="CH24" s="10">
        <f t="shared" si="36"/>
        <v>1041.4512165393289</v>
      </c>
      <c r="CI24" s="1">
        <f t="shared" si="37"/>
        <v>956.45121653932893</v>
      </c>
      <c r="CJ24" s="77">
        <f t="shared" si="38"/>
        <v>1</v>
      </c>
      <c r="CK24" s="66">
        <f t="shared" si="39"/>
        <v>16.3</v>
      </c>
      <c r="CL24" s="41">
        <f t="shared" si="40"/>
        <v>16.510000000000002</v>
      </c>
      <c r="CM24" s="65">
        <f t="shared" si="41"/>
        <v>17.68</v>
      </c>
      <c r="CN24" s="64">
        <f t="shared" si="42"/>
        <v>17.739999999999998</v>
      </c>
      <c r="CO24" s="54">
        <f t="shared" si="43"/>
        <v>16.510000000000002</v>
      </c>
      <c r="CP24" s="1">
        <f t="shared" si="44"/>
        <v>57.931630317342751</v>
      </c>
      <c r="CQ24" s="42">
        <f t="shared" si="45"/>
        <v>8.161688099270667E-2</v>
      </c>
      <c r="CR24" s="11">
        <f t="shared" si="46"/>
        <v>205</v>
      </c>
      <c r="CS24" s="47">
        <f t="shared" si="47"/>
        <v>1131.6217989632073</v>
      </c>
      <c r="CT24" s="55">
        <v>0</v>
      </c>
      <c r="CU24" s="10">
        <f t="shared" si="48"/>
        <v>16.211580504107449</v>
      </c>
      <c r="CV24" s="30">
        <f t="shared" si="49"/>
        <v>16.211580504107449</v>
      </c>
      <c r="CW24" s="77">
        <f t="shared" si="50"/>
        <v>1</v>
      </c>
      <c r="CX24" s="66">
        <f t="shared" si="51"/>
        <v>16.36</v>
      </c>
      <c r="CY24" s="41">
        <f t="shared" si="52"/>
        <v>16.600000000000001</v>
      </c>
      <c r="CZ24" s="65">
        <f t="shared" si="53"/>
        <v>17.43</v>
      </c>
      <c r="DA24" s="64">
        <f t="shared" si="54"/>
        <v>17.579999999999998</v>
      </c>
      <c r="DB24" s="54">
        <f t="shared" si="55"/>
        <v>16.600000000000001</v>
      </c>
      <c r="DC24" s="43">
        <f t="shared" si="56"/>
        <v>0.97660123518719566</v>
      </c>
      <c r="DD24" s="44">
        <v>0</v>
      </c>
      <c r="DE24" s="10">
        <f t="shared" si="57"/>
        <v>10.150202425708581</v>
      </c>
      <c r="DF24" s="30">
        <f t="shared" si="58"/>
        <v>10.150202425708581</v>
      </c>
      <c r="DG24" s="34">
        <f t="shared" si="59"/>
        <v>10.150202425708581</v>
      </c>
      <c r="DH24" s="21">
        <f t="shared" si="60"/>
        <v>2.3225094559049093E-3</v>
      </c>
      <c r="DI24" s="74">
        <f t="shared" si="61"/>
        <v>10.150202425708581</v>
      </c>
      <c r="DJ24" s="76">
        <f t="shared" si="62"/>
        <v>16.600000000000001</v>
      </c>
      <c r="DK24" s="43">
        <f t="shared" si="63"/>
        <v>0.61145797745232411</v>
      </c>
      <c r="DL24" s="16">
        <f t="shared" si="64"/>
        <v>0</v>
      </c>
      <c r="DM24" s="53">
        <f t="shared" si="65"/>
        <v>205</v>
      </c>
      <c r="DN24">
        <f t="shared" si="66"/>
        <v>2.9122437879964829E-3</v>
      </c>
      <c r="DO24">
        <f t="shared" si="67"/>
        <v>2.9122437879964837E-3</v>
      </c>
      <c r="DP24" s="1">
        <f t="shared" si="68"/>
        <v>310.64322037800895</v>
      </c>
      <c r="DQ24" s="55">
        <v>0</v>
      </c>
      <c r="DR24" s="1">
        <f t="shared" si="69"/>
        <v>310.64322037800895</v>
      </c>
      <c r="DS24" s="55">
        <v>0</v>
      </c>
      <c r="DT24" s="15">
        <f t="shared" si="70"/>
        <v>0.72260229129490217</v>
      </c>
      <c r="DU24" s="17">
        <f t="shared" si="71"/>
        <v>9.6404437954933397E-4</v>
      </c>
      <c r="DV24" s="17">
        <f t="shared" si="72"/>
        <v>9.6404437954933397E-4</v>
      </c>
      <c r="DW24" s="17">
        <f t="shared" si="73"/>
        <v>1.5827921426447057E-3</v>
      </c>
      <c r="DX24" s="1">
        <f t="shared" si="74"/>
        <v>167.30429506183069</v>
      </c>
      <c r="DY24" s="1">
        <f t="shared" si="75"/>
        <v>167.30429506183069</v>
      </c>
      <c r="DZ24" s="79">
        <f t="shared" si="76"/>
        <v>17.100000000000001</v>
      </c>
    </row>
    <row r="25" spans="1:130" x14ac:dyDescent="0.2">
      <c r="A25" s="26" t="s">
        <v>157</v>
      </c>
      <c r="B25">
        <v>0</v>
      </c>
      <c r="C25">
        <v>0</v>
      </c>
      <c r="D25">
        <v>0.155413503795445</v>
      </c>
      <c r="E25">
        <v>0.84458649620455395</v>
      </c>
      <c r="F25">
        <v>5.2046086611044803E-2</v>
      </c>
      <c r="G25">
        <v>0.55704137066443704</v>
      </c>
      <c r="H25">
        <v>0.72440451316339305</v>
      </c>
      <c r="I25">
        <v>0.63523482502775397</v>
      </c>
      <c r="J25">
        <v>0.38068360169379201</v>
      </c>
      <c r="K25">
        <v>0.56015385493330005</v>
      </c>
      <c r="L25">
        <v>1.3003744175868901</v>
      </c>
      <c r="M25">
        <f t="shared" si="1"/>
        <v>0.11020332648888718</v>
      </c>
      <c r="N25">
        <f t="shared" si="2"/>
        <v>1.4135877507269485</v>
      </c>
      <c r="O25" s="68">
        <v>0</v>
      </c>
      <c r="P25">
        <v>8.0299999999999994</v>
      </c>
      <c r="Q25">
        <v>8.07</v>
      </c>
      <c r="R25">
        <v>8.09</v>
      </c>
      <c r="S25">
        <v>8.11</v>
      </c>
      <c r="T25">
        <v>8.14</v>
      </c>
      <c r="U25">
        <v>8.16</v>
      </c>
      <c r="V25">
        <v>8.1999999999999993</v>
      </c>
      <c r="W25">
        <v>8.42</v>
      </c>
      <c r="X25">
        <v>8.41</v>
      </c>
      <c r="Y25">
        <v>8.35</v>
      </c>
      <c r="Z25">
        <v>8.32</v>
      </c>
      <c r="AA25">
        <v>8.31</v>
      </c>
      <c r="AB25">
        <v>8.2899999999999991</v>
      </c>
      <c r="AC25">
        <v>8.24</v>
      </c>
      <c r="AD25">
        <v>7.97</v>
      </c>
      <c r="AE25">
        <v>7.99</v>
      </c>
      <c r="AF25">
        <v>8.01</v>
      </c>
      <c r="AG25">
        <v>8.0500000000000007</v>
      </c>
      <c r="AH25">
        <v>8.1199999999999992</v>
      </c>
      <c r="AI25">
        <v>8.14</v>
      </c>
      <c r="AJ25">
        <v>8.2200000000000006</v>
      </c>
      <c r="AK25">
        <v>8.49</v>
      </c>
      <c r="AL25">
        <v>8.4700000000000006</v>
      </c>
      <c r="AM25">
        <v>8.3800000000000008</v>
      </c>
      <c r="AN25">
        <v>8.35</v>
      </c>
      <c r="AO25">
        <v>8.31</v>
      </c>
      <c r="AP25">
        <v>8.27</v>
      </c>
      <c r="AQ25">
        <v>8.25</v>
      </c>
      <c r="AR25">
        <v>8.1999999999999993</v>
      </c>
      <c r="AS25" s="72">
        <f t="shared" si="3"/>
        <v>1.1687316253674929</v>
      </c>
      <c r="AT25" s="17">
        <f t="shared" si="4"/>
        <v>1.8656704767476022</v>
      </c>
      <c r="AU25" s="17">
        <f t="shared" si="5"/>
        <v>4.2783633236411669</v>
      </c>
      <c r="AV25" s="17">
        <f t="shared" si="6"/>
        <v>6.6910561705347309</v>
      </c>
      <c r="AW25" s="17">
        <f t="shared" si="7"/>
        <v>5.6421181663794812E-3</v>
      </c>
      <c r="AX25" s="17">
        <f t="shared" si="8"/>
        <v>1.089830078706596</v>
      </c>
      <c r="AY25" s="17">
        <f t="shared" si="9"/>
        <v>0.56015385493330005</v>
      </c>
      <c r="AZ25" s="17">
        <f t="shared" si="10"/>
        <v>1.5545117367669206</v>
      </c>
      <c r="BA25" s="17">
        <f t="shared" si="11"/>
        <v>-1.5364444714032623</v>
      </c>
      <c r="BB25" s="17">
        <f t="shared" si="12"/>
        <v>1.6691010403710049</v>
      </c>
      <c r="BC25" s="17">
        <f t="shared" si="13"/>
        <v>1.3003744175868901</v>
      </c>
      <c r="BD25" s="17">
        <f t="shared" si="14"/>
        <v>3.8368188889901527</v>
      </c>
      <c r="BE25" s="1">
        <v>0</v>
      </c>
      <c r="BF25" s="50">
        <v>0.18</v>
      </c>
      <c r="BG25" s="15">
        <v>1</v>
      </c>
      <c r="BH25" s="16">
        <v>1</v>
      </c>
      <c r="BI25" s="12">
        <f t="shared" si="15"/>
        <v>0</v>
      </c>
      <c r="BJ25" s="12">
        <f t="shared" si="16"/>
        <v>72.776747459476795</v>
      </c>
      <c r="BK25" s="12">
        <f t="shared" si="17"/>
        <v>927.17745004084998</v>
      </c>
      <c r="BL25" s="12">
        <f t="shared" si="18"/>
        <v>0</v>
      </c>
      <c r="BM25" s="12">
        <f t="shared" si="19"/>
        <v>72.776747459476795</v>
      </c>
      <c r="BN25" s="12">
        <f t="shared" si="20"/>
        <v>927.17745004084998</v>
      </c>
      <c r="BO25" s="9">
        <f t="shared" si="21"/>
        <v>0</v>
      </c>
      <c r="BP25" s="9">
        <f t="shared" si="22"/>
        <v>9.6105018150712228E-3</v>
      </c>
      <c r="BQ25" s="45">
        <f t="shared" si="23"/>
        <v>4.3161466027562261E-2</v>
      </c>
      <c r="BR25" s="78">
        <f t="shared" si="24"/>
        <v>1.4135877507269485</v>
      </c>
      <c r="BS25" s="55">
        <v>0</v>
      </c>
      <c r="BT25" s="10">
        <f t="shared" si="25"/>
        <v>0</v>
      </c>
      <c r="BU25" s="14">
        <f t="shared" si="26"/>
        <v>0</v>
      </c>
      <c r="BV25" s="1">
        <f t="shared" si="27"/>
        <v>0</v>
      </c>
      <c r="BW25" s="66">
        <f t="shared" si="28"/>
        <v>8.09</v>
      </c>
      <c r="BX25" s="41">
        <f t="shared" si="29"/>
        <v>8.01</v>
      </c>
      <c r="BY25" s="65">
        <f t="shared" si="30"/>
        <v>8.42</v>
      </c>
      <c r="BZ25" s="64">
        <f t="shared" si="31"/>
        <v>8.49</v>
      </c>
      <c r="CA25" s="54">
        <f t="shared" si="32"/>
        <v>8.49</v>
      </c>
      <c r="CB25" s="1">
        <f t="shared" si="33"/>
        <v>0</v>
      </c>
      <c r="CC25" s="42" t="e">
        <f t="shared" si="34"/>
        <v>#DIV/0!</v>
      </c>
      <c r="CD25" s="55">
        <v>0</v>
      </c>
      <c r="CE25" s="55">
        <v>25</v>
      </c>
      <c r="CF25" s="55">
        <v>0</v>
      </c>
      <c r="CG25" s="6">
        <f t="shared" si="35"/>
        <v>25</v>
      </c>
      <c r="CH25" s="10">
        <f t="shared" si="36"/>
        <v>1308.4659779212211</v>
      </c>
      <c r="CI25" s="1">
        <f t="shared" si="37"/>
        <v>1283.4659779212211</v>
      </c>
      <c r="CJ25" s="77">
        <f t="shared" si="38"/>
        <v>1</v>
      </c>
      <c r="CK25" s="66">
        <f t="shared" si="39"/>
        <v>8.11</v>
      </c>
      <c r="CL25" s="41">
        <f t="shared" si="40"/>
        <v>8.0500000000000007</v>
      </c>
      <c r="CM25" s="65">
        <f t="shared" si="41"/>
        <v>8.41</v>
      </c>
      <c r="CN25" s="64">
        <f t="shared" si="42"/>
        <v>8.4700000000000006</v>
      </c>
      <c r="CO25" s="54">
        <f t="shared" si="43"/>
        <v>8.0500000000000007</v>
      </c>
      <c r="CP25" s="1">
        <f t="shared" si="44"/>
        <v>159.43676744362995</v>
      </c>
      <c r="CQ25" s="42">
        <f t="shared" si="45"/>
        <v>1.9106343169669464E-2</v>
      </c>
      <c r="CR25" s="11">
        <f t="shared" si="46"/>
        <v>25</v>
      </c>
      <c r="CS25" s="47">
        <f t="shared" si="47"/>
        <v>1609.7416430868111</v>
      </c>
      <c r="CT25" s="55">
        <v>0</v>
      </c>
      <c r="CU25" s="10">
        <f t="shared" si="48"/>
        <v>301.27566516559011</v>
      </c>
      <c r="CV25" s="30">
        <f t="shared" si="49"/>
        <v>301.27566516559011</v>
      </c>
      <c r="CW25" s="77">
        <f t="shared" si="50"/>
        <v>1</v>
      </c>
      <c r="CX25" s="66">
        <f t="shared" si="51"/>
        <v>8.14</v>
      </c>
      <c r="CY25" s="41">
        <f t="shared" si="52"/>
        <v>8.1199999999999992</v>
      </c>
      <c r="CZ25" s="65">
        <f t="shared" si="53"/>
        <v>8.35</v>
      </c>
      <c r="DA25" s="64">
        <f t="shared" si="54"/>
        <v>8.3800000000000008</v>
      </c>
      <c r="DB25" s="54">
        <f t="shared" si="55"/>
        <v>8.1199999999999992</v>
      </c>
      <c r="DC25" s="43">
        <f t="shared" si="56"/>
        <v>37.102914429259869</v>
      </c>
      <c r="DD25" s="44">
        <v>0</v>
      </c>
      <c r="DE25" s="10">
        <f t="shared" si="57"/>
        <v>188.63114466821702</v>
      </c>
      <c r="DF25" s="30">
        <f t="shared" si="58"/>
        <v>188.63114466821702</v>
      </c>
      <c r="DG25" s="34">
        <f t="shared" si="59"/>
        <v>188.63114466821702</v>
      </c>
      <c r="DH25" s="21">
        <f t="shared" si="60"/>
        <v>4.3161466027562261E-2</v>
      </c>
      <c r="DI25" s="74">
        <f t="shared" si="61"/>
        <v>188.63114466821702</v>
      </c>
      <c r="DJ25" s="76">
        <f t="shared" si="62"/>
        <v>8.1199999999999992</v>
      </c>
      <c r="DK25" s="43">
        <f t="shared" si="63"/>
        <v>23.230436535494707</v>
      </c>
      <c r="DL25" s="16">
        <f t="shared" si="64"/>
        <v>0</v>
      </c>
      <c r="DM25" s="53">
        <f t="shared" si="65"/>
        <v>25</v>
      </c>
      <c r="DN25">
        <f t="shared" si="66"/>
        <v>8.1357381854530522E-3</v>
      </c>
      <c r="DO25">
        <f t="shared" si="67"/>
        <v>8.1357381854530557E-3</v>
      </c>
      <c r="DP25" s="1">
        <f t="shared" si="68"/>
        <v>867.82292076590659</v>
      </c>
      <c r="DQ25" s="55">
        <v>918</v>
      </c>
      <c r="DR25" s="1">
        <f t="shared" si="69"/>
        <v>-50.177079234093412</v>
      </c>
      <c r="DS25" s="55">
        <v>0</v>
      </c>
      <c r="DT25" s="15">
        <f t="shared" si="70"/>
        <v>1.2043901106962516</v>
      </c>
      <c r="DU25" s="17">
        <f t="shared" si="71"/>
        <v>1.6068112860822209E-3</v>
      </c>
      <c r="DV25" s="17">
        <f t="shared" si="72"/>
        <v>1.6068112860822209E-3</v>
      </c>
      <c r="DW25" s="17">
        <f t="shared" si="73"/>
        <v>2.6381029050889515E-3</v>
      </c>
      <c r="DX25" s="1">
        <f t="shared" si="74"/>
        <v>278.85275327371238</v>
      </c>
      <c r="DY25" s="1">
        <f t="shared" si="75"/>
        <v>278.85275327371238</v>
      </c>
      <c r="DZ25" s="79">
        <f t="shared" si="76"/>
        <v>8.1999999999999993</v>
      </c>
    </row>
    <row r="26" spans="1:130" x14ac:dyDescent="0.2">
      <c r="A26" s="26" t="s">
        <v>202</v>
      </c>
      <c r="B26">
        <v>0</v>
      </c>
      <c r="C26">
        <v>0</v>
      </c>
      <c r="D26">
        <v>7.3911306432281207E-2</v>
      </c>
      <c r="E26">
        <v>0.92608869356771795</v>
      </c>
      <c r="F26">
        <v>0.102105681366706</v>
      </c>
      <c r="G26">
        <v>0.50146259924780601</v>
      </c>
      <c r="H26">
        <v>0.72252402841621399</v>
      </c>
      <c r="I26">
        <v>0.60192921287190404</v>
      </c>
      <c r="J26">
        <v>0.438566229911098</v>
      </c>
      <c r="K26">
        <v>3.3960876160730499E-2</v>
      </c>
      <c r="L26">
        <v>-0.53534008311772197</v>
      </c>
      <c r="M26">
        <f t="shared" si="1"/>
        <v>0.12007286517870665</v>
      </c>
      <c r="N26">
        <f t="shared" si="2"/>
        <v>1.3047733234898653</v>
      </c>
      <c r="O26" s="68">
        <v>0</v>
      </c>
      <c r="P26">
        <v>16.95</v>
      </c>
      <c r="Q26">
        <v>17.02</v>
      </c>
      <c r="R26">
        <v>17.07</v>
      </c>
      <c r="S26">
        <v>17.12</v>
      </c>
      <c r="T26">
        <v>17.170000000000002</v>
      </c>
      <c r="U26">
        <v>17.21</v>
      </c>
      <c r="V26">
        <v>17.350000000000001</v>
      </c>
      <c r="W26">
        <v>17.38</v>
      </c>
      <c r="X26">
        <v>17.32</v>
      </c>
      <c r="Y26">
        <v>17.25</v>
      </c>
      <c r="Z26">
        <v>17.23</v>
      </c>
      <c r="AA26">
        <v>17.2</v>
      </c>
      <c r="AB26">
        <v>17.12</v>
      </c>
      <c r="AC26">
        <v>17</v>
      </c>
      <c r="AD26">
        <v>17</v>
      </c>
      <c r="AE26">
        <v>17.03</v>
      </c>
      <c r="AF26">
        <v>17.04</v>
      </c>
      <c r="AG26">
        <v>17.07</v>
      </c>
      <c r="AH26">
        <v>17.11</v>
      </c>
      <c r="AI26">
        <v>17.13</v>
      </c>
      <c r="AJ26">
        <v>17.239999999999998</v>
      </c>
      <c r="AK26">
        <v>17.3</v>
      </c>
      <c r="AL26">
        <v>17.28</v>
      </c>
      <c r="AM26">
        <v>17.25</v>
      </c>
      <c r="AN26">
        <v>17.23</v>
      </c>
      <c r="AO26">
        <v>17.2</v>
      </c>
      <c r="AP26">
        <v>17.16</v>
      </c>
      <c r="AQ26">
        <v>16.97</v>
      </c>
      <c r="AR26">
        <v>17.16</v>
      </c>
      <c r="AS26" s="72">
        <f t="shared" si="3"/>
        <v>1.2115707685846284</v>
      </c>
      <c r="AT26" s="17">
        <f t="shared" si="4"/>
        <v>1.0371079780947243</v>
      </c>
      <c r="AU26" s="17">
        <f t="shared" si="5"/>
        <v>1.7546685717890615</v>
      </c>
      <c r="AV26" s="17">
        <f t="shared" si="6"/>
        <v>2.472229165483399</v>
      </c>
      <c r="AW26" s="17">
        <f t="shared" si="7"/>
        <v>5.6421181663794812E-3</v>
      </c>
      <c r="AX26" s="17">
        <f t="shared" si="8"/>
        <v>1.089830078706596</v>
      </c>
      <c r="AY26" s="17">
        <f t="shared" si="9"/>
        <v>3.3960876160730499E-2</v>
      </c>
      <c r="AZ26" s="17">
        <f t="shared" si="10"/>
        <v>1.0283187579943509</v>
      </c>
      <c r="BA26" s="17">
        <f t="shared" si="11"/>
        <v>-1.5364444714032623</v>
      </c>
      <c r="BB26" s="17">
        <f t="shared" si="12"/>
        <v>1.6691010403710049</v>
      </c>
      <c r="BC26" s="17">
        <f t="shared" si="13"/>
        <v>-0.53534008311772197</v>
      </c>
      <c r="BD26" s="17">
        <f t="shared" si="14"/>
        <v>2.0011043882855404</v>
      </c>
      <c r="BE26" s="1">
        <v>0</v>
      </c>
      <c r="BF26" s="49">
        <v>0</v>
      </c>
      <c r="BG26" s="49">
        <v>0</v>
      </c>
      <c r="BH26" s="16">
        <v>1</v>
      </c>
      <c r="BI26" s="12">
        <f t="shared" si="15"/>
        <v>0</v>
      </c>
      <c r="BJ26" s="12">
        <f t="shared" si="16"/>
        <v>0</v>
      </c>
      <c r="BK26" s="12">
        <f t="shared" si="17"/>
        <v>0</v>
      </c>
      <c r="BL26" s="12">
        <f t="shared" si="18"/>
        <v>0</v>
      </c>
      <c r="BM26" s="12">
        <f t="shared" si="19"/>
        <v>0</v>
      </c>
      <c r="BN26" s="12">
        <f t="shared" si="20"/>
        <v>0</v>
      </c>
      <c r="BO26" s="9">
        <f t="shared" si="21"/>
        <v>0</v>
      </c>
      <c r="BP26" s="9">
        <f t="shared" si="22"/>
        <v>0</v>
      </c>
      <c r="BQ26" s="45">
        <f t="shared" si="23"/>
        <v>0</v>
      </c>
      <c r="BR26" s="78">
        <f t="shared" si="24"/>
        <v>1.3047733234898653</v>
      </c>
      <c r="BS26" s="55">
        <v>0</v>
      </c>
      <c r="BT26" s="10">
        <f t="shared" si="25"/>
        <v>0</v>
      </c>
      <c r="BU26" s="14">
        <f t="shared" si="26"/>
        <v>0</v>
      </c>
      <c r="BV26" s="1">
        <f t="shared" si="27"/>
        <v>0</v>
      </c>
      <c r="BW26" s="66">
        <f t="shared" si="28"/>
        <v>17.07</v>
      </c>
      <c r="BX26" s="41">
        <f t="shared" si="29"/>
        <v>17.04</v>
      </c>
      <c r="BY26" s="65">
        <f t="shared" si="30"/>
        <v>17.38</v>
      </c>
      <c r="BZ26" s="64">
        <f t="shared" si="31"/>
        <v>17.3</v>
      </c>
      <c r="CA26" s="54">
        <f t="shared" si="32"/>
        <v>17.3</v>
      </c>
      <c r="CB26" s="1">
        <f t="shared" si="33"/>
        <v>0</v>
      </c>
      <c r="CC26" s="42" t="e">
        <f t="shared" si="34"/>
        <v>#DIV/0!</v>
      </c>
      <c r="CD26" s="55">
        <v>326</v>
      </c>
      <c r="CE26" s="55">
        <v>1870</v>
      </c>
      <c r="CF26" s="55">
        <v>0</v>
      </c>
      <c r="CG26" s="6">
        <f t="shared" si="35"/>
        <v>2196</v>
      </c>
      <c r="CH26" s="10">
        <f t="shared" si="36"/>
        <v>0</v>
      </c>
      <c r="CI26" s="1">
        <f t="shared" si="37"/>
        <v>-2196</v>
      </c>
      <c r="CJ26" s="77">
        <f t="shared" si="38"/>
        <v>0</v>
      </c>
      <c r="CK26" s="66">
        <f t="shared" si="39"/>
        <v>17.12</v>
      </c>
      <c r="CL26" s="41">
        <f t="shared" si="40"/>
        <v>17.07</v>
      </c>
      <c r="CM26" s="65">
        <f t="shared" si="41"/>
        <v>17.32</v>
      </c>
      <c r="CN26" s="64">
        <f t="shared" si="42"/>
        <v>17.28</v>
      </c>
      <c r="CO26" s="54">
        <f t="shared" si="43"/>
        <v>17.28</v>
      </c>
      <c r="CP26" s="1">
        <f t="shared" si="44"/>
        <v>-127.08333333333333</v>
      </c>
      <c r="CQ26" s="42" t="e">
        <f t="shared" si="45"/>
        <v>#DIV/0!</v>
      </c>
      <c r="CR26" s="11">
        <f t="shared" si="46"/>
        <v>2196</v>
      </c>
      <c r="CS26" s="47">
        <f t="shared" si="47"/>
        <v>0</v>
      </c>
      <c r="CT26" s="55">
        <v>0</v>
      </c>
      <c r="CU26" s="10">
        <f t="shared" si="48"/>
        <v>0</v>
      </c>
      <c r="CV26" s="30">
        <f t="shared" si="49"/>
        <v>0</v>
      </c>
      <c r="CW26" s="77">
        <f t="shared" si="50"/>
        <v>0</v>
      </c>
      <c r="CX26" s="66">
        <f t="shared" si="51"/>
        <v>17.170000000000002</v>
      </c>
      <c r="CY26" s="41">
        <f t="shared" si="52"/>
        <v>17.11</v>
      </c>
      <c r="CZ26" s="65">
        <f t="shared" si="53"/>
        <v>17.25</v>
      </c>
      <c r="DA26" s="64">
        <f t="shared" si="54"/>
        <v>17.25</v>
      </c>
      <c r="DB26" s="54">
        <f t="shared" si="55"/>
        <v>17.25</v>
      </c>
      <c r="DC26" s="43">
        <f t="shared" si="56"/>
        <v>0</v>
      </c>
      <c r="DD26" s="44">
        <v>0</v>
      </c>
      <c r="DE26" s="10">
        <f t="shared" si="57"/>
        <v>0</v>
      </c>
      <c r="DF26" s="30">
        <f t="shared" si="58"/>
        <v>0</v>
      </c>
      <c r="DG26" s="34">
        <f t="shared" si="59"/>
        <v>0</v>
      </c>
      <c r="DH26" s="21">
        <f t="shared" si="60"/>
        <v>0</v>
      </c>
      <c r="DI26" s="74">
        <f t="shared" si="61"/>
        <v>0</v>
      </c>
      <c r="DJ26" s="76">
        <f t="shared" si="62"/>
        <v>17.25</v>
      </c>
      <c r="DK26" s="43">
        <f t="shared" si="63"/>
        <v>0</v>
      </c>
      <c r="DL26" s="16">
        <f t="shared" si="64"/>
        <v>0</v>
      </c>
      <c r="DM26" s="53">
        <f t="shared" si="65"/>
        <v>2196</v>
      </c>
      <c r="DN26">
        <f t="shared" si="66"/>
        <v>8.9208330718449254E-3</v>
      </c>
      <c r="DO26">
        <f t="shared" si="67"/>
        <v>8.9208330718449289E-3</v>
      </c>
      <c r="DP26" s="1">
        <f t="shared" si="68"/>
        <v>951.56742210755488</v>
      </c>
      <c r="DQ26" s="55">
        <v>1013</v>
      </c>
      <c r="DR26" s="1">
        <f t="shared" si="69"/>
        <v>-61.432577892445124</v>
      </c>
      <c r="DS26" s="55">
        <v>0</v>
      </c>
      <c r="DT26" s="15">
        <f t="shared" si="70"/>
        <v>0</v>
      </c>
      <c r="DU26" s="17">
        <f t="shared" si="71"/>
        <v>0</v>
      </c>
      <c r="DV26" s="17">
        <f t="shared" si="72"/>
        <v>0</v>
      </c>
      <c r="DW26" s="17">
        <f t="shared" si="73"/>
        <v>0</v>
      </c>
      <c r="DX26" s="1">
        <f t="shared" si="74"/>
        <v>0</v>
      </c>
      <c r="DY26" s="1">
        <f t="shared" si="75"/>
        <v>0</v>
      </c>
      <c r="DZ26" s="79">
        <f t="shared" si="76"/>
        <v>17.16</v>
      </c>
    </row>
    <row r="27" spans="1:130" x14ac:dyDescent="0.2">
      <c r="A27" s="26" t="s">
        <v>322</v>
      </c>
      <c r="B27">
        <v>0</v>
      </c>
      <c r="C27">
        <v>0</v>
      </c>
      <c r="D27">
        <v>6.0727127447063503E-2</v>
      </c>
      <c r="E27">
        <v>0.93927287255293601</v>
      </c>
      <c r="F27">
        <v>0.143822010329757</v>
      </c>
      <c r="G27">
        <v>0.33138320100292501</v>
      </c>
      <c r="H27">
        <v>0.15963226076055101</v>
      </c>
      <c r="I27">
        <v>0.22999880337550699</v>
      </c>
      <c r="J27">
        <v>0.29533786225273101</v>
      </c>
      <c r="K27">
        <v>1.09164602311442</v>
      </c>
      <c r="L27">
        <v>1.3115478201686399</v>
      </c>
      <c r="M27">
        <f t="shared" si="1"/>
        <v>0.10803805800364399</v>
      </c>
      <c r="N27">
        <f t="shared" si="2"/>
        <v>1.4395159289249504</v>
      </c>
      <c r="O27" s="68">
        <v>0</v>
      </c>
      <c r="P27">
        <v>85.02</v>
      </c>
      <c r="Q27">
        <v>85.49</v>
      </c>
      <c r="R27">
        <v>87.23</v>
      </c>
      <c r="S27">
        <v>87.54</v>
      </c>
      <c r="T27">
        <v>87.88</v>
      </c>
      <c r="U27">
        <v>87.98</v>
      </c>
      <c r="V27">
        <v>88.64</v>
      </c>
      <c r="W27">
        <v>92.42</v>
      </c>
      <c r="X27">
        <v>92.09</v>
      </c>
      <c r="Y27">
        <v>91.68</v>
      </c>
      <c r="Z27">
        <v>91.02</v>
      </c>
      <c r="AA27">
        <v>90.2</v>
      </c>
      <c r="AB27">
        <v>89.8</v>
      </c>
      <c r="AC27">
        <v>87.28</v>
      </c>
      <c r="AD27">
        <v>85.84</v>
      </c>
      <c r="AE27">
        <v>86.79</v>
      </c>
      <c r="AF27">
        <v>87.07</v>
      </c>
      <c r="AG27">
        <v>87.37</v>
      </c>
      <c r="AH27">
        <v>87.66</v>
      </c>
      <c r="AI27">
        <v>88.11</v>
      </c>
      <c r="AJ27">
        <v>89.08</v>
      </c>
      <c r="AK27">
        <v>91.61</v>
      </c>
      <c r="AL27">
        <v>91.37</v>
      </c>
      <c r="AM27">
        <v>91.14</v>
      </c>
      <c r="AN27">
        <v>90.7</v>
      </c>
      <c r="AO27">
        <v>90.36</v>
      </c>
      <c r="AP27">
        <v>89.61</v>
      </c>
      <c r="AQ27">
        <v>88.89</v>
      </c>
      <c r="AR27">
        <v>89.04</v>
      </c>
      <c r="AS27" s="72">
        <f t="shared" si="3"/>
        <v>1.2185006299874002</v>
      </c>
      <c r="AT27" s="17">
        <f t="shared" si="4"/>
        <v>2.8781586082542896</v>
      </c>
      <c r="AU27" s="17">
        <f t="shared" si="5"/>
        <v>4.917835139553338</v>
      </c>
      <c r="AV27" s="17">
        <f t="shared" si="6"/>
        <v>6.9575116708523863</v>
      </c>
      <c r="AW27" s="17">
        <f t="shared" si="7"/>
        <v>5.6421181663794812E-3</v>
      </c>
      <c r="AX27" s="17">
        <f t="shared" si="8"/>
        <v>1.089830078706596</v>
      </c>
      <c r="AY27" s="17">
        <f t="shared" si="9"/>
        <v>1.089830078706596</v>
      </c>
      <c r="AZ27" s="17">
        <f t="shared" si="10"/>
        <v>2.0841879605402163</v>
      </c>
      <c r="BA27" s="17">
        <f t="shared" si="11"/>
        <v>-1.5364444714032623</v>
      </c>
      <c r="BB27" s="17">
        <f t="shared" si="12"/>
        <v>1.6691010403710049</v>
      </c>
      <c r="BC27" s="17">
        <f t="shared" si="13"/>
        <v>1.3115478201686399</v>
      </c>
      <c r="BD27" s="17">
        <f t="shared" si="14"/>
        <v>3.8479922915719023</v>
      </c>
      <c r="BE27" s="1">
        <v>0</v>
      </c>
      <c r="BF27" s="50">
        <v>0.18</v>
      </c>
      <c r="BG27" s="15">
        <v>1</v>
      </c>
      <c r="BH27" s="16">
        <v>1</v>
      </c>
      <c r="BI27" s="12">
        <f t="shared" si="15"/>
        <v>0</v>
      </c>
      <c r="BJ27" s="12">
        <f t="shared" si="16"/>
        <v>113.58578969201706</v>
      </c>
      <c r="BK27" s="12">
        <f t="shared" si="17"/>
        <v>1078.2283318602758</v>
      </c>
      <c r="BL27" s="12">
        <f t="shared" si="18"/>
        <v>0</v>
      </c>
      <c r="BM27" s="12">
        <f t="shared" si="19"/>
        <v>113.58578969201706</v>
      </c>
      <c r="BN27" s="12">
        <f t="shared" si="20"/>
        <v>1078.2283318602758</v>
      </c>
      <c r="BO27" s="9">
        <f t="shared" si="21"/>
        <v>0</v>
      </c>
      <c r="BP27" s="9">
        <f t="shared" si="22"/>
        <v>1.4999522184050021E-2</v>
      </c>
      <c r="BQ27" s="45">
        <f t="shared" si="23"/>
        <v>5.0193105444369938E-2</v>
      </c>
      <c r="BR27" s="78">
        <f t="shared" si="24"/>
        <v>1.4395159289249504</v>
      </c>
      <c r="BS27" s="55">
        <v>0</v>
      </c>
      <c r="BT27" s="10">
        <f t="shared" si="25"/>
        <v>0</v>
      </c>
      <c r="BU27" s="14">
        <f t="shared" si="26"/>
        <v>0</v>
      </c>
      <c r="BV27" s="1">
        <f t="shared" si="27"/>
        <v>0</v>
      </c>
      <c r="BW27" s="66">
        <f t="shared" si="28"/>
        <v>87.23</v>
      </c>
      <c r="BX27" s="41">
        <f t="shared" si="29"/>
        <v>87.07</v>
      </c>
      <c r="BY27" s="65">
        <f t="shared" si="30"/>
        <v>92.42</v>
      </c>
      <c r="BZ27" s="64">
        <f t="shared" si="31"/>
        <v>91.61</v>
      </c>
      <c r="CA27" s="54">
        <f t="shared" si="32"/>
        <v>91.61</v>
      </c>
      <c r="CB27" s="1">
        <f t="shared" si="33"/>
        <v>0</v>
      </c>
      <c r="CC27" s="42" t="e">
        <f t="shared" si="34"/>
        <v>#DIV/0!</v>
      </c>
      <c r="CD27" s="55">
        <v>0</v>
      </c>
      <c r="CE27" s="55">
        <v>0</v>
      </c>
      <c r="CF27" s="55">
        <v>0</v>
      </c>
      <c r="CG27" s="6">
        <f t="shared" si="35"/>
        <v>0</v>
      </c>
      <c r="CH27" s="10">
        <f t="shared" si="36"/>
        <v>2042.1789455495368</v>
      </c>
      <c r="CI27" s="1">
        <f t="shared" si="37"/>
        <v>2042.1789455495368</v>
      </c>
      <c r="CJ27" s="77">
        <f t="shared" si="38"/>
        <v>1</v>
      </c>
      <c r="CK27" s="66">
        <f t="shared" si="39"/>
        <v>87.54</v>
      </c>
      <c r="CL27" s="41">
        <f t="shared" si="40"/>
        <v>87.37</v>
      </c>
      <c r="CM27" s="65">
        <f t="shared" si="41"/>
        <v>92.09</v>
      </c>
      <c r="CN27" s="64">
        <f t="shared" si="42"/>
        <v>91.37</v>
      </c>
      <c r="CO27" s="54">
        <f t="shared" si="43"/>
        <v>87.37</v>
      </c>
      <c r="CP27" s="1">
        <f t="shared" si="44"/>
        <v>23.373914908430088</v>
      </c>
      <c r="CQ27" s="42">
        <f t="shared" si="45"/>
        <v>0</v>
      </c>
      <c r="CR27" s="11">
        <f t="shared" si="46"/>
        <v>0</v>
      </c>
      <c r="CS27" s="47">
        <f t="shared" si="47"/>
        <v>2392.536860172328</v>
      </c>
      <c r="CT27" s="55">
        <v>0</v>
      </c>
      <c r="CU27" s="10">
        <f t="shared" si="48"/>
        <v>350.3579146227911</v>
      </c>
      <c r="CV27" s="30">
        <f t="shared" si="49"/>
        <v>350.3579146227911</v>
      </c>
      <c r="CW27" s="77">
        <f t="shared" si="50"/>
        <v>1</v>
      </c>
      <c r="CX27" s="66">
        <f t="shared" si="51"/>
        <v>87.88</v>
      </c>
      <c r="CY27" s="41">
        <f t="shared" si="52"/>
        <v>87.66</v>
      </c>
      <c r="CZ27" s="65">
        <f t="shared" si="53"/>
        <v>91.68</v>
      </c>
      <c r="DA27" s="64">
        <f t="shared" si="54"/>
        <v>91.14</v>
      </c>
      <c r="DB27" s="54">
        <f t="shared" si="55"/>
        <v>87.66</v>
      </c>
      <c r="DC27" s="43">
        <f t="shared" si="56"/>
        <v>3.9967820513665426</v>
      </c>
      <c r="DD27" s="44">
        <v>0</v>
      </c>
      <c r="DE27" s="10">
        <f t="shared" si="57"/>
        <v>219.36194030985664</v>
      </c>
      <c r="DF27" s="30">
        <f t="shared" si="58"/>
        <v>219.36194030985664</v>
      </c>
      <c r="DG27" s="34">
        <f t="shared" si="59"/>
        <v>219.36194030985664</v>
      </c>
      <c r="DH27" s="21">
        <f t="shared" si="60"/>
        <v>5.0193105444369938E-2</v>
      </c>
      <c r="DI27" s="74">
        <f t="shared" si="61"/>
        <v>219.36194030985664</v>
      </c>
      <c r="DJ27" s="76">
        <f t="shared" si="62"/>
        <v>87.66</v>
      </c>
      <c r="DK27" s="43">
        <f t="shared" si="63"/>
        <v>2.5024177539340253</v>
      </c>
      <c r="DL27" s="16">
        <f t="shared" si="64"/>
        <v>0</v>
      </c>
      <c r="DM27" s="53">
        <f t="shared" si="65"/>
        <v>0</v>
      </c>
      <c r="DN27">
        <f t="shared" si="66"/>
        <v>9.0478337152318494E-3</v>
      </c>
      <c r="DO27">
        <f t="shared" si="67"/>
        <v>9.0478337152318528E-3</v>
      </c>
      <c r="DP27" s="1">
        <f t="shared" si="68"/>
        <v>965.11432673635125</v>
      </c>
      <c r="DQ27" s="55">
        <v>0</v>
      </c>
      <c r="DR27" s="1">
        <f t="shared" si="69"/>
        <v>965.11432673635125</v>
      </c>
      <c r="DS27" s="55">
        <v>0</v>
      </c>
      <c r="DT27" s="15">
        <f t="shared" si="70"/>
        <v>1.2523521007534295</v>
      </c>
      <c r="DU27" s="17">
        <f t="shared" si="71"/>
        <v>1.6707987484853167E-3</v>
      </c>
      <c r="DV27" s="17">
        <f t="shared" si="72"/>
        <v>1.6707987484853167E-3</v>
      </c>
      <c r="DW27" s="17">
        <f t="shared" si="73"/>
        <v>2.7431591191677458E-3</v>
      </c>
      <c r="DX27" s="1">
        <f t="shared" si="74"/>
        <v>289.95740521426904</v>
      </c>
      <c r="DY27" s="1">
        <f t="shared" si="75"/>
        <v>289.95740521426904</v>
      </c>
      <c r="DZ27" s="79">
        <f t="shared" si="76"/>
        <v>89.04</v>
      </c>
    </row>
    <row r="28" spans="1:130" x14ac:dyDescent="0.2">
      <c r="A28" s="26" t="s">
        <v>206</v>
      </c>
      <c r="B28">
        <v>0</v>
      </c>
      <c r="C28">
        <v>0</v>
      </c>
      <c r="D28">
        <v>0.33320015980822998</v>
      </c>
      <c r="E28">
        <v>0.66679984019176897</v>
      </c>
      <c r="F28">
        <v>0.61422328168454499</v>
      </c>
      <c r="G28">
        <v>0.66987045549519397</v>
      </c>
      <c r="H28">
        <v>0.84935227747597097</v>
      </c>
      <c r="I28">
        <v>0.75429171875920098</v>
      </c>
      <c r="J28">
        <v>0.76886703027542003</v>
      </c>
      <c r="K28">
        <v>0.29134823221370099</v>
      </c>
      <c r="L28">
        <v>0.61453817081704398</v>
      </c>
      <c r="M28">
        <f t="shared" si="1"/>
        <v>0.50377677180793723</v>
      </c>
      <c r="N28">
        <f t="shared" si="2"/>
        <v>-6.7984801774484214E-3</v>
      </c>
      <c r="O28" s="68">
        <v>0</v>
      </c>
      <c r="P28">
        <v>5.91</v>
      </c>
      <c r="Q28">
        <v>5.95</v>
      </c>
      <c r="R28">
        <v>5.97</v>
      </c>
      <c r="S28">
        <v>6.02</v>
      </c>
      <c r="T28">
        <v>6.04</v>
      </c>
      <c r="U28">
        <v>6.05</v>
      </c>
      <c r="V28">
        <v>6.12</v>
      </c>
      <c r="W28">
        <v>6.22</v>
      </c>
      <c r="X28">
        <v>6.2</v>
      </c>
      <c r="Y28">
        <v>6.18</v>
      </c>
      <c r="Z28">
        <v>6.15</v>
      </c>
      <c r="AA28">
        <v>6.1</v>
      </c>
      <c r="AB28">
        <v>6.06</v>
      </c>
      <c r="AC28">
        <v>6.04</v>
      </c>
      <c r="AD28">
        <v>5.91</v>
      </c>
      <c r="AE28">
        <v>5.92</v>
      </c>
      <c r="AF28">
        <v>5.94</v>
      </c>
      <c r="AG28">
        <v>5.97</v>
      </c>
      <c r="AH28">
        <v>6.04</v>
      </c>
      <c r="AI28">
        <v>6.06</v>
      </c>
      <c r="AJ28">
        <v>6.14</v>
      </c>
      <c r="AK28">
        <v>6.25</v>
      </c>
      <c r="AL28">
        <v>6.2</v>
      </c>
      <c r="AM28">
        <v>6.18</v>
      </c>
      <c r="AN28">
        <v>6.14</v>
      </c>
      <c r="AO28">
        <v>6.1</v>
      </c>
      <c r="AP28">
        <v>6.08</v>
      </c>
      <c r="AQ28">
        <v>6.07</v>
      </c>
      <c r="AR28">
        <v>6.07</v>
      </c>
      <c r="AS28" s="72">
        <f t="shared" si="3"/>
        <v>1.0752834943301133</v>
      </c>
      <c r="AT28" s="17">
        <f t="shared" si="4"/>
        <v>0.99829294572794958</v>
      </c>
      <c r="AU28" s="17">
        <f t="shared" si="5"/>
        <v>0.99526029729457854</v>
      </c>
      <c r="AV28" s="17">
        <f t="shared" si="6"/>
        <v>0.99222764886120751</v>
      </c>
      <c r="AW28" s="17">
        <f t="shared" si="7"/>
        <v>5.6421181663794812E-3</v>
      </c>
      <c r="AX28" s="17">
        <f t="shared" si="8"/>
        <v>1.089830078706596</v>
      </c>
      <c r="AY28" s="17">
        <f t="shared" si="9"/>
        <v>0.29134823221370099</v>
      </c>
      <c r="AZ28" s="17">
        <f t="shared" si="10"/>
        <v>1.2857061140473216</v>
      </c>
      <c r="BA28" s="17">
        <f t="shared" si="11"/>
        <v>-1.5364444714032623</v>
      </c>
      <c r="BB28" s="17">
        <f t="shared" si="12"/>
        <v>1.6691010403710049</v>
      </c>
      <c r="BC28" s="17">
        <f t="shared" si="13"/>
        <v>0.61453817081704398</v>
      </c>
      <c r="BD28" s="17">
        <f t="shared" si="14"/>
        <v>3.1509826422203062</v>
      </c>
      <c r="BE28" s="1">
        <v>0</v>
      </c>
      <c r="BF28" s="49">
        <v>0</v>
      </c>
      <c r="BG28" s="80">
        <v>0.03</v>
      </c>
      <c r="BH28" s="16">
        <v>1</v>
      </c>
      <c r="BI28" s="12">
        <f t="shared" si="15"/>
        <v>0</v>
      </c>
      <c r="BJ28" s="12">
        <f t="shared" si="16"/>
        <v>0</v>
      </c>
      <c r="BK28" s="12">
        <f t="shared" si="17"/>
        <v>2.9433504707271827</v>
      </c>
      <c r="BL28" s="12">
        <f t="shared" si="18"/>
        <v>0</v>
      </c>
      <c r="BM28" s="12">
        <f t="shared" si="19"/>
        <v>0</v>
      </c>
      <c r="BN28" s="12">
        <f t="shared" si="20"/>
        <v>2.9433504707271827</v>
      </c>
      <c r="BO28" s="9">
        <f t="shared" si="21"/>
        <v>0</v>
      </c>
      <c r="BP28" s="9">
        <f t="shared" si="22"/>
        <v>0</v>
      </c>
      <c r="BQ28" s="45">
        <f t="shared" si="23"/>
        <v>1.3701726820891031E-4</v>
      </c>
      <c r="BR28" s="78">
        <f t="shared" si="24"/>
        <v>-6.7984801774484214E-3</v>
      </c>
      <c r="BS28" s="55">
        <v>0</v>
      </c>
      <c r="BT28" s="10">
        <f t="shared" si="25"/>
        <v>0</v>
      </c>
      <c r="BU28" s="14">
        <f t="shared" si="26"/>
        <v>0</v>
      </c>
      <c r="BV28" s="1">
        <f t="shared" si="27"/>
        <v>0</v>
      </c>
      <c r="BW28" s="66">
        <f t="shared" si="28"/>
        <v>5.91</v>
      </c>
      <c r="BX28" s="41">
        <f t="shared" si="29"/>
        <v>5.91</v>
      </c>
      <c r="BY28" s="65">
        <f t="shared" si="30"/>
        <v>6.2</v>
      </c>
      <c r="BZ28" s="64">
        <f t="shared" si="31"/>
        <v>6.2</v>
      </c>
      <c r="CA28" s="54">
        <f t="shared" si="32"/>
        <v>6.2</v>
      </c>
      <c r="CB28" s="1">
        <f t="shared" si="33"/>
        <v>0</v>
      </c>
      <c r="CC28" s="42" t="e">
        <f t="shared" si="34"/>
        <v>#DIV/0!</v>
      </c>
      <c r="CD28" s="55">
        <v>0</v>
      </c>
      <c r="CE28" s="55">
        <v>42</v>
      </c>
      <c r="CF28" s="55">
        <v>0</v>
      </c>
      <c r="CG28" s="6">
        <f t="shared" si="35"/>
        <v>42</v>
      </c>
      <c r="CH28" s="10">
        <f t="shared" si="36"/>
        <v>0</v>
      </c>
      <c r="CI28" s="1">
        <f t="shared" si="37"/>
        <v>-42</v>
      </c>
      <c r="CJ28" s="77">
        <f t="shared" si="38"/>
        <v>0</v>
      </c>
      <c r="CK28" s="66">
        <f t="shared" si="39"/>
        <v>5.95</v>
      </c>
      <c r="CL28" s="41">
        <f t="shared" si="40"/>
        <v>5.92</v>
      </c>
      <c r="CM28" s="65">
        <f t="shared" si="41"/>
        <v>6.18</v>
      </c>
      <c r="CN28" s="64">
        <f t="shared" si="42"/>
        <v>6.18</v>
      </c>
      <c r="CO28" s="54">
        <f t="shared" si="43"/>
        <v>6.18</v>
      </c>
      <c r="CP28" s="1">
        <f t="shared" si="44"/>
        <v>-6.7961165048543695</v>
      </c>
      <c r="CQ28" s="42" t="e">
        <f t="shared" si="45"/>
        <v>#DIV/0!</v>
      </c>
      <c r="CR28" s="11">
        <f t="shared" si="46"/>
        <v>42</v>
      </c>
      <c r="CS28" s="47">
        <f t="shared" si="47"/>
        <v>0.9564079355518359</v>
      </c>
      <c r="CT28" s="55">
        <v>0</v>
      </c>
      <c r="CU28" s="10">
        <f t="shared" si="48"/>
        <v>0.9564079355518359</v>
      </c>
      <c r="CV28" s="30">
        <f t="shared" si="49"/>
        <v>0.9564079355518359</v>
      </c>
      <c r="CW28" s="77">
        <f t="shared" si="50"/>
        <v>1</v>
      </c>
      <c r="CX28" s="66">
        <f t="shared" si="51"/>
        <v>5.97</v>
      </c>
      <c r="CY28" s="41">
        <f t="shared" si="52"/>
        <v>5.94</v>
      </c>
      <c r="CZ28" s="65">
        <f t="shared" si="53"/>
        <v>6.15</v>
      </c>
      <c r="DA28" s="64">
        <f t="shared" si="54"/>
        <v>6.14</v>
      </c>
      <c r="DB28" s="54">
        <f t="shared" si="55"/>
        <v>5.94</v>
      </c>
      <c r="DC28" s="43">
        <f t="shared" si="56"/>
        <v>0.16101143696158851</v>
      </c>
      <c r="DD28" s="44">
        <v>0</v>
      </c>
      <c r="DE28" s="10">
        <f t="shared" si="57"/>
        <v>0.59881478828949342</v>
      </c>
      <c r="DF28" s="30">
        <f t="shared" si="58"/>
        <v>0.59881478828949342</v>
      </c>
      <c r="DG28" s="34">
        <f t="shared" si="59"/>
        <v>0.59881478828949342</v>
      </c>
      <c r="DH28" s="21">
        <f t="shared" si="60"/>
        <v>1.3701726820891031E-4</v>
      </c>
      <c r="DI28" s="74">
        <f t="shared" si="61"/>
        <v>0.59881478828949342</v>
      </c>
      <c r="DJ28" s="76">
        <f t="shared" si="62"/>
        <v>5.94</v>
      </c>
      <c r="DK28" s="43">
        <f t="shared" si="63"/>
        <v>0.10081057041910663</v>
      </c>
      <c r="DL28" s="16">
        <f t="shared" si="64"/>
        <v>0</v>
      </c>
      <c r="DM28" s="53">
        <f t="shared" si="65"/>
        <v>42</v>
      </c>
      <c r="DN28">
        <f t="shared" si="66"/>
        <v>6.4231537519021447E-3</v>
      </c>
      <c r="DO28">
        <f t="shared" si="67"/>
        <v>6.4231537519021465E-3</v>
      </c>
      <c r="DP28" s="1">
        <f t="shared" si="68"/>
        <v>685.14496440789821</v>
      </c>
      <c r="DQ28" s="55">
        <v>0</v>
      </c>
      <c r="DR28" s="1">
        <f t="shared" si="69"/>
        <v>685.14496440789821</v>
      </c>
      <c r="DS28" s="55">
        <v>0</v>
      </c>
      <c r="DT28" s="15">
        <f t="shared" si="70"/>
        <v>0</v>
      </c>
      <c r="DU28" s="17">
        <f t="shared" si="71"/>
        <v>0</v>
      </c>
      <c r="DV28" s="17">
        <f t="shared" si="72"/>
        <v>0</v>
      </c>
      <c r="DW28" s="17">
        <f t="shared" si="73"/>
        <v>0</v>
      </c>
      <c r="DX28" s="1">
        <f t="shared" si="74"/>
        <v>0</v>
      </c>
      <c r="DY28" s="1">
        <f t="shared" si="75"/>
        <v>0</v>
      </c>
      <c r="DZ28" s="79">
        <f t="shared" si="76"/>
        <v>6.07</v>
      </c>
    </row>
    <row r="29" spans="1:130" x14ac:dyDescent="0.2">
      <c r="A29" s="26" t="s">
        <v>126</v>
      </c>
      <c r="B29">
        <v>0</v>
      </c>
      <c r="C29">
        <v>0</v>
      </c>
      <c r="D29">
        <v>0.18886462882096</v>
      </c>
      <c r="E29">
        <v>0.811135371179039</v>
      </c>
      <c r="F29">
        <v>8.1720430107526804E-2</v>
      </c>
      <c r="G29">
        <v>0.56203473945409399</v>
      </c>
      <c r="H29">
        <v>0.38585607940446598</v>
      </c>
      <c r="I29">
        <v>0.46568714933404298</v>
      </c>
      <c r="J29">
        <v>0.36486296899431703</v>
      </c>
      <c r="K29">
        <v>0.393584154468133</v>
      </c>
      <c r="L29">
        <v>0.40043250866166302</v>
      </c>
      <c r="M29">
        <f t="shared" si="1"/>
        <v>0.15244673828658484</v>
      </c>
      <c r="N29">
        <f t="shared" si="2"/>
        <v>1.0284247014175243</v>
      </c>
      <c r="O29" s="68">
        <v>0</v>
      </c>
      <c r="P29">
        <v>38.590000000000003</v>
      </c>
      <c r="Q29">
        <v>38.71</v>
      </c>
      <c r="R29">
        <v>39.369999999999997</v>
      </c>
      <c r="S29">
        <v>39.49</v>
      </c>
      <c r="T29">
        <v>39.799999999999997</v>
      </c>
      <c r="U29">
        <v>40.07</v>
      </c>
      <c r="V29">
        <v>40.659999999999997</v>
      </c>
      <c r="W29">
        <v>42.01</v>
      </c>
      <c r="X29">
        <v>41.72</v>
      </c>
      <c r="Y29">
        <v>41.38</v>
      </c>
      <c r="Z29">
        <v>41.12</v>
      </c>
      <c r="AA29">
        <v>40.96</v>
      </c>
      <c r="AB29">
        <v>40.5</v>
      </c>
      <c r="AC29">
        <v>40.1</v>
      </c>
      <c r="AD29">
        <v>38.61</v>
      </c>
      <c r="AE29">
        <v>38.86</v>
      </c>
      <c r="AF29">
        <v>38.92</v>
      </c>
      <c r="AG29">
        <v>39.35</v>
      </c>
      <c r="AH29">
        <v>39.840000000000003</v>
      </c>
      <c r="AI29">
        <v>40.299999999999997</v>
      </c>
      <c r="AJ29">
        <v>40.450000000000003</v>
      </c>
      <c r="AK29">
        <v>41.9</v>
      </c>
      <c r="AL29">
        <v>41.6</v>
      </c>
      <c r="AM29">
        <v>41.25</v>
      </c>
      <c r="AN29">
        <v>40.99</v>
      </c>
      <c r="AO29">
        <v>40.53</v>
      </c>
      <c r="AP29">
        <v>40.21</v>
      </c>
      <c r="AQ29">
        <v>39.89</v>
      </c>
      <c r="AR29">
        <v>40.33</v>
      </c>
      <c r="AS29" s="72">
        <f t="shared" si="3"/>
        <v>1.1511490621715952</v>
      </c>
      <c r="AT29" s="17">
        <f t="shared" si="4"/>
        <v>1.4009356655908816</v>
      </c>
      <c r="AU29" s="17">
        <f t="shared" si="5"/>
        <v>2.2145703183611505</v>
      </c>
      <c r="AV29" s="17">
        <f t="shared" si="6"/>
        <v>3.0282049711314194</v>
      </c>
      <c r="AW29" s="17">
        <f t="shared" si="7"/>
        <v>5.6421181663794812E-3</v>
      </c>
      <c r="AX29" s="17">
        <f t="shared" si="8"/>
        <v>1.089830078706596</v>
      </c>
      <c r="AY29" s="17">
        <f t="shared" si="9"/>
        <v>0.393584154468133</v>
      </c>
      <c r="AZ29" s="17">
        <f t="shared" si="10"/>
        <v>1.3879420363017534</v>
      </c>
      <c r="BA29" s="17">
        <f t="shared" si="11"/>
        <v>-1.5364444714032623</v>
      </c>
      <c r="BB29" s="17">
        <f t="shared" si="12"/>
        <v>1.6691010403710049</v>
      </c>
      <c r="BC29" s="17">
        <f t="shared" si="13"/>
        <v>0.40043250866166302</v>
      </c>
      <c r="BD29" s="17">
        <f t="shared" si="14"/>
        <v>2.9368769800649255</v>
      </c>
      <c r="BE29" s="1">
        <v>1</v>
      </c>
      <c r="BF29" s="15">
        <v>1</v>
      </c>
      <c r="BG29" s="15">
        <v>1</v>
      </c>
      <c r="BH29" s="16">
        <v>1</v>
      </c>
      <c r="BI29" s="12">
        <f t="shared" si="15"/>
        <v>11.237522788527972</v>
      </c>
      <c r="BJ29" s="12">
        <f t="shared" si="16"/>
        <v>104.22243427428984</v>
      </c>
      <c r="BK29" s="12">
        <f t="shared" si="17"/>
        <v>164.75268288200715</v>
      </c>
      <c r="BL29" s="12">
        <f t="shared" si="18"/>
        <v>11.237522788527972</v>
      </c>
      <c r="BM29" s="12">
        <f t="shared" si="19"/>
        <v>104.22243427428984</v>
      </c>
      <c r="BN29" s="12">
        <f t="shared" si="20"/>
        <v>164.75268288200715</v>
      </c>
      <c r="BO29" s="9">
        <f t="shared" si="21"/>
        <v>1.1727862214059418E-2</v>
      </c>
      <c r="BP29" s="9">
        <f t="shared" si="22"/>
        <v>1.376304834620325E-2</v>
      </c>
      <c r="BQ29" s="45">
        <f t="shared" si="23"/>
        <v>7.6694782911816851E-3</v>
      </c>
      <c r="BR29" s="78">
        <f t="shared" si="24"/>
        <v>1.0284247014175243</v>
      </c>
      <c r="BS29" s="55">
        <v>363</v>
      </c>
      <c r="BT29" s="10">
        <f t="shared" si="25"/>
        <v>1150.1706810268383</v>
      </c>
      <c r="BU29" s="14">
        <f t="shared" si="26"/>
        <v>787.17068102683834</v>
      </c>
      <c r="BV29" s="1">
        <f t="shared" si="27"/>
        <v>1</v>
      </c>
      <c r="BW29" s="66">
        <f t="shared" si="28"/>
        <v>39.369999999999997</v>
      </c>
      <c r="BX29" s="41">
        <f t="shared" si="29"/>
        <v>38.92</v>
      </c>
      <c r="BY29" s="65">
        <f t="shared" si="30"/>
        <v>42.01</v>
      </c>
      <c r="BZ29" s="64">
        <f t="shared" si="31"/>
        <v>41.9</v>
      </c>
      <c r="CA29" s="54">
        <f t="shared" si="32"/>
        <v>38.92</v>
      </c>
      <c r="CB29" s="1">
        <f t="shared" si="33"/>
        <v>20.225351516619689</v>
      </c>
      <c r="CC29" s="42">
        <f t="shared" si="34"/>
        <v>0.31560533231113519</v>
      </c>
      <c r="CD29" s="55">
        <v>0</v>
      </c>
      <c r="CE29" s="55">
        <v>202</v>
      </c>
      <c r="CF29" s="55">
        <v>0</v>
      </c>
      <c r="CG29" s="6">
        <f t="shared" si="35"/>
        <v>202</v>
      </c>
      <c r="CH29" s="10">
        <f t="shared" si="36"/>
        <v>1873.8335271162341</v>
      </c>
      <c r="CI29" s="1">
        <f t="shared" si="37"/>
        <v>1671.8335271162341</v>
      </c>
      <c r="CJ29" s="77">
        <f t="shared" si="38"/>
        <v>1</v>
      </c>
      <c r="CK29" s="66">
        <f t="shared" si="39"/>
        <v>39.49</v>
      </c>
      <c r="CL29" s="41">
        <f t="shared" si="40"/>
        <v>39.35</v>
      </c>
      <c r="CM29" s="65">
        <f t="shared" si="41"/>
        <v>41.72</v>
      </c>
      <c r="CN29" s="64">
        <f t="shared" si="42"/>
        <v>41.6</v>
      </c>
      <c r="CO29" s="54">
        <f t="shared" si="43"/>
        <v>39.35</v>
      </c>
      <c r="CP29" s="1">
        <f t="shared" si="44"/>
        <v>42.48623957093352</v>
      </c>
      <c r="CQ29" s="42">
        <f t="shared" si="45"/>
        <v>0.10780039799526435</v>
      </c>
      <c r="CR29" s="11">
        <f t="shared" si="46"/>
        <v>565</v>
      </c>
      <c r="CS29" s="47">
        <f t="shared" si="47"/>
        <v>3077.5387005111788</v>
      </c>
      <c r="CT29" s="55">
        <v>0</v>
      </c>
      <c r="CU29" s="10">
        <f t="shared" si="48"/>
        <v>53.534492368106406</v>
      </c>
      <c r="CV29" s="30">
        <f t="shared" si="49"/>
        <v>53.534492368106406</v>
      </c>
      <c r="CW29" s="77">
        <f t="shared" si="50"/>
        <v>1</v>
      </c>
      <c r="CX29" s="66">
        <f t="shared" si="51"/>
        <v>39.799999999999997</v>
      </c>
      <c r="CY29" s="41">
        <f t="shared" si="52"/>
        <v>39.840000000000003</v>
      </c>
      <c r="CZ29" s="65">
        <f t="shared" si="53"/>
        <v>41.38</v>
      </c>
      <c r="DA29" s="64">
        <f t="shared" si="54"/>
        <v>41.25</v>
      </c>
      <c r="DB29" s="54">
        <f t="shared" si="55"/>
        <v>39.840000000000003</v>
      </c>
      <c r="DC29" s="43">
        <f t="shared" si="56"/>
        <v>1.3437372582356024</v>
      </c>
      <c r="DD29" s="44">
        <v>0</v>
      </c>
      <c r="DE29" s="10">
        <f t="shared" si="57"/>
        <v>33.518381144648792</v>
      </c>
      <c r="DF29" s="30">
        <f t="shared" si="58"/>
        <v>33.518381144648792</v>
      </c>
      <c r="DG29" s="34">
        <f t="shared" si="59"/>
        <v>33.518381144648792</v>
      </c>
      <c r="DH29" s="21">
        <f t="shared" si="60"/>
        <v>7.6694782911816851E-3</v>
      </c>
      <c r="DI29" s="74">
        <f t="shared" si="61"/>
        <v>33.518381144648792</v>
      </c>
      <c r="DJ29" s="76">
        <f t="shared" si="62"/>
        <v>39.840000000000003</v>
      </c>
      <c r="DK29" s="43">
        <f t="shared" si="63"/>
        <v>0.84132482792793151</v>
      </c>
      <c r="DL29" s="16">
        <f t="shared" si="64"/>
        <v>0</v>
      </c>
      <c r="DM29" s="53">
        <f t="shared" si="65"/>
        <v>565</v>
      </c>
      <c r="DN29">
        <f t="shared" si="66"/>
        <v>7.8135099750335796E-3</v>
      </c>
      <c r="DO29">
        <f t="shared" si="67"/>
        <v>7.8135099750335831E-3</v>
      </c>
      <c r="DP29" s="1">
        <f t="shared" si="68"/>
        <v>833.45148201688221</v>
      </c>
      <c r="DQ29" s="55">
        <v>847</v>
      </c>
      <c r="DR29" s="1">
        <f t="shared" si="69"/>
        <v>-13.54851798311779</v>
      </c>
      <c r="DS29" s="55">
        <v>686</v>
      </c>
      <c r="DT29" s="15">
        <f t="shared" si="70"/>
        <v>3.0282049711314194</v>
      </c>
      <c r="DU29" s="17">
        <f t="shared" si="71"/>
        <v>4.0400148431735169E-3</v>
      </c>
      <c r="DV29" s="17">
        <f t="shared" si="72"/>
        <v>4.0400148431735169E-3</v>
      </c>
      <c r="DW29" s="17">
        <f t="shared" si="73"/>
        <v>6.6329972826897161E-3</v>
      </c>
      <c r="DX29" s="1">
        <f t="shared" si="74"/>
        <v>701.12107877486835</v>
      </c>
      <c r="DY29" s="1">
        <f t="shared" si="75"/>
        <v>15.121078774868352</v>
      </c>
      <c r="DZ29" s="79">
        <f t="shared" si="76"/>
        <v>40.33</v>
      </c>
    </row>
    <row r="30" spans="1:130" x14ac:dyDescent="0.2">
      <c r="A30" s="26" t="s">
        <v>310</v>
      </c>
      <c r="B30">
        <v>0</v>
      </c>
      <c r="C30">
        <v>0</v>
      </c>
      <c r="D30">
        <v>0.21254494606472199</v>
      </c>
      <c r="E30">
        <v>0.78745505393527704</v>
      </c>
      <c r="F30">
        <v>0.27413587604290801</v>
      </c>
      <c r="G30">
        <v>0.34308399498537401</v>
      </c>
      <c r="H30">
        <v>0.26870037609694902</v>
      </c>
      <c r="I30">
        <v>0.30362278979914098</v>
      </c>
      <c r="J30">
        <v>0.39871139886722401</v>
      </c>
      <c r="K30">
        <v>0.85065067639538205</v>
      </c>
      <c r="L30">
        <v>0.69718742272437095</v>
      </c>
      <c r="M30">
        <f t="shared" si="1"/>
        <v>0.25759312149630847</v>
      </c>
      <c r="N30">
        <f t="shared" si="2"/>
        <v>0.53395478433656363</v>
      </c>
      <c r="O30" s="68">
        <v>0</v>
      </c>
      <c r="P30">
        <v>14.84</v>
      </c>
      <c r="Q30">
        <v>14.94</v>
      </c>
      <c r="R30">
        <v>15.04</v>
      </c>
      <c r="S30">
        <v>15.11</v>
      </c>
      <c r="T30">
        <v>15.22</v>
      </c>
      <c r="U30">
        <v>15.25</v>
      </c>
      <c r="V30">
        <v>15.41</v>
      </c>
      <c r="W30">
        <v>15.96</v>
      </c>
      <c r="X30">
        <v>15.88</v>
      </c>
      <c r="Y30">
        <v>15.77</v>
      </c>
      <c r="Z30">
        <v>15.71</v>
      </c>
      <c r="AA30">
        <v>15.61</v>
      </c>
      <c r="AB30">
        <v>15.54</v>
      </c>
      <c r="AC30">
        <v>15.32</v>
      </c>
      <c r="AD30">
        <v>14.96</v>
      </c>
      <c r="AE30">
        <v>15.07</v>
      </c>
      <c r="AF30">
        <v>15.09</v>
      </c>
      <c r="AG30">
        <v>15.14</v>
      </c>
      <c r="AH30">
        <v>15.2</v>
      </c>
      <c r="AI30">
        <v>15.3</v>
      </c>
      <c r="AJ30">
        <v>15.46</v>
      </c>
      <c r="AK30">
        <v>15.85</v>
      </c>
      <c r="AL30">
        <v>15.79</v>
      </c>
      <c r="AM30">
        <v>15.76</v>
      </c>
      <c r="AN30">
        <v>15.62</v>
      </c>
      <c r="AO30">
        <v>15.55</v>
      </c>
      <c r="AP30">
        <v>15.48</v>
      </c>
      <c r="AQ30">
        <v>15.41</v>
      </c>
      <c r="AR30">
        <v>15.38</v>
      </c>
      <c r="AS30" s="72">
        <f t="shared" si="3"/>
        <v>1.1387022259554809</v>
      </c>
      <c r="AT30" s="17">
        <f t="shared" si="4"/>
        <v>1.3868551714625663</v>
      </c>
      <c r="AU30" s="17">
        <f t="shared" si="5"/>
        <v>1.6290954804563009</v>
      </c>
      <c r="AV30" s="17">
        <f t="shared" si="6"/>
        <v>1.8713357894500353</v>
      </c>
      <c r="AW30" s="17">
        <f t="shared" si="7"/>
        <v>5.6421181663794812E-3</v>
      </c>
      <c r="AX30" s="17">
        <f t="shared" si="8"/>
        <v>1.089830078706596</v>
      </c>
      <c r="AY30" s="17">
        <f t="shared" si="9"/>
        <v>0.85065067639538205</v>
      </c>
      <c r="AZ30" s="17">
        <f t="shared" si="10"/>
        <v>1.8450085582290026</v>
      </c>
      <c r="BA30" s="17">
        <f t="shared" si="11"/>
        <v>-1.5364444714032623</v>
      </c>
      <c r="BB30" s="17">
        <f t="shared" si="12"/>
        <v>1.6691010403710049</v>
      </c>
      <c r="BC30" s="17">
        <f t="shared" si="13"/>
        <v>0.69718742272437095</v>
      </c>
      <c r="BD30" s="17">
        <f t="shared" si="14"/>
        <v>3.2336318941276332</v>
      </c>
      <c r="BE30" s="1">
        <v>0</v>
      </c>
      <c r="BF30" s="87">
        <v>0.17</v>
      </c>
      <c r="BG30" s="88">
        <v>0.8</v>
      </c>
      <c r="BH30" s="16">
        <v>1</v>
      </c>
      <c r="BI30" s="12">
        <f t="shared" si="15"/>
        <v>0</v>
      </c>
      <c r="BJ30" s="12">
        <f t="shared" si="16"/>
        <v>25.777592305676517</v>
      </c>
      <c r="BK30" s="12">
        <f t="shared" si="17"/>
        <v>142.4947437961122</v>
      </c>
      <c r="BL30" s="12">
        <f t="shared" si="18"/>
        <v>0</v>
      </c>
      <c r="BM30" s="12">
        <f t="shared" si="19"/>
        <v>25.777592305676517</v>
      </c>
      <c r="BN30" s="12">
        <f t="shared" si="20"/>
        <v>142.4947437961122</v>
      </c>
      <c r="BO30" s="9">
        <f t="shared" si="21"/>
        <v>0</v>
      </c>
      <c r="BP30" s="9">
        <f t="shared" si="22"/>
        <v>3.4040487695580668E-3</v>
      </c>
      <c r="BQ30" s="45">
        <f t="shared" si="23"/>
        <v>6.6333386809516491E-3</v>
      </c>
      <c r="BR30" s="78">
        <f t="shared" si="24"/>
        <v>0.53395478433656363</v>
      </c>
      <c r="BS30" s="55">
        <v>0</v>
      </c>
      <c r="BT30" s="10">
        <f t="shared" si="25"/>
        <v>0</v>
      </c>
      <c r="BU30" s="14">
        <f t="shared" si="26"/>
        <v>0</v>
      </c>
      <c r="BV30" s="1">
        <f t="shared" si="27"/>
        <v>0</v>
      </c>
      <c r="BW30" s="66">
        <f t="shared" si="28"/>
        <v>14.94</v>
      </c>
      <c r="BX30" s="41">
        <f t="shared" si="29"/>
        <v>15.07</v>
      </c>
      <c r="BY30" s="65">
        <f t="shared" si="30"/>
        <v>15.96</v>
      </c>
      <c r="BZ30" s="64">
        <f t="shared" si="31"/>
        <v>15.85</v>
      </c>
      <c r="CA30" s="54">
        <f t="shared" si="32"/>
        <v>15.85</v>
      </c>
      <c r="CB30" s="1">
        <f t="shared" si="33"/>
        <v>0</v>
      </c>
      <c r="CC30" s="42" t="e">
        <f t="shared" si="34"/>
        <v>#DIV/0!</v>
      </c>
      <c r="CD30" s="55">
        <v>0</v>
      </c>
      <c r="CE30" s="55">
        <v>277</v>
      </c>
      <c r="CF30" s="55">
        <v>0</v>
      </c>
      <c r="CG30" s="6">
        <f t="shared" si="35"/>
        <v>277</v>
      </c>
      <c r="CH30" s="10">
        <f t="shared" si="36"/>
        <v>463.45987835582298</v>
      </c>
      <c r="CI30" s="1">
        <f t="shared" si="37"/>
        <v>186.45987835582298</v>
      </c>
      <c r="CJ30" s="77">
        <f t="shared" si="38"/>
        <v>1</v>
      </c>
      <c r="CK30" s="66">
        <f t="shared" si="39"/>
        <v>15.04</v>
      </c>
      <c r="CL30" s="41">
        <f t="shared" si="40"/>
        <v>15.09</v>
      </c>
      <c r="CM30" s="65">
        <f t="shared" si="41"/>
        <v>15.88</v>
      </c>
      <c r="CN30" s="64">
        <f t="shared" si="42"/>
        <v>15.79</v>
      </c>
      <c r="CO30" s="54">
        <f t="shared" si="43"/>
        <v>15.09</v>
      </c>
      <c r="CP30" s="1">
        <f t="shared" si="44"/>
        <v>12.356519440412391</v>
      </c>
      <c r="CQ30" s="42">
        <f t="shared" si="45"/>
        <v>0.59767848941463764</v>
      </c>
      <c r="CR30" s="11">
        <f t="shared" si="46"/>
        <v>323</v>
      </c>
      <c r="CS30" s="47">
        <f t="shared" si="47"/>
        <v>509.76190901660169</v>
      </c>
      <c r="CT30" s="55">
        <v>46</v>
      </c>
      <c r="CU30" s="10">
        <f t="shared" si="48"/>
        <v>46.302030660778705</v>
      </c>
      <c r="CV30" s="30">
        <f t="shared" si="49"/>
        <v>0.30203066077870488</v>
      </c>
      <c r="CW30" s="77">
        <f t="shared" si="50"/>
        <v>1</v>
      </c>
      <c r="CX30" s="66">
        <f t="shared" si="51"/>
        <v>15.11</v>
      </c>
      <c r="CY30" s="41">
        <f t="shared" si="52"/>
        <v>15.14</v>
      </c>
      <c r="CZ30" s="65">
        <f t="shared" si="53"/>
        <v>15.77</v>
      </c>
      <c r="DA30" s="64">
        <f t="shared" si="54"/>
        <v>15.76</v>
      </c>
      <c r="DB30" s="54">
        <f t="shared" si="55"/>
        <v>15.14</v>
      </c>
      <c r="DC30" s="43">
        <f t="shared" si="56"/>
        <v>1.9949184991988434E-2</v>
      </c>
      <c r="DD30" s="44">
        <v>0</v>
      </c>
      <c r="DE30" s="10">
        <f t="shared" si="57"/>
        <v>28.990078037683855</v>
      </c>
      <c r="DF30" s="30">
        <f t="shared" si="58"/>
        <v>28.990078037683855</v>
      </c>
      <c r="DG30" s="34">
        <f t="shared" si="59"/>
        <v>28.990078037683855</v>
      </c>
      <c r="DH30" s="21">
        <f t="shared" si="60"/>
        <v>6.6333386809516491E-3</v>
      </c>
      <c r="DI30" s="74">
        <f t="shared" si="61"/>
        <v>28.990078037683855</v>
      </c>
      <c r="DJ30" s="76">
        <f t="shared" si="62"/>
        <v>15.14</v>
      </c>
      <c r="DK30" s="43">
        <f t="shared" si="63"/>
        <v>1.9148003987902149</v>
      </c>
      <c r="DL30" s="16">
        <f t="shared" si="64"/>
        <v>0</v>
      </c>
      <c r="DM30" s="53">
        <f t="shared" si="65"/>
        <v>369</v>
      </c>
      <c r="DN30">
        <f t="shared" si="66"/>
        <v>7.5854020641097268E-3</v>
      </c>
      <c r="DO30">
        <f t="shared" si="67"/>
        <v>7.5854020641097294E-3</v>
      </c>
      <c r="DP30" s="1">
        <f t="shared" si="68"/>
        <v>809.11966737445664</v>
      </c>
      <c r="DQ30" s="55">
        <v>1092</v>
      </c>
      <c r="DR30" s="1">
        <f t="shared" si="69"/>
        <v>-282.88033262554336</v>
      </c>
      <c r="DS30" s="55">
        <v>0</v>
      </c>
      <c r="DT30" s="15">
        <f t="shared" si="70"/>
        <v>0.31812708420650604</v>
      </c>
      <c r="DU30" s="17">
        <f t="shared" si="71"/>
        <v>4.2442243984877804E-4</v>
      </c>
      <c r="DV30" s="17">
        <f t="shared" si="72"/>
        <v>4.2442243984877804E-4</v>
      </c>
      <c r="DW30" s="17">
        <f t="shared" si="73"/>
        <v>6.968273631435697E-4</v>
      </c>
      <c r="DX30" s="1">
        <f t="shared" si="74"/>
        <v>73.656045939001601</v>
      </c>
      <c r="DY30" s="1">
        <f t="shared" si="75"/>
        <v>73.656045939001601</v>
      </c>
      <c r="DZ30" s="79">
        <f t="shared" si="76"/>
        <v>15.38</v>
      </c>
    </row>
    <row r="31" spans="1:130" x14ac:dyDescent="0.2">
      <c r="A31" s="26" t="s">
        <v>170</v>
      </c>
      <c r="B31">
        <v>1</v>
      </c>
      <c r="C31">
        <v>1</v>
      </c>
      <c r="D31">
        <v>0.62962962962962898</v>
      </c>
      <c r="E31">
        <v>0.37037037037037002</v>
      </c>
      <c r="F31">
        <v>0.70278969957081505</v>
      </c>
      <c r="G31">
        <v>0.125</v>
      </c>
      <c r="H31">
        <v>0.30074257425742501</v>
      </c>
      <c r="I31">
        <v>0.193888683997231</v>
      </c>
      <c r="J31">
        <v>0.40316477324824401</v>
      </c>
      <c r="K31">
        <v>0.61759533135075795</v>
      </c>
      <c r="L31">
        <v>5.8365101896163001E-2</v>
      </c>
      <c r="M31">
        <f t="shared" si="1"/>
        <v>0.36725394268867595</v>
      </c>
      <c r="N31">
        <f t="shared" si="2"/>
        <v>0.25243080019901426</v>
      </c>
      <c r="O31" s="68">
        <v>0</v>
      </c>
      <c r="P31">
        <v>114.12</v>
      </c>
      <c r="Q31">
        <v>115.23</v>
      </c>
      <c r="R31">
        <v>115.81</v>
      </c>
      <c r="S31">
        <v>116.08</v>
      </c>
      <c r="T31">
        <v>116.78</v>
      </c>
      <c r="U31">
        <v>117.3</v>
      </c>
      <c r="V31">
        <v>118.19</v>
      </c>
      <c r="W31">
        <v>122.32</v>
      </c>
      <c r="X31">
        <v>121.98</v>
      </c>
      <c r="Y31">
        <v>121</v>
      </c>
      <c r="Z31">
        <v>120.28</v>
      </c>
      <c r="AA31">
        <v>118.99</v>
      </c>
      <c r="AB31">
        <v>116.8</v>
      </c>
      <c r="AC31">
        <v>116.1</v>
      </c>
      <c r="AD31">
        <v>113.42</v>
      </c>
      <c r="AE31">
        <v>114.17</v>
      </c>
      <c r="AF31">
        <v>114.54</v>
      </c>
      <c r="AG31">
        <v>115.36</v>
      </c>
      <c r="AH31">
        <v>115.95</v>
      </c>
      <c r="AI31">
        <v>116.77</v>
      </c>
      <c r="AJ31">
        <v>118.36</v>
      </c>
      <c r="AK31">
        <v>120.41</v>
      </c>
      <c r="AL31">
        <v>119.55</v>
      </c>
      <c r="AM31">
        <v>118.9</v>
      </c>
      <c r="AN31">
        <v>118.39</v>
      </c>
      <c r="AO31">
        <v>118.02</v>
      </c>
      <c r="AP31">
        <v>117.02</v>
      </c>
      <c r="AQ31">
        <v>113.66</v>
      </c>
      <c r="AR31">
        <v>117.63</v>
      </c>
      <c r="AS31" s="72">
        <f t="shared" si="3"/>
        <v>0.91947438829001205</v>
      </c>
      <c r="AT31" s="17">
        <f t="shared" si="4"/>
        <v>1.1280858205548185</v>
      </c>
      <c r="AU31" s="17">
        <f t="shared" si="5"/>
        <v>1.2001100868310794</v>
      </c>
      <c r="AV31" s="17">
        <f t="shared" si="6"/>
        <v>1.2721343531073404</v>
      </c>
      <c r="AW31" s="17">
        <f t="shared" si="7"/>
        <v>5.6421181663794812E-3</v>
      </c>
      <c r="AX31" s="17">
        <f t="shared" si="8"/>
        <v>1.089830078706596</v>
      </c>
      <c r="AY31" s="17">
        <f t="shared" si="9"/>
        <v>0.61759533135075795</v>
      </c>
      <c r="AZ31" s="17">
        <f t="shared" si="10"/>
        <v>1.6119532131843783</v>
      </c>
      <c r="BA31" s="17">
        <f t="shared" si="11"/>
        <v>-1.5364444714032623</v>
      </c>
      <c r="BB31" s="17">
        <f t="shared" si="12"/>
        <v>1.6691010403710049</v>
      </c>
      <c r="BC31" s="17">
        <f t="shared" si="13"/>
        <v>5.8365101896163001E-2</v>
      </c>
      <c r="BD31" s="17">
        <f t="shared" si="14"/>
        <v>2.5948095732994254</v>
      </c>
      <c r="BE31" s="1">
        <v>0</v>
      </c>
      <c r="BF31" s="15">
        <v>1</v>
      </c>
      <c r="BG31" s="15">
        <v>1</v>
      </c>
      <c r="BH31" s="16">
        <v>1</v>
      </c>
      <c r="BI31" s="12">
        <f t="shared" si="15"/>
        <v>0</v>
      </c>
      <c r="BJ31" s="12">
        <f t="shared" si="16"/>
        <v>51.140398353462274</v>
      </c>
      <c r="BK31" s="12">
        <f t="shared" si="17"/>
        <v>54.405530847258056</v>
      </c>
      <c r="BL31" s="12">
        <f t="shared" si="18"/>
        <v>0</v>
      </c>
      <c r="BM31" s="12">
        <f t="shared" si="19"/>
        <v>51.140398353462274</v>
      </c>
      <c r="BN31" s="12">
        <f t="shared" si="20"/>
        <v>54.405530847258056</v>
      </c>
      <c r="BO31" s="9">
        <f t="shared" si="21"/>
        <v>0</v>
      </c>
      <c r="BP31" s="9">
        <f t="shared" si="22"/>
        <v>6.7533231197654288E-3</v>
      </c>
      <c r="BQ31" s="45">
        <f t="shared" si="23"/>
        <v>2.5326570132523825E-3</v>
      </c>
      <c r="BR31" s="78">
        <f t="shared" si="24"/>
        <v>0.25243080019901426</v>
      </c>
      <c r="BS31" s="55">
        <v>0</v>
      </c>
      <c r="BT31" s="10">
        <f t="shared" si="25"/>
        <v>0</v>
      </c>
      <c r="BU31" s="14">
        <f t="shared" si="26"/>
        <v>0</v>
      </c>
      <c r="BV31" s="1">
        <f t="shared" si="27"/>
        <v>0</v>
      </c>
      <c r="BW31" s="66">
        <f t="shared" si="28"/>
        <v>115.23</v>
      </c>
      <c r="BX31" s="41">
        <f t="shared" si="29"/>
        <v>114.17</v>
      </c>
      <c r="BY31" s="65">
        <f t="shared" si="30"/>
        <v>122.32</v>
      </c>
      <c r="BZ31" s="64">
        <f t="shared" si="31"/>
        <v>120.41</v>
      </c>
      <c r="CA31" s="54">
        <f t="shared" si="32"/>
        <v>122.32</v>
      </c>
      <c r="CB31" s="1">
        <f t="shared" si="33"/>
        <v>0</v>
      </c>
      <c r="CC31" s="42" t="e">
        <f t="shared" si="34"/>
        <v>#DIV/0!</v>
      </c>
      <c r="CD31" s="55">
        <v>0</v>
      </c>
      <c r="CE31" s="55">
        <v>3058</v>
      </c>
      <c r="CF31" s="55">
        <v>0</v>
      </c>
      <c r="CG31" s="6">
        <f t="shared" si="35"/>
        <v>3058</v>
      </c>
      <c r="CH31" s="10">
        <f t="shared" si="36"/>
        <v>919.46224142681524</v>
      </c>
      <c r="CI31" s="1">
        <f t="shared" si="37"/>
        <v>-2138.5377585731849</v>
      </c>
      <c r="CJ31" s="77">
        <f t="shared" si="38"/>
        <v>0</v>
      </c>
      <c r="CK31" s="66">
        <f t="shared" si="39"/>
        <v>115.81</v>
      </c>
      <c r="CL31" s="41">
        <f t="shared" si="40"/>
        <v>114.54</v>
      </c>
      <c r="CM31" s="65">
        <f t="shared" si="41"/>
        <v>121.98</v>
      </c>
      <c r="CN31" s="64">
        <f t="shared" si="42"/>
        <v>119.55</v>
      </c>
      <c r="CO31" s="54">
        <f t="shared" si="43"/>
        <v>121.98</v>
      </c>
      <c r="CP31" s="1">
        <f t="shared" si="44"/>
        <v>-17.531872098484872</v>
      </c>
      <c r="CQ31" s="42">
        <f t="shared" si="45"/>
        <v>3.3258570740812763</v>
      </c>
      <c r="CR31" s="11">
        <f t="shared" si="46"/>
        <v>3058</v>
      </c>
      <c r="CS31" s="47">
        <f t="shared" si="47"/>
        <v>937.14069391071951</v>
      </c>
      <c r="CT31" s="55">
        <v>0</v>
      </c>
      <c r="CU31" s="10">
        <f t="shared" si="48"/>
        <v>17.678452483904284</v>
      </c>
      <c r="CV31" s="30">
        <f t="shared" si="49"/>
        <v>17.678452483904284</v>
      </c>
      <c r="CW31" s="77">
        <f t="shared" si="50"/>
        <v>1</v>
      </c>
      <c r="CX31" s="66">
        <f t="shared" si="51"/>
        <v>116.08</v>
      </c>
      <c r="CY31" s="41">
        <f t="shared" si="52"/>
        <v>115.36</v>
      </c>
      <c r="CZ31" s="65">
        <f t="shared" si="53"/>
        <v>121</v>
      </c>
      <c r="DA31" s="64">
        <f t="shared" si="54"/>
        <v>118.9</v>
      </c>
      <c r="DB31" s="54">
        <f t="shared" si="55"/>
        <v>116.08</v>
      </c>
      <c r="DC31" s="43">
        <f t="shared" si="56"/>
        <v>0.15229542112253863</v>
      </c>
      <c r="DD31" s="44">
        <v>0</v>
      </c>
      <c r="DE31" s="10">
        <f t="shared" si="57"/>
        <v>11.068622904437683</v>
      </c>
      <c r="DF31" s="30">
        <f t="shared" si="58"/>
        <v>11.068622904437683</v>
      </c>
      <c r="DG31" s="34">
        <f t="shared" si="59"/>
        <v>11.068622904437683</v>
      </c>
      <c r="DH31" s="21">
        <f t="shared" si="60"/>
        <v>2.5326570132523825E-3</v>
      </c>
      <c r="DI31" s="74">
        <f t="shared" si="61"/>
        <v>11.068622904437683</v>
      </c>
      <c r="DJ31" s="76">
        <f t="shared" si="62"/>
        <v>116.08</v>
      </c>
      <c r="DK31" s="43">
        <f t="shared" si="63"/>
        <v>9.5353402002392174E-2</v>
      </c>
      <c r="DL31" s="16">
        <f t="shared" si="64"/>
        <v>0</v>
      </c>
      <c r="DM31" s="53">
        <f t="shared" si="65"/>
        <v>3058</v>
      </c>
      <c r="DN31">
        <f t="shared" si="66"/>
        <v>3.5677060650669231E-3</v>
      </c>
      <c r="DO31">
        <f t="shared" si="67"/>
        <v>3.5677060650669244E-3</v>
      </c>
      <c r="DP31" s="1">
        <f t="shared" si="68"/>
        <v>380.56007054855871</v>
      </c>
      <c r="DQ31" s="55">
        <v>706</v>
      </c>
      <c r="DR31" s="1">
        <f t="shared" si="69"/>
        <v>-325.43992945144129</v>
      </c>
      <c r="DS31" s="55">
        <v>823</v>
      </c>
      <c r="DT31" s="15">
        <f t="shared" si="70"/>
        <v>1.2721343531073404</v>
      </c>
      <c r="DU31" s="17">
        <f t="shared" si="71"/>
        <v>1.6971908170219929E-3</v>
      </c>
      <c r="DV31" s="17">
        <f t="shared" si="72"/>
        <v>1.6971908170219929E-3</v>
      </c>
      <c r="DW31" s="17">
        <f t="shared" si="73"/>
        <v>2.7864902765233021E-3</v>
      </c>
      <c r="DX31" s="1">
        <f t="shared" si="74"/>
        <v>294.53759520906607</v>
      </c>
      <c r="DY31" s="1">
        <f t="shared" si="75"/>
        <v>-528.46240479093399</v>
      </c>
      <c r="DZ31" s="79">
        <f t="shared" si="76"/>
        <v>117.63</v>
      </c>
    </row>
    <row r="32" spans="1:130" x14ac:dyDescent="0.2">
      <c r="A32" s="26" t="s">
        <v>199</v>
      </c>
      <c r="B32">
        <v>1</v>
      </c>
      <c r="C32">
        <v>1</v>
      </c>
      <c r="D32">
        <v>0.63124250898921297</v>
      </c>
      <c r="E32">
        <v>0.36875749101078698</v>
      </c>
      <c r="F32">
        <v>0.55780691299165597</v>
      </c>
      <c r="G32">
        <v>0.51107396573338904</v>
      </c>
      <c r="H32">
        <v>0.21186794818219801</v>
      </c>
      <c r="I32">
        <v>0.329059557662852</v>
      </c>
      <c r="J32">
        <v>0.49574486891998198</v>
      </c>
      <c r="K32">
        <v>0.56716760229807806</v>
      </c>
      <c r="L32">
        <v>1.0000930987335701</v>
      </c>
      <c r="M32">
        <f t="shared" si="1"/>
        <v>0.46759009868136159</v>
      </c>
      <c r="N32">
        <f t="shared" si="2"/>
        <v>5.8522354647826409E-2</v>
      </c>
      <c r="O32" s="68">
        <v>0</v>
      </c>
      <c r="P32">
        <v>23.91</v>
      </c>
      <c r="Q32">
        <v>24.15</v>
      </c>
      <c r="R32">
        <v>24.25</v>
      </c>
      <c r="S32">
        <v>24.25</v>
      </c>
      <c r="T32">
        <v>24.25</v>
      </c>
      <c r="U32">
        <v>24.25</v>
      </c>
      <c r="V32">
        <v>24.35</v>
      </c>
      <c r="W32">
        <v>24.25</v>
      </c>
      <c r="X32">
        <v>24.25</v>
      </c>
      <c r="Y32">
        <v>24.25</v>
      </c>
      <c r="Z32">
        <v>24.25</v>
      </c>
      <c r="AA32">
        <v>24.25</v>
      </c>
      <c r="AB32">
        <v>23.96</v>
      </c>
      <c r="AC32">
        <v>23.71</v>
      </c>
      <c r="AD32">
        <v>24.19</v>
      </c>
      <c r="AE32">
        <v>24.25</v>
      </c>
      <c r="AF32">
        <v>24.25</v>
      </c>
      <c r="AG32">
        <v>24.25</v>
      </c>
      <c r="AH32">
        <v>24.27</v>
      </c>
      <c r="AI32">
        <v>24.58</v>
      </c>
      <c r="AJ32">
        <v>24.94</v>
      </c>
      <c r="AK32">
        <v>24.39</v>
      </c>
      <c r="AL32">
        <v>24.26</v>
      </c>
      <c r="AM32">
        <v>24.25</v>
      </c>
      <c r="AN32">
        <v>24.25</v>
      </c>
      <c r="AO32">
        <v>24.25</v>
      </c>
      <c r="AP32">
        <v>24.19</v>
      </c>
      <c r="AQ32">
        <v>23.95</v>
      </c>
      <c r="AR32">
        <v>24.25</v>
      </c>
      <c r="AS32" s="72">
        <f t="shared" si="3"/>
        <v>0.91862662746745039</v>
      </c>
      <c r="AT32" s="17">
        <f t="shared" si="4"/>
        <v>1.0264243532423842</v>
      </c>
      <c r="AU32" s="17">
        <f t="shared" si="5"/>
        <v>1.051573803389263</v>
      </c>
      <c r="AV32" s="17">
        <f t="shared" si="6"/>
        <v>1.0767232535361415</v>
      </c>
      <c r="AW32" s="17">
        <f t="shared" si="7"/>
        <v>5.6421181663794812E-3</v>
      </c>
      <c r="AX32" s="17">
        <f t="shared" si="8"/>
        <v>1.089830078706596</v>
      </c>
      <c r="AY32" s="17">
        <f t="shared" si="9"/>
        <v>0.56716760229807806</v>
      </c>
      <c r="AZ32" s="17">
        <f t="shared" si="10"/>
        <v>1.5615254841316986</v>
      </c>
      <c r="BA32" s="17">
        <f t="shared" si="11"/>
        <v>-1.5364444714032623</v>
      </c>
      <c r="BB32" s="17">
        <f t="shared" si="12"/>
        <v>1.6691010403710049</v>
      </c>
      <c r="BC32" s="17">
        <f t="shared" si="13"/>
        <v>1.0000930987335701</v>
      </c>
      <c r="BD32" s="17">
        <f t="shared" si="14"/>
        <v>3.5365375701368325</v>
      </c>
      <c r="BE32" s="1">
        <v>0</v>
      </c>
      <c r="BF32" s="49">
        <v>0</v>
      </c>
      <c r="BG32" s="49">
        <v>0</v>
      </c>
      <c r="BH32" s="16">
        <v>1</v>
      </c>
      <c r="BI32" s="12">
        <f t="shared" si="15"/>
        <v>0</v>
      </c>
      <c r="BJ32" s="12">
        <f t="shared" si="16"/>
        <v>0</v>
      </c>
      <c r="BK32" s="12">
        <f t="shared" si="17"/>
        <v>0</v>
      </c>
      <c r="BL32" s="12">
        <f t="shared" si="18"/>
        <v>0</v>
      </c>
      <c r="BM32" s="12">
        <f t="shared" si="19"/>
        <v>0</v>
      </c>
      <c r="BN32" s="12">
        <f t="shared" si="20"/>
        <v>0</v>
      </c>
      <c r="BO32" s="9">
        <f t="shared" si="21"/>
        <v>0</v>
      </c>
      <c r="BP32" s="9">
        <f t="shared" si="22"/>
        <v>0</v>
      </c>
      <c r="BQ32" s="45">
        <f t="shared" si="23"/>
        <v>0</v>
      </c>
      <c r="BR32" s="78">
        <f t="shared" si="24"/>
        <v>5.8522354647826409E-2</v>
      </c>
      <c r="BS32" s="55">
        <v>0</v>
      </c>
      <c r="BT32" s="10">
        <f t="shared" si="25"/>
        <v>0</v>
      </c>
      <c r="BU32" s="14">
        <f t="shared" si="26"/>
        <v>0</v>
      </c>
      <c r="BV32" s="1">
        <f t="shared" si="27"/>
        <v>0</v>
      </c>
      <c r="BW32" s="66">
        <f t="shared" si="28"/>
        <v>24.15</v>
      </c>
      <c r="BX32" s="41">
        <f t="shared" si="29"/>
        <v>24.25</v>
      </c>
      <c r="BY32" s="65">
        <f t="shared" si="30"/>
        <v>24.25</v>
      </c>
      <c r="BZ32" s="64">
        <f t="shared" si="31"/>
        <v>24.39</v>
      </c>
      <c r="CA32" s="54">
        <f t="shared" si="32"/>
        <v>24.25</v>
      </c>
      <c r="CB32" s="1">
        <f t="shared" si="33"/>
        <v>0</v>
      </c>
      <c r="CC32" s="42" t="e">
        <f t="shared" si="34"/>
        <v>#DIV/0!</v>
      </c>
      <c r="CD32" s="55">
        <v>0</v>
      </c>
      <c r="CE32" s="55">
        <v>73</v>
      </c>
      <c r="CF32" s="55">
        <v>0</v>
      </c>
      <c r="CG32" s="6">
        <f t="shared" si="35"/>
        <v>73</v>
      </c>
      <c r="CH32" s="10">
        <f t="shared" si="36"/>
        <v>0</v>
      </c>
      <c r="CI32" s="1">
        <f t="shared" si="37"/>
        <v>-73</v>
      </c>
      <c r="CJ32" s="77">
        <f t="shared" si="38"/>
        <v>0</v>
      </c>
      <c r="CK32" s="66">
        <f t="shared" si="39"/>
        <v>24.25</v>
      </c>
      <c r="CL32" s="41">
        <f t="shared" si="40"/>
        <v>24.25</v>
      </c>
      <c r="CM32" s="65">
        <f t="shared" si="41"/>
        <v>24.25</v>
      </c>
      <c r="CN32" s="64">
        <f t="shared" si="42"/>
        <v>24.26</v>
      </c>
      <c r="CO32" s="54">
        <f t="shared" si="43"/>
        <v>24.25</v>
      </c>
      <c r="CP32" s="1">
        <f t="shared" si="44"/>
        <v>-3.0103092783505154</v>
      </c>
      <c r="CQ32" s="42" t="e">
        <f t="shared" si="45"/>
        <v>#DIV/0!</v>
      </c>
      <c r="CR32" s="11">
        <f t="shared" si="46"/>
        <v>73</v>
      </c>
      <c r="CS32" s="47">
        <f t="shared" si="47"/>
        <v>0</v>
      </c>
      <c r="CT32" s="55">
        <v>0</v>
      </c>
      <c r="CU32" s="10">
        <f t="shared" si="48"/>
        <v>0</v>
      </c>
      <c r="CV32" s="30">
        <f t="shared" si="49"/>
        <v>0</v>
      </c>
      <c r="CW32" s="77">
        <f t="shared" si="50"/>
        <v>0</v>
      </c>
      <c r="CX32" s="66">
        <f t="shared" si="51"/>
        <v>24.25</v>
      </c>
      <c r="CY32" s="41">
        <f t="shared" si="52"/>
        <v>24.25</v>
      </c>
      <c r="CZ32" s="65">
        <f t="shared" si="53"/>
        <v>24.25</v>
      </c>
      <c r="DA32" s="64">
        <f t="shared" si="54"/>
        <v>24.25</v>
      </c>
      <c r="DB32" s="54">
        <f t="shared" si="55"/>
        <v>24.25</v>
      </c>
      <c r="DC32" s="43">
        <f t="shared" si="56"/>
        <v>0</v>
      </c>
      <c r="DD32" s="44">
        <v>0</v>
      </c>
      <c r="DE32" s="10">
        <f t="shared" si="57"/>
        <v>0</v>
      </c>
      <c r="DF32" s="30">
        <f t="shared" si="58"/>
        <v>0</v>
      </c>
      <c r="DG32" s="34">
        <f t="shared" si="59"/>
        <v>0</v>
      </c>
      <c r="DH32" s="21">
        <f t="shared" si="60"/>
        <v>0</v>
      </c>
      <c r="DI32" s="74">
        <f t="shared" si="61"/>
        <v>0</v>
      </c>
      <c r="DJ32" s="76">
        <f t="shared" si="62"/>
        <v>24.25</v>
      </c>
      <c r="DK32" s="43">
        <f t="shared" si="63"/>
        <v>0</v>
      </c>
      <c r="DL32" s="16">
        <f t="shared" si="64"/>
        <v>0</v>
      </c>
      <c r="DM32" s="53">
        <f t="shared" si="65"/>
        <v>73</v>
      </c>
      <c r="DN32">
        <f t="shared" si="66"/>
        <v>3.5521695104887277E-3</v>
      </c>
      <c r="DO32">
        <f t="shared" si="67"/>
        <v>3.552169510488729E-3</v>
      </c>
      <c r="DP32" s="1">
        <f t="shared" si="68"/>
        <v>378.90281734481175</v>
      </c>
      <c r="DQ32" s="55">
        <v>485</v>
      </c>
      <c r="DR32" s="1">
        <f t="shared" si="69"/>
        <v>-106.09718265518825</v>
      </c>
      <c r="DS32" s="55">
        <v>0</v>
      </c>
      <c r="DT32" s="15">
        <f t="shared" si="70"/>
        <v>0</v>
      </c>
      <c r="DU32" s="17">
        <f t="shared" si="71"/>
        <v>0</v>
      </c>
      <c r="DV32" s="17">
        <f t="shared" si="72"/>
        <v>0</v>
      </c>
      <c r="DW32" s="17">
        <f t="shared" si="73"/>
        <v>0</v>
      </c>
      <c r="DX32" s="1">
        <f t="shared" si="74"/>
        <v>0</v>
      </c>
      <c r="DY32" s="1">
        <f t="shared" si="75"/>
        <v>0</v>
      </c>
      <c r="DZ32" s="79">
        <f t="shared" si="76"/>
        <v>24.25</v>
      </c>
    </row>
    <row r="33" spans="1:130" x14ac:dyDescent="0.2">
      <c r="A33" s="26" t="s">
        <v>109</v>
      </c>
      <c r="B33">
        <v>1</v>
      </c>
      <c r="C33">
        <v>1</v>
      </c>
      <c r="D33">
        <v>0.48056537102473401</v>
      </c>
      <c r="E33">
        <v>0.51943462897526504</v>
      </c>
      <c r="F33">
        <v>0.384704519119351</v>
      </c>
      <c r="G33">
        <v>0.38430311231393699</v>
      </c>
      <c r="H33">
        <v>0.40189445196211099</v>
      </c>
      <c r="I33">
        <v>0.39300036731629601</v>
      </c>
      <c r="J33">
        <v>0.49371724866979799</v>
      </c>
      <c r="K33">
        <v>0.66193143024367795</v>
      </c>
      <c r="L33">
        <v>0.34688787499814</v>
      </c>
      <c r="M33">
        <f t="shared" si="1"/>
        <v>0.41523601554638778</v>
      </c>
      <c r="N33">
        <f t="shared" si="2"/>
        <v>0.15595125102245652</v>
      </c>
      <c r="O33" s="68">
        <v>0</v>
      </c>
      <c r="P33">
        <v>77.239999999999995</v>
      </c>
      <c r="Q33">
        <v>77.430000000000007</v>
      </c>
      <c r="R33">
        <v>78.040000000000006</v>
      </c>
      <c r="S33">
        <v>78.88</v>
      </c>
      <c r="T33">
        <v>79.3</v>
      </c>
      <c r="U33">
        <v>80.48</v>
      </c>
      <c r="V33">
        <v>81.44</v>
      </c>
      <c r="W33">
        <v>83.87</v>
      </c>
      <c r="X33">
        <v>82.83</v>
      </c>
      <c r="Y33">
        <v>81.96</v>
      </c>
      <c r="Z33">
        <v>80.98</v>
      </c>
      <c r="AA33">
        <v>80.53</v>
      </c>
      <c r="AB33">
        <v>79.069999999999993</v>
      </c>
      <c r="AC33">
        <v>78.150000000000006</v>
      </c>
      <c r="AD33">
        <v>77.09</v>
      </c>
      <c r="AE33">
        <v>77.5</v>
      </c>
      <c r="AF33">
        <v>77.900000000000006</v>
      </c>
      <c r="AG33">
        <v>78.13</v>
      </c>
      <c r="AH33">
        <v>78.88</v>
      </c>
      <c r="AI33">
        <v>79.84</v>
      </c>
      <c r="AJ33">
        <v>80.39</v>
      </c>
      <c r="AK33">
        <v>83.14</v>
      </c>
      <c r="AL33">
        <v>81.92</v>
      </c>
      <c r="AM33">
        <v>81.239999999999995</v>
      </c>
      <c r="AN33">
        <v>80.739999999999995</v>
      </c>
      <c r="AO33">
        <v>80.459999999999994</v>
      </c>
      <c r="AP33">
        <v>80.17</v>
      </c>
      <c r="AQ33">
        <v>79.73</v>
      </c>
      <c r="AR33">
        <v>79.959999999999994</v>
      </c>
      <c r="AS33" s="72">
        <f t="shared" si="3"/>
        <v>0.99782546751891854</v>
      </c>
      <c r="AT33" s="17">
        <f t="shared" si="4"/>
        <v>1.0818687204814503</v>
      </c>
      <c r="AU33" s="17">
        <f t="shared" si="5"/>
        <v>1.1307158780329412</v>
      </c>
      <c r="AV33" s="17">
        <f t="shared" si="6"/>
        <v>1.179563035584432</v>
      </c>
      <c r="AW33" s="17">
        <f t="shared" si="7"/>
        <v>5.6421181663794812E-3</v>
      </c>
      <c r="AX33" s="17">
        <f t="shared" si="8"/>
        <v>1.089830078706596</v>
      </c>
      <c r="AY33" s="17">
        <f t="shared" si="9"/>
        <v>0.66193143024367795</v>
      </c>
      <c r="AZ33" s="17">
        <f t="shared" si="10"/>
        <v>1.6562893120772983</v>
      </c>
      <c r="BA33" s="17">
        <f t="shared" si="11"/>
        <v>-1.5364444714032623</v>
      </c>
      <c r="BB33" s="17">
        <f t="shared" si="12"/>
        <v>1.6691010403710049</v>
      </c>
      <c r="BC33" s="17">
        <f t="shared" si="13"/>
        <v>0.34688787499814</v>
      </c>
      <c r="BD33" s="17">
        <f t="shared" si="14"/>
        <v>2.8833323464014025</v>
      </c>
      <c r="BE33" s="1">
        <v>1</v>
      </c>
      <c r="BF33" s="15">
        <v>1</v>
      </c>
      <c r="BG33" s="15">
        <v>1</v>
      </c>
      <c r="BH33" s="16">
        <v>1</v>
      </c>
      <c r="BI33" s="12">
        <f t="shared" si="15"/>
        <v>8.8769945250373503</v>
      </c>
      <c r="BJ33" s="12">
        <f t="shared" si="16"/>
        <v>74.774476432644619</v>
      </c>
      <c r="BK33" s="12">
        <f t="shared" si="17"/>
        <v>78.150598287346355</v>
      </c>
      <c r="BL33" s="12">
        <f t="shared" si="18"/>
        <v>8.8769945250373503</v>
      </c>
      <c r="BM33" s="12">
        <f t="shared" si="19"/>
        <v>74.774476432644619</v>
      </c>
      <c r="BN33" s="12">
        <f t="shared" si="20"/>
        <v>78.150598287346355</v>
      </c>
      <c r="BO33" s="9">
        <f t="shared" si="21"/>
        <v>9.2643343754442564E-3</v>
      </c>
      <c r="BP33" s="9">
        <f t="shared" si="22"/>
        <v>9.8743110480043125E-3</v>
      </c>
      <c r="BQ33" s="45">
        <f t="shared" si="23"/>
        <v>3.6380246228641046E-3</v>
      </c>
      <c r="BR33" s="78">
        <f t="shared" si="24"/>
        <v>0.15595125102245652</v>
      </c>
      <c r="BS33" s="55">
        <v>1119</v>
      </c>
      <c r="BT33" s="10">
        <f t="shared" si="25"/>
        <v>908.56846570819403</v>
      </c>
      <c r="BU33" s="14">
        <f t="shared" si="26"/>
        <v>-210.43153429180597</v>
      </c>
      <c r="BV33" s="1">
        <f t="shared" si="27"/>
        <v>0</v>
      </c>
      <c r="BW33" s="66">
        <f t="shared" si="28"/>
        <v>77.430000000000007</v>
      </c>
      <c r="BX33" s="41">
        <f t="shared" si="29"/>
        <v>77.5</v>
      </c>
      <c r="BY33" s="65">
        <f t="shared" si="30"/>
        <v>83.87</v>
      </c>
      <c r="BZ33" s="64">
        <f t="shared" si="31"/>
        <v>83.14</v>
      </c>
      <c r="CA33" s="54">
        <f t="shared" si="32"/>
        <v>83.87</v>
      </c>
      <c r="CB33" s="1">
        <f t="shared" si="33"/>
        <v>-2.5090203206367709</v>
      </c>
      <c r="CC33" s="42">
        <f t="shared" si="34"/>
        <v>1.231607789873912</v>
      </c>
      <c r="CD33" s="55">
        <v>0</v>
      </c>
      <c r="CE33" s="55">
        <v>720</v>
      </c>
      <c r="CF33" s="55">
        <v>0</v>
      </c>
      <c r="CG33" s="6">
        <f t="shared" si="35"/>
        <v>720</v>
      </c>
      <c r="CH33" s="10">
        <f t="shared" si="36"/>
        <v>1344.383499461368</v>
      </c>
      <c r="CI33" s="1">
        <f t="shared" si="37"/>
        <v>624.38349946136805</v>
      </c>
      <c r="CJ33" s="77">
        <f t="shared" si="38"/>
        <v>1</v>
      </c>
      <c r="CK33" s="66">
        <f t="shared" si="39"/>
        <v>78.040000000000006</v>
      </c>
      <c r="CL33" s="41">
        <f t="shared" si="40"/>
        <v>77.900000000000006</v>
      </c>
      <c r="CM33" s="65">
        <f t="shared" si="41"/>
        <v>82.83</v>
      </c>
      <c r="CN33" s="64">
        <f t="shared" si="42"/>
        <v>81.92</v>
      </c>
      <c r="CO33" s="54">
        <f t="shared" si="43"/>
        <v>78.040000000000006</v>
      </c>
      <c r="CP33" s="1">
        <f t="shared" si="44"/>
        <v>8.0008136783875958</v>
      </c>
      <c r="CQ33" s="42">
        <f t="shared" si="45"/>
        <v>0.53556146760836509</v>
      </c>
      <c r="CR33" s="11">
        <f t="shared" si="46"/>
        <v>1839</v>
      </c>
      <c r="CS33" s="47">
        <f t="shared" si="47"/>
        <v>2278.346104642078</v>
      </c>
      <c r="CT33" s="55">
        <v>0</v>
      </c>
      <c r="CU33" s="10">
        <f t="shared" si="48"/>
        <v>25.394139472516027</v>
      </c>
      <c r="CV33" s="30">
        <f t="shared" si="49"/>
        <v>25.394139472516027</v>
      </c>
      <c r="CW33" s="77">
        <f t="shared" si="50"/>
        <v>1</v>
      </c>
      <c r="CX33" s="66">
        <f t="shared" si="51"/>
        <v>78.88</v>
      </c>
      <c r="CY33" s="41">
        <f t="shared" si="52"/>
        <v>78.13</v>
      </c>
      <c r="CZ33" s="65">
        <f t="shared" si="53"/>
        <v>81.96</v>
      </c>
      <c r="DA33" s="64">
        <f t="shared" si="54"/>
        <v>81.239999999999995</v>
      </c>
      <c r="DB33" s="54">
        <f t="shared" si="55"/>
        <v>78.88</v>
      </c>
      <c r="DC33" s="43">
        <f t="shared" si="56"/>
        <v>0.32193381684224176</v>
      </c>
      <c r="DD33" s="44">
        <v>0</v>
      </c>
      <c r="DE33" s="10">
        <f t="shared" si="57"/>
        <v>15.89947729078037</v>
      </c>
      <c r="DF33" s="30">
        <f t="shared" si="58"/>
        <v>15.89947729078037</v>
      </c>
      <c r="DG33" s="34">
        <f t="shared" si="59"/>
        <v>15.89947729078037</v>
      </c>
      <c r="DH33" s="21">
        <f t="shared" si="60"/>
        <v>3.6380246228641046E-3</v>
      </c>
      <c r="DI33" s="74">
        <f t="shared" si="61"/>
        <v>15.89947729078037</v>
      </c>
      <c r="DJ33" s="76">
        <f t="shared" si="62"/>
        <v>78.88</v>
      </c>
      <c r="DK33" s="43">
        <f t="shared" si="63"/>
        <v>0.20156538147541037</v>
      </c>
      <c r="DL33" s="16">
        <f t="shared" si="64"/>
        <v>0</v>
      </c>
      <c r="DM33" s="53">
        <f t="shared" si="65"/>
        <v>1839</v>
      </c>
      <c r="DN33">
        <f t="shared" si="66"/>
        <v>5.0036132057422727E-3</v>
      </c>
      <c r="DO33">
        <f t="shared" si="67"/>
        <v>5.0036132057422744E-3</v>
      </c>
      <c r="DP33" s="1">
        <f t="shared" si="68"/>
        <v>533.72541343011687</v>
      </c>
      <c r="DQ33" s="55">
        <v>320</v>
      </c>
      <c r="DR33" s="1">
        <f t="shared" si="69"/>
        <v>213.72541343011687</v>
      </c>
      <c r="DS33" s="55">
        <v>0</v>
      </c>
      <c r="DT33" s="15">
        <f t="shared" si="70"/>
        <v>1.179563035584432</v>
      </c>
      <c r="DU33" s="17">
        <f t="shared" si="71"/>
        <v>1.5736887752480686E-3</v>
      </c>
      <c r="DV33" s="17">
        <f t="shared" si="72"/>
        <v>1.5736887752480686E-3</v>
      </c>
      <c r="DW33" s="17">
        <f t="shared" si="73"/>
        <v>2.5837215394536178E-3</v>
      </c>
      <c r="DX33" s="1">
        <f t="shared" si="74"/>
        <v>273.10453416332632</v>
      </c>
      <c r="DY33" s="1">
        <f t="shared" si="75"/>
        <v>273.10453416332632</v>
      </c>
      <c r="DZ33" s="79">
        <f t="shared" si="76"/>
        <v>79.959999999999994</v>
      </c>
    </row>
    <row r="34" spans="1:130" x14ac:dyDescent="0.2">
      <c r="A34" s="26" t="s">
        <v>231</v>
      </c>
      <c r="B34">
        <v>0</v>
      </c>
      <c r="C34">
        <v>0</v>
      </c>
      <c r="D34">
        <v>0.20375549340790999</v>
      </c>
      <c r="E34">
        <v>0.79624450659208901</v>
      </c>
      <c r="F34">
        <v>0.83353198251887095</v>
      </c>
      <c r="G34">
        <v>0.31759297952360999</v>
      </c>
      <c r="H34">
        <v>0.65566234851650596</v>
      </c>
      <c r="I34">
        <v>0.456326373144052</v>
      </c>
      <c r="J34">
        <v>0.64545854067273101</v>
      </c>
      <c r="K34">
        <v>0.60805436735741503</v>
      </c>
      <c r="L34">
        <v>0.121449692457133</v>
      </c>
      <c r="M34">
        <f t="shared" si="1"/>
        <v>0.36149059295181329</v>
      </c>
      <c r="N34">
        <f t="shared" si="2"/>
        <v>0.26473177666163195</v>
      </c>
      <c r="O34" s="68">
        <v>0</v>
      </c>
      <c r="P34">
        <v>141.77000000000001</v>
      </c>
      <c r="Q34">
        <v>141.99</v>
      </c>
      <c r="R34">
        <v>142.44</v>
      </c>
      <c r="S34">
        <v>142.69999999999999</v>
      </c>
      <c r="T34">
        <v>143.41999999999999</v>
      </c>
      <c r="U34">
        <v>143.72</v>
      </c>
      <c r="V34">
        <v>144.05000000000001</v>
      </c>
      <c r="W34">
        <v>145.51</v>
      </c>
      <c r="X34">
        <v>145.13999999999999</v>
      </c>
      <c r="Y34">
        <v>144.72</v>
      </c>
      <c r="Z34">
        <v>144.36000000000001</v>
      </c>
      <c r="AA34">
        <v>143.85</v>
      </c>
      <c r="AB34">
        <v>143.58000000000001</v>
      </c>
      <c r="AC34">
        <v>142.91</v>
      </c>
      <c r="AD34">
        <v>142.13</v>
      </c>
      <c r="AE34">
        <v>142.38999999999999</v>
      </c>
      <c r="AF34">
        <v>142.63</v>
      </c>
      <c r="AG34">
        <v>142.84</v>
      </c>
      <c r="AH34">
        <v>142.96</v>
      </c>
      <c r="AI34">
        <v>143.31</v>
      </c>
      <c r="AJ34">
        <v>143.75</v>
      </c>
      <c r="AK34">
        <v>145.43</v>
      </c>
      <c r="AL34">
        <v>145</v>
      </c>
      <c r="AM34">
        <v>144.81</v>
      </c>
      <c r="AN34">
        <v>144.62</v>
      </c>
      <c r="AO34">
        <v>144.5</v>
      </c>
      <c r="AP34">
        <v>144.02000000000001</v>
      </c>
      <c r="AQ34">
        <v>143.51</v>
      </c>
      <c r="AR34">
        <v>143.78</v>
      </c>
      <c r="AS34" s="72">
        <f t="shared" si="3"/>
        <v>1.1433221335573291</v>
      </c>
      <c r="AT34" s="17">
        <f t="shared" si="4"/>
        <v>1.1329487188348037</v>
      </c>
      <c r="AU34" s="17">
        <f t="shared" si="5"/>
        <v>1.2141515752024095</v>
      </c>
      <c r="AV34" s="17">
        <f t="shared" si="6"/>
        <v>1.295354431570015</v>
      </c>
      <c r="AW34" s="17">
        <f t="shared" si="7"/>
        <v>5.6421181663794812E-3</v>
      </c>
      <c r="AX34" s="17">
        <f t="shared" si="8"/>
        <v>1.089830078706596</v>
      </c>
      <c r="AY34" s="17">
        <f t="shared" si="9"/>
        <v>0.60805436735741503</v>
      </c>
      <c r="AZ34" s="17">
        <f t="shared" si="10"/>
        <v>1.6024122491910355</v>
      </c>
      <c r="BA34" s="17">
        <f t="shared" si="11"/>
        <v>-1.5364444714032623</v>
      </c>
      <c r="BB34" s="17">
        <f t="shared" si="12"/>
        <v>1.6691010403710049</v>
      </c>
      <c r="BC34" s="17">
        <f t="shared" si="13"/>
        <v>0.121449692457133</v>
      </c>
      <c r="BD34" s="17">
        <f t="shared" si="14"/>
        <v>2.6578941638603952</v>
      </c>
      <c r="BE34" s="1">
        <v>0</v>
      </c>
      <c r="BF34" s="15">
        <v>1</v>
      </c>
      <c r="BG34" s="15">
        <v>1</v>
      </c>
      <c r="BH34" s="16">
        <v>1</v>
      </c>
      <c r="BI34" s="12">
        <f t="shared" si="15"/>
        <v>0</v>
      </c>
      <c r="BJ34" s="12">
        <f t="shared" si="16"/>
        <v>56.540674724527321</v>
      </c>
      <c r="BK34" s="12">
        <f t="shared" si="17"/>
        <v>60.59316554980073</v>
      </c>
      <c r="BL34" s="12">
        <f t="shared" si="18"/>
        <v>0</v>
      </c>
      <c r="BM34" s="12">
        <f t="shared" si="19"/>
        <v>56.540674724527321</v>
      </c>
      <c r="BN34" s="12">
        <f t="shared" si="20"/>
        <v>60.59316554980073</v>
      </c>
      <c r="BO34" s="9">
        <f t="shared" si="21"/>
        <v>0</v>
      </c>
      <c r="BP34" s="9">
        <f t="shared" si="22"/>
        <v>7.4664542732963725E-3</v>
      </c>
      <c r="BQ34" s="45">
        <f t="shared" si="23"/>
        <v>2.8207004562772258E-3</v>
      </c>
      <c r="BR34" s="78">
        <f t="shared" si="24"/>
        <v>0.26473177666163195</v>
      </c>
      <c r="BS34" s="55">
        <v>0</v>
      </c>
      <c r="BT34" s="10">
        <f t="shared" si="25"/>
        <v>0</v>
      </c>
      <c r="BU34" s="14">
        <f t="shared" si="26"/>
        <v>0</v>
      </c>
      <c r="BV34" s="1">
        <f t="shared" si="27"/>
        <v>0</v>
      </c>
      <c r="BW34" s="66">
        <f t="shared" si="28"/>
        <v>141.99</v>
      </c>
      <c r="BX34" s="41">
        <f t="shared" si="29"/>
        <v>142.38999999999999</v>
      </c>
      <c r="BY34" s="65">
        <f t="shared" si="30"/>
        <v>145.51</v>
      </c>
      <c r="BZ34" s="64">
        <f t="shared" si="31"/>
        <v>145.43</v>
      </c>
      <c r="CA34" s="54">
        <f t="shared" si="32"/>
        <v>145.43</v>
      </c>
      <c r="CB34" s="1">
        <f t="shared" si="33"/>
        <v>0</v>
      </c>
      <c r="CC34" s="42" t="e">
        <f t="shared" si="34"/>
        <v>#DIV/0!</v>
      </c>
      <c r="CD34" s="55">
        <v>0</v>
      </c>
      <c r="CE34" s="55">
        <v>3163</v>
      </c>
      <c r="CF34" s="55">
        <v>0</v>
      </c>
      <c r="CG34" s="6">
        <f t="shared" si="35"/>
        <v>3163</v>
      </c>
      <c r="CH34" s="10">
        <f t="shared" si="36"/>
        <v>1016.5547627275919</v>
      </c>
      <c r="CI34" s="1">
        <f t="shared" si="37"/>
        <v>-2146.4452372724081</v>
      </c>
      <c r="CJ34" s="77">
        <f t="shared" si="38"/>
        <v>0</v>
      </c>
      <c r="CK34" s="66">
        <f t="shared" si="39"/>
        <v>142.44</v>
      </c>
      <c r="CL34" s="41">
        <f t="shared" si="40"/>
        <v>142.63</v>
      </c>
      <c r="CM34" s="65">
        <f t="shared" si="41"/>
        <v>145.13999999999999</v>
      </c>
      <c r="CN34" s="64">
        <f t="shared" si="42"/>
        <v>145</v>
      </c>
      <c r="CO34" s="54">
        <f t="shared" si="43"/>
        <v>145</v>
      </c>
      <c r="CP34" s="1">
        <f t="shared" si="44"/>
        <v>-14.803070601878677</v>
      </c>
      <c r="CQ34" s="42">
        <f t="shared" si="45"/>
        <v>3.1114900209735135</v>
      </c>
      <c r="CR34" s="11">
        <f t="shared" si="46"/>
        <v>3163</v>
      </c>
      <c r="CS34" s="47">
        <f t="shared" si="47"/>
        <v>1036.2438160524982</v>
      </c>
      <c r="CT34" s="55">
        <v>0</v>
      </c>
      <c r="CU34" s="10">
        <f t="shared" si="48"/>
        <v>19.689053324906293</v>
      </c>
      <c r="CV34" s="30">
        <f t="shared" si="49"/>
        <v>19.689053324906293</v>
      </c>
      <c r="CW34" s="77">
        <f t="shared" si="50"/>
        <v>1</v>
      </c>
      <c r="CX34" s="66">
        <f t="shared" si="51"/>
        <v>142.69999999999999</v>
      </c>
      <c r="CY34" s="41">
        <f t="shared" si="52"/>
        <v>142.84</v>
      </c>
      <c r="CZ34" s="65">
        <f t="shared" si="53"/>
        <v>144.72</v>
      </c>
      <c r="DA34" s="64">
        <f t="shared" si="54"/>
        <v>144.81</v>
      </c>
      <c r="DB34" s="54">
        <f t="shared" si="55"/>
        <v>142.84</v>
      </c>
      <c r="DC34" s="43">
        <f t="shared" si="56"/>
        <v>0.13783991406403173</v>
      </c>
      <c r="DD34" s="44">
        <v>0</v>
      </c>
      <c r="DE34" s="10">
        <f t="shared" si="57"/>
        <v>12.327476446095739</v>
      </c>
      <c r="DF34" s="30">
        <f t="shared" si="58"/>
        <v>12.327476446095739</v>
      </c>
      <c r="DG34" s="34">
        <f t="shared" si="59"/>
        <v>12.327476446095739</v>
      </c>
      <c r="DH34" s="21">
        <f t="shared" si="60"/>
        <v>2.8207004562772258E-3</v>
      </c>
      <c r="DI34" s="74">
        <f t="shared" si="61"/>
        <v>12.327476446095739</v>
      </c>
      <c r="DJ34" s="76">
        <f t="shared" si="62"/>
        <v>142.84</v>
      </c>
      <c r="DK34" s="43">
        <f t="shared" si="63"/>
        <v>8.6302691445643648E-2</v>
      </c>
      <c r="DL34" s="16">
        <f t="shared" si="64"/>
        <v>0</v>
      </c>
      <c r="DM34" s="53">
        <f t="shared" si="65"/>
        <v>3163</v>
      </c>
      <c r="DN34">
        <f t="shared" si="66"/>
        <v>7.6700691597010092E-3</v>
      </c>
      <c r="DO34">
        <f t="shared" si="67"/>
        <v>7.6700691597010118E-3</v>
      </c>
      <c r="DP34" s="1">
        <f t="shared" si="68"/>
        <v>818.15093712698751</v>
      </c>
      <c r="DQ34" s="55">
        <v>575</v>
      </c>
      <c r="DR34" s="1">
        <f t="shared" si="69"/>
        <v>243.15093712698751</v>
      </c>
      <c r="DS34" s="55">
        <v>0</v>
      </c>
      <c r="DT34" s="15">
        <f t="shared" si="70"/>
        <v>1.295354431570015</v>
      </c>
      <c r="DU34" s="17">
        <f t="shared" si="71"/>
        <v>1.7281693876746293E-3</v>
      </c>
      <c r="DV34" s="17">
        <f t="shared" si="72"/>
        <v>1.7281693876746293E-3</v>
      </c>
      <c r="DW34" s="17">
        <f t="shared" si="73"/>
        <v>2.837351667616395E-3</v>
      </c>
      <c r="DX34" s="1">
        <f t="shared" si="74"/>
        <v>299.91374597038816</v>
      </c>
      <c r="DY34" s="1">
        <f t="shared" si="75"/>
        <v>299.91374597038816</v>
      </c>
      <c r="DZ34" s="79">
        <f t="shared" si="76"/>
        <v>143.78</v>
      </c>
    </row>
    <row r="35" spans="1:130" x14ac:dyDescent="0.2">
      <c r="A35" s="26" t="s">
        <v>221</v>
      </c>
      <c r="B35">
        <v>0</v>
      </c>
      <c r="C35">
        <v>0</v>
      </c>
      <c r="D35">
        <v>0.18977227327207299</v>
      </c>
      <c r="E35">
        <v>0.81022772672792598</v>
      </c>
      <c r="F35">
        <v>0.21652761223678901</v>
      </c>
      <c r="G35">
        <v>0.25198495612202199</v>
      </c>
      <c r="H35">
        <v>0.68742164646886705</v>
      </c>
      <c r="I35">
        <v>0.416196964696747</v>
      </c>
      <c r="J35">
        <v>0.44007609268978498</v>
      </c>
      <c r="K35">
        <v>0.40947831747094998</v>
      </c>
      <c r="L35">
        <v>-0.38670725143297702</v>
      </c>
      <c r="M35">
        <f t="shared" si="1"/>
        <v>0.24409035198777196</v>
      </c>
      <c r="N35">
        <f t="shared" si="2"/>
        <v>0.57916294280417091</v>
      </c>
      <c r="O35" s="68">
        <v>0</v>
      </c>
      <c r="P35">
        <v>99.9</v>
      </c>
      <c r="Q35">
        <v>100.05</v>
      </c>
      <c r="R35">
        <v>100.36</v>
      </c>
      <c r="S35">
        <v>100.74</v>
      </c>
      <c r="T35">
        <v>101.13</v>
      </c>
      <c r="U35">
        <v>101.18</v>
      </c>
      <c r="V35">
        <v>101.93</v>
      </c>
      <c r="W35">
        <v>103.52</v>
      </c>
      <c r="X35">
        <v>103.21</v>
      </c>
      <c r="Y35">
        <v>102.87</v>
      </c>
      <c r="Z35">
        <v>102.62</v>
      </c>
      <c r="AA35">
        <v>102.15</v>
      </c>
      <c r="AB35">
        <v>101.46</v>
      </c>
      <c r="AC35">
        <v>101.13</v>
      </c>
      <c r="AD35">
        <v>99.39</v>
      </c>
      <c r="AE35">
        <v>99.8</v>
      </c>
      <c r="AF35">
        <v>100.34</v>
      </c>
      <c r="AG35">
        <v>100.61</v>
      </c>
      <c r="AH35">
        <v>100.84</v>
      </c>
      <c r="AI35">
        <v>101.13</v>
      </c>
      <c r="AJ35">
        <v>102.49</v>
      </c>
      <c r="AK35">
        <v>103.14</v>
      </c>
      <c r="AL35">
        <v>102.84</v>
      </c>
      <c r="AM35">
        <v>102.47</v>
      </c>
      <c r="AN35">
        <v>102.16</v>
      </c>
      <c r="AO35">
        <v>101.76</v>
      </c>
      <c r="AP35">
        <v>101.6</v>
      </c>
      <c r="AQ35">
        <v>100.69</v>
      </c>
      <c r="AR35">
        <v>101.68</v>
      </c>
      <c r="AS35" s="72">
        <f t="shared" si="3"/>
        <v>1.150671986560269</v>
      </c>
      <c r="AT35" s="17">
        <f t="shared" si="4"/>
        <v>1.2170830695559649</v>
      </c>
      <c r="AU35" s="17">
        <f t="shared" si="5"/>
        <v>1.3874300437954488</v>
      </c>
      <c r="AV35" s="17">
        <f t="shared" si="6"/>
        <v>1.5577770180349326</v>
      </c>
      <c r="AW35" s="17">
        <f t="shared" si="7"/>
        <v>5.6421181663794812E-3</v>
      </c>
      <c r="AX35" s="17">
        <f t="shared" si="8"/>
        <v>1.089830078706596</v>
      </c>
      <c r="AY35" s="17">
        <f t="shared" si="9"/>
        <v>0.40947831747094998</v>
      </c>
      <c r="AZ35" s="17">
        <f t="shared" si="10"/>
        <v>1.4038361993045705</v>
      </c>
      <c r="BA35" s="17">
        <f t="shared" si="11"/>
        <v>-1.5364444714032623</v>
      </c>
      <c r="BB35" s="17">
        <f t="shared" si="12"/>
        <v>1.6691010403710049</v>
      </c>
      <c r="BC35" s="17">
        <f t="shared" si="13"/>
        <v>-0.38670725143297702</v>
      </c>
      <c r="BD35" s="17">
        <f t="shared" si="14"/>
        <v>2.1497372199702856</v>
      </c>
      <c r="BE35" s="1">
        <v>0</v>
      </c>
      <c r="BF35" s="15">
        <v>1</v>
      </c>
      <c r="BG35" s="15">
        <v>1</v>
      </c>
      <c r="BH35" s="16">
        <v>1</v>
      </c>
      <c r="BI35" s="12">
        <f t="shared" si="15"/>
        <v>0</v>
      </c>
      <c r="BJ35" s="12">
        <f t="shared" si="16"/>
        <v>25.993318258153177</v>
      </c>
      <c r="BK35" s="12">
        <f t="shared" si="17"/>
        <v>29.631429104059343</v>
      </c>
      <c r="BL35" s="12">
        <f t="shared" si="18"/>
        <v>0</v>
      </c>
      <c r="BM35" s="12">
        <f t="shared" si="19"/>
        <v>25.993318258153177</v>
      </c>
      <c r="BN35" s="12">
        <f t="shared" si="20"/>
        <v>29.631429104059343</v>
      </c>
      <c r="BO35" s="9">
        <f t="shared" si="21"/>
        <v>0</v>
      </c>
      <c r="BP35" s="9">
        <f t="shared" si="22"/>
        <v>3.4325363666300483E-3</v>
      </c>
      <c r="BQ35" s="45">
        <f t="shared" si="23"/>
        <v>1.3793863521665989E-3</v>
      </c>
      <c r="BR35" s="78">
        <f t="shared" si="24"/>
        <v>0.57916294280417091</v>
      </c>
      <c r="BS35" s="55">
        <v>0</v>
      </c>
      <c r="BT35" s="10">
        <f t="shared" si="25"/>
        <v>0</v>
      </c>
      <c r="BU35" s="14">
        <f t="shared" si="26"/>
        <v>0</v>
      </c>
      <c r="BV35" s="1">
        <f t="shared" si="27"/>
        <v>0</v>
      </c>
      <c r="BW35" s="66">
        <f t="shared" si="28"/>
        <v>100.05</v>
      </c>
      <c r="BX35" s="41">
        <f t="shared" si="29"/>
        <v>99.8</v>
      </c>
      <c r="BY35" s="65">
        <f t="shared" si="30"/>
        <v>103.52</v>
      </c>
      <c r="BZ35" s="64">
        <f t="shared" si="31"/>
        <v>103.14</v>
      </c>
      <c r="CA35" s="54">
        <f t="shared" si="32"/>
        <v>103.14</v>
      </c>
      <c r="CB35" s="1">
        <f t="shared" si="33"/>
        <v>0</v>
      </c>
      <c r="CC35" s="42" t="e">
        <f t="shared" si="34"/>
        <v>#DIV/0!</v>
      </c>
      <c r="CD35" s="55">
        <v>0</v>
      </c>
      <c r="CE35" s="55">
        <v>0</v>
      </c>
      <c r="CF35" s="55">
        <v>0</v>
      </c>
      <c r="CG35" s="6">
        <f t="shared" si="35"/>
        <v>0</v>
      </c>
      <c r="CH35" s="10">
        <f t="shared" si="36"/>
        <v>467.33845330213444</v>
      </c>
      <c r="CI35" s="1">
        <f t="shared" si="37"/>
        <v>467.33845330213444</v>
      </c>
      <c r="CJ35" s="77">
        <f t="shared" si="38"/>
        <v>1</v>
      </c>
      <c r="CK35" s="66">
        <f t="shared" si="39"/>
        <v>100.36</v>
      </c>
      <c r="CL35" s="41">
        <f t="shared" si="40"/>
        <v>100.34</v>
      </c>
      <c r="CM35" s="65">
        <f t="shared" si="41"/>
        <v>103.21</v>
      </c>
      <c r="CN35" s="64">
        <f t="shared" si="42"/>
        <v>102.84</v>
      </c>
      <c r="CO35" s="54">
        <f t="shared" si="43"/>
        <v>100.34</v>
      </c>
      <c r="CP35" s="1">
        <f t="shared" si="44"/>
        <v>4.6575488668739728</v>
      </c>
      <c r="CQ35" s="42">
        <f t="shared" si="45"/>
        <v>0</v>
      </c>
      <c r="CR35" s="11">
        <f t="shared" si="46"/>
        <v>0</v>
      </c>
      <c r="CS35" s="47">
        <f t="shared" si="47"/>
        <v>476.96684591752773</v>
      </c>
      <c r="CT35" s="55">
        <v>0</v>
      </c>
      <c r="CU35" s="10">
        <f t="shared" si="48"/>
        <v>9.6283926153932935</v>
      </c>
      <c r="CV35" s="30">
        <f t="shared" si="49"/>
        <v>9.6283926153932935</v>
      </c>
      <c r="CW35" s="77">
        <f t="shared" si="50"/>
        <v>1</v>
      </c>
      <c r="CX35" s="66">
        <f t="shared" si="51"/>
        <v>100.74</v>
      </c>
      <c r="CY35" s="41">
        <f t="shared" si="52"/>
        <v>100.61</v>
      </c>
      <c r="CZ35" s="65">
        <f t="shared" si="53"/>
        <v>102.87</v>
      </c>
      <c r="DA35" s="64">
        <f t="shared" si="54"/>
        <v>102.47</v>
      </c>
      <c r="DB35" s="54">
        <f t="shared" si="55"/>
        <v>100.61</v>
      </c>
      <c r="DC35" s="43">
        <f t="shared" si="56"/>
        <v>9.5700155207169207E-2</v>
      </c>
      <c r="DD35" s="44">
        <v>0</v>
      </c>
      <c r="DE35" s="10">
        <f t="shared" si="57"/>
        <v>6.0284149380548175</v>
      </c>
      <c r="DF35" s="30">
        <f t="shared" si="58"/>
        <v>6.0284149380548175</v>
      </c>
      <c r="DG35" s="34">
        <f t="shared" si="59"/>
        <v>6.0284149380548175</v>
      </c>
      <c r="DH35" s="21">
        <f t="shared" si="60"/>
        <v>1.3793863521665989E-3</v>
      </c>
      <c r="DI35" s="74">
        <f t="shared" si="61"/>
        <v>6.0284149380548175</v>
      </c>
      <c r="DJ35" s="76">
        <f t="shared" si="62"/>
        <v>100.61</v>
      </c>
      <c r="DK35" s="43">
        <f t="shared" si="63"/>
        <v>5.9918645642131174E-2</v>
      </c>
      <c r="DL35" s="16">
        <f t="shared" si="64"/>
        <v>0</v>
      </c>
      <c r="DM35" s="53">
        <f t="shared" si="65"/>
        <v>0</v>
      </c>
      <c r="DN35">
        <f t="shared" si="66"/>
        <v>7.8047668117780461E-3</v>
      </c>
      <c r="DO35">
        <f t="shared" si="67"/>
        <v>7.8047668117780487E-3</v>
      </c>
      <c r="DP35" s="1">
        <f t="shared" si="68"/>
        <v>832.51886627874092</v>
      </c>
      <c r="DQ35" s="55">
        <v>712</v>
      </c>
      <c r="DR35" s="1">
        <f t="shared" si="69"/>
        <v>120.51886627874092</v>
      </c>
      <c r="DS35" s="55">
        <v>0</v>
      </c>
      <c r="DT35" s="15">
        <f t="shared" si="70"/>
        <v>1.5577770180349326</v>
      </c>
      <c r="DU35" s="17">
        <f t="shared" si="71"/>
        <v>2.0782748642223865E-3</v>
      </c>
      <c r="DV35" s="17">
        <f t="shared" si="72"/>
        <v>2.0782748642223865E-3</v>
      </c>
      <c r="DW35" s="17">
        <f t="shared" si="73"/>
        <v>3.4121635840923966E-3</v>
      </c>
      <c r="DX35" s="1">
        <f t="shared" si="74"/>
        <v>360.67251516573452</v>
      </c>
      <c r="DY35" s="1">
        <f t="shared" si="75"/>
        <v>360.67251516573452</v>
      </c>
      <c r="DZ35" s="79">
        <f t="shared" si="76"/>
        <v>101.68</v>
      </c>
    </row>
    <row r="36" spans="1:130" x14ac:dyDescent="0.2">
      <c r="A36" s="26" t="s">
        <v>110</v>
      </c>
      <c r="B36">
        <v>0</v>
      </c>
      <c r="C36">
        <v>0</v>
      </c>
      <c r="D36">
        <v>0.46419753086419702</v>
      </c>
      <c r="E36">
        <v>0.53580246913580198</v>
      </c>
      <c r="F36">
        <v>0.41527446300715898</v>
      </c>
      <c r="G36">
        <v>0.95932203389830495</v>
      </c>
      <c r="H36">
        <v>0.735593220338983</v>
      </c>
      <c r="I36">
        <v>0.84004213242991399</v>
      </c>
      <c r="J36">
        <v>0.73575689497928098</v>
      </c>
      <c r="K36">
        <v>7.8647968797342802E-2</v>
      </c>
      <c r="L36">
        <v>0.23938329434801101</v>
      </c>
      <c r="M36">
        <f t="shared" si="1"/>
        <v>0.52149264325132783</v>
      </c>
      <c r="N36">
        <f t="shared" si="2"/>
        <v>-3.8740459310813102E-2</v>
      </c>
      <c r="O36" s="68">
        <v>0</v>
      </c>
      <c r="P36">
        <v>32.06</v>
      </c>
      <c r="Q36">
        <v>32.32</v>
      </c>
      <c r="R36">
        <v>32.44</v>
      </c>
      <c r="S36">
        <v>32.68</v>
      </c>
      <c r="T36">
        <v>33.03</v>
      </c>
      <c r="U36">
        <v>33.229999999999997</v>
      </c>
      <c r="V36">
        <v>33.54</v>
      </c>
      <c r="W36">
        <v>34.549999999999997</v>
      </c>
      <c r="X36">
        <v>34.020000000000003</v>
      </c>
      <c r="Y36">
        <v>33.72</v>
      </c>
      <c r="Z36">
        <v>33.450000000000003</v>
      </c>
      <c r="AA36">
        <v>33.340000000000003</v>
      </c>
      <c r="AB36">
        <v>33.24</v>
      </c>
      <c r="AC36">
        <v>32.950000000000003</v>
      </c>
      <c r="AD36">
        <v>32.270000000000003</v>
      </c>
      <c r="AE36">
        <v>32.4</v>
      </c>
      <c r="AF36">
        <v>32.53</v>
      </c>
      <c r="AG36">
        <v>32.71</v>
      </c>
      <c r="AH36">
        <v>32.85</v>
      </c>
      <c r="AI36">
        <v>32.96</v>
      </c>
      <c r="AJ36">
        <v>33.29</v>
      </c>
      <c r="AK36">
        <v>34.32</v>
      </c>
      <c r="AL36">
        <v>34.19</v>
      </c>
      <c r="AM36">
        <v>33.96</v>
      </c>
      <c r="AN36">
        <v>33.67</v>
      </c>
      <c r="AO36">
        <v>33.35</v>
      </c>
      <c r="AP36">
        <v>33.07</v>
      </c>
      <c r="AQ36">
        <v>32.950000000000003</v>
      </c>
      <c r="AR36">
        <v>33.26</v>
      </c>
      <c r="AS36" s="72">
        <f t="shared" si="3"/>
        <v>1.0064287232773865</v>
      </c>
      <c r="AT36" s="17">
        <f t="shared" si="4"/>
        <v>0.99727391804880638</v>
      </c>
      <c r="AU36" s="17">
        <f t="shared" si="5"/>
        <v>0.97924692775963706</v>
      </c>
      <c r="AV36" s="17">
        <f t="shared" si="6"/>
        <v>0.96121993747046774</v>
      </c>
      <c r="AW36" s="17">
        <f t="shared" si="7"/>
        <v>5.6421181663794812E-3</v>
      </c>
      <c r="AX36" s="17">
        <f t="shared" si="8"/>
        <v>1.089830078706596</v>
      </c>
      <c r="AY36" s="17">
        <f t="shared" si="9"/>
        <v>7.8647968797342802E-2</v>
      </c>
      <c r="AZ36" s="17">
        <f t="shared" si="10"/>
        <v>1.0730058506309632</v>
      </c>
      <c r="BA36" s="17">
        <f t="shared" si="11"/>
        <v>-1.5364444714032623</v>
      </c>
      <c r="BB36" s="17">
        <f t="shared" si="12"/>
        <v>1.6691010403710049</v>
      </c>
      <c r="BC36" s="17">
        <f t="shared" si="13"/>
        <v>0.23938329434801101</v>
      </c>
      <c r="BD36" s="17">
        <f t="shared" si="14"/>
        <v>2.7758277657512735</v>
      </c>
      <c r="BE36" s="1">
        <v>1</v>
      </c>
      <c r="BF36" s="15">
        <v>1</v>
      </c>
      <c r="BG36" s="15">
        <v>1</v>
      </c>
      <c r="BH36" s="16">
        <v>1</v>
      </c>
      <c r="BI36" s="12">
        <f t="shared" si="15"/>
        <v>1.2741810160104605</v>
      </c>
      <c r="BJ36" s="12">
        <f t="shared" si="16"/>
        <v>59.208563328522324</v>
      </c>
      <c r="BK36" s="12">
        <f t="shared" si="17"/>
        <v>58.138293489071152</v>
      </c>
      <c r="BL36" s="12">
        <f t="shared" si="18"/>
        <v>1.2741810160104605</v>
      </c>
      <c r="BM36" s="12">
        <f t="shared" si="19"/>
        <v>59.208563328522324</v>
      </c>
      <c r="BN36" s="12">
        <f t="shared" si="20"/>
        <v>58.138293489071152</v>
      </c>
      <c r="BO36" s="9">
        <f t="shared" si="21"/>
        <v>1.3297787842349188E-3</v>
      </c>
      <c r="BP36" s="9">
        <f t="shared" si="22"/>
        <v>7.8187611455618356E-3</v>
      </c>
      <c r="BQ36" s="45">
        <f t="shared" si="23"/>
        <v>2.7064225723117314E-3</v>
      </c>
      <c r="BR36" s="78">
        <f t="shared" si="24"/>
        <v>-3.8740459310813102E-2</v>
      </c>
      <c r="BS36" s="55">
        <v>0</v>
      </c>
      <c r="BT36" s="10">
        <f t="shared" si="25"/>
        <v>130.41358620712464</v>
      </c>
      <c r="BU36" s="14">
        <f t="shared" si="26"/>
        <v>130.41358620712464</v>
      </c>
      <c r="BV36" s="1">
        <f t="shared" si="27"/>
        <v>1</v>
      </c>
      <c r="BW36" s="66">
        <f t="shared" si="28"/>
        <v>32.06</v>
      </c>
      <c r="BX36" s="41">
        <f t="shared" si="29"/>
        <v>32.270000000000003</v>
      </c>
      <c r="BY36" s="65">
        <f t="shared" si="30"/>
        <v>34.020000000000003</v>
      </c>
      <c r="BZ36" s="64">
        <f t="shared" si="31"/>
        <v>34.19</v>
      </c>
      <c r="CA36" s="54">
        <f t="shared" si="32"/>
        <v>32.270000000000003</v>
      </c>
      <c r="CB36" s="1">
        <f t="shared" si="33"/>
        <v>4.041325881844581</v>
      </c>
      <c r="CC36" s="42">
        <f t="shared" si="34"/>
        <v>0</v>
      </c>
      <c r="CD36" s="55">
        <v>33</v>
      </c>
      <c r="CE36" s="55">
        <v>0</v>
      </c>
      <c r="CF36" s="55">
        <v>100</v>
      </c>
      <c r="CG36" s="6">
        <f t="shared" si="35"/>
        <v>133</v>
      </c>
      <c r="CH36" s="10">
        <f t="shared" si="36"/>
        <v>1064.5212024637858</v>
      </c>
      <c r="CI36" s="1">
        <f t="shared" si="37"/>
        <v>931.52120246378581</v>
      </c>
      <c r="CJ36" s="77">
        <f t="shared" si="38"/>
        <v>1</v>
      </c>
      <c r="CK36" s="66">
        <f t="shared" si="39"/>
        <v>32.32</v>
      </c>
      <c r="CL36" s="41">
        <f t="shared" si="40"/>
        <v>32.4</v>
      </c>
      <c r="CM36" s="65">
        <f t="shared" si="41"/>
        <v>33.72</v>
      </c>
      <c r="CN36" s="64">
        <f t="shared" si="42"/>
        <v>33.96</v>
      </c>
      <c r="CO36" s="54">
        <f t="shared" si="43"/>
        <v>32.4</v>
      </c>
      <c r="CP36" s="1">
        <f t="shared" si="44"/>
        <v>28.750654397030427</v>
      </c>
      <c r="CQ36" s="42">
        <f t="shared" si="45"/>
        <v>0.12493879848722371</v>
      </c>
      <c r="CR36" s="11">
        <f t="shared" si="46"/>
        <v>133</v>
      </c>
      <c r="CS36" s="47">
        <f t="shared" si="47"/>
        <v>1213.8261595101608</v>
      </c>
      <c r="CT36" s="55">
        <v>0</v>
      </c>
      <c r="CU36" s="10">
        <f t="shared" si="48"/>
        <v>18.891370839250349</v>
      </c>
      <c r="CV36" s="30">
        <f t="shared" si="49"/>
        <v>18.891370839250349</v>
      </c>
      <c r="CW36" s="77">
        <f t="shared" si="50"/>
        <v>1</v>
      </c>
      <c r="CX36" s="66">
        <f t="shared" si="51"/>
        <v>32.44</v>
      </c>
      <c r="CY36" s="41">
        <f t="shared" si="52"/>
        <v>32.53</v>
      </c>
      <c r="CZ36" s="65">
        <f t="shared" si="53"/>
        <v>33.450000000000003</v>
      </c>
      <c r="DA36" s="64">
        <f t="shared" si="54"/>
        <v>33.67</v>
      </c>
      <c r="DB36" s="54">
        <f t="shared" si="55"/>
        <v>32.53</v>
      </c>
      <c r="DC36" s="43">
        <f t="shared" si="56"/>
        <v>0.5807368840839332</v>
      </c>
      <c r="DD36" s="44">
        <v>0</v>
      </c>
      <c r="DE36" s="10">
        <f t="shared" si="57"/>
        <v>11.8280409531283</v>
      </c>
      <c r="DF36" s="30">
        <f t="shared" si="58"/>
        <v>11.8280409531283</v>
      </c>
      <c r="DG36" s="34">
        <f t="shared" si="59"/>
        <v>11.8280409531283</v>
      </c>
      <c r="DH36" s="21">
        <f t="shared" si="60"/>
        <v>2.7064225723117314E-3</v>
      </c>
      <c r="DI36" s="74">
        <f t="shared" si="61"/>
        <v>11.8280409531283</v>
      </c>
      <c r="DJ36" s="76">
        <f t="shared" si="62"/>
        <v>32.53</v>
      </c>
      <c r="DK36" s="43">
        <f t="shared" si="63"/>
        <v>0.36360408709278508</v>
      </c>
      <c r="DL36" s="16">
        <f t="shared" si="64"/>
        <v>0</v>
      </c>
      <c r="DM36" s="53">
        <f t="shared" si="65"/>
        <v>133</v>
      </c>
      <c r="DN36">
        <f t="shared" si="66"/>
        <v>5.1612814407968159E-3</v>
      </c>
      <c r="DO36">
        <f t="shared" si="67"/>
        <v>5.1612814407968177E-3</v>
      </c>
      <c r="DP36" s="1">
        <f t="shared" si="68"/>
        <v>550.54356872691494</v>
      </c>
      <c r="DQ36" s="55">
        <v>0</v>
      </c>
      <c r="DR36" s="1">
        <f t="shared" si="69"/>
        <v>550.54356872691494</v>
      </c>
      <c r="DS36" s="55">
        <v>0</v>
      </c>
      <c r="DT36" s="15">
        <f t="shared" si="70"/>
        <v>0.96121993747046774</v>
      </c>
      <c r="DU36" s="17">
        <f t="shared" si="71"/>
        <v>1.2823910045574251E-3</v>
      </c>
      <c r="DV36" s="17">
        <f t="shared" si="72"/>
        <v>1.2823910045574251E-3</v>
      </c>
      <c r="DW36" s="17">
        <f t="shared" si="73"/>
        <v>2.1054615833771091E-3</v>
      </c>
      <c r="DX36" s="1">
        <f t="shared" si="74"/>
        <v>222.55150028612718</v>
      </c>
      <c r="DY36" s="1">
        <f t="shared" si="75"/>
        <v>222.55150028612718</v>
      </c>
      <c r="DZ36" s="79">
        <f t="shared" si="76"/>
        <v>33.26</v>
      </c>
    </row>
    <row r="37" spans="1:130" x14ac:dyDescent="0.2">
      <c r="A37" s="26" t="s">
        <v>123</v>
      </c>
      <c r="B37">
        <v>0</v>
      </c>
      <c r="C37">
        <v>0</v>
      </c>
      <c r="D37">
        <v>0.41749999999999998</v>
      </c>
      <c r="E37">
        <v>0.58250000000000002</v>
      </c>
      <c r="F37">
        <v>0.32289950576606202</v>
      </c>
      <c r="G37">
        <v>0.60733944954128405</v>
      </c>
      <c r="H37">
        <v>0.67614678899082503</v>
      </c>
      <c r="I37">
        <v>0.64082027014974696</v>
      </c>
      <c r="J37">
        <v>0.60344120983777105</v>
      </c>
      <c r="K37">
        <v>0.46358017682101699</v>
      </c>
      <c r="L37">
        <v>0.76250870087642197</v>
      </c>
      <c r="M37">
        <f t="shared" si="1"/>
        <v>0.42537212538812957</v>
      </c>
      <c r="N37">
        <f t="shared" si="2"/>
        <v>0.13662048809463775</v>
      </c>
      <c r="O37" s="68">
        <v>0</v>
      </c>
      <c r="P37">
        <v>57.89</v>
      </c>
      <c r="Q37">
        <v>58.23</v>
      </c>
      <c r="R37">
        <v>58.57</v>
      </c>
      <c r="S37">
        <v>59.12</v>
      </c>
      <c r="T37">
        <v>59.73</v>
      </c>
      <c r="U37">
        <v>59.98</v>
      </c>
      <c r="V37">
        <v>61.34</v>
      </c>
      <c r="W37">
        <v>62.72</v>
      </c>
      <c r="X37">
        <v>62.2</v>
      </c>
      <c r="Y37">
        <v>61.63</v>
      </c>
      <c r="Z37">
        <v>60.85</v>
      </c>
      <c r="AA37">
        <v>60.58</v>
      </c>
      <c r="AB37">
        <v>60.22</v>
      </c>
      <c r="AC37">
        <v>59.89</v>
      </c>
      <c r="AD37">
        <v>59.46</v>
      </c>
      <c r="AE37">
        <v>59.51</v>
      </c>
      <c r="AF37">
        <v>59.63</v>
      </c>
      <c r="AG37">
        <v>59.68</v>
      </c>
      <c r="AH37">
        <v>59.97</v>
      </c>
      <c r="AI37">
        <v>60.32</v>
      </c>
      <c r="AJ37">
        <v>61.72</v>
      </c>
      <c r="AK37">
        <v>63.32</v>
      </c>
      <c r="AL37">
        <v>62.93</v>
      </c>
      <c r="AM37">
        <v>62.67</v>
      </c>
      <c r="AN37">
        <v>62.54</v>
      </c>
      <c r="AO37">
        <v>61.73</v>
      </c>
      <c r="AP37">
        <v>61.41</v>
      </c>
      <c r="AQ37">
        <v>59.53</v>
      </c>
      <c r="AR37">
        <v>60.46</v>
      </c>
      <c r="AS37" s="72">
        <f t="shared" si="3"/>
        <v>1.0309738555228893</v>
      </c>
      <c r="AT37" s="17">
        <f t="shared" si="4"/>
        <v>1.0528587531832241</v>
      </c>
      <c r="AU37" s="17">
        <f t="shared" si="5"/>
        <v>1.1149894633984216</v>
      </c>
      <c r="AV37" s="17">
        <f t="shared" si="6"/>
        <v>1.1771201736136192</v>
      </c>
      <c r="AW37" s="17">
        <f t="shared" si="7"/>
        <v>5.6421181663794812E-3</v>
      </c>
      <c r="AX37" s="17">
        <f t="shared" si="8"/>
        <v>1.089830078706596</v>
      </c>
      <c r="AY37" s="17">
        <f t="shared" si="9"/>
        <v>0.46358017682101699</v>
      </c>
      <c r="AZ37" s="17">
        <f t="shared" si="10"/>
        <v>1.4579380586546375</v>
      </c>
      <c r="BA37" s="17">
        <f t="shared" si="11"/>
        <v>-1.5364444714032623</v>
      </c>
      <c r="BB37" s="17">
        <f t="shared" si="12"/>
        <v>1.6691010403710049</v>
      </c>
      <c r="BC37" s="17">
        <f t="shared" si="13"/>
        <v>0.76250870087642197</v>
      </c>
      <c r="BD37" s="17">
        <f t="shared" si="14"/>
        <v>3.2989531722796843</v>
      </c>
      <c r="BE37" s="1">
        <v>1</v>
      </c>
      <c r="BF37" s="15">
        <v>1</v>
      </c>
      <c r="BG37" s="15">
        <v>1</v>
      </c>
      <c r="BH37" s="16">
        <v>1</v>
      </c>
      <c r="BI37" s="12">
        <f t="shared" si="15"/>
        <v>5.3183522095253251</v>
      </c>
      <c r="BJ37" s="12">
        <f t="shared" si="16"/>
        <v>124.70237237086032</v>
      </c>
      <c r="BK37" s="12">
        <f t="shared" si="17"/>
        <v>132.06123882611527</v>
      </c>
      <c r="BL37" s="12">
        <f t="shared" si="18"/>
        <v>5.3183522095253251</v>
      </c>
      <c r="BM37" s="12">
        <f t="shared" si="19"/>
        <v>124.70237237086032</v>
      </c>
      <c r="BN37" s="12">
        <f t="shared" si="20"/>
        <v>132.06123882611527</v>
      </c>
      <c r="BO37" s="9">
        <f t="shared" si="21"/>
        <v>5.5504138316699106E-3</v>
      </c>
      <c r="BP37" s="9">
        <f t="shared" si="22"/>
        <v>1.6467517687310185E-2</v>
      </c>
      <c r="BQ37" s="45">
        <f t="shared" si="23"/>
        <v>6.1476437686227483E-3</v>
      </c>
      <c r="BR37" s="78">
        <f t="shared" si="24"/>
        <v>0.13662048809463775</v>
      </c>
      <c r="BS37" s="55">
        <v>605</v>
      </c>
      <c r="BT37" s="10">
        <f t="shared" si="25"/>
        <v>544.33818715055213</v>
      </c>
      <c r="BU37" s="14">
        <f t="shared" si="26"/>
        <v>-60.66181284944787</v>
      </c>
      <c r="BV37" s="1">
        <f t="shared" si="27"/>
        <v>0</v>
      </c>
      <c r="BW37" s="66">
        <f t="shared" si="28"/>
        <v>58.23</v>
      </c>
      <c r="BX37" s="41">
        <f t="shared" si="29"/>
        <v>59.51</v>
      </c>
      <c r="BY37" s="65">
        <f t="shared" si="30"/>
        <v>62.72</v>
      </c>
      <c r="BZ37" s="64">
        <f t="shared" si="31"/>
        <v>63.32</v>
      </c>
      <c r="CA37" s="54">
        <f t="shared" si="32"/>
        <v>63.32</v>
      </c>
      <c r="CB37" s="1">
        <f t="shared" si="33"/>
        <v>-0.95801978599886084</v>
      </c>
      <c r="CC37" s="42">
        <f t="shared" si="34"/>
        <v>1.1114414058785667</v>
      </c>
      <c r="CD37" s="55">
        <v>0</v>
      </c>
      <c r="CE37" s="55">
        <v>0</v>
      </c>
      <c r="CF37" s="55">
        <v>0</v>
      </c>
      <c r="CG37" s="6">
        <f t="shared" si="35"/>
        <v>0</v>
      </c>
      <c r="CH37" s="10">
        <f t="shared" si="36"/>
        <v>2242.0459461202067</v>
      </c>
      <c r="CI37" s="1">
        <f t="shared" si="37"/>
        <v>2242.0459461202067</v>
      </c>
      <c r="CJ37" s="77">
        <f t="shared" si="38"/>
        <v>1</v>
      </c>
      <c r="CK37" s="66">
        <f t="shared" si="39"/>
        <v>58.57</v>
      </c>
      <c r="CL37" s="41">
        <f t="shared" si="40"/>
        <v>59.63</v>
      </c>
      <c r="CM37" s="65">
        <f t="shared" si="41"/>
        <v>62.2</v>
      </c>
      <c r="CN37" s="64">
        <f t="shared" si="42"/>
        <v>62.93</v>
      </c>
      <c r="CO37" s="54">
        <f t="shared" si="43"/>
        <v>59.63</v>
      </c>
      <c r="CP37" s="1">
        <f t="shared" si="44"/>
        <v>37.599294752980157</v>
      </c>
      <c r="CQ37" s="42">
        <f t="shared" si="45"/>
        <v>0</v>
      </c>
      <c r="CR37" s="11">
        <f t="shared" si="46"/>
        <v>605</v>
      </c>
      <c r="CS37" s="47">
        <f t="shared" si="47"/>
        <v>2829.2959163044993</v>
      </c>
      <c r="CT37" s="55">
        <v>0</v>
      </c>
      <c r="CU37" s="10">
        <f t="shared" si="48"/>
        <v>42.911783033740512</v>
      </c>
      <c r="CV37" s="30">
        <f t="shared" si="49"/>
        <v>42.911783033740512</v>
      </c>
      <c r="CW37" s="77">
        <f t="shared" si="50"/>
        <v>1</v>
      </c>
      <c r="CX37" s="66">
        <f t="shared" si="51"/>
        <v>59.12</v>
      </c>
      <c r="CY37" s="41">
        <f t="shared" si="52"/>
        <v>59.68</v>
      </c>
      <c r="CZ37" s="65">
        <f t="shared" si="53"/>
        <v>61.63</v>
      </c>
      <c r="DA37" s="64">
        <f t="shared" si="54"/>
        <v>62.67</v>
      </c>
      <c r="DB37" s="54">
        <f t="shared" si="55"/>
        <v>59.68</v>
      </c>
      <c r="DC37" s="43">
        <f t="shared" si="56"/>
        <v>0.71903121705329276</v>
      </c>
      <c r="DD37" s="44">
        <v>0</v>
      </c>
      <c r="DE37" s="10">
        <f t="shared" si="57"/>
        <v>26.867416420638119</v>
      </c>
      <c r="DF37" s="30">
        <f t="shared" si="58"/>
        <v>26.867416420638119</v>
      </c>
      <c r="DG37" s="34">
        <f t="shared" si="59"/>
        <v>26.867416420638119</v>
      </c>
      <c r="DH37" s="21">
        <f t="shared" si="60"/>
        <v>6.1476437686227483E-3</v>
      </c>
      <c r="DI37" s="74">
        <f t="shared" si="61"/>
        <v>26.867416420638119</v>
      </c>
      <c r="DJ37" s="76">
        <f t="shared" si="62"/>
        <v>59.68</v>
      </c>
      <c r="DK37" s="43">
        <f t="shared" si="63"/>
        <v>0.45019129391149665</v>
      </c>
      <c r="DL37" s="16">
        <f t="shared" si="64"/>
        <v>0</v>
      </c>
      <c r="DM37" s="53">
        <f t="shared" si="65"/>
        <v>605</v>
      </c>
      <c r="DN37">
        <f t="shared" si="66"/>
        <v>5.6111097138340088E-3</v>
      </c>
      <c r="DO37">
        <f t="shared" si="67"/>
        <v>5.6111097138340105E-3</v>
      </c>
      <c r="DP37" s="1">
        <f t="shared" si="68"/>
        <v>598.52585095524626</v>
      </c>
      <c r="DQ37" s="55">
        <v>363</v>
      </c>
      <c r="DR37" s="1">
        <f t="shared" si="69"/>
        <v>235.52585095524626</v>
      </c>
      <c r="DS37" s="55">
        <v>0</v>
      </c>
      <c r="DT37" s="15">
        <f t="shared" si="70"/>
        <v>1.1771201736136192</v>
      </c>
      <c r="DU37" s="17">
        <f t="shared" si="71"/>
        <v>1.5704296832394387E-3</v>
      </c>
      <c r="DV37" s="17">
        <f t="shared" si="72"/>
        <v>1.5704296832394387E-3</v>
      </c>
      <c r="DW37" s="17">
        <f t="shared" si="73"/>
        <v>2.5783706807868964E-3</v>
      </c>
      <c r="DX37" s="1">
        <f t="shared" si="74"/>
        <v>272.53893770053651</v>
      </c>
      <c r="DY37" s="1">
        <f t="shared" si="75"/>
        <v>272.53893770053651</v>
      </c>
      <c r="DZ37" s="79">
        <f t="shared" si="76"/>
        <v>60.46</v>
      </c>
    </row>
    <row r="38" spans="1:130" x14ac:dyDescent="0.2">
      <c r="A38" s="26" t="s">
        <v>225</v>
      </c>
      <c r="B38">
        <v>1</v>
      </c>
      <c r="C38">
        <v>1</v>
      </c>
      <c r="D38">
        <v>0.61046743907311196</v>
      </c>
      <c r="E38">
        <v>0.38953256092688698</v>
      </c>
      <c r="F38">
        <v>0.66309098132697597</v>
      </c>
      <c r="G38">
        <v>0.27872962808190499</v>
      </c>
      <c r="H38">
        <v>0.281654826577517</v>
      </c>
      <c r="I38">
        <v>0.28018840993057698</v>
      </c>
      <c r="J38">
        <v>0.47765943829033097</v>
      </c>
      <c r="K38">
        <v>0.76571230349438002</v>
      </c>
      <c r="L38">
        <v>0.22251380244159</v>
      </c>
      <c r="M38">
        <f t="shared" si="1"/>
        <v>0.44674736552028194</v>
      </c>
      <c r="N38">
        <f t="shared" si="2"/>
        <v>9.667864132399577E-2</v>
      </c>
      <c r="O38" s="68">
        <v>0</v>
      </c>
      <c r="P38">
        <v>43.28</v>
      </c>
      <c r="Q38">
        <v>43.64</v>
      </c>
      <c r="R38">
        <v>44.02</v>
      </c>
      <c r="S38">
        <v>44.46</v>
      </c>
      <c r="T38">
        <v>44.63</v>
      </c>
      <c r="U38">
        <v>44.96</v>
      </c>
      <c r="V38">
        <v>46.13</v>
      </c>
      <c r="W38">
        <v>46.87</v>
      </c>
      <c r="X38">
        <v>46.47</v>
      </c>
      <c r="Y38">
        <v>46.22</v>
      </c>
      <c r="Z38">
        <v>45.58</v>
      </c>
      <c r="AA38">
        <v>45.31</v>
      </c>
      <c r="AB38">
        <v>45.03</v>
      </c>
      <c r="AC38">
        <v>44.18</v>
      </c>
      <c r="AD38">
        <v>43.54</v>
      </c>
      <c r="AE38">
        <v>43.75</v>
      </c>
      <c r="AF38">
        <v>43.77</v>
      </c>
      <c r="AG38">
        <v>44.36</v>
      </c>
      <c r="AH38">
        <v>44.76</v>
      </c>
      <c r="AI38">
        <v>44.9</v>
      </c>
      <c r="AJ38">
        <v>45.69</v>
      </c>
      <c r="AK38">
        <v>46.35</v>
      </c>
      <c r="AL38">
        <v>46.25</v>
      </c>
      <c r="AM38">
        <v>46.04</v>
      </c>
      <c r="AN38">
        <v>45.91</v>
      </c>
      <c r="AO38">
        <v>45.36</v>
      </c>
      <c r="AP38">
        <v>45.19</v>
      </c>
      <c r="AQ38">
        <v>44.84</v>
      </c>
      <c r="AR38">
        <v>45.05</v>
      </c>
      <c r="AS38" s="72">
        <f t="shared" si="3"/>
        <v>0.92954640907181851</v>
      </c>
      <c r="AT38" s="17">
        <f t="shared" si="4"/>
        <v>1.0561789448275729</v>
      </c>
      <c r="AU38" s="17">
        <f t="shared" si="5"/>
        <v>1.0796340825654391</v>
      </c>
      <c r="AV38" s="17">
        <f t="shared" si="6"/>
        <v>1.1030892203033054</v>
      </c>
      <c r="AW38" s="17">
        <f t="shared" si="7"/>
        <v>5.6421181663794812E-3</v>
      </c>
      <c r="AX38" s="17">
        <f t="shared" si="8"/>
        <v>1.089830078706596</v>
      </c>
      <c r="AY38" s="17">
        <f t="shared" si="9"/>
        <v>0.76571230349438002</v>
      </c>
      <c r="AZ38" s="17">
        <f t="shared" si="10"/>
        <v>1.7600701853280005</v>
      </c>
      <c r="BA38" s="17">
        <f t="shared" si="11"/>
        <v>-1.5364444714032623</v>
      </c>
      <c r="BB38" s="17">
        <f t="shared" si="12"/>
        <v>1.6691010403710049</v>
      </c>
      <c r="BC38" s="17">
        <f t="shared" si="13"/>
        <v>0.22251380244159</v>
      </c>
      <c r="BD38" s="17">
        <f t="shared" si="14"/>
        <v>2.7589582738448524</v>
      </c>
      <c r="BE38" s="1">
        <v>0</v>
      </c>
      <c r="BF38" s="49">
        <v>0</v>
      </c>
      <c r="BG38" s="58">
        <v>0.02</v>
      </c>
      <c r="BH38" s="16">
        <v>1</v>
      </c>
      <c r="BI38" s="12">
        <f t="shared" si="15"/>
        <v>0</v>
      </c>
      <c r="BJ38" s="12">
        <f t="shared" si="16"/>
        <v>0</v>
      </c>
      <c r="BK38" s="12">
        <f t="shared" si="17"/>
        <v>1.2510858468782384</v>
      </c>
      <c r="BL38" s="12">
        <f t="shared" si="18"/>
        <v>0</v>
      </c>
      <c r="BM38" s="12">
        <f t="shared" si="19"/>
        <v>0</v>
      </c>
      <c r="BN38" s="12">
        <f t="shared" si="20"/>
        <v>1.2510858468782384</v>
      </c>
      <c r="BO38" s="9">
        <f t="shared" si="21"/>
        <v>0</v>
      </c>
      <c r="BP38" s="9">
        <f t="shared" si="22"/>
        <v>0</v>
      </c>
      <c r="BQ38" s="45">
        <f t="shared" si="23"/>
        <v>5.8239875522447133E-5</v>
      </c>
      <c r="BR38" s="78">
        <f t="shared" si="24"/>
        <v>9.667864132399577E-2</v>
      </c>
      <c r="BS38" s="55">
        <v>0</v>
      </c>
      <c r="BT38" s="10">
        <f t="shared" si="25"/>
        <v>0</v>
      </c>
      <c r="BU38" s="14">
        <f t="shared" si="26"/>
        <v>0</v>
      </c>
      <c r="BV38" s="1">
        <f t="shared" si="27"/>
        <v>0</v>
      </c>
      <c r="BW38" s="66">
        <f t="shared" si="28"/>
        <v>43.64</v>
      </c>
      <c r="BX38" s="41">
        <f t="shared" si="29"/>
        <v>43.75</v>
      </c>
      <c r="BY38" s="65">
        <f t="shared" si="30"/>
        <v>46.87</v>
      </c>
      <c r="BZ38" s="64">
        <f t="shared" si="31"/>
        <v>46.35</v>
      </c>
      <c r="CA38" s="54">
        <f t="shared" si="32"/>
        <v>46.87</v>
      </c>
      <c r="CB38" s="1">
        <f t="shared" si="33"/>
        <v>0</v>
      </c>
      <c r="CC38" s="42" t="e">
        <f t="shared" si="34"/>
        <v>#DIV/0!</v>
      </c>
      <c r="CD38" s="55">
        <v>0</v>
      </c>
      <c r="CE38" s="55">
        <v>0</v>
      </c>
      <c r="CF38" s="55">
        <v>0</v>
      </c>
      <c r="CG38" s="6">
        <f t="shared" si="35"/>
        <v>0</v>
      </c>
      <c r="CH38" s="10">
        <f t="shared" si="36"/>
        <v>0</v>
      </c>
      <c r="CI38" s="1">
        <f t="shared" si="37"/>
        <v>0</v>
      </c>
      <c r="CJ38" s="77">
        <f t="shared" si="38"/>
        <v>0</v>
      </c>
      <c r="CK38" s="66">
        <f t="shared" si="39"/>
        <v>44.02</v>
      </c>
      <c r="CL38" s="41">
        <f t="shared" si="40"/>
        <v>43.77</v>
      </c>
      <c r="CM38" s="65">
        <f t="shared" si="41"/>
        <v>46.47</v>
      </c>
      <c r="CN38" s="64">
        <f t="shared" si="42"/>
        <v>46.25</v>
      </c>
      <c r="CO38" s="54">
        <f t="shared" si="43"/>
        <v>46.47</v>
      </c>
      <c r="CP38" s="1">
        <f t="shared" si="44"/>
        <v>0</v>
      </c>
      <c r="CQ38" s="42" t="e">
        <f t="shared" si="45"/>
        <v>#DIV/0!</v>
      </c>
      <c r="CR38" s="11">
        <f t="shared" si="46"/>
        <v>0</v>
      </c>
      <c r="CS38" s="47">
        <f t="shared" si="47"/>
        <v>0.40652597912178551</v>
      </c>
      <c r="CT38" s="55">
        <v>0</v>
      </c>
      <c r="CU38" s="10">
        <f t="shared" si="48"/>
        <v>0.40652597912178551</v>
      </c>
      <c r="CV38" s="30">
        <f t="shared" si="49"/>
        <v>0.40652597912178551</v>
      </c>
      <c r="CW38" s="77">
        <f t="shared" si="50"/>
        <v>1</v>
      </c>
      <c r="CX38" s="66">
        <f t="shared" si="51"/>
        <v>44.46</v>
      </c>
      <c r="CY38" s="41">
        <f t="shared" si="52"/>
        <v>44.36</v>
      </c>
      <c r="CZ38" s="65">
        <f t="shared" si="53"/>
        <v>46.22</v>
      </c>
      <c r="DA38" s="64">
        <f t="shared" si="54"/>
        <v>46.04</v>
      </c>
      <c r="DB38" s="54">
        <f t="shared" si="55"/>
        <v>44.46</v>
      </c>
      <c r="DC38" s="43">
        <f t="shared" si="56"/>
        <v>9.1436342582497856E-3</v>
      </c>
      <c r="DD38" s="44">
        <v>0</v>
      </c>
      <c r="DE38" s="10">
        <f t="shared" si="57"/>
        <v>0.25452922238828207</v>
      </c>
      <c r="DF38" s="30">
        <f t="shared" si="58"/>
        <v>0.25452922238828207</v>
      </c>
      <c r="DG38" s="34">
        <f t="shared" si="59"/>
        <v>0.25452922238828207</v>
      </c>
      <c r="DH38" s="21">
        <f t="shared" si="60"/>
        <v>5.8239875522447133E-5</v>
      </c>
      <c r="DI38" s="74">
        <f t="shared" si="61"/>
        <v>0.25452922238828207</v>
      </c>
      <c r="DJ38" s="76">
        <f t="shared" si="62"/>
        <v>44.46</v>
      </c>
      <c r="DK38" s="43">
        <f t="shared" si="63"/>
        <v>5.7249037874107529E-3</v>
      </c>
      <c r="DL38" s="16">
        <f t="shared" si="64"/>
        <v>0</v>
      </c>
      <c r="DM38" s="53">
        <f t="shared" si="65"/>
        <v>0</v>
      </c>
      <c r="DN38">
        <f t="shared" si="66"/>
        <v>3.7522917364317481E-3</v>
      </c>
      <c r="DO38">
        <f t="shared" si="67"/>
        <v>3.7522917364317494E-3</v>
      </c>
      <c r="DP38" s="1">
        <f t="shared" si="68"/>
        <v>400.24945494170186</v>
      </c>
      <c r="DQ38" s="55">
        <v>631</v>
      </c>
      <c r="DR38" s="1">
        <f t="shared" si="69"/>
        <v>-230.75054505829814</v>
      </c>
      <c r="DS38" s="55">
        <v>0</v>
      </c>
      <c r="DT38" s="15">
        <f t="shared" si="70"/>
        <v>0</v>
      </c>
      <c r="DU38" s="17">
        <f t="shared" si="71"/>
        <v>0</v>
      </c>
      <c r="DV38" s="17">
        <f t="shared" si="72"/>
        <v>0</v>
      </c>
      <c r="DW38" s="17">
        <f t="shared" si="73"/>
        <v>0</v>
      </c>
      <c r="DX38" s="1">
        <f t="shared" si="74"/>
        <v>0</v>
      </c>
      <c r="DY38" s="1">
        <f t="shared" si="75"/>
        <v>0</v>
      </c>
      <c r="DZ38" s="79">
        <f t="shared" si="76"/>
        <v>45.05</v>
      </c>
    </row>
    <row r="39" spans="1:130" x14ac:dyDescent="0.2">
      <c r="A39" s="26" t="s">
        <v>182</v>
      </c>
      <c r="B39">
        <v>1</v>
      </c>
      <c r="C39">
        <v>1</v>
      </c>
      <c r="D39">
        <v>0.69716340391530096</v>
      </c>
      <c r="E39">
        <v>0.30283659608469798</v>
      </c>
      <c r="F39">
        <v>0.64282876440206504</v>
      </c>
      <c r="G39">
        <v>0.74091099038863295</v>
      </c>
      <c r="H39">
        <v>0.390305056414542</v>
      </c>
      <c r="I39">
        <v>0.53775580508423104</v>
      </c>
      <c r="J39">
        <v>0.65662343556021097</v>
      </c>
      <c r="K39">
        <v>0.54633502083652896</v>
      </c>
      <c r="L39">
        <v>-1.4056714137195001</v>
      </c>
      <c r="M39">
        <f t="shared" si="1"/>
        <v>0.61860921353796416</v>
      </c>
      <c r="N39">
        <f t="shared" si="2"/>
        <v>-0.22298807869902651</v>
      </c>
      <c r="O39" s="68">
        <v>0</v>
      </c>
      <c r="P39">
        <v>1.77</v>
      </c>
      <c r="Q39">
        <v>1.77</v>
      </c>
      <c r="R39">
        <v>1.78</v>
      </c>
      <c r="S39">
        <v>1.8</v>
      </c>
      <c r="T39">
        <v>1.82</v>
      </c>
      <c r="U39">
        <v>1.84</v>
      </c>
      <c r="V39">
        <v>1.85</v>
      </c>
      <c r="W39">
        <v>1.93</v>
      </c>
      <c r="X39">
        <v>1.9</v>
      </c>
      <c r="Y39">
        <v>1.88</v>
      </c>
      <c r="Z39">
        <v>1.87</v>
      </c>
      <c r="AA39">
        <v>1.85</v>
      </c>
      <c r="AB39">
        <v>1.85</v>
      </c>
      <c r="AC39">
        <v>1.84</v>
      </c>
      <c r="AD39">
        <v>1.78</v>
      </c>
      <c r="AE39">
        <v>1.79</v>
      </c>
      <c r="AF39">
        <v>1.8</v>
      </c>
      <c r="AG39">
        <v>1.82</v>
      </c>
      <c r="AH39">
        <v>1.83</v>
      </c>
      <c r="AI39">
        <v>1.85</v>
      </c>
      <c r="AJ39">
        <v>1.86</v>
      </c>
      <c r="AK39">
        <v>1.92</v>
      </c>
      <c r="AL39">
        <v>1.9</v>
      </c>
      <c r="AM39">
        <v>1.9</v>
      </c>
      <c r="AN39">
        <v>1.88</v>
      </c>
      <c r="AO39">
        <v>1.86</v>
      </c>
      <c r="AP39">
        <v>1.85</v>
      </c>
      <c r="AQ39">
        <v>1.84</v>
      </c>
      <c r="AR39">
        <v>1.84</v>
      </c>
      <c r="AS39" s="72">
        <f t="shared" si="3"/>
        <v>0.88397732045359101</v>
      </c>
      <c r="AT39" s="17">
        <f t="shared" si="4"/>
        <v>0.9081164684100016</v>
      </c>
      <c r="AU39" s="17">
        <f t="shared" si="5"/>
        <v>0.94054151000128894</v>
      </c>
      <c r="AV39" s="17">
        <f t="shared" si="6"/>
        <v>0.97296655159257628</v>
      </c>
      <c r="AW39" s="17">
        <f t="shared" si="7"/>
        <v>5.6421181663794812E-3</v>
      </c>
      <c r="AX39" s="17">
        <f t="shared" si="8"/>
        <v>1.089830078706596</v>
      </c>
      <c r="AY39" s="17">
        <f t="shared" si="9"/>
        <v>0.54633502083652896</v>
      </c>
      <c r="AZ39" s="17">
        <f t="shared" si="10"/>
        <v>1.5406929026701495</v>
      </c>
      <c r="BA39" s="17">
        <f t="shared" si="11"/>
        <v>-1.5364444714032623</v>
      </c>
      <c r="BB39" s="17">
        <f t="shared" si="12"/>
        <v>1.6691010403710049</v>
      </c>
      <c r="BC39" s="17">
        <f t="shared" si="13"/>
        <v>-1.4056714137195001</v>
      </c>
      <c r="BD39" s="17">
        <f t="shared" si="14"/>
        <v>1.1307730576837622</v>
      </c>
      <c r="BE39" s="1">
        <v>0</v>
      </c>
      <c r="BF39" s="49">
        <v>0</v>
      </c>
      <c r="BG39" s="49">
        <v>0</v>
      </c>
      <c r="BH39" s="16">
        <v>1</v>
      </c>
      <c r="BI39" s="12">
        <f t="shared" si="15"/>
        <v>0</v>
      </c>
      <c r="BJ39" s="12">
        <f t="shared" si="16"/>
        <v>0</v>
      </c>
      <c r="BK39" s="12">
        <f t="shared" si="17"/>
        <v>0</v>
      </c>
      <c r="BL39" s="12">
        <f t="shared" si="18"/>
        <v>0</v>
      </c>
      <c r="BM39" s="12">
        <f t="shared" si="19"/>
        <v>0</v>
      </c>
      <c r="BN39" s="12">
        <f t="shared" si="20"/>
        <v>0</v>
      </c>
      <c r="BO39" s="9">
        <f t="shared" si="21"/>
        <v>0</v>
      </c>
      <c r="BP39" s="9">
        <f t="shared" si="22"/>
        <v>0</v>
      </c>
      <c r="BQ39" s="45">
        <f t="shared" si="23"/>
        <v>0</v>
      </c>
      <c r="BR39" s="78">
        <f t="shared" si="24"/>
        <v>-0.22298807869902651</v>
      </c>
      <c r="BS39" s="55">
        <v>0</v>
      </c>
      <c r="BT39" s="10">
        <f t="shared" si="25"/>
        <v>0</v>
      </c>
      <c r="BU39" s="14">
        <f t="shared" si="26"/>
        <v>0</v>
      </c>
      <c r="BV39" s="1">
        <f t="shared" si="27"/>
        <v>0</v>
      </c>
      <c r="BW39" s="66">
        <f t="shared" si="28"/>
        <v>1.77</v>
      </c>
      <c r="BX39" s="41">
        <f t="shared" si="29"/>
        <v>1.78</v>
      </c>
      <c r="BY39" s="65">
        <f t="shared" si="30"/>
        <v>1.9</v>
      </c>
      <c r="BZ39" s="64">
        <f t="shared" si="31"/>
        <v>1.9</v>
      </c>
      <c r="CA39" s="54">
        <f t="shared" si="32"/>
        <v>1.9</v>
      </c>
      <c r="CB39" s="1">
        <f t="shared" si="33"/>
        <v>0</v>
      </c>
      <c r="CC39" s="42" t="e">
        <f t="shared" si="34"/>
        <v>#DIV/0!</v>
      </c>
      <c r="CD39" s="55">
        <v>0</v>
      </c>
      <c r="CE39" s="55">
        <v>17</v>
      </c>
      <c r="CF39" s="55">
        <v>0</v>
      </c>
      <c r="CG39" s="6">
        <f t="shared" si="35"/>
        <v>17</v>
      </c>
      <c r="CH39" s="10">
        <f t="shared" si="36"/>
        <v>0</v>
      </c>
      <c r="CI39" s="1">
        <f t="shared" si="37"/>
        <v>-17</v>
      </c>
      <c r="CJ39" s="77">
        <f t="shared" si="38"/>
        <v>0</v>
      </c>
      <c r="CK39" s="66">
        <f t="shared" si="39"/>
        <v>1.77</v>
      </c>
      <c r="CL39" s="41">
        <f t="shared" si="40"/>
        <v>1.79</v>
      </c>
      <c r="CM39" s="65">
        <f t="shared" si="41"/>
        <v>1.88</v>
      </c>
      <c r="CN39" s="64">
        <f t="shared" si="42"/>
        <v>1.9</v>
      </c>
      <c r="CO39" s="54">
        <f t="shared" si="43"/>
        <v>1.88</v>
      </c>
      <c r="CP39" s="1">
        <f t="shared" si="44"/>
        <v>-9.0425531914893629</v>
      </c>
      <c r="CQ39" s="42" t="e">
        <f t="shared" si="45"/>
        <v>#DIV/0!</v>
      </c>
      <c r="CR39" s="11">
        <f t="shared" si="46"/>
        <v>17</v>
      </c>
      <c r="CS39" s="47">
        <f t="shared" si="47"/>
        <v>0</v>
      </c>
      <c r="CT39" s="55">
        <v>0</v>
      </c>
      <c r="CU39" s="10">
        <f t="shared" si="48"/>
        <v>0</v>
      </c>
      <c r="CV39" s="30">
        <f t="shared" si="49"/>
        <v>0</v>
      </c>
      <c r="CW39" s="77">
        <f t="shared" si="50"/>
        <v>0</v>
      </c>
      <c r="CX39" s="66">
        <f t="shared" si="51"/>
        <v>1.78</v>
      </c>
      <c r="CY39" s="41">
        <f t="shared" si="52"/>
        <v>1.8</v>
      </c>
      <c r="CZ39" s="65">
        <f t="shared" si="53"/>
        <v>1.87</v>
      </c>
      <c r="DA39" s="64">
        <f t="shared" si="54"/>
        <v>1.88</v>
      </c>
      <c r="DB39" s="54">
        <f t="shared" si="55"/>
        <v>1.87</v>
      </c>
      <c r="DC39" s="43">
        <f t="shared" si="56"/>
        <v>0</v>
      </c>
      <c r="DD39" s="44">
        <v>0</v>
      </c>
      <c r="DE39" s="10">
        <f t="shared" si="57"/>
        <v>0</v>
      </c>
      <c r="DF39" s="30">
        <f t="shared" si="58"/>
        <v>0</v>
      </c>
      <c r="DG39" s="34">
        <f t="shared" si="59"/>
        <v>0</v>
      </c>
      <c r="DH39" s="21">
        <f t="shared" si="60"/>
        <v>0</v>
      </c>
      <c r="DI39" s="74">
        <f t="shared" si="61"/>
        <v>0</v>
      </c>
      <c r="DJ39" s="76">
        <f t="shared" si="62"/>
        <v>1.87</v>
      </c>
      <c r="DK39" s="43">
        <f t="shared" si="63"/>
        <v>0</v>
      </c>
      <c r="DL39" s="16">
        <f t="shared" si="64"/>
        <v>0</v>
      </c>
      <c r="DM39" s="53">
        <f t="shared" si="65"/>
        <v>17</v>
      </c>
      <c r="DN39">
        <f t="shared" si="66"/>
        <v>2.9171662935541199E-3</v>
      </c>
      <c r="DO39">
        <f t="shared" si="67"/>
        <v>2.9171662935541208E-3</v>
      </c>
      <c r="DP39" s="1">
        <f t="shared" si="68"/>
        <v>311.16829420083099</v>
      </c>
      <c r="DQ39" s="55">
        <v>0</v>
      </c>
      <c r="DR39" s="1">
        <f t="shared" si="69"/>
        <v>311.16829420083099</v>
      </c>
      <c r="DS39" s="55">
        <v>0</v>
      </c>
      <c r="DT39" s="15">
        <f t="shared" si="70"/>
        <v>0</v>
      </c>
      <c r="DU39" s="17">
        <f t="shared" si="71"/>
        <v>0</v>
      </c>
      <c r="DV39" s="17">
        <f t="shared" si="72"/>
        <v>0</v>
      </c>
      <c r="DW39" s="17">
        <f t="shared" si="73"/>
        <v>0</v>
      </c>
      <c r="DX39" s="1">
        <f t="shared" si="74"/>
        <v>0</v>
      </c>
      <c r="DY39" s="1">
        <f t="shared" si="75"/>
        <v>0</v>
      </c>
      <c r="DZ39" s="79">
        <f t="shared" si="76"/>
        <v>1.84</v>
      </c>
    </row>
    <row r="40" spans="1:130" x14ac:dyDescent="0.2">
      <c r="A40" s="26" t="s">
        <v>114</v>
      </c>
      <c r="B40">
        <v>0</v>
      </c>
      <c r="C40">
        <v>0</v>
      </c>
      <c r="D40">
        <v>0.57068062827225097</v>
      </c>
      <c r="E40">
        <v>0.42931937172774798</v>
      </c>
      <c r="F40">
        <v>0.40656565656565602</v>
      </c>
      <c r="G40">
        <v>0.69852941176470495</v>
      </c>
      <c r="H40">
        <v>0.51470588235294101</v>
      </c>
      <c r="I40">
        <v>0.59961420699632595</v>
      </c>
      <c r="J40">
        <v>0.618327596207079</v>
      </c>
      <c r="K40">
        <v>4.1351643301425198E-2</v>
      </c>
      <c r="L40">
        <v>0.87797703433700602</v>
      </c>
      <c r="M40">
        <f t="shared" si="1"/>
        <v>0.51023359269558111</v>
      </c>
      <c r="N40">
        <f t="shared" si="2"/>
        <v>-1.8426256363403653E-2</v>
      </c>
      <c r="O40" s="68">
        <v>0</v>
      </c>
      <c r="P40">
        <v>87.88</v>
      </c>
      <c r="Q40">
        <v>88.16</v>
      </c>
      <c r="R40">
        <v>88.95</v>
      </c>
      <c r="S40">
        <v>89.22</v>
      </c>
      <c r="T40">
        <v>89.44</v>
      </c>
      <c r="U40">
        <v>89.84</v>
      </c>
      <c r="V40">
        <v>90.72</v>
      </c>
      <c r="W40">
        <v>92.61</v>
      </c>
      <c r="X40">
        <v>92.34</v>
      </c>
      <c r="Y40">
        <v>91.63</v>
      </c>
      <c r="Z40">
        <v>91.33</v>
      </c>
      <c r="AA40">
        <v>90.9</v>
      </c>
      <c r="AB40">
        <v>90.38</v>
      </c>
      <c r="AC40">
        <v>89.43</v>
      </c>
      <c r="AD40">
        <v>87.66</v>
      </c>
      <c r="AE40">
        <v>87.7</v>
      </c>
      <c r="AF40">
        <v>88.48</v>
      </c>
      <c r="AG40">
        <v>89</v>
      </c>
      <c r="AH40">
        <v>89.59</v>
      </c>
      <c r="AI40">
        <v>89.73</v>
      </c>
      <c r="AJ40">
        <v>90.22</v>
      </c>
      <c r="AK40">
        <v>92.7</v>
      </c>
      <c r="AL40">
        <v>92.49</v>
      </c>
      <c r="AM40">
        <v>91.3</v>
      </c>
      <c r="AN40">
        <v>91.13</v>
      </c>
      <c r="AO40">
        <v>90.74</v>
      </c>
      <c r="AP40">
        <v>90.39</v>
      </c>
      <c r="AQ40">
        <v>89.92</v>
      </c>
      <c r="AR40">
        <v>90.04</v>
      </c>
      <c r="AS40" s="72">
        <f t="shared" si="3"/>
        <v>0.95045913217861289</v>
      </c>
      <c r="AT40" s="17">
        <f t="shared" si="4"/>
        <v>0.99935369198711788</v>
      </c>
      <c r="AU40" s="17">
        <f t="shared" si="5"/>
        <v>0.98849009209310168</v>
      </c>
      <c r="AV40" s="17">
        <f t="shared" si="6"/>
        <v>0.97762649219908537</v>
      </c>
      <c r="AW40" s="17">
        <f t="shared" si="7"/>
        <v>5.6421181663794812E-3</v>
      </c>
      <c r="AX40" s="17">
        <f t="shared" si="8"/>
        <v>1.089830078706596</v>
      </c>
      <c r="AY40" s="17">
        <f t="shared" si="9"/>
        <v>4.1351643301425198E-2</v>
      </c>
      <c r="AZ40" s="17">
        <f t="shared" si="10"/>
        <v>1.0357095251350457</v>
      </c>
      <c r="BA40" s="17">
        <f t="shared" si="11"/>
        <v>-1.5364444714032623</v>
      </c>
      <c r="BB40" s="17">
        <f t="shared" si="12"/>
        <v>1.6691010403710049</v>
      </c>
      <c r="BC40" s="17">
        <f t="shared" si="13"/>
        <v>0.87797703433700602</v>
      </c>
      <c r="BD40" s="17">
        <f t="shared" si="14"/>
        <v>3.4144215057402683</v>
      </c>
      <c r="BE40" s="1">
        <v>0</v>
      </c>
      <c r="BF40" s="15">
        <v>1</v>
      </c>
      <c r="BG40" s="15">
        <v>1</v>
      </c>
      <c r="BH40" s="16">
        <v>1</v>
      </c>
      <c r="BI40" s="12">
        <f t="shared" si="15"/>
        <v>0</v>
      </c>
      <c r="BJ40" s="12">
        <f t="shared" si="16"/>
        <v>135.82751457737854</v>
      </c>
      <c r="BK40" s="12">
        <f t="shared" si="17"/>
        <v>134.35098451119822</v>
      </c>
      <c r="BL40" s="12">
        <f t="shared" si="18"/>
        <v>0</v>
      </c>
      <c r="BM40" s="12">
        <f t="shared" si="19"/>
        <v>135.82751457737854</v>
      </c>
      <c r="BN40" s="12">
        <f t="shared" si="20"/>
        <v>134.35098451119822</v>
      </c>
      <c r="BO40" s="9">
        <f t="shared" si="21"/>
        <v>0</v>
      </c>
      <c r="BP40" s="9">
        <f t="shared" si="22"/>
        <v>1.7936643515284324E-2</v>
      </c>
      <c r="BQ40" s="45">
        <f t="shared" si="23"/>
        <v>6.2542347783524511E-3</v>
      </c>
      <c r="BR40" s="78">
        <f t="shared" si="24"/>
        <v>-1.8426256363403653E-2</v>
      </c>
      <c r="BS40" s="55">
        <v>0</v>
      </c>
      <c r="BT40" s="10">
        <f t="shared" si="25"/>
        <v>0</v>
      </c>
      <c r="BU40" s="14">
        <f t="shared" si="26"/>
        <v>0</v>
      </c>
      <c r="BV40" s="1">
        <f t="shared" si="27"/>
        <v>0</v>
      </c>
      <c r="BW40" s="66">
        <f t="shared" si="28"/>
        <v>87.88</v>
      </c>
      <c r="BX40" s="41">
        <f t="shared" si="29"/>
        <v>87.66</v>
      </c>
      <c r="BY40" s="65">
        <f t="shared" si="30"/>
        <v>92.34</v>
      </c>
      <c r="BZ40" s="64">
        <f t="shared" si="31"/>
        <v>92.49</v>
      </c>
      <c r="CA40" s="54">
        <f t="shared" si="32"/>
        <v>92.49</v>
      </c>
      <c r="CB40" s="1">
        <f t="shared" si="33"/>
        <v>0</v>
      </c>
      <c r="CC40" s="42" t="e">
        <f t="shared" si="34"/>
        <v>#DIV/0!</v>
      </c>
      <c r="CD40" s="55">
        <v>90</v>
      </c>
      <c r="CE40" s="55">
        <v>0</v>
      </c>
      <c r="CF40" s="55">
        <v>0</v>
      </c>
      <c r="CG40" s="6">
        <f t="shared" si="35"/>
        <v>90</v>
      </c>
      <c r="CH40" s="10">
        <f t="shared" si="36"/>
        <v>2442.0668399485548</v>
      </c>
      <c r="CI40" s="1">
        <f t="shared" si="37"/>
        <v>2352.0668399485548</v>
      </c>
      <c r="CJ40" s="77">
        <f t="shared" si="38"/>
        <v>1</v>
      </c>
      <c r="CK40" s="66">
        <f t="shared" si="39"/>
        <v>88.16</v>
      </c>
      <c r="CL40" s="41">
        <f t="shared" si="40"/>
        <v>87.7</v>
      </c>
      <c r="CM40" s="65">
        <f t="shared" si="41"/>
        <v>91.63</v>
      </c>
      <c r="CN40" s="64">
        <f t="shared" si="42"/>
        <v>91.3</v>
      </c>
      <c r="CO40" s="54">
        <f t="shared" si="43"/>
        <v>87.7</v>
      </c>
      <c r="CP40" s="1">
        <f t="shared" si="44"/>
        <v>26.819462257110089</v>
      </c>
      <c r="CQ40" s="42">
        <f t="shared" si="45"/>
        <v>3.6854028123937822E-2</v>
      </c>
      <c r="CR40" s="11">
        <f t="shared" si="46"/>
        <v>90</v>
      </c>
      <c r="CS40" s="47">
        <f t="shared" si="47"/>
        <v>2485.7226495484106</v>
      </c>
      <c r="CT40" s="55">
        <v>0</v>
      </c>
      <c r="CU40" s="10">
        <f t="shared" si="48"/>
        <v>43.655809599855786</v>
      </c>
      <c r="CV40" s="30">
        <f t="shared" si="49"/>
        <v>43.655809599855786</v>
      </c>
      <c r="CW40" s="77">
        <f t="shared" si="50"/>
        <v>1</v>
      </c>
      <c r="CX40" s="66">
        <f t="shared" si="51"/>
        <v>88.95</v>
      </c>
      <c r="CY40" s="41">
        <f t="shared" si="52"/>
        <v>88.48</v>
      </c>
      <c r="CZ40" s="65">
        <f t="shared" si="53"/>
        <v>91.33</v>
      </c>
      <c r="DA40" s="64">
        <f t="shared" si="54"/>
        <v>91.13</v>
      </c>
      <c r="DB40" s="54">
        <f t="shared" si="55"/>
        <v>88.48</v>
      </c>
      <c r="DC40" s="43">
        <f t="shared" si="56"/>
        <v>0.49339748643598308</v>
      </c>
      <c r="DD40" s="44">
        <v>0</v>
      </c>
      <c r="DE40" s="10">
        <f t="shared" si="57"/>
        <v>27.333257505920422</v>
      </c>
      <c r="DF40" s="30">
        <f t="shared" si="58"/>
        <v>27.333257505920422</v>
      </c>
      <c r="DG40" s="34">
        <f t="shared" si="59"/>
        <v>27.333257505920422</v>
      </c>
      <c r="DH40" s="21">
        <f t="shared" si="60"/>
        <v>6.2542347783524511E-3</v>
      </c>
      <c r="DI40" s="74">
        <f t="shared" si="61"/>
        <v>27.333257505920422</v>
      </c>
      <c r="DJ40" s="76">
        <f t="shared" si="62"/>
        <v>88.48</v>
      </c>
      <c r="DK40" s="43">
        <f t="shared" si="63"/>
        <v>0.30892017976854003</v>
      </c>
      <c r="DL40" s="16">
        <f t="shared" si="64"/>
        <v>0</v>
      </c>
      <c r="DM40" s="53">
        <f t="shared" si="65"/>
        <v>90</v>
      </c>
      <c r="DN40">
        <f t="shared" si="66"/>
        <v>4.1355503811822836E-3</v>
      </c>
      <c r="DO40">
        <f t="shared" si="67"/>
        <v>4.1355503811822854E-3</v>
      </c>
      <c r="DP40" s="1">
        <f t="shared" si="68"/>
        <v>441.13088805995204</v>
      </c>
      <c r="DQ40" s="55">
        <v>0</v>
      </c>
      <c r="DR40" s="1">
        <f t="shared" si="69"/>
        <v>441.13088805995204</v>
      </c>
      <c r="DS40" s="55">
        <v>0</v>
      </c>
      <c r="DT40" s="15">
        <f t="shared" si="70"/>
        <v>0.97762649219908537</v>
      </c>
      <c r="DU40" s="17">
        <f t="shared" si="71"/>
        <v>1.3042794583644963E-3</v>
      </c>
      <c r="DV40" s="17">
        <f t="shared" si="72"/>
        <v>1.3042794583644963E-3</v>
      </c>
      <c r="DW40" s="17">
        <f t="shared" si="73"/>
        <v>2.141398593576442E-3</v>
      </c>
      <c r="DX40" s="1">
        <f t="shared" si="74"/>
        <v>226.35011413821707</v>
      </c>
      <c r="DY40" s="1">
        <f t="shared" si="75"/>
        <v>226.35011413821707</v>
      </c>
      <c r="DZ40" s="79">
        <f t="shared" si="76"/>
        <v>90.04</v>
      </c>
    </row>
    <row r="41" spans="1:130" x14ac:dyDescent="0.2">
      <c r="A41" s="26" t="s">
        <v>194</v>
      </c>
      <c r="B41">
        <v>0</v>
      </c>
      <c r="C41">
        <v>0</v>
      </c>
      <c r="D41">
        <v>8.1502197363164205E-2</v>
      </c>
      <c r="E41">
        <v>0.918497802636835</v>
      </c>
      <c r="F41">
        <v>4.1319030591974497E-2</v>
      </c>
      <c r="G41">
        <v>3.42666109486E-2</v>
      </c>
      <c r="H41">
        <v>0.44337651483493501</v>
      </c>
      <c r="I41">
        <v>0.123259930786914</v>
      </c>
      <c r="J41">
        <v>0.15828818186006099</v>
      </c>
      <c r="K41">
        <v>0.26444188850598999</v>
      </c>
      <c r="L41">
        <v>0.49840057801088</v>
      </c>
      <c r="M41">
        <f t="shared" si="1"/>
        <v>6.7288007885743475E-2</v>
      </c>
      <c r="N41">
        <f t="shared" si="2"/>
        <v>2.1457356998549177</v>
      </c>
      <c r="O41" s="68">
        <v>0</v>
      </c>
      <c r="P41">
        <v>1.3</v>
      </c>
      <c r="Q41">
        <v>1.3</v>
      </c>
      <c r="R41">
        <v>1.31</v>
      </c>
      <c r="S41">
        <v>1.32</v>
      </c>
      <c r="T41">
        <v>1.34</v>
      </c>
      <c r="U41">
        <v>1.34</v>
      </c>
      <c r="V41">
        <v>1.37</v>
      </c>
      <c r="W41">
        <v>1.41</v>
      </c>
      <c r="X41">
        <v>1.39</v>
      </c>
      <c r="Y41">
        <v>1.38</v>
      </c>
      <c r="Z41">
        <v>1.37</v>
      </c>
      <c r="AA41">
        <v>1.36</v>
      </c>
      <c r="AB41">
        <v>1.36</v>
      </c>
      <c r="AC41">
        <v>1.34</v>
      </c>
      <c r="AD41">
        <v>1.27</v>
      </c>
      <c r="AE41">
        <v>1.29</v>
      </c>
      <c r="AF41">
        <v>1.31</v>
      </c>
      <c r="AG41">
        <v>1.31</v>
      </c>
      <c r="AH41">
        <v>1.33</v>
      </c>
      <c r="AI41">
        <v>1.34</v>
      </c>
      <c r="AJ41">
        <v>1.34</v>
      </c>
      <c r="AK41">
        <v>1.39</v>
      </c>
      <c r="AL41">
        <v>1.39</v>
      </c>
      <c r="AM41">
        <v>1.38</v>
      </c>
      <c r="AN41">
        <v>1.37</v>
      </c>
      <c r="AO41">
        <v>1.36</v>
      </c>
      <c r="AP41">
        <v>1.35</v>
      </c>
      <c r="AQ41">
        <v>1.33</v>
      </c>
      <c r="AR41">
        <v>1.34</v>
      </c>
      <c r="AS41" s="72">
        <f t="shared" si="3"/>
        <v>1.2075808483830324</v>
      </c>
      <c r="AT41" s="17">
        <f t="shared" si="4"/>
        <v>1.6386287225724023</v>
      </c>
      <c r="AU41" s="17">
        <f t="shared" si="5"/>
        <v>6.2331809826668287</v>
      </c>
      <c r="AV41" s="17">
        <f t="shared" si="6"/>
        <v>10.827733242761255</v>
      </c>
      <c r="AW41" s="17">
        <f t="shared" si="7"/>
        <v>5.6421181663794812E-3</v>
      </c>
      <c r="AX41" s="17">
        <f t="shared" si="8"/>
        <v>1.089830078706596</v>
      </c>
      <c r="AY41" s="17">
        <f t="shared" si="9"/>
        <v>0.26444188850598999</v>
      </c>
      <c r="AZ41" s="17">
        <f t="shared" si="10"/>
        <v>1.2587997703396105</v>
      </c>
      <c r="BA41" s="17">
        <f t="shared" si="11"/>
        <v>-1.5364444714032623</v>
      </c>
      <c r="BB41" s="17">
        <f t="shared" si="12"/>
        <v>1.6691010403710049</v>
      </c>
      <c r="BC41" s="17">
        <f t="shared" si="13"/>
        <v>0.49840057801088</v>
      </c>
      <c r="BD41" s="17">
        <f t="shared" si="14"/>
        <v>3.0348450494141423</v>
      </c>
      <c r="BE41" s="1">
        <v>0</v>
      </c>
      <c r="BF41" s="50">
        <v>0.18</v>
      </c>
      <c r="BG41" s="15">
        <v>1</v>
      </c>
      <c r="BH41" s="16">
        <v>1</v>
      </c>
      <c r="BI41" s="12">
        <f t="shared" si="15"/>
        <v>0</v>
      </c>
      <c r="BJ41" s="12">
        <f t="shared" si="16"/>
        <v>25.020682774239614</v>
      </c>
      <c r="BK41" s="12">
        <f t="shared" si="17"/>
        <v>528.75662942832946</v>
      </c>
      <c r="BL41" s="12">
        <f t="shared" si="18"/>
        <v>0</v>
      </c>
      <c r="BM41" s="12">
        <f t="shared" si="19"/>
        <v>25.020682774239614</v>
      </c>
      <c r="BN41" s="12">
        <f t="shared" si="20"/>
        <v>528.75662942832946</v>
      </c>
      <c r="BO41" s="9">
        <f t="shared" si="21"/>
        <v>0</v>
      </c>
      <c r="BP41" s="9">
        <f t="shared" si="22"/>
        <v>3.3040954097329454E-3</v>
      </c>
      <c r="BQ41" s="45">
        <f t="shared" si="23"/>
        <v>2.4614394253132096E-2</v>
      </c>
      <c r="BR41" s="78">
        <f t="shared" si="24"/>
        <v>2.1457356998549177</v>
      </c>
      <c r="BS41" s="55">
        <v>0</v>
      </c>
      <c r="BT41" s="10">
        <f t="shared" si="25"/>
        <v>0</v>
      </c>
      <c r="BU41" s="14">
        <f t="shared" si="26"/>
        <v>0</v>
      </c>
      <c r="BV41" s="1">
        <f t="shared" si="27"/>
        <v>0</v>
      </c>
      <c r="BW41" s="66">
        <f t="shared" si="28"/>
        <v>1.32</v>
      </c>
      <c r="BX41" s="41">
        <f t="shared" si="29"/>
        <v>1.31</v>
      </c>
      <c r="BY41" s="65">
        <f t="shared" si="30"/>
        <v>1.41</v>
      </c>
      <c r="BZ41" s="64">
        <f t="shared" si="31"/>
        <v>1.39</v>
      </c>
      <c r="CA41" s="54">
        <f t="shared" si="32"/>
        <v>1.39</v>
      </c>
      <c r="CB41" s="1">
        <f t="shared" si="33"/>
        <v>0</v>
      </c>
      <c r="CC41" s="42" t="e">
        <f t="shared" si="34"/>
        <v>#DIV/0!</v>
      </c>
      <c r="CD41" s="55">
        <v>0</v>
      </c>
      <c r="CE41" s="55">
        <v>15</v>
      </c>
      <c r="CF41" s="55">
        <v>0</v>
      </c>
      <c r="CG41" s="6">
        <f t="shared" si="35"/>
        <v>15</v>
      </c>
      <c r="CH41" s="10">
        <f t="shared" si="36"/>
        <v>449.85126839697665</v>
      </c>
      <c r="CI41" s="1">
        <f t="shared" si="37"/>
        <v>434.85126839697665</v>
      </c>
      <c r="CJ41" s="77">
        <f t="shared" si="38"/>
        <v>1</v>
      </c>
      <c r="CK41" s="66">
        <f t="shared" si="39"/>
        <v>1.34</v>
      </c>
      <c r="CL41" s="41">
        <f t="shared" si="40"/>
        <v>1.33</v>
      </c>
      <c r="CM41" s="65">
        <f t="shared" si="41"/>
        <v>1.39</v>
      </c>
      <c r="CN41" s="64">
        <f t="shared" si="42"/>
        <v>1.39</v>
      </c>
      <c r="CO41" s="54">
        <f t="shared" si="43"/>
        <v>1.33</v>
      </c>
      <c r="CP41" s="1">
        <f t="shared" si="44"/>
        <v>326.95584089998243</v>
      </c>
      <c r="CQ41" s="42">
        <f t="shared" si="45"/>
        <v>3.3344354131648393E-2</v>
      </c>
      <c r="CR41" s="11">
        <f t="shared" si="46"/>
        <v>16</v>
      </c>
      <c r="CS41" s="47">
        <f t="shared" si="47"/>
        <v>621.66466316268929</v>
      </c>
      <c r="CT41" s="55">
        <v>1</v>
      </c>
      <c r="CU41" s="10">
        <f t="shared" si="48"/>
        <v>171.81339476571267</v>
      </c>
      <c r="CV41" s="30">
        <f t="shared" si="49"/>
        <v>170.81339476571267</v>
      </c>
      <c r="CW41" s="77">
        <f t="shared" si="50"/>
        <v>1</v>
      </c>
      <c r="CX41" s="66">
        <f t="shared" si="51"/>
        <v>1.34</v>
      </c>
      <c r="CY41" s="41">
        <f t="shared" si="52"/>
        <v>1.34</v>
      </c>
      <c r="CZ41" s="65">
        <f t="shared" si="53"/>
        <v>1.38</v>
      </c>
      <c r="DA41" s="64">
        <f t="shared" si="54"/>
        <v>1.38</v>
      </c>
      <c r="DB41" s="54">
        <f t="shared" si="55"/>
        <v>1.34</v>
      </c>
      <c r="DC41" s="43">
        <f t="shared" si="56"/>
        <v>127.4726826609796</v>
      </c>
      <c r="DD41" s="44">
        <v>0</v>
      </c>
      <c r="DE41" s="10">
        <f t="shared" si="57"/>
        <v>107.57376406811841</v>
      </c>
      <c r="DF41" s="30">
        <f t="shared" si="58"/>
        <v>107.57376406811841</v>
      </c>
      <c r="DG41" s="34">
        <f t="shared" si="59"/>
        <v>107.57376406811841</v>
      </c>
      <c r="DH41" s="21">
        <f t="shared" si="60"/>
        <v>2.4614394253132096E-2</v>
      </c>
      <c r="DI41" s="74">
        <f t="shared" si="61"/>
        <v>107.57376406811841</v>
      </c>
      <c r="DJ41" s="76">
        <f t="shared" si="62"/>
        <v>1.34</v>
      </c>
      <c r="DK41" s="43">
        <f t="shared" si="63"/>
        <v>80.278928409043587</v>
      </c>
      <c r="DL41" s="16">
        <f t="shared" si="64"/>
        <v>0</v>
      </c>
      <c r="DM41" s="53">
        <f t="shared" si="65"/>
        <v>17</v>
      </c>
      <c r="DN41">
        <f t="shared" si="66"/>
        <v>8.847711489288819E-3</v>
      </c>
      <c r="DO41">
        <f t="shared" si="67"/>
        <v>8.8477114892888224E-3</v>
      </c>
      <c r="DP41" s="1">
        <f t="shared" si="68"/>
        <v>943.76768913946012</v>
      </c>
      <c r="DQ41" s="55">
        <v>795</v>
      </c>
      <c r="DR41" s="1">
        <f t="shared" si="69"/>
        <v>148.76768913946012</v>
      </c>
      <c r="DS41" s="55">
        <v>0</v>
      </c>
      <c r="DT41" s="15">
        <f t="shared" si="70"/>
        <v>1.9489919836970258</v>
      </c>
      <c r="DU41" s="17">
        <f t="shared" si="71"/>
        <v>2.600205936660971E-3</v>
      </c>
      <c r="DV41" s="17">
        <f t="shared" si="72"/>
        <v>2.600205936660971E-3</v>
      </c>
      <c r="DW41" s="17">
        <f t="shared" si="73"/>
        <v>4.2690830558330031E-3</v>
      </c>
      <c r="DX41" s="1">
        <f t="shared" si="74"/>
        <v>451.2506171676601</v>
      </c>
      <c r="DY41" s="1">
        <f t="shared" si="75"/>
        <v>451.2506171676601</v>
      </c>
      <c r="DZ41" s="79">
        <f t="shared" si="76"/>
        <v>1.34</v>
      </c>
    </row>
    <row r="42" spans="1:130" x14ac:dyDescent="0.2">
      <c r="A42" s="26" t="s">
        <v>239</v>
      </c>
      <c r="B42">
        <v>0</v>
      </c>
      <c r="C42">
        <v>0</v>
      </c>
      <c r="D42">
        <v>3.87534958050339E-2</v>
      </c>
      <c r="E42">
        <v>0.96124650419496604</v>
      </c>
      <c r="F42">
        <v>0.21374652363925301</v>
      </c>
      <c r="G42">
        <v>0.129544504805683</v>
      </c>
      <c r="H42">
        <v>2.3819473464270699E-2</v>
      </c>
      <c r="I42">
        <v>5.5548914432786797E-2</v>
      </c>
      <c r="J42">
        <v>0.16025535593491</v>
      </c>
      <c r="K42">
        <v>0.742207155838008</v>
      </c>
      <c r="L42">
        <v>0.59876131095057905</v>
      </c>
      <c r="M42">
        <f t="shared" si="1"/>
        <v>6.187517117439343E-2</v>
      </c>
      <c r="N42">
        <f t="shared" si="2"/>
        <v>2.2883837010389079</v>
      </c>
      <c r="O42" s="68">
        <v>0</v>
      </c>
      <c r="P42">
        <v>110.31</v>
      </c>
      <c r="Q42">
        <v>110.67</v>
      </c>
      <c r="R42">
        <v>110.83</v>
      </c>
      <c r="S42">
        <v>110.97</v>
      </c>
      <c r="T42">
        <v>111.19</v>
      </c>
      <c r="U42">
        <v>111.37</v>
      </c>
      <c r="V42">
        <v>111.75</v>
      </c>
      <c r="W42">
        <v>112.81</v>
      </c>
      <c r="X42">
        <v>112.67</v>
      </c>
      <c r="Y42">
        <v>112.6</v>
      </c>
      <c r="Z42">
        <v>112.29</v>
      </c>
      <c r="AA42">
        <v>112.08</v>
      </c>
      <c r="AB42">
        <v>111.96</v>
      </c>
      <c r="AC42">
        <v>111.45</v>
      </c>
      <c r="AD42">
        <v>110.1</v>
      </c>
      <c r="AE42">
        <v>110.47</v>
      </c>
      <c r="AF42">
        <v>110.61</v>
      </c>
      <c r="AG42">
        <v>110.76</v>
      </c>
      <c r="AH42">
        <v>111.02</v>
      </c>
      <c r="AI42">
        <v>111.36</v>
      </c>
      <c r="AJ42">
        <v>111.69</v>
      </c>
      <c r="AK42">
        <v>112.95</v>
      </c>
      <c r="AL42">
        <v>112.58</v>
      </c>
      <c r="AM42">
        <v>112.32</v>
      </c>
      <c r="AN42">
        <v>112.06</v>
      </c>
      <c r="AO42">
        <v>111.79</v>
      </c>
      <c r="AP42">
        <v>111.63</v>
      </c>
      <c r="AQ42">
        <v>111.42</v>
      </c>
      <c r="AR42">
        <v>111.74</v>
      </c>
      <c r="AS42" s="72">
        <f t="shared" si="3"/>
        <v>1.2300503989920202</v>
      </c>
      <c r="AT42" s="17">
        <f t="shared" si="4"/>
        <v>3.5359417275963021</v>
      </c>
      <c r="AU42" s="17">
        <f t="shared" si="5"/>
        <v>8.6010609726767679</v>
      </c>
      <c r="AV42" s="17">
        <f t="shared" si="6"/>
        <v>13.666180217757235</v>
      </c>
      <c r="AW42" s="17">
        <f t="shared" si="7"/>
        <v>5.6421181663794812E-3</v>
      </c>
      <c r="AX42" s="17">
        <f t="shared" si="8"/>
        <v>1.089830078706596</v>
      </c>
      <c r="AY42" s="17">
        <f t="shared" si="9"/>
        <v>0.742207155838008</v>
      </c>
      <c r="AZ42" s="17">
        <f t="shared" si="10"/>
        <v>1.7365650376716286</v>
      </c>
      <c r="BA42" s="17">
        <f t="shared" si="11"/>
        <v>-1.5364444714032623</v>
      </c>
      <c r="BB42" s="17">
        <f t="shared" si="12"/>
        <v>1.6691010403710049</v>
      </c>
      <c r="BC42" s="17">
        <f t="shared" si="13"/>
        <v>0.59876131095057905</v>
      </c>
      <c r="BD42" s="17">
        <f t="shared" si="14"/>
        <v>3.1352057823538413</v>
      </c>
      <c r="BE42" s="1">
        <v>0</v>
      </c>
      <c r="BF42" s="50">
        <v>0.18</v>
      </c>
      <c r="BG42" s="15">
        <v>1</v>
      </c>
      <c r="BH42" s="16">
        <v>1</v>
      </c>
      <c r="BI42" s="12">
        <f t="shared" si="15"/>
        <v>0</v>
      </c>
      <c r="BJ42" s="12">
        <f t="shared" si="16"/>
        <v>61.495283802586613</v>
      </c>
      <c r="BK42" s="12">
        <f t="shared" si="17"/>
        <v>831.02910100788108</v>
      </c>
      <c r="BL42" s="12">
        <f t="shared" si="18"/>
        <v>0</v>
      </c>
      <c r="BM42" s="12">
        <f t="shared" si="19"/>
        <v>61.495283802586613</v>
      </c>
      <c r="BN42" s="12">
        <f t="shared" si="20"/>
        <v>831.02910100788108</v>
      </c>
      <c r="BO42" s="9">
        <f t="shared" si="21"/>
        <v>0</v>
      </c>
      <c r="BP42" s="9">
        <f t="shared" si="22"/>
        <v>8.1207330257807523E-3</v>
      </c>
      <c r="BQ42" s="45">
        <f t="shared" si="23"/>
        <v>3.8685619790997897E-2</v>
      </c>
      <c r="BR42" s="78">
        <f t="shared" si="24"/>
        <v>2.2883837010389079</v>
      </c>
      <c r="BS42" s="55">
        <v>0</v>
      </c>
      <c r="BT42" s="10">
        <f t="shared" si="25"/>
        <v>0</v>
      </c>
      <c r="BU42" s="14">
        <f t="shared" si="26"/>
        <v>0</v>
      </c>
      <c r="BV42" s="1">
        <f t="shared" si="27"/>
        <v>0</v>
      </c>
      <c r="BW42" s="66">
        <f t="shared" si="28"/>
        <v>110.97</v>
      </c>
      <c r="BX42" s="41">
        <f t="shared" si="29"/>
        <v>110.76</v>
      </c>
      <c r="BY42" s="65">
        <f t="shared" si="30"/>
        <v>112.81</v>
      </c>
      <c r="BZ42" s="64">
        <f t="shared" si="31"/>
        <v>112.95</v>
      </c>
      <c r="CA42" s="54">
        <f t="shared" si="32"/>
        <v>112.95</v>
      </c>
      <c r="CB42" s="1">
        <f t="shared" si="33"/>
        <v>0</v>
      </c>
      <c r="CC42" s="42" t="e">
        <f t="shared" si="34"/>
        <v>#DIV/0!</v>
      </c>
      <c r="CD42" s="55">
        <v>0</v>
      </c>
      <c r="CE42" s="55">
        <v>2458</v>
      </c>
      <c r="CF42" s="55">
        <v>0</v>
      </c>
      <c r="CG42" s="6">
        <f t="shared" si="35"/>
        <v>2458</v>
      </c>
      <c r="CH42" s="10">
        <f t="shared" si="36"/>
        <v>1105.6345531668392</v>
      </c>
      <c r="CI42" s="1">
        <f t="shared" si="37"/>
        <v>-1352.3654468331608</v>
      </c>
      <c r="CJ42" s="77">
        <f t="shared" si="38"/>
        <v>0</v>
      </c>
      <c r="CK42" s="66">
        <f t="shared" si="39"/>
        <v>111.19</v>
      </c>
      <c r="CL42" s="41">
        <f t="shared" si="40"/>
        <v>111.02</v>
      </c>
      <c r="CM42" s="65">
        <f t="shared" si="41"/>
        <v>112.67</v>
      </c>
      <c r="CN42" s="64">
        <f t="shared" si="42"/>
        <v>112.58</v>
      </c>
      <c r="CO42" s="54">
        <f t="shared" si="43"/>
        <v>112.58</v>
      </c>
      <c r="CP42" s="1">
        <f t="shared" si="44"/>
        <v>-12.012483983240015</v>
      </c>
      <c r="CQ42" s="42">
        <f t="shared" si="45"/>
        <v>2.2231577268995593</v>
      </c>
      <c r="CR42" s="11">
        <f t="shared" si="46"/>
        <v>2905</v>
      </c>
      <c r="CS42" s="47">
        <f t="shared" si="47"/>
        <v>1375.6679164319628</v>
      </c>
      <c r="CT42" s="55">
        <v>447</v>
      </c>
      <c r="CU42" s="10">
        <f t="shared" si="48"/>
        <v>270.03336326512357</v>
      </c>
      <c r="CV42" s="30">
        <f t="shared" si="49"/>
        <v>-176.96663673487643</v>
      </c>
      <c r="CW42" s="77">
        <f t="shared" si="50"/>
        <v>0</v>
      </c>
      <c r="CX42" s="66">
        <f t="shared" si="51"/>
        <v>111.37</v>
      </c>
      <c r="CY42" s="41">
        <f t="shared" si="52"/>
        <v>111.36</v>
      </c>
      <c r="CZ42" s="65">
        <f t="shared" si="53"/>
        <v>112.6</v>
      </c>
      <c r="DA42" s="64">
        <f t="shared" si="54"/>
        <v>112.32</v>
      </c>
      <c r="DB42" s="54">
        <f t="shared" si="55"/>
        <v>112.32</v>
      </c>
      <c r="DC42" s="43">
        <f t="shared" si="56"/>
        <v>-1.5755576632378601</v>
      </c>
      <c r="DD42" s="44">
        <v>0</v>
      </c>
      <c r="DE42" s="10">
        <f t="shared" si="57"/>
        <v>169.07008530978558</v>
      </c>
      <c r="DF42" s="30">
        <f t="shared" si="58"/>
        <v>169.07008530978558</v>
      </c>
      <c r="DG42" s="34">
        <f t="shared" si="59"/>
        <v>169.07008530978558</v>
      </c>
      <c r="DH42" s="21">
        <f t="shared" si="60"/>
        <v>3.8685619790997897E-2</v>
      </c>
      <c r="DI42" s="74">
        <f t="shared" si="61"/>
        <v>169.07008530978558</v>
      </c>
      <c r="DJ42" s="76">
        <f t="shared" si="62"/>
        <v>112.32</v>
      </c>
      <c r="DK42" s="43">
        <f t="shared" si="63"/>
        <v>1.5052536085272934</v>
      </c>
      <c r="DL42" s="16">
        <f t="shared" si="64"/>
        <v>0</v>
      </c>
      <c r="DM42" s="53">
        <f t="shared" si="65"/>
        <v>3352</v>
      </c>
      <c r="DN42">
        <f t="shared" si="66"/>
        <v>9.2595014542100548E-3</v>
      </c>
      <c r="DO42">
        <f t="shared" si="67"/>
        <v>9.2595014542100583E-3</v>
      </c>
      <c r="DP42" s="1">
        <f t="shared" si="68"/>
        <v>987.69250111767849</v>
      </c>
      <c r="DQ42" s="55">
        <v>1117</v>
      </c>
      <c r="DR42" s="1">
        <f t="shared" si="69"/>
        <v>-129.30749888232151</v>
      </c>
      <c r="DS42" s="55">
        <v>1117</v>
      </c>
      <c r="DT42" s="15">
        <f t="shared" si="70"/>
        <v>2.4599124391963021</v>
      </c>
      <c r="DU42" s="17">
        <f t="shared" si="71"/>
        <v>3.2818395260566175E-3</v>
      </c>
      <c r="DV42" s="17">
        <f t="shared" si="72"/>
        <v>3.2818395260566175E-3</v>
      </c>
      <c r="DW42" s="17">
        <f t="shared" si="73"/>
        <v>5.3882061090294621E-3</v>
      </c>
      <c r="DX42" s="1">
        <f t="shared" si="74"/>
        <v>569.54416213663217</v>
      </c>
      <c r="DY42" s="1">
        <f t="shared" si="75"/>
        <v>-547.45583786336783</v>
      </c>
      <c r="DZ42" s="79">
        <f t="shared" si="76"/>
        <v>111.74</v>
      </c>
    </row>
    <row r="43" spans="1:130" x14ac:dyDescent="0.2">
      <c r="A43" s="26" t="s">
        <v>111</v>
      </c>
      <c r="B43">
        <v>0</v>
      </c>
      <c r="C43">
        <v>1</v>
      </c>
      <c r="D43">
        <v>0.51929625425652604</v>
      </c>
      <c r="E43">
        <v>0.48070374574347302</v>
      </c>
      <c r="F43">
        <v>0.5</v>
      </c>
      <c r="G43">
        <v>0.31598062953995099</v>
      </c>
      <c r="H43">
        <v>0.40254237288135503</v>
      </c>
      <c r="I43">
        <v>0.35664491080002297</v>
      </c>
      <c r="J43">
        <v>0.50218127693330805</v>
      </c>
      <c r="K43">
        <v>0.27097475384147601</v>
      </c>
      <c r="L43">
        <v>-0.13653463694542001</v>
      </c>
      <c r="M43">
        <f t="shared" si="1"/>
        <v>0.44579222889056119</v>
      </c>
      <c r="N43">
        <f t="shared" si="2"/>
        <v>9.8443344024783996E-2</v>
      </c>
      <c r="O43" s="68">
        <v>0</v>
      </c>
      <c r="P43">
        <v>9.33</v>
      </c>
      <c r="Q43">
        <v>9.36</v>
      </c>
      <c r="R43">
        <v>9.39</v>
      </c>
      <c r="S43">
        <v>9.43</v>
      </c>
      <c r="T43">
        <v>9.5299999999999994</v>
      </c>
      <c r="U43">
        <v>9.59</v>
      </c>
      <c r="V43">
        <v>9.81</v>
      </c>
      <c r="W43">
        <v>10.07</v>
      </c>
      <c r="X43">
        <v>10.02</v>
      </c>
      <c r="Y43">
        <v>9.98</v>
      </c>
      <c r="Z43">
        <v>9.94</v>
      </c>
      <c r="AA43">
        <v>9.81</v>
      </c>
      <c r="AB43">
        <v>9.74</v>
      </c>
      <c r="AC43">
        <v>9.68</v>
      </c>
      <c r="AD43">
        <v>9.34</v>
      </c>
      <c r="AE43">
        <v>9.42</v>
      </c>
      <c r="AF43">
        <v>9.4600000000000009</v>
      </c>
      <c r="AG43">
        <v>9.5299999999999994</v>
      </c>
      <c r="AH43">
        <v>9.6</v>
      </c>
      <c r="AI43">
        <v>9.65</v>
      </c>
      <c r="AJ43">
        <v>9.77</v>
      </c>
      <c r="AK43">
        <v>10.130000000000001</v>
      </c>
      <c r="AL43">
        <v>10.1</v>
      </c>
      <c r="AM43">
        <v>10.050000000000001</v>
      </c>
      <c r="AN43">
        <v>9.9600000000000009</v>
      </c>
      <c r="AO43">
        <v>9.84</v>
      </c>
      <c r="AP43">
        <v>9.7799999999999994</v>
      </c>
      <c r="AQ43">
        <v>9.64</v>
      </c>
      <c r="AR43">
        <v>9.75</v>
      </c>
      <c r="AS43" s="72">
        <f t="shared" si="3"/>
        <v>0.97746776051993167</v>
      </c>
      <c r="AT43" s="17">
        <f t="shared" si="4"/>
        <v>1.0234376116496471</v>
      </c>
      <c r="AU43" s="17">
        <f t="shared" si="5"/>
        <v>1.0567202639024034</v>
      </c>
      <c r="AV43" s="17">
        <f t="shared" si="6"/>
        <v>1.0900029161551597</v>
      </c>
      <c r="AW43" s="17">
        <f t="shared" si="7"/>
        <v>5.6421181663794812E-3</v>
      </c>
      <c r="AX43" s="17">
        <f t="shared" si="8"/>
        <v>1.089830078706596</v>
      </c>
      <c r="AY43" s="17">
        <f t="shared" si="9"/>
        <v>0.27097475384147601</v>
      </c>
      <c r="AZ43" s="17">
        <f t="shared" si="10"/>
        <v>1.2653326356750965</v>
      </c>
      <c r="BA43" s="17">
        <f t="shared" si="11"/>
        <v>-1.5364444714032623</v>
      </c>
      <c r="BB43" s="17">
        <f t="shared" si="12"/>
        <v>1.6691010403710049</v>
      </c>
      <c r="BC43" s="17">
        <f t="shared" si="13"/>
        <v>-0.13653463694542001</v>
      </c>
      <c r="BD43" s="17">
        <f t="shared" si="14"/>
        <v>2.3999098344578425</v>
      </c>
      <c r="BE43" s="1">
        <v>1</v>
      </c>
      <c r="BF43" s="15">
        <v>1</v>
      </c>
      <c r="BG43" s="15">
        <v>1</v>
      </c>
      <c r="BH43" s="16">
        <v>1</v>
      </c>
      <c r="BI43" s="12">
        <f t="shared" si="15"/>
        <v>2.7941292915395346</v>
      </c>
      <c r="BJ43" s="12">
        <f t="shared" si="16"/>
        <v>33.950101342893639</v>
      </c>
      <c r="BK43" s="12">
        <f t="shared" si="17"/>
        <v>35.054173935183883</v>
      </c>
      <c r="BL43" s="12">
        <f t="shared" si="18"/>
        <v>2.7941292915395346</v>
      </c>
      <c r="BM43" s="12">
        <f t="shared" si="19"/>
        <v>33.950101342893639</v>
      </c>
      <c r="BN43" s="12">
        <f t="shared" si="20"/>
        <v>35.054173935183883</v>
      </c>
      <c r="BO43" s="9">
        <f t="shared" si="21"/>
        <v>2.9160486662501914E-3</v>
      </c>
      <c r="BP43" s="9">
        <f t="shared" si="22"/>
        <v>4.4832659052179763E-3</v>
      </c>
      <c r="BQ43" s="45">
        <f t="shared" si="23"/>
        <v>1.6318230532472913E-3</v>
      </c>
      <c r="BR43" s="78">
        <f t="shared" si="24"/>
        <v>9.8443344024783996E-2</v>
      </c>
      <c r="BS43" s="55">
        <v>341</v>
      </c>
      <c r="BT43" s="10">
        <f t="shared" si="25"/>
        <v>285.98167501896899</v>
      </c>
      <c r="BU43" s="14">
        <f t="shared" si="26"/>
        <v>-55.018324981031014</v>
      </c>
      <c r="BV43" s="1">
        <f t="shared" si="27"/>
        <v>0</v>
      </c>
      <c r="BW43" s="66">
        <f t="shared" si="28"/>
        <v>9.36</v>
      </c>
      <c r="BX43" s="41">
        <f t="shared" si="29"/>
        <v>9.42</v>
      </c>
      <c r="BY43" s="65">
        <f t="shared" si="30"/>
        <v>10.07</v>
      </c>
      <c r="BZ43" s="64">
        <f t="shared" si="31"/>
        <v>10.130000000000001</v>
      </c>
      <c r="CA43" s="54">
        <f t="shared" si="32"/>
        <v>10.07</v>
      </c>
      <c r="CB43" s="1">
        <f t="shared" si="33"/>
        <v>-5.4635873863983129</v>
      </c>
      <c r="CC43" s="42">
        <f t="shared" si="34"/>
        <v>1.1923840923631965</v>
      </c>
      <c r="CD43" s="55">
        <v>351</v>
      </c>
      <c r="CE43" s="55">
        <v>0</v>
      </c>
      <c r="CF43" s="55">
        <v>98</v>
      </c>
      <c r="CG43" s="6">
        <f t="shared" si="35"/>
        <v>449</v>
      </c>
      <c r="CH43" s="10">
        <f t="shared" si="36"/>
        <v>610.39485968906536</v>
      </c>
      <c r="CI43" s="1">
        <f t="shared" si="37"/>
        <v>161.39485968906536</v>
      </c>
      <c r="CJ43" s="77">
        <f t="shared" si="38"/>
        <v>1</v>
      </c>
      <c r="CK43" s="66">
        <f t="shared" si="39"/>
        <v>9.39</v>
      </c>
      <c r="CL43" s="41">
        <f t="shared" si="40"/>
        <v>9.4600000000000009</v>
      </c>
      <c r="CM43" s="65">
        <f t="shared" si="41"/>
        <v>10.02</v>
      </c>
      <c r="CN43" s="64">
        <f t="shared" si="42"/>
        <v>10.1</v>
      </c>
      <c r="CO43" s="54">
        <f t="shared" si="43"/>
        <v>9.39</v>
      </c>
      <c r="CP43" s="1">
        <f t="shared" si="44"/>
        <v>17.187950978601208</v>
      </c>
      <c r="CQ43" s="42">
        <f t="shared" si="45"/>
        <v>0.73558941867354555</v>
      </c>
      <c r="CR43" s="11">
        <f t="shared" si="46"/>
        <v>790</v>
      </c>
      <c r="CS43" s="47">
        <f t="shared" si="47"/>
        <v>907.76698598431108</v>
      </c>
      <c r="CT43" s="55">
        <v>0</v>
      </c>
      <c r="CU43" s="10">
        <f t="shared" si="48"/>
        <v>11.390451276276744</v>
      </c>
      <c r="CV43" s="30">
        <f t="shared" si="49"/>
        <v>11.390451276276744</v>
      </c>
      <c r="CW43" s="77">
        <f t="shared" si="50"/>
        <v>1</v>
      </c>
      <c r="CX43" s="66">
        <f t="shared" si="51"/>
        <v>9.43</v>
      </c>
      <c r="CY43" s="41">
        <f t="shared" si="52"/>
        <v>9.5299999999999994</v>
      </c>
      <c r="CZ43" s="65">
        <f t="shared" si="53"/>
        <v>9.98</v>
      </c>
      <c r="DA43" s="64">
        <f t="shared" si="54"/>
        <v>10.050000000000001</v>
      </c>
      <c r="DB43" s="54">
        <f t="shared" si="55"/>
        <v>9.43</v>
      </c>
      <c r="DC43" s="43">
        <f t="shared" si="56"/>
        <v>1.2078951512488594</v>
      </c>
      <c r="DD43" s="44">
        <v>0</v>
      </c>
      <c r="DE43" s="10">
        <f t="shared" si="57"/>
        <v>7.1316541989898328</v>
      </c>
      <c r="DF43" s="30">
        <f t="shared" si="58"/>
        <v>7.1316541989898328</v>
      </c>
      <c r="DG43" s="34">
        <f t="shared" si="59"/>
        <v>7.1316541989898328</v>
      </c>
      <c r="DH43" s="21">
        <f t="shared" si="60"/>
        <v>1.6318230532472913E-3</v>
      </c>
      <c r="DI43" s="74">
        <f t="shared" si="61"/>
        <v>7.1316541989898328</v>
      </c>
      <c r="DJ43" s="76">
        <f t="shared" si="62"/>
        <v>9.43</v>
      </c>
      <c r="DK43" s="43">
        <f t="shared" si="63"/>
        <v>0.75627297974441499</v>
      </c>
      <c r="DL43" s="16">
        <f t="shared" si="64"/>
        <v>0</v>
      </c>
      <c r="DM43" s="53">
        <f t="shared" si="65"/>
        <v>790</v>
      </c>
      <c r="DN43">
        <f t="shared" si="66"/>
        <v>4.6305261068113213E-3</v>
      </c>
      <c r="DO43">
        <f t="shared" si="67"/>
        <v>4.6305261068113231E-3</v>
      </c>
      <c r="DP43" s="1">
        <f t="shared" si="68"/>
        <v>493.9289587613502</v>
      </c>
      <c r="DQ43" s="55">
        <v>0</v>
      </c>
      <c r="DR43" s="1">
        <f t="shared" si="69"/>
        <v>493.9289587613502</v>
      </c>
      <c r="DS43" s="55">
        <v>0</v>
      </c>
      <c r="DT43" s="15">
        <f t="shared" si="70"/>
        <v>1.0900029161551597</v>
      </c>
      <c r="DU43" s="17">
        <f t="shared" si="71"/>
        <v>1.4542040589557411E-3</v>
      </c>
      <c r="DV43" s="17">
        <f t="shared" si="72"/>
        <v>1.4542040589557411E-3</v>
      </c>
      <c r="DW43" s="17">
        <f t="shared" si="73"/>
        <v>2.3875485477060426E-3</v>
      </c>
      <c r="DX43" s="1">
        <f t="shared" si="74"/>
        <v>252.36865658962412</v>
      </c>
      <c r="DY43" s="1">
        <f t="shared" si="75"/>
        <v>252.36865658962412</v>
      </c>
      <c r="DZ43" s="79">
        <f t="shared" si="76"/>
        <v>9.75</v>
      </c>
    </row>
    <row r="44" spans="1:130" x14ac:dyDescent="0.2">
      <c r="A44" s="26" t="s">
        <v>158</v>
      </c>
      <c r="B44">
        <v>1</v>
      </c>
      <c r="C44">
        <v>1</v>
      </c>
      <c r="D44">
        <v>0.49260886935677101</v>
      </c>
      <c r="E44">
        <v>0.50739113064322805</v>
      </c>
      <c r="F44">
        <v>0.47318235995232399</v>
      </c>
      <c r="G44">
        <v>0.687003760969494</v>
      </c>
      <c r="H44">
        <v>0.21479314667780999</v>
      </c>
      <c r="I44">
        <v>0.38414020825491202</v>
      </c>
      <c r="J44">
        <v>0.51404604278741395</v>
      </c>
      <c r="K44">
        <v>0.95431617315021999</v>
      </c>
      <c r="L44">
        <v>0.59723320035967198</v>
      </c>
      <c r="M44">
        <f t="shared" si="1"/>
        <v>0.44467011275584295</v>
      </c>
      <c r="N44">
        <f t="shared" si="2"/>
        <v>0.10051867981854902</v>
      </c>
      <c r="O44" s="68">
        <v>0</v>
      </c>
      <c r="P44">
        <v>12.41</v>
      </c>
      <c r="Q44">
        <v>12.47</v>
      </c>
      <c r="R44">
        <v>12.52</v>
      </c>
      <c r="S44">
        <v>12.58</v>
      </c>
      <c r="T44">
        <v>12.62</v>
      </c>
      <c r="U44">
        <v>12.67</v>
      </c>
      <c r="V44">
        <v>12.78</v>
      </c>
      <c r="W44">
        <v>13.02</v>
      </c>
      <c r="X44">
        <v>12.94</v>
      </c>
      <c r="Y44">
        <v>12.91</v>
      </c>
      <c r="Z44">
        <v>12.89</v>
      </c>
      <c r="AA44">
        <v>12.88</v>
      </c>
      <c r="AB44">
        <v>12.84</v>
      </c>
      <c r="AC44">
        <v>12.75</v>
      </c>
      <c r="AD44">
        <v>12.15</v>
      </c>
      <c r="AE44">
        <v>12.47</v>
      </c>
      <c r="AF44">
        <v>12.52</v>
      </c>
      <c r="AG44">
        <v>12.57</v>
      </c>
      <c r="AH44">
        <v>12.64</v>
      </c>
      <c r="AI44">
        <v>12.73</v>
      </c>
      <c r="AJ44">
        <v>12.94</v>
      </c>
      <c r="AK44">
        <v>13.4</v>
      </c>
      <c r="AL44">
        <v>13.26</v>
      </c>
      <c r="AM44">
        <v>13.06</v>
      </c>
      <c r="AN44">
        <v>13.03</v>
      </c>
      <c r="AO44">
        <v>12.97</v>
      </c>
      <c r="AP44">
        <v>12.87</v>
      </c>
      <c r="AQ44">
        <v>12.7</v>
      </c>
      <c r="AR44">
        <v>12.75</v>
      </c>
      <c r="AS44" s="72">
        <f t="shared" si="3"/>
        <v>0.99149517009659838</v>
      </c>
      <c r="AT44" s="17">
        <f t="shared" si="4"/>
        <v>1.0693606577397727</v>
      </c>
      <c r="AU44" s="17">
        <f t="shared" si="5"/>
        <v>1.0955122569936404</v>
      </c>
      <c r="AV44" s="17">
        <f t="shared" si="6"/>
        <v>1.1216638562475081</v>
      </c>
      <c r="AW44" s="17">
        <f t="shared" si="7"/>
        <v>5.6421181663794812E-3</v>
      </c>
      <c r="AX44" s="17">
        <f t="shared" si="8"/>
        <v>1.089830078706596</v>
      </c>
      <c r="AY44" s="17">
        <f t="shared" si="9"/>
        <v>0.95431617315021999</v>
      </c>
      <c r="AZ44" s="17">
        <f t="shared" si="10"/>
        <v>1.9486740549838406</v>
      </c>
      <c r="BA44" s="17">
        <f t="shared" si="11"/>
        <v>-1.5364444714032623</v>
      </c>
      <c r="BB44" s="17">
        <f t="shared" si="12"/>
        <v>1.6691010403710049</v>
      </c>
      <c r="BC44" s="17">
        <f t="shared" si="13"/>
        <v>0.59723320035967198</v>
      </c>
      <c r="BD44" s="17">
        <f t="shared" si="14"/>
        <v>3.1336776717629342</v>
      </c>
      <c r="BE44" s="1">
        <v>0</v>
      </c>
      <c r="BF44" s="49">
        <v>0</v>
      </c>
      <c r="BG44" s="49">
        <v>0</v>
      </c>
      <c r="BH44" s="16">
        <v>1</v>
      </c>
      <c r="BI44" s="12">
        <f t="shared" si="15"/>
        <v>0</v>
      </c>
      <c r="BJ44" s="12">
        <f t="shared" si="16"/>
        <v>0</v>
      </c>
      <c r="BK44" s="12">
        <f t="shared" si="17"/>
        <v>0</v>
      </c>
      <c r="BL44" s="12">
        <f t="shared" si="18"/>
        <v>0</v>
      </c>
      <c r="BM44" s="12">
        <f t="shared" si="19"/>
        <v>0</v>
      </c>
      <c r="BN44" s="12">
        <f t="shared" si="20"/>
        <v>0</v>
      </c>
      <c r="BO44" s="9">
        <f t="shared" si="21"/>
        <v>0</v>
      </c>
      <c r="BP44" s="9">
        <f t="shared" si="22"/>
        <v>0</v>
      </c>
      <c r="BQ44" s="45">
        <f t="shared" si="23"/>
        <v>0</v>
      </c>
      <c r="BR44" s="78">
        <f t="shared" si="24"/>
        <v>0.10051867981854902</v>
      </c>
      <c r="BS44" s="55">
        <v>0</v>
      </c>
      <c r="BT44" s="10">
        <f t="shared" si="25"/>
        <v>0</v>
      </c>
      <c r="BU44" s="14">
        <f t="shared" si="26"/>
        <v>0</v>
      </c>
      <c r="BV44" s="1">
        <f t="shared" si="27"/>
        <v>0</v>
      </c>
      <c r="BW44" s="66">
        <f t="shared" si="28"/>
        <v>12.47</v>
      </c>
      <c r="BX44" s="41">
        <f t="shared" si="29"/>
        <v>12.47</v>
      </c>
      <c r="BY44" s="65">
        <f t="shared" si="30"/>
        <v>13.02</v>
      </c>
      <c r="BZ44" s="64">
        <f t="shared" si="31"/>
        <v>13.4</v>
      </c>
      <c r="CA44" s="54">
        <f t="shared" si="32"/>
        <v>13.02</v>
      </c>
      <c r="CB44" s="1">
        <f t="shared" si="33"/>
        <v>0</v>
      </c>
      <c r="CC44" s="42" t="e">
        <f t="shared" si="34"/>
        <v>#DIV/0!</v>
      </c>
      <c r="CD44" s="55">
        <v>0</v>
      </c>
      <c r="CE44" s="55">
        <v>26</v>
      </c>
      <c r="CF44" s="55">
        <v>0</v>
      </c>
      <c r="CG44" s="6">
        <f t="shared" si="35"/>
        <v>26</v>
      </c>
      <c r="CH44" s="10">
        <f t="shared" si="36"/>
        <v>0</v>
      </c>
      <c r="CI44" s="1">
        <f t="shared" si="37"/>
        <v>-26</v>
      </c>
      <c r="CJ44" s="77">
        <f t="shared" si="38"/>
        <v>0</v>
      </c>
      <c r="CK44" s="66">
        <f t="shared" si="39"/>
        <v>12.52</v>
      </c>
      <c r="CL44" s="41">
        <f t="shared" si="40"/>
        <v>12.52</v>
      </c>
      <c r="CM44" s="65">
        <f t="shared" si="41"/>
        <v>12.94</v>
      </c>
      <c r="CN44" s="64">
        <f t="shared" si="42"/>
        <v>13.26</v>
      </c>
      <c r="CO44" s="54">
        <f t="shared" si="43"/>
        <v>12.94</v>
      </c>
      <c r="CP44" s="1">
        <f t="shared" si="44"/>
        <v>-2.009273570324575</v>
      </c>
      <c r="CQ44" s="42" t="e">
        <f t="shared" si="45"/>
        <v>#DIV/0!</v>
      </c>
      <c r="CR44" s="11">
        <f t="shared" si="46"/>
        <v>26</v>
      </c>
      <c r="CS44" s="47">
        <f t="shared" si="47"/>
        <v>0</v>
      </c>
      <c r="CT44" s="55">
        <v>0</v>
      </c>
      <c r="CU44" s="10">
        <f t="shared" si="48"/>
        <v>0</v>
      </c>
      <c r="CV44" s="30">
        <f t="shared" si="49"/>
        <v>0</v>
      </c>
      <c r="CW44" s="77">
        <f t="shared" si="50"/>
        <v>0</v>
      </c>
      <c r="CX44" s="66">
        <f t="shared" si="51"/>
        <v>12.58</v>
      </c>
      <c r="CY44" s="41">
        <f t="shared" si="52"/>
        <v>12.57</v>
      </c>
      <c r="CZ44" s="65">
        <f t="shared" si="53"/>
        <v>12.91</v>
      </c>
      <c r="DA44" s="64">
        <f t="shared" si="54"/>
        <v>13.06</v>
      </c>
      <c r="DB44" s="54">
        <f t="shared" si="55"/>
        <v>12.91</v>
      </c>
      <c r="DC44" s="43">
        <f t="shared" si="56"/>
        <v>0</v>
      </c>
      <c r="DD44" s="44">
        <v>0</v>
      </c>
      <c r="DE44" s="10">
        <f t="shared" si="57"/>
        <v>0</v>
      </c>
      <c r="DF44" s="30">
        <f t="shared" si="58"/>
        <v>0</v>
      </c>
      <c r="DG44" s="34">
        <f t="shared" si="59"/>
        <v>0</v>
      </c>
      <c r="DH44" s="21">
        <f t="shared" si="60"/>
        <v>0</v>
      </c>
      <c r="DI44" s="74">
        <f t="shared" si="61"/>
        <v>0</v>
      </c>
      <c r="DJ44" s="76">
        <f t="shared" si="62"/>
        <v>12.91</v>
      </c>
      <c r="DK44" s="43">
        <f t="shared" si="63"/>
        <v>0</v>
      </c>
      <c r="DL44" s="16">
        <f t="shared" si="64"/>
        <v>0</v>
      </c>
      <c r="DM44" s="53">
        <f t="shared" si="65"/>
        <v>26</v>
      </c>
      <c r="DN44">
        <f t="shared" si="66"/>
        <v>4.8876005182239271E-3</v>
      </c>
      <c r="DO44">
        <f t="shared" si="67"/>
        <v>4.8876005182239288E-3</v>
      </c>
      <c r="DP44" s="1">
        <f t="shared" si="68"/>
        <v>521.35057207790999</v>
      </c>
      <c r="DQ44" s="55">
        <v>0</v>
      </c>
      <c r="DR44" s="1">
        <f t="shared" si="69"/>
        <v>521.35057207790999</v>
      </c>
      <c r="DS44" s="55">
        <v>0</v>
      </c>
      <c r="DT44" s="15">
        <f t="shared" si="70"/>
        <v>0</v>
      </c>
      <c r="DU44" s="17">
        <f t="shared" si="71"/>
        <v>0</v>
      </c>
      <c r="DV44" s="17">
        <f t="shared" si="72"/>
        <v>0</v>
      </c>
      <c r="DW44" s="17">
        <f t="shared" si="73"/>
        <v>0</v>
      </c>
      <c r="DX44" s="1">
        <f t="shared" si="74"/>
        <v>0</v>
      </c>
      <c r="DY44" s="1">
        <f t="shared" si="75"/>
        <v>0</v>
      </c>
      <c r="DZ44" s="79">
        <f t="shared" si="76"/>
        <v>12.75</v>
      </c>
    </row>
    <row r="45" spans="1:130" x14ac:dyDescent="0.2">
      <c r="A45" s="26" t="s">
        <v>311</v>
      </c>
      <c r="B45">
        <v>0</v>
      </c>
      <c r="C45">
        <v>0</v>
      </c>
      <c r="D45">
        <v>4.8341989612464997E-2</v>
      </c>
      <c r="E45">
        <v>0.95165801038753495</v>
      </c>
      <c r="F45">
        <v>2.50297973778307E-2</v>
      </c>
      <c r="G45">
        <v>6.2682824905975695E-2</v>
      </c>
      <c r="H45">
        <v>3.2595068951107399E-2</v>
      </c>
      <c r="I45">
        <v>4.5201227857885301E-2</v>
      </c>
      <c r="J45">
        <v>8.4564765637937495E-2</v>
      </c>
      <c r="K45">
        <v>0.85006481333220396</v>
      </c>
      <c r="L45">
        <v>0.40981779252605099</v>
      </c>
      <c r="M45">
        <f t="shared" si="1"/>
        <v>3.6248684451266763E-2</v>
      </c>
      <c r="N45">
        <f t="shared" si="2"/>
        <v>3.305843492648878</v>
      </c>
      <c r="O45" s="68">
        <v>0</v>
      </c>
      <c r="P45">
        <v>300.37</v>
      </c>
      <c r="Q45">
        <v>301.42</v>
      </c>
      <c r="R45">
        <v>303</v>
      </c>
      <c r="S45">
        <v>305.3</v>
      </c>
      <c r="T45">
        <v>306.61</v>
      </c>
      <c r="U45">
        <v>307.66000000000003</v>
      </c>
      <c r="V45">
        <v>312.22000000000003</v>
      </c>
      <c r="W45">
        <v>316.33</v>
      </c>
      <c r="X45">
        <v>315.47000000000003</v>
      </c>
      <c r="Y45">
        <v>314.95999999999998</v>
      </c>
      <c r="Z45">
        <v>313.60000000000002</v>
      </c>
      <c r="AA45">
        <v>310.35000000000002</v>
      </c>
      <c r="AB45">
        <v>308.76</v>
      </c>
      <c r="AC45">
        <v>307.08</v>
      </c>
      <c r="AD45">
        <v>304.63</v>
      </c>
      <c r="AE45">
        <v>306.33</v>
      </c>
      <c r="AF45">
        <v>307.66000000000003</v>
      </c>
      <c r="AG45">
        <v>308.45</v>
      </c>
      <c r="AH45">
        <v>310.89</v>
      </c>
      <c r="AI45">
        <v>313.73</v>
      </c>
      <c r="AJ45">
        <v>316.14999999999998</v>
      </c>
      <c r="AK45">
        <v>319.29000000000002</v>
      </c>
      <c r="AL45">
        <v>316.86</v>
      </c>
      <c r="AM45">
        <v>315.45</v>
      </c>
      <c r="AN45">
        <v>313.42</v>
      </c>
      <c r="AO45">
        <v>311.04000000000002</v>
      </c>
      <c r="AP45">
        <v>309.37</v>
      </c>
      <c r="AQ45">
        <v>307.75</v>
      </c>
      <c r="AR45">
        <v>311.08</v>
      </c>
      <c r="AS45" s="72">
        <f t="shared" si="3"/>
        <v>1.2250104997900042</v>
      </c>
      <c r="AT45" s="17">
        <f t="shared" si="4"/>
        <v>7.5664656229966196</v>
      </c>
      <c r="AU45" s="17">
        <f t="shared" si="5"/>
        <v>21.578635468111422</v>
      </c>
      <c r="AV45" s="17">
        <f t="shared" si="6"/>
        <v>35.590805313226227</v>
      </c>
      <c r="AW45" s="17">
        <f t="shared" si="7"/>
        <v>5.6421181663794812E-3</v>
      </c>
      <c r="AX45" s="17">
        <f t="shared" si="8"/>
        <v>1.089830078706596</v>
      </c>
      <c r="AY45" s="17">
        <f t="shared" si="9"/>
        <v>0.85006481333220396</v>
      </c>
      <c r="AZ45" s="17">
        <f t="shared" si="10"/>
        <v>1.8444226951658245</v>
      </c>
      <c r="BA45" s="17">
        <f t="shared" si="11"/>
        <v>-1.5364444714032623</v>
      </c>
      <c r="BB45" s="17">
        <f t="shared" si="12"/>
        <v>1.6691010403710049</v>
      </c>
      <c r="BC45" s="17">
        <f t="shared" si="13"/>
        <v>0.40981779252605099</v>
      </c>
      <c r="BD45" s="17">
        <f t="shared" si="14"/>
        <v>2.9462622639293135</v>
      </c>
      <c r="BE45" s="1">
        <v>0</v>
      </c>
      <c r="BF45" s="87">
        <v>0.17</v>
      </c>
      <c r="BG45" s="88">
        <v>0.8</v>
      </c>
      <c r="BH45" s="16">
        <v>1</v>
      </c>
      <c r="BI45" s="12">
        <f t="shared" si="15"/>
        <v>0</v>
      </c>
      <c r="BJ45" s="12">
        <f t="shared" si="16"/>
        <v>96.923167319665112</v>
      </c>
      <c r="BK45" s="12">
        <f t="shared" si="17"/>
        <v>1300.7672042058584</v>
      </c>
      <c r="BL45" s="12">
        <f t="shared" si="18"/>
        <v>0</v>
      </c>
      <c r="BM45" s="12">
        <f t="shared" si="19"/>
        <v>96.923167319665112</v>
      </c>
      <c r="BN45" s="12">
        <f t="shared" si="20"/>
        <v>1300.7672042058584</v>
      </c>
      <c r="BO45" s="9">
        <f t="shared" si="21"/>
        <v>0</v>
      </c>
      <c r="BP45" s="9">
        <f t="shared" si="22"/>
        <v>1.2799146814946021E-2</v>
      </c>
      <c r="BQ45" s="45">
        <f t="shared" si="23"/>
        <v>6.0552615350626497E-2</v>
      </c>
      <c r="BR45" s="78">
        <f t="shared" si="24"/>
        <v>3.305843492648878</v>
      </c>
      <c r="BS45" s="55">
        <v>0</v>
      </c>
      <c r="BT45" s="10">
        <f t="shared" si="25"/>
        <v>0</v>
      </c>
      <c r="BU45" s="14">
        <f t="shared" si="26"/>
        <v>0</v>
      </c>
      <c r="BV45" s="1">
        <f t="shared" si="27"/>
        <v>0</v>
      </c>
      <c r="BW45" s="66">
        <f t="shared" si="28"/>
        <v>306.61</v>
      </c>
      <c r="BX45" s="41">
        <f t="shared" si="29"/>
        <v>310.89</v>
      </c>
      <c r="BY45" s="65">
        <f t="shared" si="30"/>
        <v>316.33</v>
      </c>
      <c r="BZ45" s="64">
        <f t="shared" si="31"/>
        <v>319.29000000000002</v>
      </c>
      <c r="CA45" s="54">
        <f t="shared" si="32"/>
        <v>319.29000000000002</v>
      </c>
      <c r="CB45" s="1">
        <f t="shared" si="33"/>
        <v>0</v>
      </c>
      <c r="CC45" s="42" t="e">
        <f t="shared" si="34"/>
        <v>#DIV/0!</v>
      </c>
      <c r="CD45" s="55">
        <v>0</v>
      </c>
      <c r="CE45" s="55">
        <v>0</v>
      </c>
      <c r="CF45" s="55">
        <v>0</v>
      </c>
      <c r="CG45" s="6">
        <f t="shared" si="35"/>
        <v>0</v>
      </c>
      <c r="CH45" s="10">
        <f t="shared" si="36"/>
        <v>1742.5987191961749</v>
      </c>
      <c r="CI45" s="1">
        <f t="shared" si="37"/>
        <v>1742.5987191961749</v>
      </c>
      <c r="CJ45" s="77">
        <f t="shared" si="38"/>
        <v>1</v>
      </c>
      <c r="CK45" s="66">
        <f t="shared" si="39"/>
        <v>307.66000000000003</v>
      </c>
      <c r="CL45" s="41">
        <f t="shared" si="40"/>
        <v>313.73</v>
      </c>
      <c r="CM45" s="65">
        <f t="shared" si="41"/>
        <v>315.47000000000003</v>
      </c>
      <c r="CN45" s="64">
        <f t="shared" si="42"/>
        <v>316.86</v>
      </c>
      <c r="CO45" s="54">
        <f t="shared" si="43"/>
        <v>313.73</v>
      </c>
      <c r="CP45" s="1">
        <f t="shared" si="44"/>
        <v>5.5544535721677075</v>
      </c>
      <c r="CQ45" s="42">
        <f t="shared" si="45"/>
        <v>0</v>
      </c>
      <c r="CR45" s="11">
        <f t="shared" si="46"/>
        <v>311</v>
      </c>
      <c r="CS45" s="47">
        <f t="shared" si="47"/>
        <v>2165.2680848666182</v>
      </c>
      <c r="CT45" s="55">
        <v>311</v>
      </c>
      <c r="CU45" s="10">
        <f t="shared" si="48"/>
        <v>422.66936567044314</v>
      </c>
      <c r="CV45" s="30">
        <f t="shared" si="49"/>
        <v>111.66936567044314</v>
      </c>
      <c r="CW45" s="77">
        <f t="shared" si="50"/>
        <v>1</v>
      </c>
      <c r="CX45" s="66">
        <f t="shared" si="51"/>
        <v>312.22000000000003</v>
      </c>
      <c r="CY45" s="41">
        <f t="shared" si="52"/>
        <v>316.14999999999998</v>
      </c>
      <c r="CZ45" s="65">
        <f t="shared" si="53"/>
        <v>314.95999999999998</v>
      </c>
      <c r="DA45" s="64">
        <f t="shared" si="54"/>
        <v>315.45</v>
      </c>
      <c r="DB45" s="54">
        <f t="shared" si="55"/>
        <v>316.14999999999998</v>
      </c>
      <c r="DC45" s="43">
        <f t="shared" si="56"/>
        <v>0.35321640256347669</v>
      </c>
      <c r="DD45" s="44">
        <v>0</v>
      </c>
      <c r="DE45" s="10">
        <f t="shared" si="57"/>
        <v>264.63672802376408</v>
      </c>
      <c r="DF45" s="30">
        <f t="shared" si="58"/>
        <v>264.63672802376408</v>
      </c>
      <c r="DG45" s="34">
        <f t="shared" si="59"/>
        <v>264.63672802376408</v>
      </c>
      <c r="DH45" s="21">
        <f t="shared" si="60"/>
        <v>6.0552615350626504E-2</v>
      </c>
      <c r="DI45" s="74">
        <f t="shared" si="61"/>
        <v>264.63672802376408</v>
      </c>
      <c r="DJ45" s="76">
        <f t="shared" si="62"/>
        <v>316.14999999999998</v>
      </c>
      <c r="DK45" s="43">
        <f t="shared" si="63"/>
        <v>0.83706066115376909</v>
      </c>
      <c r="DL45" s="16">
        <f t="shared" si="64"/>
        <v>0</v>
      </c>
      <c r="DM45" s="53">
        <f t="shared" si="65"/>
        <v>622</v>
      </c>
      <c r="DN45">
        <f t="shared" si="66"/>
        <v>9.1671373499286578E-3</v>
      </c>
      <c r="DO45">
        <f t="shared" si="67"/>
        <v>9.1671373499286612E-3</v>
      </c>
      <c r="DP45" s="1">
        <f t="shared" si="68"/>
        <v>977.84020684219047</v>
      </c>
      <c r="DQ45" s="55">
        <v>933</v>
      </c>
      <c r="DR45" s="1">
        <f t="shared" si="69"/>
        <v>44.840206842190469</v>
      </c>
      <c r="DS45" s="55">
        <v>0</v>
      </c>
      <c r="DT45" s="15">
        <f t="shared" si="70"/>
        <v>6.0504369032484586</v>
      </c>
      <c r="DU45" s="17">
        <f t="shared" si="71"/>
        <v>8.0720608841995563E-3</v>
      </c>
      <c r="DV45" s="17">
        <f t="shared" si="72"/>
        <v>8.0720608841995563E-3</v>
      </c>
      <c r="DW45" s="17">
        <f t="shared" si="73"/>
        <v>1.3252911186965656E-2</v>
      </c>
      <c r="DX45" s="1">
        <f t="shared" si="74"/>
        <v>1400.8592182846437</v>
      </c>
      <c r="DY45" s="1">
        <f t="shared" si="75"/>
        <v>1400.8592182846437</v>
      </c>
      <c r="DZ45" s="79">
        <f t="shared" si="76"/>
        <v>311.08</v>
      </c>
    </row>
    <row r="46" spans="1:130" x14ac:dyDescent="0.2">
      <c r="A46" s="26" t="s">
        <v>246</v>
      </c>
      <c r="B46">
        <v>0</v>
      </c>
      <c r="C46">
        <v>0</v>
      </c>
      <c r="D46">
        <v>2.51697962445065E-2</v>
      </c>
      <c r="E46">
        <v>0.97483020375549301</v>
      </c>
      <c r="F46">
        <v>0.135876042908224</v>
      </c>
      <c r="G46">
        <v>8.2323443376514802E-2</v>
      </c>
      <c r="H46">
        <v>3.6773923944839103E-2</v>
      </c>
      <c r="I46">
        <v>5.5021414427522897E-2</v>
      </c>
      <c r="J46">
        <v>0.14241364361820699</v>
      </c>
      <c r="K46">
        <v>0.33316762565895702</v>
      </c>
      <c r="L46">
        <v>-1.00373361061794</v>
      </c>
      <c r="M46">
        <f t="shared" si="1"/>
        <v>4.5966761688073204E-2</v>
      </c>
      <c r="N46">
        <f t="shared" si="2"/>
        <v>2.8331257570421919</v>
      </c>
      <c r="O46" s="68">
        <v>0</v>
      </c>
      <c r="P46">
        <v>5.18</v>
      </c>
      <c r="Q46">
        <v>5.19</v>
      </c>
      <c r="R46">
        <v>5.2</v>
      </c>
      <c r="S46">
        <v>5.2</v>
      </c>
      <c r="T46">
        <v>5.23</v>
      </c>
      <c r="U46">
        <v>5.26</v>
      </c>
      <c r="V46">
        <v>5.29</v>
      </c>
      <c r="W46">
        <v>5.41</v>
      </c>
      <c r="X46">
        <v>5.4</v>
      </c>
      <c r="Y46">
        <v>5.38</v>
      </c>
      <c r="Z46">
        <v>5.36</v>
      </c>
      <c r="AA46">
        <v>5.35</v>
      </c>
      <c r="AB46">
        <v>5.34</v>
      </c>
      <c r="AC46">
        <v>5.33</v>
      </c>
      <c r="AD46">
        <v>5.22</v>
      </c>
      <c r="AE46">
        <v>5.22</v>
      </c>
      <c r="AF46">
        <v>5.24</v>
      </c>
      <c r="AG46">
        <v>5.27</v>
      </c>
      <c r="AH46">
        <v>5.29</v>
      </c>
      <c r="AI46">
        <v>5.31</v>
      </c>
      <c r="AJ46">
        <v>5.38</v>
      </c>
      <c r="AK46">
        <v>5.46</v>
      </c>
      <c r="AL46">
        <v>5.44</v>
      </c>
      <c r="AM46">
        <v>5.42</v>
      </c>
      <c r="AN46">
        <v>5.4</v>
      </c>
      <c r="AO46">
        <v>5.39</v>
      </c>
      <c r="AP46">
        <v>5.37</v>
      </c>
      <c r="AQ46">
        <v>5.34</v>
      </c>
      <c r="AR46">
        <v>5.34</v>
      </c>
      <c r="AS46" s="72">
        <f t="shared" si="3"/>
        <v>1.237190256194876</v>
      </c>
      <c r="AT46" s="17">
        <f t="shared" si="4"/>
        <v>2.2314950971297778</v>
      </c>
      <c r="AU46" s="17">
        <f t="shared" si="5"/>
        <v>2.7922422011295316</v>
      </c>
      <c r="AV46" s="17">
        <f t="shared" si="6"/>
        <v>3.3529893051292858</v>
      </c>
      <c r="AW46" s="17">
        <f t="shared" si="7"/>
        <v>5.6421181663794812E-3</v>
      </c>
      <c r="AX46" s="17">
        <f t="shared" si="8"/>
        <v>1.089830078706596</v>
      </c>
      <c r="AY46" s="17">
        <f t="shared" si="9"/>
        <v>0.33316762565895702</v>
      </c>
      <c r="AZ46" s="17">
        <f t="shared" si="10"/>
        <v>1.3275255074925776</v>
      </c>
      <c r="BA46" s="17">
        <f t="shared" si="11"/>
        <v>-1.5364444714032623</v>
      </c>
      <c r="BB46" s="17">
        <f t="shared" si="12"/>
        <v>1.6691010403710049</v>
      </c>
      <c r="BC46" s="17">
        <f t="shared" si="13"/>
        <v>-1.00373361061794</v>
      </c>
      <c r="BD46" s="17">
        <f t="shared" si="14"/>
        <v>1.5327108607853224</v>
      </c>
      <c r="BE46" s="1">
        <v>0</v>
      </c>
      <c r="BF46" s="49">
        <v>0</v>
      </c>
      <c r="BG46" s="80">
        <v>0.03</v>
      </c>
      <c r="BH46" s="16">
        <v>1</v>
      </c>
      <c r="BI46" s="12">
        <f t="shared" si="15"/>
        <v>0</v>
      </c>
      <c r="BJ46" s="12">
        <f t="shared" si="16"/>
        <v>0</v>
      </c>
      <c r="BK46" s="12">
        <f t="shared" si="17"/>
        <v>0.46229083186944636</v>
      </c>
      <c r="BL46" s="12">
        <f t="shared" si="18"/>
        <v>0</v>
      </c>
      <c r="BM46" s="12">
        <f t="shared" si="19"/>
        <v>0</v>
      </c>
      <c r="BN46" s="12">
        <f t="shared" si="20"/>
        <v>0.46229083186944636</v>
      </c>
      <c r="BO46" s="9">
        <f t="shared" si="21"/>
        <v>0</v>
      </c>
      <c r="BP46" s="9">
        <f t="shared" si="22"/>
        <v>0</v>
      </c>
      <c r="BQ46" s="45">
        <f t="shared" si="23"/>
        <v>2.1520314189810701E-5</v>
      </c>
      <c r="BR46" s="78">
        <f t="shared" si="24"/>
        <v>2.8331257570421919</v>
      </c>
      <c r="BS46" s="55">
        <v>0</v>
      </c>
      <c r="BT46" s="10">
        <f t="shared" si="25"/>
        <v>0</v>
      </c>
      <c r="BU46" s="14">
        <f t="shared" si="26"/>
        <v>0</v>
      </c>
      <c r="BV46" s="1">
        <f t="shared" si="27"/>
        <v>0</v>
      </c>
      <c r="BW46" s="66">
        <f t="shared" si="28"/>
        <v>5.2</v>
      </c>
      <c r="BX46" s="41">
        <f t="shared" si="29"/>
        <v>5.27</v>
      </c>
      <c r="BY46" s="65">
        <f t="shared" si="30"/>
        <v>5.41</v>
      </c>
      <c r="BZ46" s="64">
        <f t="shared" si="31"/>
        <v>5.46</v>
      </c>
      <c r="CA46" s="54">
        <f t="shared" si="32"/>
        <v>5.46</v>
      </c>
      <c r="CB46" s="1">
        <f t="shared" si="33"/>
        <v>0</v>
      </c>
      <c r="CC46" s="42" t="e">
        <f t="shared" si="34"/>
        <v>#DIV/0!</v>
      </c>
      <c r="CD46" s="55">
        <v>139</v>
      </c>
      <c r="CE46" s="55">
        <v>0</v>
      </c>
      <c r="CF46" s="55">
        <v>0</v>
      </c>
      <c r="CG46" s="6">
        <f t="shared" si="35"/>
        <v>139</v>
      </c>
      <c r="CH46" s="10">
        <f t="shared" si="36"/>
        <v>0</v>
      </c>
      <c r="CI46" s="1">
        <f t="shared" si="37"/>
        <v>-139</v>
      </c>
      <c r="CJ46" s="77">
        <f t="shared" si="38"/>
        <v>0</v>
      </c>
      <c r="CK46" s="66">
        <f t="shared" si="39"/>
        <v>5.23</v>
      </c>
      <c r="CL46" s="41">
        <f t="shared" si="40"/>
        <v>5.29</v>
      </c>
      <c r="CM46" s="65">
        <f t="shared" si="41"/>
        <v>5.4</v>
      </c>
      <c r="CN46" s="64">
        <f t="shared" si="42"/>
        <v>5.44</v>
      </c>
      <c r="CO46" s="54">
        <f t="shared" si="43"/>
        <v>5.44</v>
      </c>
      <c r="CP46" s="1">
        <f t="shared" si="44"/>
        <v>-25.551470588235293</v>
      </c>
      <c r="CQ46" s="42" t="e">
        <f t="shared" si="45"/>
        <v>#DIV/0!</v>
      </c>
      <c r="CR46" s="11">
        <f t="shared" si="46"/>
        <v>497</v>
      </c>
      <c r="CS46" s="47">
        <f t="shared" si="47"/>
        <v>0.15021609710771666</v>
      </c>
      <c r="CT46" s="55">
        <v>358</v>
      </c>
      <c r="CU46" s="10">
        <f t="shared" si="48"/>
        <v>0.15021609710771666</v>
      </c>
      <c r="CV46" s="30">
        <f t="shared" si="49"/>
        <v>-357.84978390289228</v>
      </c>
      <c r="CW46" s="77">
        <f t="shared" si="50"/>
        <v>0</v>
      </c>
      <c r="CX46" s="66">
        <f t="shared" si="51"/>
        <v>5.26</v>
      </c>
      <c r="CY46" s="41">
        <f t="shared" si="52"/>
        <v>5.31</v>
      </c>
      <c r="CZ46" s="65">
        <f t="shared" si="53"/>
        <v>5.38</v>
      </c>
      <c r="DA46" s="64">
        <f t="shared" si="54"/>
        <v>5.42</v>
      </c>
      <c r="DB46" s="54">
        <f t="shared" si="55"/>
        <v>5.42</v>
      </c>
      <c r="DC46" s="43">
        <f t="shared" si="56"/>
        <v>-66.023945369537316</v>
      </c>
      <c r="DD46" s="44">
        <v>0</v>
      </c>
      <c r="DE46" s="10">
        <f t="shared" si="57"/>
        <v>9.4051520322581114E-2</v>
      </c>
      <c r="DF46" s="30">
        <f t="shared" si="58"/>
        <v>9.4051520322581114E-2</v>
      </c>
      <c r="DG46" s="34">
        <f t="shared" si="59"/>
        <v>9.4051520322581114E-2</v>
      </c>
      <c r="DH46" s="21">
        <f t="shared" si="60"/>
        <v>2.1520314189810701E-5</v>
      </c>
      <c r="DI46" s="74">
        <f t="shared" si="61"/>
        <v>9.4051520322581114E-2</v>
      </c>
      <c r="DJ46" s="76">
        <f t="shared" si="62"/>
        <v>5.42</v>
      </c>
      <c r="DK46" s="43">
        <f t="shared" si="63"/>
        <v>1.7352679026306477E-2</v>
      </c>
      <c r="DL46" s="16">
        <f t="shared" si="64"/>
        <v>0</v>
      </c>
      <c r="DM46" s="53">
        <f t="shared" si="65"/>
        <v>855</v>
      </c>
      <c r="DN46">
        <f t="shared" si="66"/>
        <v>9.3903506019420296E-3</v>
      </c>
      <c r="DO46">
        <f t="shared" si="67"/>
        <v>9.3903506019420331E-3</v>
      </c>
      <c r="DP46" s="1">
        <f t="shared" si="68"/>
        <v>1001.6499180079528</v>
      </c>
      <c r="DQ46" s="55">
        <v>668</v>
      </c>
      <c r="DR46" s="1">
        <f t="shared" si="69"/>
        <v>333.64991800795281</v>
      </c>
      <c r="DS46" s="55">
        <v>0</v>
      </c>
      <c r="DT46" s="15">
        <f t="shared" si="70"/>
        <v>0</v>
      </c>
      <c r="DU46" s="17">
        <f t="shared" si="71"/>
        <v>0</v>
      </c>
      <c r="DV46" s="17">
        <f t="shared" si="72"/>
        <v>0</v>
      </c>
      <c r="DW46" s="17">
        <f t="shared" si="73"/>
        <v>0</v>
      </c>
      <c r="DX46" s="1">
        <f t="shared" si="74"/>
        <v>0</v>
      </c>
      <c r="DY46" s="1">
        <f t="shared" si="75"/>
        <v>0</v>
      </c>
      <c r="DZ46" s="79">
        <f t="shared" si="76"/>
        <v>5.34</v>
      </c>
    </row>
    <row r="47" spans="1:130" x14ac:dyDescent="0.2">
      <c r="A47" s="26" t="s">
        <v>323</v>
      </c>
      <c r="B47">
        <v>0</v>
      </c>
      <c r="C47">
        <v>0</v>
      </c>
      <c r="D47">
        <v>0.57051538154214898</v>
      </c>
      <c r="E47">
        <v>0.42948461845785002</v>
      </c>
      <c r="F47">
        <v>0.94159713945172796</v>
      </c>
      <c r="G47">
        <v>0.74676138737985698</v>
      </c>
      <c r="H47">
        <v>0.74049310488926001</v>
      </c>
      <c r="I47">
        <v>0.74362064142432305</v>
      </c>
      <c r="J47">
        <v>0.84945817610569097</v>
      </c>
      <c r="K47">
        <v>0.48281721475003397</v>
      </c>
      <c r="L47">
        <v>1.80376183906906</v>
      </c>
      <c r="M47">
        <f t="shared" si="1"/>
        <v>0.72122351620564851</v>
      </c>
      <c r="N47">
        <f t="shared" si="2"/>
        <v>-0.46920192274535127</v>
      </c>
      <c r="O47" s="68">
        <v>0</v>
      </c>
      <c r="P47">
        <v>12.31</v>
      </c>
      <c r="Q47">
        <v>12.36</v>
      </c>
      <c r="R47">
        <v>12.4</v>
      </c>
      <c r="S47">
        <v>12.44</v>
      </c>
      <c r="T47">
        <v>12.49</v>
      </c>
      <c r="U47">
        <v>12.5</v>
      </c>
      <c r="V47">
        <v>12.53</v>
      </c>
      <c r="W47">
        <v>12.76</v>
      </c>
      <c r="X47">
        <v>12.71</v>
      </c>
      <c r="Y47">
        <v>12.66</v>
      </c>
      <c r="Z47">
        <v>12.64</v>
      </c>
      <c r="AA47">
        <v>12.6</v>
      </c>
      <c r="AB47">
        <v>12.57</v>
      </c>
      <c r="AC47">
        <v>12.46</v>
      </c>
      <c r="AD47">
        <v>12.46</v>
      </c>
      <c r="AE47">
        <v>12.49</v>
      </c>
      <c r="AF47">
        <v>12.5</v>
      </c>
      <c r="AG47">
        <v>12.51</v>
      </c>
      <c r="AH47">
        <v>12.55</v>
      </c>
      <c r="AI47">
        <v>12.68</v>
      </c>
      <c r="AJ47">
        <v>13.08</v>
      </c>
      <c r="AK47">
        <v>13.07</v>
      </c>
      <c r="AL47">
        <v>12.94</v>
      </c>
      <c r="AM47">
        <v>12.84</v>
      </c>
      <c r="AN47">
        <v>12.76</v>
      </c>
      <c r="AO47">
        <v>12.69</v>
      </c>
      <c r="AP47">
        <v>12.63</v>
      </c>
      <c r="AQ47">
        <v>12.45</v>
      </c>
      <c r="AR47">
        <v>12.5</v>
      </c>
      <c r="AS47" s="72">
        <f t="shared" si="3"/>
        <v>0.95054598908021837</v>
      </c>
      <c r="AT47" s="17">
        <f t="shared" si="4"/>
        <v>0.83272612599706686</v>
      </c>
      <c r="AU47" s="17">
        <f t="shared" si="5"/>
        <v>0.67120527395220186</v>
      </c>
      <c r="AV47" s="17">
        <f t="shared" si="6"/>
        <v>0.50968442190733676</v>
      </c>
      <c r="AW47" s="17">
        <f t="shared" si="7"/>
        <v>5.6421181663794812E-3</v>
      </c>
      <c r="AX47" s="17">
        <f t="shared" si="8"/>
        <v>1.089830078706596</v>
      </c>
      <c r="AY47" s="17">
        <f t="shared" si="9"/>
        <v>0.48281721475003397</v>
      </c>
      <c r="AZ47" s="17">
        <f t="shared" si="10"/>
        <v>1.4771750965836545</v>
      </c>
      <c r="BA47" s="17">
        <f t="shared" si="11"/>
        <v>-1.5364444714032623</v>
      </c>
      <c r="BB47" s="17">
        <f t="shared" si="12"/>
        <v>1.6691010403710049</v>
      </c>
      <c r="BC47" s="17">
        <f t="shared" si="13"/>
        <v>1.6691010403710049</v>
      </c>
      <c r="BD47" s="17">
        <f t="shared" si="14"/>
        <v>4.2055455117742673</v>
      </c>
      <c r="BE47" s="1">
        <v>0</v>
      </c>
      <c r="BF47" s="50">
        <v>0.18</v>
      </c>
      <c r="BG47" s="15">
        <v>1</v>
      </c>
      <c r="BH47" s="16">
        <v>1</v>
      </c>
      <c r="BI47" s="12">
        <f t="shared" si="15"/>
        <v>0</v>
      </c>
      <c r="BJ47" s="12">
        <f t="shared" si="16"/>
        <v>46.888252204222219</v>
      </c>
      <c r="BK47" s="12">
        <f t="shared" si="17"/>
        <v>209.96393774451926</v>
      </c>
      <c r="BL47" s="12">
        <f t="shared" si="18"/>
        <v>0</v>
      </c>
      <c r="BM47" s="12">
        <f t="shared" si="19"/>
        <v>46.888252204222219</v>
      </c>
      <c r="BN47" s="12">
        <f t="shared" si="20"/>
        <v>209.96393774451926</v>
      </c>
      <c r="BO47" s="9">
        <f t="shared" si="21"/>
        <v>0</v>
      </c>
      <c r="BP47" s="9">
        <f t="shared" si="22"/>
        <v>6.1918078046165337E-3</v>
      </c>
      <c r="BQ47" s="45">
        <f t="shared" si="23"/>
        <v>9.7741283133816435E-3</v>
      </c>
      <c r="BR47" s="78">
        <f t="shared" si="24"/>
        <v>-0.46920192274535127</v>
      </c>
      <c r="BS47" s="55">
        <v>0</v>
      </c>
      <c r="BT47" s="10">
        <f t="shared" si="25"/>
        <v>0</v>
      </c>
      <c r="BU47" s="14">
        <f t="shared" si="26"/>
        <v>0</v>
      </c>
      <c r="BV47" s="1">
        <f t="shared" si="27"/>
        <v>0</v>
      </c>
      <c r="BW47" s="66">
        <f t="shared" si="28"/>
        <v>12.31</v>
      </c>
      <c r="BX47" s="41">
        <f t="shared" si="29"/>
        <v>12.46</v>
      </c>
      <c r="BY47" s="65">
        <f t="shared" si="30"/>
        <v>12.71</v>
      </c>
      <c r="BZ47" s="64">
        <f t="shared" si="31"/>
        <v>12.94</v>
      </c>
      <c r="CA47" s="54">
        <f t="shared" si="32"/>
        <v>12.94</v>
      </c>
      <c r="CB47" s="1">
        <f t="shared" si="33"/>
        <v>0</v>
      </c>
      <c r="CC47" s="42" t="e">
        <f t="shared" si="34"/>
        <v>#DIV/0!</v>
      </c>
      <c r="CD47" s="55">
        <v>0</v>
      </c>
      <c r="CE47" s="55">
        <v>0</v>
      </c>
      <c r="CF47" s="55">
        <v>0</v>
      </c>
      <c r="CG47" s="6">
        <f t="shared" si="35"/>
        <v>0</v>
      </c>
      <c r="CH47" s="10">
        <f t="shared" si="36"/>
        <v>843.01215587541924</v>
      </c>
      <c r="CI47" s="1">
        <f t="shared" si="37"/>
        <v>843.01215587541924</v>
      </c>
      <c r="CJ47" s="77">
        <f t="shared" si="38"/>
        <v>1</v>
      </c>
      <c r="CK47" s="66">
        <f t="shared" si="39"/>
        <v>12.36</v>
      </c>
      <c r="CL47" s="41">
        <f t="shared" si="40"/>
        <v>12.49</v>
      </c>
      <c r="CM47" s="65">
        <f t="shared" si="41"/>
        <v>12.66</v>
      </c>
      <c r="CN47" s="64">
        <f t="shared" si="42"/>
        <v>12.84</v>
      </c>
      <c r="CO47" s="54">
        <f t="shared" si="43"/>
        <v>12.49</v>
      </c>
      <c r="CP47" s="1">
        <f t="shared" si="44"/>
        <v>67.494968444789365</v>
      </c>
      <c r="CQ47" s="42">
        <f t="shared" si="45"/>
        <v>0</v>
      </c>
      <c r="CR47" s="11">
        <f t="shared" si="46"/>
        <v>0</v>
      </c>
      <c r="CS47" s="47">
        <f t="shared" si="47"/>
        <v>911.23752632848584</v>
      </c>
      <c r="CT47" s="55">
        <v>0</v>
      </c>
      <c r="CU47" s="10">
        <f t="shared" si="48"/>
        <v>68.22537045306656</v>
      </c>
      <c r="CV47" s="30">
        <f t="shared" si="49"/>
        <v>68.22537045306656</v>
      </c>
      <c r="CW47" s="77">
        <f t="shared" si="50"/>
        <v>1</v>
      </c>
      <c r="CX47" s="66">
        <f t="shared" si="51"/>
        <v>12.4</v>
      </c>
      <c r="CY47" s="41">
        <f t="shared" si="52"/>
        <v>12.5</v>
      </c>
      <c r="CZ47" s="65">
        <f t="shared" si="53"/>
        <v>12.64</v>
      </c>
      <c r="DA47" s="64">
        <f t="shared" si="54"/>
        <v>12.76</v>
      </c>
      <c r="DB47" s="54">
        <f t="shared" si="55"/>
        <v>12.5</v>
      </c>
      <c r="DC47" s="43">
        <f t="shared" si="56"/>
        <v>5.4580296362453247</v>
      </c>
      <c r="DD47" s="44">
        <v>0</v>
      </c>
      <c r="DE47" s="10">
        <f t="shared" si="57"/>
        <v>42.716459415670606</v>
      </c>
      <c r="DF47" s="30">
        <f t="shared" si="58"/>
        <v>42.716459415670606</v>
      </c>
      <c r="DG47" s="34">
        <f t="shared" si="59"/>
        <v>42.716459415670606</v>
      </c>
      <c r="DH47" s="21">
        <f t="shared" si="60"/>
        <v>9.7741283133816435E-3</v>
      </c>
      <c r="DI47" s="74">
        <f t="shared" si="61"/>
        <v>42.716459415670606</v>
      </c>
      <c r="DJ47" s="76">
        <f t="shared" si="62"/>
        <v>12.5</v>
      </c>
      <c r="DK47" s="43">
        <f t="shared" si="63"/>
        <v>3.4173167532536484</v>
      </c>
      <c r="DL47" s="16">
        <f t="shared" si="64"/>
        <v>0</v>
      </c>
      <c r="DM47" s="53">
        <f t="shared" si="65"/>
        <v>0</v>
      </c>
      <c r="DN47">
        <f t="shared" si="66"/>
        <v>4.1371421709375713E-3</v>
      </c>
      <c r="DO47">
        <f t="shared" si="67"/>
        <v>4.137142170937573E-3</v>
      </c>
      <c r="DP47" s="1">
        <f t="shared" si="68"/>
        <v>441.30068108956903</v>
      </c>
      <c r="DQ47" s="55">
        <v>0</v>
      </c>
      <c r="DR47" s="1">
        <f t="shared" si="69"/>
        <v>441.30068108956903</v>
      </c>
      <c r="DS47" s="55">
        <v>0</v>
      </c>
      <c r="DT47" s="15">
        <f t="shared" si="70"/>
        <v>9.1743195943320616E-2</v>
      </c>
      <c r="DU47" s="17">
        <f t="shared" si="71"/>
        <v>1.2239722109455128E-4</v>
      </c>
      <c r="DV47" s="17">
        <f t="shared" si="72"/>
        <v>1.2239722109455128E-4</v>
      </c>
      <c r="DW47" s="17">
        <f t="shared" si="73"/>
        <v>2.0095481488161996E-4</v>
      </c>
      <c r="DX47" s="1">
        <f t="shared" si="74"/>
        <v>21.241325842616995</v>
      </c>
      <c r="DY47" s="1">
        <f t="shared" si="75"/>
        <v>21.241325842616995</v>
      </c>
      <c r="DZ47" s="79">
        <f t="shared" si="76"/>
        <v>12.5</v>
      </c>
    </row>
    <row r="48" spans="1:130" x14ac:dyDescent="0.2">
      <c r="A48" s="26" t="s">
        <v>228</v>
      </c>
      <c r="B48">
        <v>0</v>
      </c>
      <c r="C48">
        <v>0</v>
      </c>
      <c r="D48">
        <v>0.34718337994406701</v>
      </c>
      <c r="E48">
        <v>0.652816620055932</v>
      </c>
      <c r="F48">
        <v>0.74880763116057203</v>
      </c>
      <c r="G48">
        <v>0.297534475553698</v>
      </c>
      <c r="H48">
        <v>0.109068115336397</v>
      </c>
      <c r="I48">
        <v>0.18014306674486599</v>
      </c>
      <c r="J48">
        <v>0.39482199747961599</v>
      </c>
      <c r="K48">
        <v>0.69886336641826596</v>
      </c>
      <c r="L48">
        <v>0.75123465612182605</v>
      </c>
      <c r="M48">
        <f t="shared" si="1"/>
        <v>0.30715920195668173</v>
      </c>
      <c r="N48">
        <f t="shared" si="2"/>
        <v>0.39183517672349838</v>
      </c>
      <c r="O48" s="68">
        <v>0</v>
      </c>
      <c r="P48">
        <v>2.4</v>
      </c>
      <c r="Q48">
        <v>2.42</v>
      </c>
      <c r="R48">
        <v>2.44</v>
      </c>
      <c r="S48">
        <v>2.4700000000000002</v>
      </c>
      <c r="T48">
        <v>2.48</v>
      </c>
      <c r="U48">
        <v>2.4900000000000002</v>
      </c>
      <c r="V48">
        <v>2.5299999999999998</v>
      </c>
      <c r="W48">
        <v>2.57</v>
      </c>
      <c r="X48">
        <v>2.56</v>
      </c>
      <c r="Y48">
        <v>2.5499999999999998</v>
      </c>
      <c r="Z48">
        <v>2.5299999999999998</v>
      </c>
      <c r="AA48">
        <v>2.5299999999999998</v>
      </c>
      <c r="AB48">
        <v>2.5099999999999998</v>
      </c>
      <c r="AC48">
        <v>2.4900000000000002</v>
      </c>
      <c r="AD48">
        <v>2.46</v>
      </c>
      <c r="AE48">
        <v>2.48</v>
      </c>
      <c r="AF48">
        <v>2.4900000000000002</v>
      </c>
      <c r="AG48">
        <v>2.5</v>
      </c>
      <c r="AH48">
        <v>2.52</v>
      </c>
      <c r="AI48">
        <v>2.5299999999999998</v>
      </c>
      <c r="AJ48">
        <v>2.54</v>
      </c>
      <c r="AK48">
        <v>2.62</v>
      </c>
      <c r="AL48">
        <v>2.6</v>
      </c>
      <c r="AM48">
        <v>2.6</v>
      </c>
      <c r="AN48">
        <v>2.59</v>
      </c>
      <c r="AO48">
        <v>2.58</v>
      </c>
      <c r="AP48">
        <v>2.54</v>
      </c>
      <c r="AQ48">
        <v>2.5299999999999998</v>
      </c>
      <c r="AR48">
        <v>2.52</v>
      </c>
      <c r="AS48" s="72">
        <f t="shared" si="3"/>
        <v>1.0679336413271734</v>
      </c>
      <c r="AT48" s="17">
        <f t="shared" si="4"/>
        <v>1.2291873351964855</v>
      </c>
      <c r="AU48" s="17">
        <f t="shared" si="5"/>
        <v>1.4116801852716441</v>
      </c>
      <c r="AV48" s="17">
        <f t="shared" si="6"/>
        <v>1.5941730353468027</v>
      </c>
      <c r="AW48" s="17">
        <f t="shared" si="7"/>
        <v>5.6421181663794812E-3</v>
      </c>
      <c r="AX48" s="17">
        <f t="shared" si="8"/>
        <v>1.089830078706596</v>
      </c>
      <c r="AY48" s="17">
        <f t="shared" si="9"/>
        <v>0.69886336641826596</v>
      </c>
      <c r="AZ48" s="17">
        <f t="shared" si="10"/>
        <v>1.6932212482518865</v>
      </c>
      <c r="BA48" s="17">
        <f t="shared" si="11"/>
        <v>-1.5364444714032623</v>
      </c>
      <c r="BB48" s="17">
        <f t="shared" si="12"/>
        <v>1.6691010403710049</v>
      </c>
      <c r="BC48" s="17">
        <f t="shared" si="13"/>
        <v>0.75123465612182605</v>
      </c>
      <c r="BD48" s="17">
        <f t="shared" si="14"/>
        <v>3.2876791275250885</v>
      </c>
      <c r="BE48" s="1">
        <v>0</v>
      </c>
      <c r="BF48" s="49">
        <v>0</v>
      </c>
      <c r="BG48" s="49">
        <v>0</v>
      </c>
      <c r="BH48" s="16">
        <v>1</v>
      </c>
      <c r="BI48" s="12">
        <f t="shared" si="15"/>
        <v>0</v>
      </c>
      <c r="BJ48" s="12">
        <f t="shared" si="16"/>
        <v>0</v>
      </c>
      <c r="BK48" s="12">
        <f t="shared" si="17"/>
        <v>0</v>
      </c>
      <c r="BL48" s="12">
        <f t="shared" si="18"/>
        <v>0</v>
      </c>
      <c r="BM48" s="12">
        <f t="shared" si="19"/>
        <v>0</v>
      </c>
      <c r="BN48" s="12">
        <f t="shared" si="20"/>
        <v>0</v>
      </c>
      <c r="BO48" s="9">
        <f t="shared" si="21"/>
        <v>0</v>
      </c>
      <c r="BP48" s="9">
        <f t="shared" si="22"/>
        <v>0</v>
      </c>
      <c r="BQ48" s="45">
        <f t="shared" si="23"/>
        <v>0</v>
      </c>
      <c r="BR48" s="78">
        <f t="shared" si="24"/>
        <v>0.39183517672349838</v>
      </c>
      <c r="BS48" s="55">
        <v>0</v>
      </c>
      <c r="BT48" s="10">
        <f t="shared" si="25"/>
        <v>0</v>
      </c>
      <c r="BU48" s="14">
        <f t="shared" si="26"/>
        <v>0</v>
      </c>
      <c r="BV48" s="1">
        <f t="shared" si="27"/>
        <v>0</v>
      </c>
      <c r="BW48" s="66">
        <f t="shared" si="28"/>
        <v>2.42</v>
      </c>
      <c r="BX48" s="41">
        <f t="shared" si="29"/>
        <v>2.48</v>
      </c>
      <c r="BY48" s="65">
        <f t="shared" si="30"/>
        <v>2.57</v>
      </c>
      <c r="BZ48" s="64">
        <f t="shared" si="31"/>
        <v>2.62</v>
      </c>
      <c r="CA48" s="54">
        <f t="shared" si="32"/>
        <v>2.62</v>
      </c>
      <c r="CB48" s="1">
        <f t="shared" si="33"/>
        <v>0</v>
      </c>
      <c r="CC48" s="42" t="e">
        <f t="shared" si="34"/>
        <v>#DIV/0!</v>
      </c>
      <c r="CD48" s="55">
        <v>665</v>
      </c>
      <c r="CE48" s="55">
        <v>0</v>
      </c>
      <c r="CF48" s="55">
        <v>0</v>
      </c>
      <c r="CG48" s="6">
        <f t="shared" si="35"/>
        <v>665</v>
      </c>
      <c r="CH48" s="10">
        <f t="shared" si="36"/>
        <v>0</v>
      </c>
      <c r="CI48" s="1">
        <f t="shared" si="37"/>
        <v>-665</v>
      </c>
      <c r="CJ48" s="77">
        <f t="shared" si="38"/>
        <v>0</v>
      </c>
      <c r="CK48" s="66">
        <f t="shared" si="39"/>
        <v>2.44</v>
      </c>
      <c r="CL48" s="41">
        <f t="shared" si="40"/>
        <v>2.4900000000000002</v>
      </c>
      <c r="CM48" s="65">
        <f t="shared" si="41"/>
        <v>2.56</v>
      </c>
      <c r="CN48" s="64">
        <f t="shared" si="42"/>
        <v>2.6</v>
      </c>
      <c r="CO48" s="54">
        <f t="shared" si="43"/>
        <v>2.6</v>
      </c>
      <c r="CP48" s="1">
        <f t="shared" si="44"/>
        <v>-255.76923076923077</v>
      </c>
      <c r="CQ48" s="42" t="e">
        <f t="shared" si="45"/>
        <v>#DIV/0!</v>
      </c>
      <c r="CR48" s="11">
        <f t="shared" si="46"/>
        <v>665</v>
      </c>
      <c r="CS48" s="47">
        <f t="shared" si="47"/>
        <v>0</v>
      </c>
      <c r="CT48" s="55">
        <v>0</v>
      </c>
      <c r="CU48" s="10">
        <f t="shared" si="48"/>
        <v>0</v>
      </c>
      <c r="CV48" s="30">
        <f t="shared" si="49"/>
        <v>0</v>
      </c>
      <c r="CW48" s="77">
        <f t="shared" si="50"/>
        <v>0</v>
      </c>
      <c r="CX48" s="66">
        <f t="shared" si="51"/>
        <v>2.4700000000000002</v>
      </c>
      <c r="CY48" s="41">
        <f t="shared" si="52"/>
        <v>2.5</v>
      </c>
      <c r="CZ48" s="65">
        <f t="shared" si="53"/>
        <v>2.5499999999999998</v>
      </c>
      <c r="DA48" s="64">
        <f t="shared" si="54"/>
        <v>2.6</v>
      </c>
      <c r="DB48" s="54">
        <f t="shared" si="55"/>
        <v>2.6</v>
      </c>
      <c r="DC48" s="43">
        <f t="shared" si="56"/>
        <v>0</v>
      </c>
      <c r="DD48" s="44">
        <v>0</v>
      </c>
      <c r="DE48" s="10">
        <f t="shared" si="57"/>
        <v>0</v>
      </c>
      <c r="DF48" s="30">
        <f t="shared" si="58"/>
        <v>0</v>
      </c>
      <c r="DG48" s="34">
        <f t="shared" si="59"/>
        <v>0</v>
      </c>
      <c r="DH48" s="21">
        <f t="shared" si="60"/>
        <v>0</v>
      </c>
      <c r="DI48" s="74">
        <f t="shared" si="61"/>
        <v>0</v>
      </c>
      <c r="DJ48" s="76">
        <f t="shared" si="62"/>
        <v>2.6</v>
      </c>
      <c r="DK48" s="43">
        <f t="shared" si="63"/>
        <v>0</v>
      </c>
      <c r="DL48" s="16">
        <f t="shared" si="64"/>
        <v>0</v>
      </c>
      <c r="DM48" s="53">
        <f t="shared" si="65"/>
        <v>665</v>
      </c>
      <c r="DN48">
        <f t="shared" si="66"/>
        <v>6.2884560998251078E-3</v>
      </c>
      <c r="DO48">
        <f t="shared" si="67"/>
        <v>6.2884560998251095E-3</v>
      </c>
      <c r="DP48" s="1">
        <f t="shared" si="68"/>
        <v>670.77703525614481</v>
      </c>
      <c r="DQ48" s="55">
        <v>728</v>
      </c>
      <c r="DR48" s="1">
        <f t="shared" si="69"/>
        <v>-57.222964743855186</v>
      </c>
      <c r="DS48" s="55">
        <v>0</v>
      </c>
      <c r="DT48" s="15">
        <f t="shared" si="70"/>
        <v>0</v>
      </c>
      <c r="DU48" s="17">
        <f t="shared" si="71"/>
        <v>0</v>
      </c>
      <c r="DV48" s="17">
        <f t="shared" si="72"/>
        <v>0</v>
      </c>
      <c r="DW48" s="17">
        <f t="shared" si="73"/>
        <v>0</v>
      </c>
      <c r="DX48" s="1">
        <f t="shared" si="74"/>
        <v>0</v>
      </c>
      <c r="DY48" s="1">
        <f t="shared" si="75"/>
        <v>0</v>
      </c>
      <c r="DZ48" s="79">
        <f t="shared" si="76"/>
        <v>2.52</v>
      </c>
    </row>
    <row r="49" spans="1:130" x14ac:dyDescent="0.2">
      <c r="A49" s="26" t="s">
        <v>324</v>
      </c>
      <c r="B49">
        <v>0</v>
      </c>
      <c r="C49">
        <v>0</v>
      </c>
      <c r="D49">
        <v>0.33000399520575302</v>
      </c>
      <c r="E49">
        <v>0.66999600479424604</v>
      </c>
      <c r="F49">
        <v>0.364322606277314</v>
      </c>
      <c r="G49">
        <v>0.486836606769745</v>
      </c>
      <c r="H49">
        <v>0.316339323025491</v>
      </c>
      <c r="I49">
        <v>0.39243542476382998</v>
      </c>
      <c r="J49">
        <v>0.48669359620323599</v>
      </c>
      <c r="K49">
        <v>0.29830356404851099</v>
      </c>
      <c r="L49">
        <v>4.48023171442576E-2</v>
      </c>
      <c r="M49">
        <f t="shared" si="1"/>
        <v>0.36043498683423103</v>
      </c>
      <c r="N49">
        <f t="shared" si="2"/>
        <v>0.26700495125526724</v>
      </c>
      <c r="O49" s="68">
        <v>0</v>
      </c>
      <c r="P49">
        <v>12.49</v>
      </c>
      <c r="Q49">
        <v>12.58</v>
      </c>
      <c r="R49">
        <v>12.65</v>
      </c>
      <c r="S49">
        <v>12.71</v>
      </c>
      <c r="T49">
        <v>12.73</v>
      </c>
      <c r="U49">
        <v>12.81</v>
      </c>
      <c r="V49">
        <v>12.94</v>
      </c>
      <c r="W49">
        <v>13.32</v>
      </c>
      <c r="X49">
        <v>13.22</v>
      </c>
      <c r="Y49">
        <v>13.17</v>
      </c>
      <c r="Z49">
        <v>13.09</v>
      </c>
      <c r="AA49">
        <v>13.01</v>
      </c>
      <c r="AB49">
        <v>12.91</v>
      </c>
      <c r="AC49">
        <v>12.75</v>
      </c>
      <c r="AD49">
        <v>12.48</v>
      </c>
      <c r="AE49">
        <v>12.6</v>
      </c>
      <c r="AF49">
        <v>12.67</v>
      </c>
      <c r="AG49">
        <v>12.85</v>
      </c>
      <c r="AH49">
        <v>12.9</v>
      </c>
      <c r="AI49">
        <v>13.01</v>
      </c>
      <c r="AJ49">
        <v>13.1</v>
      </c>
      <c r="AK49">
        <v>13.51</v>
      </c>
      <c r="AL49">
        <v>13.45</v>
      </c>
      <c r="AM49">
        <v>13.31</v>
      </c>
      <c r="AN49">
        <v>13.2</v>
      </c>
      <c r="AO49">
        <v>13.13</v>
      </c>
      <c r="AP49">
        <v>13.03</v>
      </c>
      <c r="AQ49">
        <v>12.86</v>
      </c>
      <c r="AR49">
        <v>12.95</v>
      </c>
      <c r="AS49" s="72">
        <f t="shared" si="3"/>
        <v>1.0769634607307852</v>
      </c>
      <c r="AT49" s="17">
        <f t="shared" si="4"/>
        <v>1.0709445683812031</v>
      </c>
      <c r="AU49" s="17">
        <f t="shared" si="5"/>
        <v>1.1795385126423024</v>
      </c>
      <c r="AV49" s="17">
        <f t="shared" si="6"/>
        <v>1.2881324569034014</v>
      </c>
      <c r="AW49" s="17">
        <f t="shared" si="7"/>
        <v>5.6421181663794812E-3</v>
      </c>
      <c r="AX49" s="17">
        <f t="shared" si="8"/>
        <v>1.089830078706596</v>
      </c>
      <c r="AY49" s="17">
        <f t="shared" si="9"/>
        <v>0.29830356404851099</v>
      </c>
      <c r="AZ49" s="17">
        <f t="shared" si="10"/>
        <v>1.2926614458821315</v>
      </c>
      <c r="BA49" s="17">
        <f t="shared" si="11"/>
        <v>-1.5364444714032623</v>
      </c>
      <c r="BB49" s="17">
        <f t="shared" si="12"/>
        <v>1.6691010403710049</v>
      </c>
      <c r="BC49" s="17">
        <f t="shared" si="13"/>
        <v>4.48023171442576E-2</v>
      </c>
      <c r="BD49" s="17">
        <f t="shared" si="14"/>
        <v>2.5812467885475199</v>
      </c>
      <c r="BE49" s="1">
        <v>0</v>
      </c>
      <c r="BF49" s="50">
        <v>0.18</v>
      </c>
      <c r="BG49" s="15">
        <v>1</v>
      </c>
      <c r="BH49" s="16">
        <v>1</v>
      </c>
      <c r="BI49" s="12">
        <f t="shared" si="15"/>
        <v>0</v>
      </c>
      <c r="BJ49" s="12">
        <f t="shared" si="16"/>
        <v>8.5577109283089392</v>
      </c>
      <c r="BK49" s="12">
        <f t="shared" si="17"/>
        <v>52.363689639668145</v>
      </c>
      <c r="BL49" s="12">
        <f t="shared" si="18"/>
        <v>0</v>
      </c>
      <c r="BM49" s="12">
        <f t="shared" si="19"/>
        <v>8.5577109283089392</v>
      </c>
      <c r="BN49" s="12">
        <f t="shared" si="20"/>
        <v>52.363689639668145</v>
      </c>
      <c r="BO49" s="9">
        <f t="shared" si="21"/>
        <v>0</v>
      </c>
      <c r="BP49" s="9">
        <f t="shared" si="22"/>
        <v>1.130084804286734E-3</v>
      </c>
      <c r="BQ49" s="45">
        <f t="shared" si="23"/>
        <v>2.437606319438393E-3</v>
      </c>
      <c r="BR49" s="78">
        <f t="shared" si="24"/>
        <v>0.26700495125526724</v>
      </c>
      <c r="BS49" s="55">
        <v>0</v>
      </c>
      <c r="BT49" s="10">
        <f t="shared" si="25"/>
        <v>0</v>
      </c>
      <c r="BU49" s="14">
        <f t="shared" si="26"/>
        <v>0</v>
      </c>
      <c r="BV49" s="1">
        <f t="shared" si="27"/>
        <v>0</v>
      </c>
      <c r="BW49" s="66">
        <f t="shared" si="28"/>
        <v>12.58</v>
      </c>
      <c r="BX49" s="41">
        <f t="shared" si="29"/>
        <v>12.6</v>
      </c>
      <c r="BY49" s="65">
        <f t="shared" si="30"/>
        <v>13.32</v>
      </c>
      <c r="BZ49" s="64">
        <f t="shared" si="31"/>
        <v>13.51</v>
      </c>
      <c r="CA49" s="54">
        <f t="shared" si="32"/>
        <v>13.51</v>
      </c>
      <c r="CB49" s="1">
        <f t="shared" si="33"/>
        <v>0</v>
      </c>
      <c r="CC49" s="42" t="e">
        <f t="shared" si="34"/>
        <v>#DIV/0!</v>
      </c>
      <c r="CD49" s="55">
        <v>0</v>
      </c>
      <c r="CE49" s="55">
        <v>0</v>
      </c>
      <c r="CF49" s="55">
        <v>0</v>
      </c>
      <c r="CG49" s="6">
        <f t="shared" si="35"/>
        <v>0</v>
      </c>
      <c r="CH49" s="10">
        <f t="shared" si="36"/>
        <v>153.86059406971711</v>
      </c>
      <c r="CI49" s="1">
        <f t="shared" si="37"/>
        <v>153.86059406971711</v>
      </c>
      <c r="CJ49" s="77">
        <f t="shared" si="38"/>
        <v>1</v>
      </c>
      <c r="CK49" s="66">
        <f t="shared" si="39"/>
        <v>12.65</v>
      </c>
      <c r="CL49" s="41">
        <f t="shared" si="40"/>
        <v>12.67</v>
      </c>
      <c r="CM49" s="65">
        <f t="shared" si="41"/>
        <v>13.22</v>
      </c>
      <c r="CN49" s="64">
        <f t="shared" si="42"/>
        <v>13.45</v>
      </c>
      <c r="CO49" s="54">
        <f t="shared" si="43"/>
        <v>12.67</v>
      </c>
      <c r="CP49" s="1">
        <f t="shared" si="44"/>
        <v>12.143693296741683</v>
      </c>
      <c r="CQ49" s="42">
        <f t="shared" si="45"/>
        <v>0</v>
      </c>
      <c r="CR49" s="11">
        <f t="shared" si="46"/>
        <v>0</v>
      </c>
      <c r="CS49" s="47">
        <f t="shared" si="47"/>
        <v>170.87557370066099</v>
      </c>
      <c r="CT49" s="55">
        <v>0</v>
      </c>
      <c r="CU49" s="10">
        <f t="shared" si="48"/>
        <v>17.014979630943873</v>
      </c>
      <c r="CV49" s="30">
        <f t="shared" si="49"/>
        <v>17.014979630943873</v>
      </c>
      <c r="CW49" s="77">
        <f t="shared" si="50"/>
        <v>1</v>
      </c>
      <c r="CX49" s="66">
        <f t="shared" si="51"/>
        <v>12.71</v>
      </c>
      <c r="CY49" s="41">
        <f t="shared" si="52"/>
        <v>12.85</v>
      </c>
      <c r="CZ49" s="65">
        <f t="shared" si="53"/>
        <v>13.17</v>
      </c>
      <c r="DA49" s="64">
        <f t="shared" si="54"/>
        <v>13.31</v>
      </c>
      <c r="DB49" s="54">
        <f t="shared" si="55"/>
        <v>12.85</v>
      </c>
      <c r="DC49" s="43">
        <f t="shared" si="56"/>
        <v>1.3241229284781224</v>
      </c>
      <c r="DD49" s="44">
        <v>0</v>
      </c>
      <c r="DE49" s="10">
        <f t="shared" si="57"/>
        <v>10.653217154220776</v>
      </c>
      <c r="DF49" s="30">
        <f t="shared" si="58"/>
        <v>10.653217154220776</v>
      </c>
      <c r="DG49" s="34">
        <f t="shared" si="59"/>
        <v>10.653217154220776</v>
      </c>
      <c r="DH49" s="21">
        <f t="shared" si="60"/>
        <v>2.437606319438393E-3</v>
      </c>
      <c r="DI49" s="74">
        <f t="shared" si="61"/>
        <v>10.653217154220776</v>
      </c>
      <c r="DJ49" s="76">
        <f t="shared" si="62"/>
        <v>12.85</v>
      </c>
      <c r="DK49" s="43">
        <f t="shared" si="63"/>
        <v>0.82904413651523556</v>
      </c>
      <c r="DL49" s="16">
        <f t="shared" si="64"/>
        <v>0</v>
      </c>
      <c r="DM49" s="53">
        <f t="shared" si="65"/>
        <v>0</v>
      </c>
      <c r="DN49">
        <f t="shared" si="66"/>
        <v>6.4539417866626113E-3</v>
      </c>
      <c r="DO49">
        <f t="shared" si="67"/>
        <v>6.453941786662613E-3</v>
      </c>
      <c r="DP49" s="1">
        <f t="shared" si="68"/>
        <v>688.42906249972759</v>
      </c>
      <c r="DQ49" s="55">
        <v>0</v>
      </c>
      <c r="DR49" s="1">
        <f t="shared" si="69"/>
        <v>688.42906249972759</v>
      </c>
      <c r="DS49" s="55">
        <v>0</v>
      </c>
      <c r="DT49" s="15">
        <f t="shared" si="70"/>
        <v>0.23186384224261225</v>
      </c>
      <c r="DU49" s="17">
        <f t="shared" si="71"/>
        <v>3.0933618205685961E-4</v>
      </c>
      <c r="DV49" s="17">
        <f t="shared" si="72"/>
        <v>3.0933618205685961E-4</v>
      </c>
      <c r="DW49" s="17">
        <f t="shared" si="73"/>
        <v>5.0787587042848794E-4</v>
      </c>
      <c r="DX49" s="1">
        <f t="shared" si="74"/>
        <v>53.683495256032032</v>
      </c>
      <c r="DY49" s="1">
        <f t="shared" si="75"/>
        <v>53.683495256032032</v>
      </c>
      <c r="DZ49" s="79">
        <f t="shared" si="76"/>
        <v>12.95</v>
      </c>
    </row>
    <row r="50" spans="1:130" x14ac:dyDescent="0.2">
      <c r="A50" s="26" t="s">
        <v>76</v>
      </c>
      <c r="B50">
        <v>0</v>
      </c>
      <c r="C50">
        <v>0</v>
      </c>
      <c r="D50">
        <v>0.273421588594704</v>
      </c>
      <c r="E50">
        <v>0.726578411405295</v>
      </c>
      <c r="F50">
        <v>0.26036400404448901</v>
      </c>
      <c r="G50">
        <v>0.47842502696871603</v>
      </c>
      <c r="H50">
        <v>0.509708737864077</v>
      </c>
      <c r="I50">
        <v>0.49381921455003303</v>
      </c>
      <c r="J50">
        <v>0.50197169341900105</v>
      </c>
      <c r="K50">
        <v>0.60715266736281204</v>
      </c>
      <c r="L50">
        <v>0.478779142966264</v>
      </c>
      <c r="M50">
        <f t="shared" si="1"/>
        <v>0.31502132030522972</v>
      </c>
      <c r="N50">
        <f t="shared" si="2"/>
        <v>0.37195042238311443</v>
      </c>
      <c r="O50" s="68">
        <v>0</v>
      </c>
      <c r="P50">
        <v>124.13</v>
      </c>
      <c r="Q50">
        <v>124.82</v>
      </c>
      <c r="R50">
        <v>125.18</v>
      </c>
      <c r="S50">
        <v>126.43</v>
      </c>
      <c r="T50">
        <v>127.11</v>
      </c>
      <c r="U50">
        <v>128.43</v>
      </c>
      <c r="V50">
        <v>129.38</v>
      </c>
      <c r="W50">
        <v>132.63999999999999</v>
      </c>
      <c r="X50">
        <v>131.61000000000001</v>
      </c>
      <c r="Y50">
        <v>130.46</v>
      </c>
      <c r="Z50">
        <v>129.91999999999999</v>
      </c>
      <c r="AA50">
        <v>129.36000000000001</v>
      </c>
      <c r="AB50">
        <v>128.5</v>
      </c>
      <c r="AC50">
        <v>126.65</v>
      </c>
      <c r="AD50">
        <v>125.01</v>
      </c>
      <c r="AE50">
        <v>125.54</v>
      </c>
      <c r="AF50">
        <v>125.89</v>
      </c>
      <c r="AG50">
        <v>126.61</v>
      </c>
      <c r="AH50">
        <v>127.64</v>
      </c>
      <c r="AI50">
        <v>128.16999999999999</v>
      </c>
      <c r="AJ50">
        <v>128.47999999999999</v>
      </c>
      <c r="AK50">
        <v>132.33000000000001</v>
      </c>
      <c r="AL50">
        <v>131.65</v>
      </c>
      <c r="AM50">
        <v>131.29</v>
      </c>
      <c r="AN50">
        <v>131.01</v>
      </c>
      <c r="AO50">
        <v>129.88999999999999</v>
      </c>
      <c r="AP50">
        <v>128.9</v>
      </c>
      <c r="AQ50">
        <v>127.45</v>
      </c>
      <c r="AR50">
        <v>128.44999999999999</v>
      </c>
      <c r="AS50" s="72">
        <f t="shared" si="3"/>
        <v>1.1067042763014396</v>
      </c>
      <c r="AT50" s="17">
        <f t="shared" si="4"/>
        <v>1.1914476002779737</v>
      </c>
      <c r="AU50" s="17">
        <f t="shared" si="5"/>
        <v>1.3495185432291574</v>
      </c>
      <c r="AV50" s="17">
        <f t="shared" si="6"/>
        <v>1.5075894861803412</v>
      </c>
      <c r="AW50" s="17">
        <f t="shared" si="7"/>
        <v>5.6421181663794812E-3</v>
      </c>
      <c r="AX50" s="17">
        <f t="shared" si="8"/>
        <v>1.089830078706596</v>
      </c>
      <c r="AY50" s="17">
        <f t="shared" si="9"/>
        <v>0.60715266736281204</v>
      </c>
      <c r="AZ50" s="17">
        <f t="shared" si="10"/>
        <v>1.6015105491964325</v>
      </c>
      <c r="BA50" s="17">
        <f t="shared" si="11"/>
        <v>-1.5364444714032623</v>
      </c>
      <c r="BB50" s="17">
        <f t="shared" si="12"/>
        <v>1.6691010403710049</v>
      </c>
      <c r="BC50" s="17">
        <f t="shared" si="13"/>
        <v>0.478779142966264</v>
      </c>
      <c r="BD50" s="17">
        <f t="shared" si="14"/>
        <v>3.0152236143695266</v>
      </c>
      <c r="BE50" s="1">
        <v>1</v>
      </c>
      <c r="BF50" s="15">
        <v>1</v>
      </c>
      <c r="BG50" s="15">
        <v>1</v>
      </c>
      <c r="BH50" s="16">
        <v>1</v>
      </c>
      <c r="BI50" s="12">
        <f t="shared" si="15"/>
        <v>9.9175024156303184</v>
      </c>
      <c r="BJ50" s="12">
        <f t="shared" si="16"/>
        <v>98.481136035440912</v>
      </c>
      <c r="BK50" s="12">
        <f t="shared" si="17"/>
        <v>111.54675976274041</v>
      </c>
      <c r="BL50" s="12">
        <f t="shared" si="18"/>
        <v>9.9175024156303184</v>
      </c>
      <c r="BM50" s="12">
        <f t="shared" si="19"/>
        <v>98.481136035440912</v>
      </c>
      <c r="BN50" s="12">
        <f t="shared" si="20"/>
        <v>111.54675976274041</v>
      </c>
      <c r="BO50" s="9">
        <f t="shared" si="21"/>
        <v>1.0350243912906865E-2</v>
      </c>
      <c r="BP50" s="9">
        <f t="shared" si="22"/>
        <v>1.3004883697858035E-2</v>
      </c>
      <c r="BQ50" s="45">
        <f t="shared" si="23"/>
        <v>5.1926647717457416E-3</v>
      </c>
      <c r="BR50" s="78">
        <f t="shared" si="24"/>
        <v>0.37195042238311443</v>
      </c>
      <c r="BS50" s="55">
        <v>1284</v>
      </c>
      <c r="BT50" s="10">
        <f t="shared" si="25"/>
        <v>1015.0653949387936</v>
      </c>
      <c r="BU50" s="14">
        <f t="shared" si="26"/>
        <v>-268.93460506120641</v>
      </c>
      <c r="BV50" s="1">
        <f t="shared" si="27"/>
        <v>0</v>
      </c>
      <c r="BW50" s="66">
        <f t="shared" si="28"/>
        <v>124.82</v>
      </c>
      <c r="BX50" s="41">
        <f t="shared" si="29"/>
        <v>125.54</v>
      </c>
      <c r="BY50" s="65">
        <f t="shared" si="30"/>
        <v>132.63999999999999</v>
      </c>
      <c r="BZ50" s="64">
        <f t="shared" si="31"/>
        <v>132.33000000000001</v>
      </c>
      <c r="CA50" s="54">
        <f t="shared" si="32"/>
        <v>132.33000000000001</v>
      </c>
      <c r="CB50" s="1">
        <f t="shared" si="33"/>
        <v>-2.0323026151379611</v>
      </c>
      <c r="CC50" s="42">
        <f t="shared" si="34"/>
        <v>1.2649431321392082</v>
      </c>
      <c r="CD50" s="55">
        <v>0</v>
      </c>
      <c r="CE50" s="55">
        <v>899</v>
      </c>
      <c r="CF50" s="55">
        <v>0</v>
      </c>
      <c r="CG50" s="6">
        <f t="shared" si="35"/>
        <v>899</v>
      </c>
      <c r="CH50" s="10">
        <f t="shared" si="36"/>
        <v>1770.6097135098923</v>
      </c>
      <c r="CI50" s="1">
        <f t="shared" si="37"/>
        <v>871.60971350989234</v>
      </c>
      <c r="CJ50" s="77">
        <f t="shared" si="38"/>
        <v>1</v>
      </c>
      <c r="CK50" s="66">
        <f t="shared" si="39"/>
        <v>125.18</v>
      </c>
      <c r="CL50" s="41">
        <f t="shared" si="40"/>
        <v>125.89</v>
      </c>
      <c r="CM50" s="65">
        <f t="shared" si="41"/>
        <v>131.61000000000001</v>
      </c>
      <c r="CN50" s="64">
        <f t="shared" si="42"/>
        <v>131.65</v>
      </c>
      <c r="CO50" s="54">
        <f t="shared" si="43"/>
        <v>125.89</v>
      </c>
      <c r="CP50" s="1">
        <f t="shared" si="44"/>
        <v>6.923581805623102</v>
      </c>
      <c r="CQ50" s="42">
        <f t="shared" si="45"/>
        <v>0.50773470468424453</v>
      </c>
      <c r="CR50" s="11">
        <f t="shared" si="46"/>
        <v>2183</v>
      </c>
      <c r="CS50" s="47">
        <f t="shared" si="47"/>
        <v>2821.9209470884257</v>
      </c>
      <c r="CT50" s="55">
        <v>0</v>
      </c>
      <c r="CU50" s="10">
        <f t="shared" si="48"/>
        <v>36.245838639739631</v>
      </c>
      <c r="CV50" s="30">
        <f t="shared" si="49"/>
        <v>36.245838639739631</v>
      </c>
      <c r="CW50" s="77">
        <f t="shared" si="50"/>
        <v>1</v>
      </c>
      <c r="CX50" s="66">
        <f t="shared" si="51"/>
        <v>126.43</v>
      </c>
      <c r="CY50" s="41">
        <f t="shared" si="52"/>
        <v>126.61</v>
      </c>
      <c r="CZ50" s="65">
        <f t="shared" si="53"/>
        <v>130.46</v>
      </c>
      <c r="DA50" s="64">
        <f t="shared" si="54"/>
        <v>131.29</v>
      </c>
      <c r="DB50" s="54">
        <f t="shared" si="55"/>
        <v>126.61</v>
      </c>
      <c r="DC50" s="43">
        <f t="shared" si="56"/>
        <v>0.28627943005876022</v>
      </c>
      <c r="DD50" s="44">
        <v>0</v>
      </c>
      <c r="DE50" s="10">
        <f t="shared" si="57"/>
        <v>22.693814411846724</v>
      </c>
      <c r="DF50" s="30">
        <f t="shared" si="58"/>
        <v>22.693814411846724</v>
      </c>
      <c r="DG50" s="34">
        <f t="shared" si="59"/>
        <v>22.693814411846724</v>
      </c>
      <c r="DH50" s="21">
        <f t="shared" si="60"/>
        <v>5.1926647717457416E-3</v>
      </c>
      <c r="DI50" s="74">
        <f t="shared" si="61"/>
        <v>22.693814411846724</v>
      </c>
      <c r="DJ50" s="76">
        <f t="shared" si="62"/>
        <v>126.61</v>
      </c>
      <c r="DK50" s="43">
        <f t="shared" si="63"/>
        <v>0.17924187988189499</v>
      </c>
      <c r="DL50" s="16">
        <f t="shared" si="64"/>
        <v>0</v>
      </c>
      <c r="DM50" s="53">
        <f t="shared" si="65"/>
        <v>2183</v>
      </c>
      <c r="DN50">
        <f t="shared" si="66"/>
        <v>6.9989891538168808E-3</v>
      </c>
      <c r="DO50">
        <f t="shared" si="67"/>
        <v>6.9989891538168834E-3</v>
      </c>
      <c r="DP50" s="1">
        <f t="shared" si="68"/>
        <v>746.5681750593393</v>
      </c>
      <c r="DQ50" s="55">
        <v>257</v>
      </c>
      <c r="DR50" s="1">
        <f t="shared" si="69"/>
        <v>489.5681750593393</v>
      </c>
      <c r="DS50" s="55">
        <v>771</v>
      </c>
      <c r="DT50" s="15">
        <f t="shared" si="70"/>
        <v>1.5075894861803412</v>
      </c>
      <c r="DU50" s="17">
        <f t="shared" si="71"/>
        <v>2.0113182428682392E-3</v>
      </c>
      <c r="DV50" s="17">
        <f t="shared" si="72"/>
        <v>2.0113182428682392E-3</v>
      </c>
      <c r="DW50" s="17">
        <f t="shared" si="73"/>
        <v>3.3022325306828809E-3</v>
      </c>
      <c r="DX50" s="1">
        <f t="shared" si="74"/>
        <v>349.05258295824189</v>
      </c>
      <c r="DY50" s="1">
        <f t="shared" si="75"/>
        <v>-421.94741704175811</v>
      </c>
      <c r="DZ50" s="79">
        <f t="shared" si="76"/>
        <v>128.44999999999999</v>
      </c>
    </row>
    <row r="51" spans="1:130" x14ac:dyDescent="0.2">
      <c r="A51" s="26" t="s">
        <v>159</v>
      </c>
      <c r="B51">
        <v>1</v>
      </c>
      <c r="C51">
        <v>1</v>
      </c>
      <c r="D51">
        <v>0.399197592778335</v>
      </c>
      <c r="E51">
        <v>0.600802407221665</v>
      </c>
      <c r="F51">
        <v>0.214903846153846</v>
      </c>
      <c r="G51">
        <v>0.153374233128834</v>
      </c>
      <c r="H51">
        <v>0.27147239263803602</v>
      </c>
      <c r="I51">
        <v>0.204051145638804</v>
      </c>
      <c r="J51">
        <v>0.307560505313763</v>
      </c>
      <c r="K51">
        <v>0.68980796305005998</v>
      </c>
      <c r="L51">
        <v>-1.56926497862856</v>
      </c>
      <c r="M51">
        <f t="shared" si="1"/>
        <v>0.24877682496856326</v>
      </c>
      <c r="N51">
        <f t="shared" si="2"/>
        <v>0.56308452332856818</v>
      </c>
      <c r="O51" s="68">
        <v>0</v>
      </c>
      <c r="P51">
        <v>5.25</v>
      </c>
      <c r="Q51">
        <v>5.31</v>
      </c>
      <c r="R51">
        <v>5.36</v>
      </c>
      <c r="S51">
        <v>5.41</v>
      </c>
      <c r="T51">
        <v>5.44</v>
      </c>
      <c r="U51">
        <v>5.54</v>
      </c>
      <c r="V51">
        <v>5.54</v>
      </c>
      <c r="W51">
        <v>5.85</v>
      </c>
      <c r="X51">
        <v>5.83</v>
      </c>
      <c r="Y51">
        <v>5.78</v>
      </c>
      <c r="Z51">
        <v>5.7</v>
      </c>
      <c r="AA51">
        <v>5.69</v>
      </c>
      <c r="AB51">
        <v>5.58</v>
      </c>
      <c r="AC51">
        <v>5.51</v>
      </c>
      <c r="AD51">
        <v>5.26</v>
      </c>
      <c r="AE51">
        <v>5.32</v>
      </c>
      <c r="AF51">
        <v>5.38</v>
      </c>
      <c r="AG51">
        <v>5.41</v>
      </c>
      <c r="AH51">
        <v>5.46</v>
      </c>
      <c r="AI51">
        <v>5.48</v>
      </c>
      <c r="AJ51">
        <v>5.56</v>
      </c>
      <c r="AK51">
        <v>5.9</v>
      </c>
      <c r="AL51">
        <v>5.85</v>
      </c>
      <c r="AM51">
        <v>5.8</v>
      </c>
      <c r="AN51">
        <v>5.74</v>
      </c>
      <c r="AO51">
        <v>5.68</v>
      </c>
      <c r="AP51">
        <v>5.59</v>
      </c>
      <c r="AQ51">
        <v>5.58</v>
      </c>
      <c r="AR51">
        <v>5.55</v>
      </c>
      <c r="AS51" s="72">
        <f t="shared" si="3"/>
        <v>1.040593957428775</v>
      </c>
      <c r="AT51" s="17">
        <f t="shared" si="4"/>
        <v>1.3411390512768335</v>
      </c>
      <c r="AU51" s="17">
        <f t="shared" si="5"/>
        <v>1.1705695256384168</v>
      </c>
      <c r="AV51" s="17">
        <f t="shared" si="6"/>
        <v>1</v>
      </c>
      <c r="AW51" s="17">
        <f t="shared" si="7"/>
        <v>5.6421181663794812E-3</v>
      </c>
      <c r="AX51" s="17">
        <f t="shared" si="8"/>
        <v>1.089830078706596</v>
      </c>
      <c r="AY51" s="17">
        <f t="shared" si="9"/>
        <v>0.68980796305005998</v>
      </c>
      <c r="AZ51" s="17">
        <f t="shared" si="10"/>
        <v>1.6841658448836805</v>
      </c>
      <c r="BA51" s="17">
        <f t="shared" si="11"/>
        <v>-1.5364444714032623</v>
      </c>
      <c r="BB51" s="17">
        <f t="shared" si="12"/>
        <v>1.6691010403710049</v>
      </c>
      <c r="BC51" s="17">
        <f t="shared" si="13"/>
        <v>-1.5364444714032623</v>
      </c>
      <c r="BD51" s="17">
        <f t="shared" si="14"/>
        <v>1</v>
      </c>
      <c r="BE51" s="1">
        <v>0</v>
      </c>
      <c r="BF51" s="49">
        <v>0</v>
      </c>
      <c r="BG51" s="49">
        <v>0</v>
      </c>
      <c r="BH51" s="16">
        <v>1</v>
      </c>
      <c r="BI51" s="12">
        <f t="shared" si="15"/>
        <v>0</v>
      </c>
      <c r="BJ51" s="12">
        <f t="shared" si="16"/>
        <v>0</v>
      </c>
      <c r="BK51" s="12">
        <f t="shared" si="17"/>
        <v>0</v>
      </c>
      <c r="BL51" s="12">
        <f t="shared" si="18"/>
        <v>0</v>
      </c>
      <c r="BM51" s="12">
        <f t="shared" si="19"/>
        <v>0</v>
      </c>
      <c r="BN51" s="12">
        <f t="shared" si="20"/>
        <v>0</v>
      </c>
      <c r="BO51" s="9">
        <f t="shared" si="21"/>
        <v>0</v>
      </c>
      <c r="BP51" s="9">
        <f t="shared" si="22"/>
        <v>0</v>
      </c>
      <c r="BQ51" s="45">
        <f t="shared" si="23"/>
        <v>0</v>
      </c>
      <c r="BR51" s="78">
        <f t="shared" si="24"/>
        <v>0.56308452332856818</v>
      </c>
      <c r="BS51" s="55">
        <v>0</v>
      </c>
      <c r="BT51" s="10">
        <f t="shared" si="25"/>
        <v>0</v>
      </c>
      <c r="BU51" s="14">
        <f t="shared" si="26"/>
        <v>0</v>
      </c>
      <c r="BV51" s="1">
        <f t="shared" si="27"/>
        <v>0</v>
      </c>
      <c r="BW51" s="66">
        <f t="shared" si="28"/>
        <v>5.31</v>
      </c>
      <c r="BX51" s="41">
        <f t="shared" si="29"/>
        <v>5.32</v>
      </c>
      <c r="BY51" s="65">
        <f t="shared" si="30"/>
        <v>5.85</v>
      </c>
      <c r="BZ51" s="64">
        <f t="shared" si="31"/>
        <v>5.9</v>
      </c>
      <c r="CA51" s="54">
        <f t="shared" si="32"/>
        <v>5.85</v>
      </c>
      <c r="CB51" s="1">
        <f t="shared" si="33"/>
        <v>0</v>
      </c>
      <c r="CC51" s="42" t="e">
        <f t="shared" si="34"/>
        <v>#DIV/0!</v>
      </c>
      <c r="CD51" s="55">
        <v>6</v>
      </c>
      <c r="CE51" s="55">
        <v>588</v>
      </c>
      <c r="CF51" s="55">
        <v>0</v>
      </c>
      <c r="CG51" s="6">
        <f t="shared" si="35"/>
        <v>594</v>
      </c>
      <c r="CH51" s="10">
        <f t="shared" si="36"/>
        <v>0</v>
      </c>
      <c r="CI51" s="1">
        <f t="shared" si="37"/>
        <v>-594</v>
      </c>
      <c r="CJ51" s="77">
        <f t="shared" si="38"/>
        <v>0</v>
      </c>
      <c r="CK51" s="66">
        <f t="shared" si="39"/>
        <v>5.36</v>
      </c>
      <c r="CL51" s="41">
        <f t="shared" si="40"/>
        <v>5.38</v>
      </c>
      <c r="CM51" s="65">
        <f t="shared" si="41"/>
        <v>5.83</v>
      </c>
      <c r="CN51" s="64">
        <f t="shared" si="42"/>
        <v>5.85</v>
      </c>
      <c r="CO51" s="54">
        <f t="shared" si="43"/>
        <v>5.83</v>
      </c>
      <c r="CP51" s="1">
        <f t="shared" si="44"/>
        <v>-101.88679245283019</v>
      </c>
      <c r="CQ51" s="42" t="e">
        <f t="shared" si="45"/>
        <v>#DIV/0!</v>
      </c>
      <c r="CR51" s="11">
        <f t="shared" si="46"/>
        <v>600</v>
      </c>
      <c r="CS51" s="47">
        <f t="shared" si="47"/>
        <v>0</v>
      </c>
      <c r="CT51" s="55">
        <v>6</v>
      </c>
      <c r="CU51" s="10">
        <f t="shared" si="48"/>
        <v>0</v>
      </c>
      <c r="CV51" s="30">
        <f t="shared" si="49"/>
        <v>-6</v>
      </c>
      <c r="CW51" s="77">
        <f t="shared" si="50"/>
        <v>0</v>
      </c>
      <c r="CX51" s="66">
        <f t="shared" si="51"/>
        <v>5.41</v>
      </c>
      <c r="CY51" s="41">
        <f t="shared" si="52"/>
        <v>5.41</v>
      </c>
      <c r="CZ51" s="65">
        <f t="shared" si="53"/>
        <v>5.78</v>
      </c>
      <c r="DA51" s="64">
        <f t="shared" si="54"/>
        <v>5.8</v>
      </c>
      <c r="DB51" s="54">
        <f t="shared" si="55"/>
        <v>5.78</v>
      </c>
      <c r="DC51" s="43">
        <f t="shared" si="56"/>
        <v>-1.0380622837370241</v>
      </c>
      <c r="DD51" s="44">
        <v>0</v>
      </c>
      <c r="DE51" s="10">
        <f t="shared" si="57"/>
        <v>0</v>
      </c>
      <c r="DF51" s="30">
        <f t="shared" si="58"/>
        <v>0</v>
      </c>
      <c r="DG51" s="34">
        <f t="shared" si="59"/>
        <v>0</v>
      </c>
      <c r="DH51" s="21">
        <f t="shared" si="60"/>
        <v>0</v>
      </c>
      <c r="DI51" s="74">
        <f t="shared" si="61"/>
        <v>0</v>
      </c>
      <c r="DJ51" s="76">
        <f t="shared" si="62"/>
        <v>5.78</v>
      </c>
      <c r="DK51" s="43">
        <f t="shared" si="63"/>
        <v>0</v>
      </c>
      <c r="DL51" s="16">
        <f t="shared" si="64"/>
        <v>0</v>
      </c>
      <c r="DM51" s="53">
        <f t="shared" si="65"/>
        <v>606</v>
      </c>
      <c r="DN51">
        <f t="shared" si="66"/>
        <v>5.7874132588091676E-3</v>
      </c>
      <c r="DO51">
        <f t="shared" si="67"/>
        <v>5.7874132588091693E-3</v>
      </c>
      <c r="DP51" s="1">
        <f t="shared" si="68"/>
        <v>617.33179749065653</v>
      </c>
      <c r="DQ51" s="55">
        <v>788</v>
      </c>
      <c r="DR51" s="1">
        <f t="shared" si="69"/>
        <v>-170.66820250934347</v>
      </c>
      <c r="DS51" s="55">
        <v>0</v>
      </c>
      <c r="DT51" s="15">
        <f t="shared" si="70"/>
        <v>0</v>
      </c>
      <c r="DU51" s="17">
        <f t="shared" si="71"/>
        <v>0</v>
      </c>
      <c r="DV51" s="17">
        <f t="shared" si="72"/>
        <v>0</v>
      </c>
      <c r="DW51" s="17">
        <f t="shared" si="73"/>
        <v>0</v>
      </c>
      <c r="DX51" s="1">
        <f t="shared" si="74"/>
        <v>0</v>
      </c>
      <c r="DY51" s="1">
        <f t="shared" si="75"/>
        <v>0</v>
      </c>
      <c r="DZ51" s="79">
        <f t="shared" si="76"/>
        <v>5.55</v>
      </c>
    </row>
    <row r="52" spans="1:130" x14ac:dyDescent="0.2">
      <c r="A52" s="26" t="s">
        <v>325</v>
      </c>
      <c r="B52">
        <v>1</v>
      </c>
      <c r="C52">
        <v>0</v>
      </c>
      <c r="D52">
        <v>0.26568118258090201</v>
      </c>
      <c r="E52">
        <v>0.73431881741909699</v>
      </c>
      <c r="F52">
        <v>0.21295192689709899</v>
      </c>
      <c r="G52">
        <v>0.32010029251984901</v>
      </c>
      <c r="H52">
        <v>0.24362724613455899</v>
      </c>
      <c r="I52">
        <v>0.27925821877516399</v>
      </c>
      <c r="J52">
        <v>0.35898258068224798</v>
      </c>
      <c r="K52">
        <v>0.291680274937268</v>
      </c>
      <c r="L52">
        <v>-1.18462046116935</v>
      </c>
      <c r="M52">
        <f t="shared" si="1"/>
        <v>0.24915452535351701</v>
      </c>
      <c r="N52">
        <f t="shared" si="2"/>
        <v>0.5618072440152303</v>
      </c>
      <c r="O52" s="68">
        <v>0</v>
      </c>
      <c r="P52">
        <v>139.52000000000001</v>
      </c>
      <c r="Q52">
        <v>140.1</v>
      </c>
      <c r="R52">
        <v>141.08000000000001</v>
      </c>
      <c r="S52">
        <v>141.43</v>
      </c>
      <c r="T52">
        <v>142.05000000000001</v>
      </c>
      <c r="U52">
        <v>142.47</v>
      </c>
      <c r="V52">
        <v>142.81</v>
      </c>
      <c r="W52">
        <v>144.83000000000001</v>
      </c>
      <c r="X52">
        <v>144.5</v>
      </c>
      <c r="Y52">
        <v>143.84</v>
      </c>
      <c r="Z52">
        <v>143.27000000000001</v>
      </c>
      <c r="AA52">
        <v>143.13</v>
      </c>
      <c r="AB52">
        <v>142.34</v>
      </c>
      <c r="AC52">
        <v>141.76</v>
      </c>
      <c r="AD52">
        <v>140.36000000000001</v>
      </c>
      <c r="AE52">
        <v>141.03</v>
      </c>
      <c r="AF52">
        <v>141.47</v>
      </c>
      <c r="AG52">
        <v>141.78</v>
      </c>
      <c r="AH52">
        <v>142.37</v>
      </c>
      <c r="AI52">
        <v>142.84</v>
      </c>
      <c r="AJ52">
        <v>143.34</v>
      </c>
      <c r="AK52">
        <v>145.41999999999999</v>
      </c>
      <c r="AL52">
        <v>144.34</v>
      </c>
      <c r="AM52">
        <v>144.16999999999999</v>
      </c>
      <c r="AN52">
        <v>144.02000000000001</v>
      </c>
      <c r="AO52">
        <v>143.58000000000001</v>
      </c>
      <c r="AP52">
        <v>142.55000000000001</v>
      </c>
      <c r="AQ52">
        <v>141.28</v>
      </c>
      <c r="AR52">
        <v>142.88999999999999</v>
      </c>
      <c r="AS52" s="72">
        <f t="shared" si="3"/>
        <v>1.1107727845443094</v>
      </c>
      <c r="AT52" s="17">
        <f t="shared" si="4"/>
        <v>1.1518067167461685</v>
      </c>
      <c r="AU52" s="17">
        <f t="shared" si="5"/>
        <v>1.1681763057324988</v>
      </c>
      <c r="AV52" s="17">
        <f t="shared" si="6"/>
        <v>1.1845458947188288</v>
      </c>
      <c r="AW52" s="17">
        <f t="shared" si="7"/>
        <v>5.6421181663794812E-3</v>
      </c>
      <c r="AX52" s="17">
        <f t="shared" si="8"/>
        <v>1.089830078706596</v>
      </c>
      <c r="AY52" s="17">
        <f t="shared" si="9"/>
        <v>0.291680274937268</v>
      </c>
      <c r="AZ52" s="17">
        <f t="shared" si="10"/>
        <v>1.2860381567708885</v>
      </c>
      <c r="BA52" s="17">
        <f t="shared" si="11"/>
        <v>-1.5364444714032623</v>
      </c>
      <c r="BB52" s="17">
        <f t="shared" si="12"/>
        <v>1.6691010403710049</v>
      </c>
      <c r="BC52" s="17">
        <f t="shared" si="13"/>
        <v>-1.18462046116935</v>
      </c>
      <c r="BD52" s="17">
        <f t="shared" si="14"/>
        <v>1.3518240102339123</v>
      </c>
      <c r="BE52" s="1">
        <v>0</v>
      </c>
      <c r="BF52" s="50">
        <v>0.18</v>
      </c>
      <c r="BG52" s="15">
        <v>1</v>
      </c>
      <c r="BH52" s="16">
        <v>1</v>
      </c>
      <c r="BI52" s="12">
        <f t="shared" si="15"/>
        <v>0</v>
      </c>
      <c r="BJ52" s="12">
        <f t="shared" si="16"/>
        <v>0.69236122114208309</v>
      </c>
      <c r="BK52" s="12">
        <f t="shared" si="17"/>
        <v>3.9011173672101496</v>
      </c>
      <c r="BL52" s="12">
        <f t="shared" si="18"/>
        <v>0</v>
      </c>
      <c r="BM52" s="12">
        <f t="shared" si="19"/>
        <v>0.69236122114208309</v>
      </c>
      <c r="BN52" s="12">
        <f t="shared" si="20"/>
        <v>3.9011173672101496</v>
      </c>
      <c r="BO52" s="9">
        <f t="shared" si="21"/>
        <v>0</v>
      </c>
      <c r="BP52" s="9">
        <f t="shared" si="22"/>
        <v>9.1429460710317303E-5</v>
      </c>
      <c r="BQ52" s="45">
        <f t="shared" si="23"/>
        <v>1.8160271769654832E-4</v>
      </c>
      <c r="BR52" s="78">
        <f t="shared" si="24"/>
        <v>0.5618072440152303</v>
      </c>
      <c r="BS52" s="55">
        <v>0</v>
      </c>
      <c r="BT52" s="10">
        <f t="shared" si="25"/>
        <v>0</v>
      </c>
      <c r="BU52" s="14">
        <f t="shared" si="26"/>
        <v>0</v>
      </c>
      <c r="BV52" s="1">
        <f t="shared" si="27"/>
        <v>0</v>
      </c>
      <c r="BW52" s="66">
        <f t="shared" si="28"/>
        <v>140.1</v>
      </c>
      <c r="BX52" s="41">
        <f t="shared" si="29"/>
        <v>141.03</v>
      </c>
      <c r="BY52" s="65">
        <f t="shared" si="30"/>
        <v>144.83000000000001</v>
      </c>
      <c r="BZ52" s="64">
        <f t="shared" si="31"/>
        <v>145.41999999999999</v>
      </c>
      <c r="CA52" s="54">
        <f t="shared" si="32"/>
        <v>145.41999999999999</v>
      </c>
      <c r="CB52" s="1">
        <f t="shared" si="33"/>
        <v>0</v>
      </c>
      <c r="CC52" s="42" t="e">
        <f t="shared" si="34"/>
        <v>#DIV/0!</v>
      </c>
      <c r="CD52" s="55">
        <v>0</v>
      </c>
      <c r="CE52" s="55">
        <v>0</v>
      </c>
      <c r="CF52" s="55">
        <v>0</v>
      </c>
      <c r="CG52" s="6">
        <f t="shared" si="35"/>
        <v>0</v>
      </c>
      <c r="CH52" s="10">
        <f t="shared" si="36"/>
        <v>12.448084503925417</v>
      </c>
      <c r="CI52" s="1">
        <f t="shared" si="37"/>
        <v>12.448084503925417</v>
      </c>
      <c r="CJ52" s="77">
        <f t="shared" si="38"/>
        <v>1</v>
      </c>
      <c r="CK52" s="66">
        <f t="shared" si="39"/>
        <v>141.08000000000001</v>
      </c>
      <c r="CL52" s="41">
        <f t="shared" si="40"/>
        <v>141.47</v>
      </c>
      <c r="CM52" s="65">
        <f t="shared" si="41"/>
        <v>144.5</v>
      </c>
      <c r="CN52" s="64">
        <f t="shared" si="42"/>
        <v>144.34</v>
      </c>
      <c r="CO52" s="54">
        <f t="shared" si="43"/>
        <v>141.47</v>
      </c>
      <c r="CP52" s="1">
        <f t="shared" si="44"/>
        <v>8.7990983981942578E-2</v>
      </c>
      <c r="CQ52" s="42">
        <f t="shared" si="45"/>
        <v>0</v>
      </c>
      <c r="CR52" s="11">
        <f t="shared" si="46"/>
        <v>0</v>
      </c>
      <c r="CS52" s="47">
        <f t="shared" si="47"/>
        <v>13.715707793990862</v>
      </c>
      <c r="CT52" s="55">
        <v>0</v>
      </c>
      <c r="CU52" s="10">
        <f t="shared" si="48"/>
        <v>1.2676232900654467</v>
      </c>
      <c r="CV52" s="30">
        <f t="shared" si="49"/>
        <v>1.2676232900654467</v>
      </c>
      <c r="CW52" s="77">
        <f t="shared" si="50"/>
        <v>1</v>
      </c>
      <c r="CX52" s="66">
        <f t="shared" si="51"/>
        <v>141.43</v>
      </c>
      <c r="CY52" s="41">
        <f t="shared" si="52"/>
        <v>141.78</v>
      </c>
      <c r="CZ52" s="65">
        <f t="shared" si="53"/>
        <v>143.84</v>
      </c>
      <c r="DA52" s="64">
        <f t="shared" si="54"/>
        <v>144.16999999999999</v>
      </c>
      <c r="DB52" s="54">
        <f t="shared" si="55"/>
        <v>141.78</v>
      </c>
      <c r="DC52" s="43">
        <f t="shared" si="56"/>
        <v>8.9407764851562044E-3</v>
      </c>
      <c r="DD52" s="44">
        <v>0</v>
      </c>
      <c r="DE52" s="10">
        <f t="shared" si="57"/>
        <v>0.79366925331228699</v>
      </c>
      <c r="DF52" s="30">
        <f t="shared" si="58"/>
        <v>0.79366925331228699</v>
      </c>
      <c r="DG52" s="34">
        <f t="shared" si="59"/>
        <v>0.79366925331228699</v>
      </c>
      <c r="DH52" s="21">
        <f t="shared" si="60"/>
        <v>1.8160271769654832E-4</v>
      </c>
      <c r="DI52" s="74">
        <f t="shared" si="61"/>
        <v>0.79366925331228699</v>
      </c>
      <c r="DJ52" s="76">
        <f t="shared" si="62"/>
        <v>141.78</v>
      </c>
      <c r="DK52" s="43">
        <f t="shared" si="63"/>
        <v>5.5978928855430028E-3</v>
      </c>
      <c r="DL52" s="16">
        <f t="shared" si="64"/>
        <v>0</v>
      </c>
      <c r="DM52" s="53">
        <f t="shared" si="65"/>
        <v>0</v>
      </c>
      <c r="DN52">
        <f t="shared" si="66"/>
        <v>7.0735509862169905E-3</v>
      </c>
      <c r="DO52">
        <f t="shared" si="67"/>
        <v>7.0735509862169931E-3</v>
      </c>
      <c r="DP52" s="1">
        <f t="shared" si="68"/>
        <v>754.52153659779424</v>
      </c>
      <c r="DQ52" s="55">
        <v>0</v>
      </c>
      <c r="DR52" s="1">
        <f t="shared" si="69"/>
        <v>754.52153659779424</v>
      </c>
      <c r="DS52" s="55">
        <v>0</v>
      </c>
      <c r="DT52" s="15">
        <f t="shared" si="70"/>
        <v>0.21321826104938918</v>
      </c>
      <c r="DU52" s="17">
        <f t="shared" si="71"/>
        <v>2.8446057901864341E-4</v>
      </c>
      <c r="DV52" s="17">
        <f t="shared" si="72"/>
        <v>2.8446057901864341E-4</v>
      </c>
      <c r="DW52" s="17">
        <f t="shared" si="73"/>
        <v>4.6703448400720803E-4</v>
      </c>
      <c r="DX52" s="1">
        <f t="shared" si="74"/>
        <v>49.366479028529902</v>
      </c>
      <c r="DY52" s="1">
        <f t="shared" si="75"/>
        <v>49.366479028529902</v>
      </c>
      <c r="DZ52" s="79">
        <f t="shared" si="76"/>
        <v>142.88999999999999</v>
      </c>
    </row>
    <row r="53" spans="1:130" x14ac:dyDescent="0.2">
      <c r="A53" s="22" t="s">
        <v>77</v>
      </c>
      <c r="B53">
        <v>0</v>
      </c>
      <c r="C53">
        <v>0</v>
      </c>
      <c r="D53">
        <v>0.343984962406015</v>
      </c>
      <c r="E53">
        <v>0.65601503759398405</v>
      </c>
      <c r="F53">
        <v>0.35900621118012399</v>
      </c>
      <c r="G53">
        <v>0.39838492597577302</v>
      </c>
      <c r="H53">
        <v>0.197173620457604</v>
      </c>
      <c r="I53">
        <v>0.28026950991925198</v>
      </c>
      <c r="J53">
        <v>0.409791945127085</v>
      </c>
      <c r="K53">
        <v>0.65388716068193098</v>
      </c>
      <c r="L53">
        <v>1.6866726956460201</v>
      </c>
      <c r="M53">
        <f t="shared" si="1"/>
        <v>0.32395430883554793</v>
      </c>
      <c r="N53">
        <f t="shared" si="2"/>
        <v>0.35005036283126151</v>
      </c>
      <c r="O53" s="68">
        <v>0</v>
      </c>
      <c r="P53">
        <v>30.97</v>
      </c>
      <c r="Q53">
        <v>31.2</v>
      </c>
      <c r="R53">
        <v>31.35</v>
      </c>
      <c r="S53">
        <v>31.55</v>
      </c>
      <c r="T53">
        <v>31.62</v>
      </c>
      <c r="U53">
        <v>31.82</v>
      </c>
      <c r="V53">
        <v>31.91</v>
      </c>
      <c r="W53">
        <v>32.83</v>
      </c>
      <c r="X53">
        <v>32.630000000000003</v>
      </c>
      <c r="Y53">
        <v>32.47</v>
      </c>
      <c r="Z53">
        <v>32.31</v>
      </c>
      <c r="AA53">
        <v>31.85</v>
      </c>
      <c r="AB53">
        <v>31.67</v>
      </c>
      <c r="AC53">
        <v>31.41</v>
      </c>
      <c r="AD53">
        <v>31.03</v>
      </c>
      <c r="AE53">
        <v>31.21</v>
      </c>
      <c r="AF53">
        <v>31.4</v>
      </c>
      <c r="AG53">
        <v>31.55</v>
      </c>
      <c r="AH53">
        <v>31.73</v>
      </c>
      <c r="AI53">
        <v>31.83</v>
      </c>
      <c r="AJ53">
        <v>31.97</v>
      </c>
      <c r="AK53">
        <v>32.81</v>
      </c>
      <c r="AL53">
        <v>32.71</v>
      </c>
      <c r="AM53">
        <v>32.590000000000003</v>
      </c>
      <c r="AN53">
        <v>32.380000000000003</v>
      </c>
      <c r="AO53">
        <v>32.08</v>
      </c>
      <c r="AP53">
        <v>31.86</v>
      </c>
      <c r="AQ53">
        <v>31.58</v>
      </c>
      <c r="AR53">
        <v>31.95</v>
      </c>
      <c r="AS53" s="72">
        <f t="shared" si="3"/>
        <v>1.0696147919146879</v>
      </c>
      <c r="AT53" s="17">
        <f t="shared" si="4"/>
        <v>1.1911557518240365</v>
      </c>
      <c r="AU53" s="17">
        <f t="shared" si="5"/>
        <v>1.4222613193857034</v>
      </c>
      <c r="AV53" s="17">
        <f t="shared" si="6"/>
        <v>1.6533668869473701</v>
      </c>
      <c r="AW53" s="17">
        <f t="shared" si="7"/>
        <v>5.6421181663794812E-3</v>
      </c>
      <c r="AX53" s="17">
        <f t="shared" si="8"/>
        <v>1.089830078706596</v>
      </c>
      <c r="AY53" s="17">
        <f t="shared" si="9"/>
        <v>0.65388716068193098</v>
      </c>
      <c r="AZ53" s="17">
        <f t="shared" si="10"/>
        <v>1.6482450425155515</v>
      </c>
      <c r="BA53" s="17">
        <f t="shared" si="11"/>
        <v>-1.5364444714032623</v>
      </c>
      <c r="BB53" s="17">
        <f t="shared" si="12"/>
        <v>1.6691010403710049</v>
      </c>
      <c r="BC53" s="17">
        <f t="shared" si="13"/>
        <v>1.6691010403710049</v>
      </c>
      <c r="BD53" s="17">
        <f t="shared" si="14"/>
        <v>4.2055455117742673</v>
      </c>
      <c r="BE53" s="1">
        <v>1</v>
      </c>
      <c r="BF53" s="15">
        <v>1</v>
      </c>
      <c r="BG53" s="15">
        <v>1</v>
      </c>
      <c r="BH53" s="16">
        <v>1</v>
      </c>
      <c r="BI53" s="12">
        <f t="shared" si="15"/>
        <v>12.202711626511046</v>
      </c>
      <c r="BJ53" s="12">
        <f t="shared" si="16"/>
        <v>372.61291265988808</v>
      </c>
      <c r="BK53" s="12">
        <f t="shared" si="17"/>
        <v>444.90649687773958</v>
      </c>
      <c r="BL53" s="12">
        <f t="shared" si="18"/>
        <v>12.202711626511046</v>
      </c>
      <c r="BM53" s="12">
        <f t="shared" si="19"/>
        <v>372.61291265988808</v>
      </c>
      <c r="BN53" s="12">
        <f t="shared" si="20"/>
        <v>444.90649687773958</v>
      </c>
      <c r="BO53" s="9">
        <f t="shared" si="21"/>
        <v>1.2735166218280834E-2</v>
      </c>
      <c r="BP53" s="9">
        <f t="shared" si="22"/>
        <v>4.9205236541118899E-2</v>
      </c>
      <c r="BQ53" s="45">
        <f t="shared" si="23"/>
        <v>2.0711047976397879E-2</v>
      </c>
      <c r="BR53" s="78">
        <f t="shared" si="24"/>
        <v>0.35005036283126151</v>
      </c>
      <c r="BS53" s="55">
        <v>1629</v>
      </c>
      <c r="BT53" s="10">
        <f t="shared" si="25"/>
        <v>1248.9586366993994</v>
      </c>
      <c r="BU53" s="14">
        <f t="shared" si="26"/>
        <v>-380.04136330060055</v>
      </c>
      <c r="BV53" s="1">
        <f t="shared" si="27"/>
        <v>0</v>
      </c>
      <c r="BW53" s="66">
        <f t="shared" si="28"/>
        <v>31.2</v>
      </c>
      <c r="BX53" s="41">
        <f t="shared" si="29"/>
        <v>31.21</v>
      </c>
      <c r="BY53" s="65">
        <f t="shared" si="30"/>
        <v>32.83</v>
      </c>
      <c r="BZ53" s="64">
        <f t="shared" si="31"/>
        <v>32.81</v>
      </c>
      <c r="CA53" s="54">
        <f t="shared" si="32"/>
        <v>32.81</v>
      </c>
      <c r="CB53" s="1">
        <f t="shared" si="33"/>
        <v>-11.583095498341985</v>
      </c>
      <c r="CC53" s="42">
        <f t="shared" si="34"/>
        <v>1.3042865889497581</v>
      </c>
      <c r="CD53" s="55">
        <v>0</v>
      </c>
      <c r="CE53" s="55">
        <v>607</v>
      </c>
      <c r="CF53" s="55">
        <v>0</v>
      </c>
      <c r="CG53" s="6">
        <f t="shared" si="35"/>
        <v>607</v>
      </c>
      <c r="CH53" s="10">
        <f t="shared" si="36"/>
        <v>6699.2732729787222</v>
      </c>
      <c r="CI53" s="1">
        <f t="shared" si="37"/>
        <v>6092.2732729787222</v>
      </c>
      <c r="CJ53" s="77">
        <f t="shared" si="38"/>
        <v>1</v>
      </c>
      <c r="CK53" s="66">
        <f t="shared" si="39"/>
        <v>31.35</v>
      </c>
      <c r="CL53" s="41">
        <f t="shared" si="40"/>
        <v>31.4</v>
      </c>
      <c r="CM53" s="65">
        <f t="shared" si="41"/>
        <v>32.630000000000003</v>
      </c>
      <c r="CN53" s="64">
        <f t="shared" si="42"/>
        <v>32.71</v>
      </c>
      <c r="CO53" s="54">
        <f t="shared" si="43"/>
        <v>31.4</v>
      </c>
      <c r="CP53" s="1">
        <f t="shared" si="44"/>
        <v>194.02144181460901</v>
      </c>
      <c r="CQ53" s="42">
        <f t="shared" si="45"/>
        <v>9.0606842752379221E-2</v>
      </c>
      <c r="CR53" s="11">
        <f t="shared" si="46"/>
        <v>2236</v>
      </c>
      <c r="CS53" s="47">
        <f t="shared" si="47"/>
        <v>8092.799166762974</v>
      </c>
      <c r="CT53" s="55">
        <v>0</v>
      </c>
      <c r="CU53" s="10">
        <f t="shared" si="48"/>
        <v>144.56725708485249</v>
      </c>
      <c r="CV53" s="30">
        <f t="shared" si="49"/>
        <v>144.56725708485249</v>
      </c>
      <c r="CW53" s="77">
        <f t="shared" si="50"/>
        <v>1</v>
      </c>
      <c r="CX53" s="66">
        <f t="shared" si="51"/>
        <v>31.55</v>
      </c>
      <c r="CY53" s="41">
        <f t="shared" si="52"/>
        <v>31.55</v>
      </c>
      <c r="CZ53" s="65">
        <f t="shared" si="53"/>
        <v>32.47</v>
      </c>
      <c r="DA53" s="64">
        <f t="shared" si="54"/>
        <v>32.590000000000003</v>
      </c>
      <c r="DB53" s="54">
        <f t="shared" si="55"/>
        <v>31.55</v>
      </c>
      <c r="DC53" s="43">
        <f t="shared" si="56"/>
        <v>4.5821634575230581</v>
      </c>
      <c r="DD53" s="44">
        <v>0</v>
      </c>
      <c r="DE53" s="10">
        <f t="shared" si="57"/>
        <v>90.514735634130247</v>
      </c>
      <c r="DF53" s="30">
        <f t="shared" si="58"/>
        <v>90.514735634130247</v>
      </c>
      <c r="DG53" s="34">
        <f t="shared" si="59"/>
        <v>90.514735634130247</v>
      </c>
      <c r="DH53" s="21">
        <f t="shared" si="60"/>
        <v>2.0711047976397879E-2</v>
      </c>
      <c r="DI53" s="74">
        <f t="shared" si="61"/>
        <v>90.514735634130247</v>
      </c>
      <c r="DJ53" s="76">
        <f t="shared" si="62"/>
        <v>31.55</v>
      </c>
      <c r="DK53" s="43">
        <f t="shared" si="63"/>
        <v>2.8689298140770285</v>
      </c>
      <c r="DL53" s="16">
        <f t="shared" si="64"/>
        <v>0</v>
      </c>
      <c r="DM53" s="53">
        <f t="shared" si="65"/>
        <v>2236</v>
      </c>
      <c r="DN53">
        <f t="shared" si="66"/>
        <v>6.3192658366777446E-3</v>
      </c>
      <c r="DO53">
        <f t="shared" si="67"/>
        <v>6.3192658366777463E-3</v>
      </c>
      <c r="DP53" s="1">
        <f t="shared" si="68"/>
        <v>674.06344826674183</v>
      </c>
      <c r="DQ53" s="55">
        <v>639</v>
      </c>
      <c r="DR53" s="1">
        <f t="shared" si="69"/>
        <v>35.06344826674183</v>
      </c>
      <c r="DS53" s="55">
        <v>767</v>
      </c>
      <c r="DT53" s="15">
        <f t="shared" si="70"/>
        <v>1.6533668869473701</v>
      </c>
      <c r="DU53" s="17">
        <f t="shared" si="71"/>
        <v>2.2058040417202258E-3</v>
      </c>
      <c r="DV53" s="17">
        <f t="shared" si="72"/>
        <v>2.2058040417202258E-3</v>
      </c>
      <c r="DW53" s="17">
        <f t="shared" si="73"/>
        <v>3.6215441731850713E-3</v>
      </c>
      <c r="DX53" s="1">
        <f t="shared" si="74"/>
        <v>382.80446219400841</v>
      </c>
      <c r="DY53" s="1">
        <f t="shared" si="75"/>
        <v>-384.19553780599159</v>
      </c>
      <c r="DZ53" s="79">
        <f t="shared" si="76"/>
        <v>31.95</v>
      </c>
    </row>
    <row r="54" spans="1:130" x14ac:dyDescent="0.2">
      <c r="A54" s="22" t="s">
        <v>218</v>
      </c>
      <c r="B54">
        <v>0</v>
      </c>
      <c r="C54">
        <v>0</v>
      </c>
      <c r="D54">
        <v>2.0375549340790999E-2</v>
      </c>
      <c r="E54">
        <v>0.979624450659209</v>
      </c>
      <c r="F54">
        <v>0.245927691696464</v>
      </c>
      <c r="G54">
        <v>0.26368575010447098</v>
      </c>
      <c r="H54">
        <v>0.36606769745089801</v>
      </c>
      <c r="I54">
        <v>0.31068768142840297</v>
      </c>
      <c r="J54">
        <v>0.39252188466825699</v>
      </c>
      <c r="K54">
        <v>0.492084006233931</v>
      </c>
      <c r="L54">
        <v>0.73574256532098403</v>
      </c>
      <c r="M54">
        <f t="shared" si="1"/>
        <v>5.322609233014821E-2</v>
      </c>
      <c r="N54">
        <f t="shared" si="2"/>
        <v>2.5570647235020383</v>
      </c>
      <c r="O54" s="68">
        <v>0</v>
      </c>
      <c r="P54">
        <v>124.85</v>
      </c>
      <c r="Q54">
        <v>125.79</v>
      </c>
      <c r="R54">
        <v>126</v>
      </c>
      <c r="S54">
        <v>126.65</v>
      </c>
      <c r="T54">
        <v>127.15</v>
      </c>
      <c r="U54">
        <v>127.84</v>
      </c>
      <c r="V54">
        <v>128.16999999999999</v>
      </c>
      <c r="W54">
        <v>130.12</v>
      </c>
      <c r="X54">
        <v>129.61000000000001</v>
      </c>
      <c r="Y54">
        <v>128.87</v>
      </c>
      <c r="Z54">
        <v>128.24</v>
      </c>
      <c r="AA54">
        <v>127.48</v>
      </c>
      <c r="AB54">
        <v>127.04</v>
      </c>
      <c r="AC54">
        <v>126.14</v>
      </c>
      <c r="AD54">
        <v>125.55</v>
      </c>
      <c r="AE54">
        <v>126.07</v>
      </c>
      <c r="AF54">
        <v>126.4</v>
      </c>
      <c r="AG54">
        <v>126.66</v>
      </c>
      <c r="AH54">
        <v>127.48</v>
      </c>
      <c r="AI54">
        <v>128</v>
      </c>
      <c r="AJ54">
        <v>128.37</v>
      </c>
      <c r="AK54">
        <v>129.76</v>
      </c>
      <c r="AL54">
        <v>129.21</v>
      </c>
      <c r="AM54">
        <v>129.09</v>
      </c>
      <c r="AN54">
        <v>128.79</v>
      </c>
      <c r="AO54">
        <v>127.99</v>
      </c>
      <c r="AP54">
        <v>127.41</v>
      </c>
      <c r="AQ54">
        <v>125.97</v>
      </c>
      <c r="AR54">
        <v>127.75</v>
      </c>
      <c r="AS54" s="72">
        <f t="shared" si="3"/>
        <v>1.239710205795884</v>
      </c>
      <c r="AT54" s="17">
        <f t="shared" si="4"/>
        <v>2.7554555689690048</v>
      </c>
      <c r="AU54" s="17">
        <f t="shared" si="5"/>
        <v>11.739747129664462</v>
      </c>
      <c r="AV54" s="17">
        <f t="shared" si="6"/>
        <v>20.724038690359919</v>
      </c>
      <c r="AW54" s="17">
        <f t="shared" si="7"/>
        <v>5.6421181663794812E-3</v>
      </c>
      <c r="AX54" s="17">
        <f t="shared" si="8"/>
        <v>1.089830078706596</v>
      </c>
      <c r="AY54" s="17">
        <f t="shared" si="9"/>
        <v>0.492084006233931</v>
      </c>
      <c r="AZ54" s="17">
        <f t="shared" si="10"/>
        <v>1.4864418880675516</v>
      </c>
      <c r="BA54" s="17">
        <f t="shared" si="11"/>
        <v>-1.5364444714032623</v>
      </c>
      <c r="BB54" s="17">
        <f t="shared" si="12"/>
        <v>1.6691010403710049</v>
      </c>
      <c r="BC54" s="17">
        <f t="shared" si="13"/>
        <v>0.73574256532098403</v>
      </c>
      <c r="BD54" s="17">
        <f t="shared" si="14"/>
        <v>3.2721870367242465</v>
      </c>
      <c r="BE54" s="1">
        <v>0</v>
      </c>
      <c r="BF54" s="49">
        <v>0</v>
      </c>
      <c r="BG54" s="49">
        <v>0</v>
      </c>
      <c r="BH54" s="16">
        <v>1</v>
      </c>
      <c r="BI54" s="12">
        <f t="shared" si="15"/>
        <v>0</v>
      </c>
      <c r="BJ54" s="12">
        <f t="shared" si="16"/>
        <v>0</v>
      </c>
      <c r="BK54" s="12">
        <f t="shared" si="17"/>
        <v>0</v>
      </c>
      <c r="BL54" s="12">
        <f t="shared" si="18"/>
        <v>0</v>
      </c>
      <c r="BM54" s="12">
        <f t="shared" si="19"/>
        <v>0</v>
      </c>
      <c r="BN54" s="12">
        <f t="shared" si="20"/>
        <v>0</v>
      </c>
      <c r="BO54" s="9">
        <f t="shared" si="21"/>
        <v>0</v>
      </c>
      <c r="BP54" s="9">
        <f t="shared" si="22"/>
        <v>0</v>
      </c>
      <c r="BQ54" s="45">
        <f t="shared" si="23"/>
        <v>0</v>
      </c>
      <c r="BR54" s="78">
        <f t="shared" si="24"/>
        <v>2.5570647235020383</v>
      </c>
      <c r="BS54" s="55">
        <v>0</v>
      </c>
      <c r="BT54" s="10">
        <f t="shared" si="25"/>
        <v>0</v>
      </c>
      <c r="BU54" s="14">
        <f t="shared" si="26"/>
        <v>0</v>
      </c>
      <c r="BV54" s="1">
        <f t="shared" si="27"/>
        <v>0</v>
      </c>
      <c r="BW54" s="66">
        <f t="shared" si="28"/>
        <v>126.65</v>
      </c>
      <c r="BX54" s="41">
        <f t="shared" si="29"/>
        <v>126.66</v>
      </c>
      <c r="BY54" s="65">
        <f t="shared" si="30"/>
        <v>130.12</v>
      </c>
      <c r="BZ54" s="64">
        <f t="shared" si="31"/>
        <v>129.76</v>
      </c>
      <c r="CA54" s="54">
        <f t="shared" si="32"/>
        <v>129.76</v>
      </c>
      <c r="CB54" s="1">
        <f t="shared" si="33"/>
        <v>0</v>
      </c>
      <c r="CC54" s="42" t="e">
        <f t="shared" si="34"/>
        <v>#DIV/0!</v>
      </c>
      <c r="CD54" s="55">
        <v>0</v>
      </c>
      <c r="CE54" s="55">
        <v>128</v>
      </c>
      <c r="CF54" s="55">
        <v>256</v>
      </c>
      <c r="CG54" s="6">
        <f t="shared" si="35"/>
        <v>384</v>
      </c>
      <c r="CH54" s="10">
        <f t="shared" si="36"/>
        <v>0</v>
      </c>
      <c r="CI54" s="1">
        <f t="shared" si="37"/>
        <v>-384</v>
      </c>
      <c r="CJ54" s="77">
        <f t="shared" si="38"/>
        <v>0</v>
      </c>
      <c r="CK54" s="66">
        <f t="shared" si="39"/>
        <v>127.15</v>
      </c>
      <c r="CL54" s="41">
        <f t="shared" si="40"/>
        <v>127.48</v>
      </c>
      <c r="CM54" s="65">
        <f t="shared" si="41"/>
        <v>129.61000000000001</v>
      </c>
      <c r="CN54" s="64">
        <f t="shared" si="42"/>
        <v>129.21</v>
      </c>
      <c r="CO54" s="54">
        <f t="shared" si="43"/>
        <v>129.21</v>
      </c>
      <c r="CP54" s="1">
        <f t="shared" si="44"/>
        <v>-2.9719061992105873</v>
      </c>
      <c r="CQ54" s="42" t="e">
        <f t="shared" si="45"/>
        <v>#DIV/0!</v>
      </c>
      <c r="CR54" s="11">
        <f t="shared" si="46"/>
        <v>384</v>
      </c>
      <c r="CS54" s="47">
        <f t="shared" si="47"/>
        <v>0</v>
      </c>
      <c r="CT54" s="55">
        <v>0</v>
      </c>
      <c r="CU54" s="10">
        <f t="shared" si="48"/>
        <v>0</v>
      </c>
      <c r="CV54" s="30">
        <f t="shared" si="49"/>
        <v>0</v>
      </c>
      <c r="CW54" s="77">
        <f t="shared" si="50"/>
        <v>0</v>
      </c>
      <c r="CX54" s="66">
        <f t="shared" si="51"/>
        <v>127.84</v>
      </c>
      <c r="CY54" s="41">
        <f t="shared" si="52"/>
        <v>128</v>
      </c>
      <c r="CZ54" s="65">
        <f t="shared" si="53"/>
        <v>128.87</v>
      </c>
      <c r="DA54" s="64">
        <f t="shared" si="54"/>
        <v>129.09</v>
      </c>
      <c r="DB54" s="54">
        <f t="shared" si="55"/>
        <v>129.09</v>
      </c>
      <c r="DC54" s="43">
        <f t="shared" si="56"/>
        <v>0</v>
      </c>
      <c r="DD54" s="44">
        <v>0</v>
      </c>
      <c r="DE54" s="10">
        <f t="shared" si="57"/>
        <v>0</v>
      </c>
      <c r="DF54" s="30">
        <f t="shared" si="58"/>
        <v>0</v>
      </c>
      <c r="DG54" s="34">
        <f t="shared" si="59"/>
        <v>0</v>
      </c>
      <c r="DH54" s="21">
        <f t="shared" si="60"/>
        <v>0</v>
      </c>
      <c r="DI54" s="74">
        <f t="shared" si="61"/>
        <v>0</v>
      </c>
      <c r="DJ54" s="76">
        <f t="shared" si="62"/>
        <v>129.09</v>
      </c>
      <c r="DK54" s="43">
        <f t="shared" si="63"/>
        <v>0</v>
      </c>
      <c r="DL54" s="16">
        <f t="shared" si="64"/>
        <v>0</v>
      </c>
      <c r="DM54" s="53">
        <f t="shared" si="65"/>
        <v>384</v>
      </c>
      <c r="DN54">
        <f t="shared" si="66"/>
        <v>9.4365326540827334E-3</v>
      </c>
      <c r="DO54">
        <f t="shared" si="67"/>
        <v>9.4365326540827368E-3</v>
      </c>
      <c r="DP54" s="1">
        <f t="shared" si="68"/>
        <v>1006.5760651456974</v>
      </c>
      <c r="DQ54" s="55">
        <v>1150</v>
      </c>
      <c r="DR54" s="1">
        <f t="shared" si="69"/>
        <v>-143.42393485430262</v>
      </c>
      <c r="DS54" s="55">
        <v>0</v>
      </c>
      <c r="DT54" s="15">
        <f t="shared" si="70"/>
        <v>0</v>
      </c>
      <c r="DU54" s="17">
        <f t="shared" si="71"/>
        <v>0</v>
      </c>
      <c r="DV54" s="17">
        <f t="shared" si="72"/>
        <v>0</v>
      </c>
      <c r="DW54" s="17">
        <f t="shared" si="73"/>
        <v>0</v>
      </c>
      <c r="DX54" s="1">
        <f t="shared" si="74"/>
        <v>0</v>
      </c>
      <c r="DY54" s="1">
        <f t="shared" si="75"/>
        <v>0</v>
      </c>
      <c r="DZ54" s="79">
        <f t="shared" si="76"/>
        <v>127.75</v>
      </c>
    </row>
    <row r="55" spans="1:130" x14ac:dyDescent="0.2">
      <c r="A55" s="22" t="s">
        <v>215</v>
      </c>
      <c r="B55">
        <v>0</v>
      </c>
      <c r="C55">
        <v>0</v>
      </c>
      <c r="D55">
        <v>0.47103475829005098</v>
      </c>
      <c r="E55">
        <v>0.52896524170994796</v>
      </c>
      <c r="F55">
        <v>0.741358760429082</v>
      </c>
      <c r="G55">
        <v>0.73652319264521504</v>
      </c>
      <c r="H55">
        <v>0.85394901796907596</v>
      </c>
      <c r="I55">
        <v>0.79306573313366002</v>
      </c>
      <c r="J55">
        <v>0.82634556121653702</v>
      </c>
      <c r="K55">
        <v>0.48463523193270103</v>
      </c>
      <c r="L55">
        <v>0.25033924259463403</v>
      </c>
      <c r="M55">
        <f t="shared" si="1"/>
        <v>0.6338756180017141</v>
      </c>
      <c r="N55">
        <f t="shared" si="2"/>
        <v>-0.25482732071352077</v>
      </c>
      <c r="O55" s="68">
        <v>0</v>
      </c>
      <c r="P55">
        <v>3.02</v>
      </c>
      <c r="Q55">
        <v>3.04</v>
      </c>
      <c r="R55">
        <v>3.06</v>
      </c>
      <c r="S55">
        <v>3.07</v>
      </c>
      <c r="T55">
        <v>3.08</v>
      </c>
      <c r="U55">
        <v>3.1</v>
      </c>
      <c r="V55">
        <v>3.11</v>
      </c>
      <c r="W55">
        <v>3.18</v>
      </c>
      <c r="X55">
        <v>3.18</v>
      </c>
      <c r="Y55">
        <v>3.17</v>
      </c>
      <c r="Z55">
        <v>3.16</v>
      </c>
      <c r="AA55">
        <v>3.15</v>
      </c>
      <c r="AB55">
        <v>3.14</v>
      </c>
      <c r="AC55">
        <v>3.13</v>
      </c>
      <c r="AD55">
        <v>3.06</v>
      </c>
      <c r="AE55">
        <v>3.07</v>
      </c>
      <c r="AF55">
        <v>3.07</v>
      </c>
      <c r="AG55">
        <v>3.08</v>
      </c>
      <c r="AH55">
        <v>3.1</v>
      </c>
      <c r="AI55">
        <v>3.12</v>
      </c>
      <c r="AJ55">
        <v>3.18</v>
      </c>
      <c r="AK55">
        <v>3.24</v>
      </c>
      <c r="AL55">
        <v>3.19</v>
      </c>
      <c r="AM55">
        <v>3.18</v>
      </c>
      <c r="AN55">
        <v>3.17</v>
      </c>
      <c r="AO55">
        <v>3.16</v>
      </c>
      <c r="AP55">
        <v>3.15</v>
      </c>
      <c r="AQ55">
        <v>3.13</v>
      </c>
      <c r="AR55">
        <v>3.14</v>
      </c>
      <c r="AS55" s="72">
        <f t="shared" si="3"/>
        <v>1.0028349433011343</v>
      </c>
      <c r="AT55" s="17">
        <f t="shared" si="4"/>
        <v>0.90508211052411458</v>
      </c>
      <c r="AU55" s="17">
        <f t="shared" si="5"/>
        <v>0.83761623975894328</v>
      </c>
      <c r="AV55" s="17">
        <f t="shared" si="6"/>
        <v>0.77015036899377209</v>
      </c>
      <c r="AW55" s="17">
        <f t="shared" si="7"/>
        <v>5.6421181663794812E-3</v>
      </c>
      <c r="AX55" s="17">
        <f t="shared" si="8"/>
        <v>1.089830078706596</v>
      </c>
      <c r="AY55" s="17">
        <f t="shared" si="9"/>
        <v>0.48463523193270103</v>
      </c>
      <c r="AZ55" s="17">
        <f t="shared" si="10"/>
        <v>1.4789931137663215</v>
      </c>
      <c r="BA55" s="17">
        <f t="shared" si="11"/>
        <v>-1.5364444714032623</v>
      </c>
      <c r="BB55" s="17">
        <f t="shared" si="12"/>
        <v>1.6691010403710049</v>
      </c>
      <c r="BC55" s="17">
        <f t="shared" si="13"/>
        <v>0.25033924259463403</v>
      </c>
      <c r="BD55" s="17">
        <f t="shared" si="14"/>
        <v>2.7867837139978962</v>
      </c>
      <c r="BE55" s="1">
        <v>0</v>
      </c>
      <c r="BF55" s="49">
        <v>0</v>
      </c>
      <c r="BG55" s="80">
        <v>0.03</v>
      </c>
      <c r="BH55" s="16">
        <v>1</v>
      </c>
      <c r="BI55" s="12">
        <f t="shared" si="15"/>
        <v>0</v>
      </c>
      <c r="BJ55" s="12">
        <f t="shared" si="16"/>
        <v>0</v>
      </c>
      <c r="BK55" s="12">
        <f t="shared" si="17"/>
        <v>1.5155818614908116</v>
      </c>
      <c r="BL55" s="12">
        <f t="shared" si="18"/>
        <v>0</v>
      </c>
      <c r="BM55" s="12">
        <f t="shared" si="19"/>
        <v>0</v>
      </c>
      <c r="BN55" s="12">
        <f t="shared" si="20"/>
        <v>1.5155818614908116</v>
      </c>
      <c r="BO55" s="9">
        <f t="shared" si="21"/>
        <v>0</v>
      </c>
      <c r="BP55" s="9">
        <f t="shared" si="22"/>
        <v>0</v>
      </c>
      <c r="BQ55" s="45">
        <f t="shared" si="23"/>
        <v>7.0552551751386074E-5</v>
      </c>
      <c r="BR55" s="78">
        <f t="shared" si="24"/>
        <v>-0.25482732071352077</v>
      </c>
      <c r="BS55" s="55">
        <v>0</v>
      </c>
      <c r="BT55" s="10">
        <f t="shared" si="25"/>
        <v>0</v>
      </c>
      <c r="BU55" s="14">
        <f t="shared" si="26"/>
        <v>0</v>
      </c>
      <c r="BV55" s="1">
        <f t="shared" si="27"/>
        <v>0</v>
      </c>
      <c r="BW55" s="66">
        <f t="shared" si="28"/>
        <v>3.02</v>
      </c>
      <c r="BX55" s="41">
        <f t="shared" si="29"/>
        <v>3.06</v>
      </c>
      <c r="BY55" s="65">
        <f t="shared" si="30"/>
        <v>3.18</v>
      </c>
      <c r="BZ55" s="64">
        <f t="shared" si="31"/>
        <v>3.19</v>
      </c>
      <c r="CA55" s="54">
        <f t="shared" si="32"/>
        <v>3.19</v>
      </c>
      <c r="CB55" s="1">
        <f t="shared" si="33"/>
        <v>0</v>
      </c>
      <c r="CC55" s="42" t="e">
        <f t="shared" si="34"/>
        <v>#DIV/0!</v>
      </c>
      <c r="CD55" s="55">
        <v>0</v>
      </c>
      <c r="CE55" s="55">
        <v>3</v>
      </c>
      <c r="CF55" s="55">
        <v>0</v>
      </c>
      <c r="CG55" s="6">
        <f t="shared" si="35"/>
        <v>3</v>
      </c>
      <c r="CH55" s="10">
        <f t="shared" si="36"/>
        <v>0</v>
      </c>
      <c r="CI55" s="1">
        <f t="shared" si="37"/>
        <v>-3</v>
      </c>
      <c r="CJ55" s="77">
        <f t="shared" si="38"/>
        <v>0</v>
      </c>
      <c r="CK55" s="66">
        <f t="shared" si="39"/>
        <v>3.04</v>
      </c>
      <c r="CL55" s="41">
        <f t="shared" si="40"/>
        <v>3.07</v>
      </c>
      <c r="CM55" s="65">
        <f t="shared" si="41"/>
        <v>3.17</v>
      </c>
      <c r="CN55" s="64">
        <f t="shared" si="42"/>
        <v>3.18</v>
      </c>
      <c r="CO55" s="54">
        <f t="shared" si="43"/>
        <v>3.18</v>
      </c>
      <c r="CP55" s="1">
        <f t="shared" si="44"/>
        <v>-0.94339622641509424</v>
      </c>
      <c r="CQ55" s="42" t="e">
        <f t="shared" si="45"/>
        <v>#DIV/0!</v>
      </c>
      <c r="CR55" s="11">
        <f t="shared" si="46"/>
        <v>3</v>
      </c>
      <c r="CS55" s="47">
        <f t="shared" si="47"/>
        <v>0.4924709217350251</v>
      </c>
      <c r="CT55" s="55">
        <v>0</v>
      </c>
      <c r="CU55" s="10">
        <f t="shared" si="48"/>
        <v>0.4924709217350251</v>
      </c>
      <c r="CV55" s="30">
        <f t="shared" si="49"/>
        <v>0.4924709217350251</v>
      </c>
      <c r="CW55" s="77">
        <f t="shared" si="50"/>
        <v>1</v>
      </c>
      <c r="CX55" s="66">
        <f t="shared" si="51"/>
        <v>3.06</v>
      </c>
      <c r="CY55" s="41">
        <f t="shared" si="52"/>
        <v>3.07</v>
      </c>
      <c r="CZ55" s="65">
        <f t="shared" si="53"/>
        <v>3.16</v>
      </c>
      <c r="DA55" s="64">
        <f t="shared" si="54"/>
        <v>3.17</v>
      </c>
      <c r="DB55" s="54">
        <f t="shared" si="55"/>
        <v>3.07</v>
      </c>
      <c r="DC55" s="43">
        <f t="shared" si="56"/>
        <v>0.16041398102118082</v>
      </c>
      <c r="DD55" s="44">
        <v>0</v>
      </c>
      <c r="DE55" s="10">
        <f t="shared" si="57"/>
        <v>0.30834005007218768</v>
      </c>
      <c r="DF55" s="30">
        <f t="shared" si="58"/>
        <v>0.30834005007218768</v>
      </c>
      <c r="DG55" s="34">
        <f t="shared" si="59"/>
        <v>0.30834005007218768</v>
      </c>
      <c r="DH55" s="21">
        <f t="shared" si="60"/>
        <v>7.0552551751386074E-5</v>
      </c>
      <c r="DI55" s="74">
        <f t="shared" si="61"/>
        <v>0.30834005007218768</v>
      </c>
      <c r="DJ55" s="76">
        <f t="shared" si="62"/>
        <v>3.07</v>
      </c>
      <c r="DK55" s="43">
        <f t="shared" si="63"/>
        <v>0.10043649839484942</v>
      </c>
      <c r="DL55" s="16">
        <f t="shared" si="64"/>
        <v>0</v>
      </c>
      <c r="DM55" s="53">
        <f t="shared" si="65"/>
        <v>3</v>
      </c>
      <c r="DN55">
        <f t="shared" si="66"/>
        <v>5.0954197528570696E-3</v>
      </c>
      <c r="DO55">
        <f t="shared" si="67"/>
        <v>5.0954197528570713E-3</v>
      </c>
      <c r="DP55" s="1">
        <f t="shared" si="68"/>
        <v>543.51823419775803</v>
      </c>
      <c r="DQ55" s="55">
        <v>619</v>
      </c>
      <c r="DR55" s="1">
        <f t="shared" si="69"/>
        <v>-75.481765802241966</v>
      </c>
      <c r="DS55" s="55">
        <v>0</v>
      </c>
      <c r="DT55" s="15">
        <f t="shared" si="70"/>
        <v>0</v>
      </c>
      <c r="DU55" s="17">
        <f t="shared" si="71"/>
        <v>0</v>
      </c>
      <c r="DV55" s="17">
        <f t="shared" si="72"/>
        <v>0</v>
      </c>
      <c r="DW55" s="17">
        <f t="shared" si="73"/>
        <v>0</v>
      </c>
      <c r="DX55" s="1">
        <f t="shared" si="74"/>
        <v>0</v>
      </c>
      <c r="DY55" s="1">
        <f t="shared" si="75"/>
        <v>0</v>
      </c>
      <c r="DZ55" s="79">
        <f t="shared" si="76"/>
        <v>3.14</v>
      </c>
    </row>
    <row r="56" spans="1:130" x14ac:dyDescent="0.2">
      <c r="A56" s="22" t="s">
        <v>222</v>
      </c>
      <c r="B56">
        <v>1</v>
      </c>
      <c r="C56">
        <v>1</v>
      </c>
      <c r="D56">
        <v>0.74151018777467004</v>
      </c>
      <c r="E56">
        <v>0.25848981222532902</v>
      </c>
      <c r="F56">
        <v>0.83114819229241099</v>
      </c>
      <c r="G56">
        <v>0.59548683660676904</v>
      </c>
      <c r="H56">
        <v>0.55745925616381098</v>
      </c>
      <c r="I56">
        <v>0.57615939547155703</v>
      </c>
      <c r="J56">
        <v>0.72475453298706805</v>
      </c>
      <c r="K56">
        <v>0.85333935717681597</v>
      </c>
      <c r="L56">
        <v>-0.29418763869140102</v>
      </c>
      <c r="M56">
        <f t="shared" si="1"/>
        <v>0.69972725129062474</v>
      </c>
      <c r="N56">
        <f t="shared" si="2"/>
        <v>-0.40976175569394785</v>
      </c>
      <c r="O56" s="68">
        <v>0</v>
      </c>
      <c r="P56">
        <v>58.73</v>
      </c>
      <c r="Q56">
        <v>59</v>
      </c>
      <c r="R56">
        <v>59.14</v>
      </c>
      <c r="S56">
        <v>59.73</v>
      </c>
      <c r="T56">
        <v>59.95</v>
      </c>
      <c r="U56">
        <v>60.17</v>
      </c>
      <c r="V56">
        <v>60.42</v>
      </c>
      <c r="W56">
        <v>61.82</v>
      </c>
      <c r="X56">
        <v>61.63</v>
      </c>
      <c r="Y56">
        <v>61.41</v>
      </c>
      <c r="Z56">
        <v>61.1</v>
      </c>
      <c r="AA56">
        <v>60.12</v>
      </c>
      <c r="AB56">
        <v>59.99</v>
      </c>
      <c r="AC56">
        <v>59.58</v>
      </c>
      <c r="AD56">
        <v>58.91</v>
      </c>
      <c r="AE56">
        <v>59.07</v>
      </c>
      <c r="AF56">
        <v>59.18</v>
      </c>
      <c r="AG56">
        <v>59.35</v>
      </c>
      <c r="AH56">
        <v>59.65</v>
      </c>
      <c r="AI56">
        <v>59.81</v>
      </c>
      <c r="AJ56">
        <v>60.4</v>
      </c>
      <c r="AK56">
        <v>61.38</v>
      </c>
      <c r="AL56">
        <v>61.11</v>
      </c>
      <c r="AM56">
        <v>61.01</v>
      </c>
      <c r="AN56">
        <v>60.79</v>
      </c>
      <c r="AO56">
        <v>60.47</v>
      </c>
      <c r="AP56">
        <v>60.12</v>
      </c>
      <c r="AQ56">
        <v>60</v>
      </c>
      <c r="AR56">
        <v>60.21</v>
      </c>
      <c r="AS56" s="72">
        <f t="shared" si="3"/>
        <v>0.86066778664426702</v>
      </c>
      <c r="AT56" s="17">
        <f t="shared" si="4"/>
        <v>0.77757965907230608</v>
      </c>
      <c r="AU56" s="17">
        <f t="shared" si="5"/>
        <v>0.7479370892530034</v>
      </c>
      <c r="AV56" s="17">
        <f t="shared" si="6"/>
        <v>0.71829451943370071</v>
      </c>
      <c r="AW56" s="17">
        <f t="shared" si="7"/>
        <v>5.6421181663794812E-3</v>
      </c>
      <c r="AX56" s="17">
        <f t="shared" si="8"/>
        <v>1.089830078706596</v>
      </c>
      <c r="AY56" s="17">
        <f t="shared" si="9"/>
        <v>0.85333935717681597</v>
      </c>
      <c r="AZ56" s="17">
        <f t="shared" si="10"/>
        <v>1.8476972390104365</v>
      </c>
      <c r="BA56" s="17">
        <f t="shared" si="11"/>
        <v>-1.5364444714032623</v>
      </c>
      <c r="BB56" s="17">
        <f t="shared" si="12"/>
        <v>1.6691010403710049</v>
      </c>
      <c r="BC56" s="17">
        <f t="shared" si="13"/>
        <v>-0.29418763869140102</v>
      </c>
      <c r="BD56" s="17">
        <f t="shared" si="14"/>
        <v>2.2422568327118615</v>
      </c>
      <c r="BE56" s="1">
        <v>0</v>
      </c>
      <c r="BF56" s="15">
        <v>1</v>
      </c>
      <c r="BG56" s="15">
        <v>1</v>
      </c>
      <c r="BH56" s="16">
        <v>1</v>
      </c>
      <c r="BI56" s="12">
        <f t="shared" si="15"/>
        <v>0</v>
      </c>
      <c r="BJ56" s="12">
        <f t="shared" si="16"/>
        <v>19.655600458036918</v>
      </c>
      <c r="BK56" s="12">
        <f t="shared" si="17"/>
        <v>18.906297795448239</v>
      </c>
      <c r="BL56" s="12">
        <f t="shared" si="18"/>
        <v>0</v>
      </c>
      <c r="BM56" s="12">
        <f t="shared" si="19"/>
        <v>19.655600458036918</v>
      </c>
      <c r="BN56" s="12">
        <f t="shared" si="20"/>
        <v>18.906297795448239</v>
      </c>
      <c r="BO56" s="9">
        <f t="shared" si="21"/>
        <v>0</v>
      </c>
      <c r="BP56" s="9">
        <f t="shared" si="22"/>
        <v>2.5956117918496022E-3</v>
      </c>
      <c r="BQ56" s="45">
        <f t="shared" si="23"/>
        <v>8.8011580735625281E-4</v>
      </c>
      <c r="BR56" s="78">
        <f t="shared" si="24"/>
        <v>-0.40976175569394785</v>
      </c>
      <c r="BS56" s="55">
        <v>0</v>
      </c>
      <c r="BT56" s="10">
        <f t="shared" si="25"/>
        <v>0</v>
      </c>
      <c r="BU56" s="14">
        <f t="shared" si="26"/>
        <v>0</v>
      </c>
      <c r="BV56" s="1">
        <f t="shared" si="27"/>
        <v>0</v>
      </c>
      <c r="BW56" s="66">
        <f t="shared" si="28"/>
        <v>58.73</v>
      </c>
      <c r="BX56" s="41">
        <f t="shared" si="29"/>
        <v>58.91</v>
      </c>
      <c r="BY56" s="65">
        <f t="shared" si="30"/>
        <v>61.63</v>
      </c>
      <c r="BZ56" s="64">
        <f t="shared" si="31"/>
        <v>61.11</v>
      </c>
      <c r="CA56" s="54">
        <f t="shared" si="32"/>
        <v>61.63</v>
      </c>
      <c r="CB56" s="1">
        <f t="shared" si="33"/>
        <v>0</v>
      </c>
      <c r="CC56" s="42" t="e">
        <f t="shared" si="34"/>
        <v>#DIV/0!</v>
      </c>
      <c r="CD56" s="55">
        <v>181</v>
      </c>
      <c r="CE56" s="55">
        <v>0</v>
      </c>
      <c r="CF56" s="55">
        <v>0</v>
      </c>
      <c r="CG56" s="6">
        <f t="shared" si="35"/>
        <v>181</v>
      </c>
      <c r="CH56" s="10">
        <f t="shared" si="36"/>
        <v>353.39150721560662</v>
      </c>
      <c r="CI56" s="1">
        <f t="shared" si="37"/>
        <v>172.39150721560662</v>
      </c>
      <c r="CJ56" s="77">
        <f t="shared" si="38"/>
        <v>1</v>
      </c>
      <c r="CK56" s="66">
        <f t="shared" si="39"/>
        <v>59</v>
      </c>
      <c r="CL56" s="41">
        <f t="shared" si="40"/>
        <v>59.07</v>
      </c>
      <c r="CM56" s="65">
        <f t="shared" si="41"/>
        <v>61.41</v>
      </c>
      <c r="CN56" s="64">
        <f t="shared" si="42"/>
        <v>61.01</v>
      </c>
      <c r="CO56" s="54">
        <f t="shared" si="43"/>
        <v>59</v>
      </c>
      <c r="CP56" s="1">
        <f t="shared" si="44"/>
        <v>2.9218899528068918</v>
      </c>
      <c r="CQ56" s="42">
        <f t="shared" si="45"/>
        <v>0.51217982408833229</v>
      </c>
      <c r="CR56" s="11">
        <f t="shared" si="46"/>
        <v>181</v>
      </c>
      <c r="CS56" s="47">
        <f t="shared" si="47"/>
        <v>359.53489157411474</v>
      </c>
      <c r="CT56" s="55">
        <v>0</v>
      </c>
      <c r="CU56" s="10">
        <f t="shared" si="48"/>
        <v>6.1433843585081167</v>
      </c>
      <c r="CV56" s="30">
        <f t="shared" si="49"/>
        <v>6.1433843585081167</v>
      </c>
      <c r="CW56" s="77">
        <f t="shared" si="50"/>
        <v>1</v>
      </c>
      <c r="CX56" s="66">
        <f t="shared" si="51"/>
        <v>59.14</v>
      </c>
      <c r="CY56" s="41">
        <f t="shared" si="52"/>
        <v>59.18</v>
      </c>
      <c r="CZ56" s="65">
        <f t="shared" si="53"/>
        <v>61.1</v>
      </c>
      <c r="DA56" s="64">
        <f t="shared" si="54"/>
        <v>60.79</v>
      </c>
      <c r="DB56" s="54">
        <f t="shared" si="55"/>
        <v>59.14</v>
      </c>
      <c r="DC56" s="43">
        <f t="shared" si="56"/>
        <v>0.10387866686689409</v>
      </c>
      <c r="DD56" s="44">
        <v>0</v>
      </c>
      <c r="DE56" s="10">
        <f t="shared" si="57"/>
        <v>3.8464229198374738</v>
      </c>
      <c r="DF56" s="30">
        <f t="shared" si="58"/>
        <v>3.8464229198374738</v>
      </c>
      <c r="DG56" s="34">
        <f t="shared" si="59"/>
        <v>3.8464229198374738</v>
      </c>
      <c r="DH56" s="21">
        <f t="shared" si="60"/>
        <v>8.8011580735625281E-4</v>
      </c>
      <c r="DI56" s="74">
        <f t="shared" si="61"/>
        <v>3.8464229198374738</v>
      </c>
      <c r="DJ56" s="76">
        <f t="shared" si="62"/>
        <v>59.14</v>
      </c>
      <c r="DK56" s="43">
        <f t="shared" si="63"/>
        <v>6.5039278319876118E-2</v>
      </c>
      <c r="DL56" s="16">
        <f t="shared" si="64"/>
        <v>0</v>
      </c>
      <c r="DM56" s="53">
        <f t="shared" si="65"/>
        <v>181</v>
      </c>
      <c r="DN56">
        <f t="shared" si="66"/>
        <v>2.4899823112526569E-3</v>
      </c>
      <c r="DO56">
        <f t="shared" si="67"/>
        <v>2.4899823112526577E-3</v>
      </c>
      <c r="DP56" s="1">
        <f t="shared" si="68"/>
        <v>265.60143317669849</v>
      </c>
      <c r="DQ56" s="55">
        <v>181</v>
      </c>
      <c r="DR56" s="1">
        <f t="shared" si="69"/>
        <v>84.601433176698492</v>
      </c>
      <c r="DS56" s="55">
        <v>0</v>
      </c>
      <c r="DT56" s="15">
        <f t="shared" si="70"/>
        <v>0.71829451943370071</v>
      </c>
      <c r="DU56" s="17">
        <f t="shared" si="71"/>
        <v>9.5829725792904389E-4</v>
      </c>
      <c r="DV56" s="17">
        <f t="shared" si="72"/>
        <v>9.5829725792904389E-4</v>
      </c>
      <c r="DW56" s="17">
        <f t="shared" si="73"/>
        <v>1.5733563748145244E-3</v>
      </c>
      <c r="DX56" s="1">
        <f t="shared" si="74"/>
        <v>166.30691553064486</v>
      </c>
      <c r="DY56" s="1">
        <f t="shared" si="75"/>
        <v>166.30691553064486</v>
      </c>
      <c r="DZ56" s="79">
        <f t="shared" si="76"/>
        <v>60.21</v>
      </c>
    </row>
    <row r="57" spans="1:130" x14ac:dyDescent="0.2">
      <c r="A57" s="22" t="s">
        <v>208</v>
      </c>
      <c r="B57">
        <v>1</v>
      </c>
      <c r="C57">
        <v>1</v>
      </c>
      <c r="D57">
        <v>0.71474230922892501</v>
      </c>
      <c r="E57">
        <v>0.28525769077107399</v>
      </c>
      <c r="F57">
        <v>0.968216130313865</v>
      </c>
      <c r="G57">
        <v>2.13121604680317E-2</v>
      </c>
      <c r="H57">
        <v>0.49644797325532802</v>
      </c>
      <c r="I57">
        <v>0.10286096864237</v>
      </c>
      <c r="J57">
        <v>0.31814007805309302</v>
      </c>
      <c r="K57">
        <v>0.66074315489303903</v>
      </c>
      <c r="L57">
        <v>-0.88195842175263695</v>
      </c>
      <c r="M57">
        <f t="shared" si="1"/>
        <v>0.24683651222906053</v>
      </c>
      <c r="N57">
        <f t="shared" si="2"/>
        <v>0.56968925955461147</v>
      </c>
      <c r="O57" s="68">
        <v>0</v>
      </c>
      <c r="P57">
        <v>52.97</v>
      </c>
      <c r="Q57">
        <v>53.38</v>
      </c>
      <c r="R57">
        <v>53.76</v>
      </c>
      <c r="S57">
        <v>54.09</v>
      </c>
      <c r="T57">
        <v>54.24</v>
      </c>
      <c r="U57">
        <v>54.59</v>
      </c>
      <c r="V57">
        <v>55.21</v>
      </c>
      <c r="W57">
        <v>55.49</v>
      </c>
      <c r="X57">
        <v>55.09</v>
      </c>
      <c r="Y57">
        <v>54.94</v>
      </c>
      <c r="Z57">
        <v>54.68</v>
      </c>
      <c r="AA57">
        <v>54.56</v>
      </c>
      <c r="AB57">
        <v>54.31</v>
      </c>
      <c r="AC57">
        <v>54.24</v>
      </c>
      <c r="AD57">
        <v>52.67</v>
      </c>
      <c r="AE57">
        <v>52.93</v>
      </c>
      <c r="AF57">
        <v>53.46</v>
      </c>
      <c r="AG57">
        <v>53.73</v>
      </c>
      <c r="AH57">
        <v>53.99</v>
      </c>
      <c r="AI57">
        <v>54.3</v>
      </c>
      <c r="AJ57">
        <v>54.67</v>
      </c>
      <c r="AK57">
        <v>55.48</v>
      </c>
      <c r="AL57">
        <v>55.16</v>
      </c>
      <c r="AM57">
        <v>55</v>
      </c>
      <c r="AN57">
        <v>54.62</v>
      </c>
      <c r="AO57">
        <v>54.52</v>
      </c>
      <c r="AP57">
        <v>54.29</v>
      </c>
      <c r="AQ57">
        <v>54.08</v>
      </c>
      <c r="AR57">
        <v>54.4</v>
      </c>
      <c r="AS57" s="72">
        <f t="shared" si="3"/>
        <v>0.87473750524989491</v>
      </c>
      <c r="AT57" s="17">
        <f t="shared" si="4"/>
        <v>1.3324839098135561</v>
      </c>
      <c r="AU57" s="17">
        <f t="shared" si="5"/>
        <v>1.332342868542677</v>
      </c>
      <c r="AV57" s="17">
        <f t="shared" si="6"/>
        <v>1.3322018272717979</v>
      </c>
      <c r="AW57" s="17">
        <f t="shared" si="7"/>
        <v>5.6421181663794812E-3</v>
      </c>
      <c r="AX57" s="17">
        <f t="shared" si="8"/>
        <v>1.089830078706596</v>
      </c>
      <c r="AY57" s="17">
        <f t="shared" si="9"/>
        <v>0.66074315489303903</v>
      </c>
      <c r="AZ57" s="17">
        <f t="shared" si="10"/>
        <v>1.6551010367266596</v>
      </c>
      <c r="BA57" s="17">
        <f t="shared" si="11"/>
        <v>-1.5364444714032623</v>
      </c>
      <c r="BB57" s="17">
        <f t="shared" si="12"/>
        <v>1.6691010403710049</v>
      </c>
      <c r="BC57" s="17">
        <f t="shared" si="13"/>
        <v>-0.88195842175263695</v>
      </c>
      <c r="BD57" s="17">
        <f t="shared" si="14"/>
        <v>1.6544860496506253</v>
      </c>
      <c r="BE57" s="1">
        <v>0</v>
      </c>
      <c r="BF57" s="49">
        <v>0</v>
      </c>
      <c r="BG57" s="49">
        <v>0</v>
      </c>
      <c r="BH57" s="16">
        <v>1</v>
      </c>
      <c r="BI57" s="12">
        <f t="shared" si="15"/>
        <v>0</v>
      </c>
      <c r="BJ57" s="12">
        <f t="shared" si="16"/>
        <v>0</v>
      </c>
      <c r="BK57" s="12">
        <f t="shared" si="17"/>
        <v>0</v>
      </c>
      <c r="BL57" s="12">
        <f t="shared" si="18"/>
        <v>0</v>
      </c>
      <c r="BM57" s="12">
        <f t="shared" si="19"/>
        <v>0</v>
      </c>
      <c r="BN57" s="12">
        <f t="shared" si="20"/>
        <v>0</v>
      </c>
      <c r="BO57" s="9">
        <f t="shared" si="21"/>
        <v>0</v>
      </c>
      <c r="BP57" s="9">
        <f t="shared" si="22"/>
        <v>0</v>
      </c>
      <c r="BQ57" s="45">
        <f t="shared" si="23"/>
        <v>0</v>
      </c>
      <c r="BR57" s="78">
        <f t="shared" si="24"/>
        <v>0.56968925955461147</v>
      </c>
      <c r="BS57" s="55">
        <v>0</v>
      </c>
      <c r="BT57" s="10">
        <f t="shared" si="25"/>
        <v>0</v>
      </c>
      <c r="BU57" s="14">
        <f t="shared" si="26"/>
        <v>0</v>
      </c>
      <c r="BV57" s="1">
        <f t="shared" si="27"/>
        <v>0</v>
      </c>
      <c r="BW57" s="66">
        <f t="shared" si="28"/>
        <v>53.38</v>
      </c>
      <c r="BX57" s="41">
        <f t="shared" si="29"/>
        <v>52.93</v>
      </c>
      <c r="BY57" s="65">
        <f t="shared" si="30"/>
        <v>55.49</v>
      </c>
      <c r="BZ57" s="64">
        <f t="shared" si="31"/>
        <v>55.48</v>
      </c>
      <c r="CA57" s="54">
        <f t="shared" si="32"/>
        <v>55.49</v>
      </c>
      <c r="CB57" s="1">
        <f t="shared" si="33"/>
        <v>0</v>
      </c>
      <c r="CC57" s="42" t="e">
        <f t="shared" si="34"/>
        <v>#DIV/0!</v>
      </c>
      <c r="CD57" s="55">
        <v>816</v>
      </c>
      <c r="CE57" s="55">
        <v>8595</v>
      </c>
      <c r="CF57" s="55">
        <v>109</v>
      </c>
      <c r="CG57" s="6">
        <f t="shared" si="35"/>
        <v>9520</v>
      </c>
      <c r="CH57" s="10">
        <f t="shared" si="36"/>
        <v>0</v>
      </c>
      <c r="CI57" s="1">
        <f t="shared" si="37"/>
        <v>-9520</v>
      </c>
      <c r="CJ57" s="77">
        <f t="shared" si="38"/>
        <v>0</v>
      </c>
      <c r="CK57" s="66">
        <f t="shared" si="39"/>
        <v>53.76</v>
      </c>
      <c r="CL57" s="41">
        <f t="shared" si="40"/>
        <v>53.46</v>
      </c>
      <c r="CM57" s="65">
        <f t="shared" si="41"/>
        <v>55.09</v>
      </c>
      <c r="CN57" s="64">
        <f t="shared" si="42"/>
        <v>55.16</v>
      </c>
      <c r="CO57" s="54">
        <f t="shared" si="43"/>
        <v>55.09</v>
      </c>
      <c r="CP57" s="1">
        <f t="shared" si="44"/>
        <v>-172.80813214739516</v>
      </c>
      <c r="CQ57" s="42" t="e">
        <f t="shared" si="45"/>
        <v>#DIV/0!</v>
      </c>
      <c r="CR57" s="11">
        <f t="shared" si="46"/>
        <v>10118</v>
      </c>
      <c r="CS57" s="47">
        <f t="shared" si="47"/>
        <v>0</v>
      </c>
      <c r="CT57" s="55">
        <v>598</v>
      </c>
      <c r="CU57" s="10">
        <f t="shared" si="48"/>
        <v>0</v>
      </c>
      <c r="CV57" s="30">
        <f t="shared" si="49"/>
        <v>-598</v>
      </c>
      <c r="CW57" s="77">
        <f t="shared" si="50"/>
        <v>0</v>
      </c>
      <c r="CX57" s="66">
        <f t="shared" si="51"/>
        <v>54.09</v>
      </c>
      <c r="CY57" s="41">
        <f t="shared" si="52"/>
        <v>53.73</v>
      </c>
      <c r="CZ57" s="65">
        <f t="shared" si="53"/>
        <v>54.94</v>
      </c>
      <c r="DA57" s="64">
        <f t="shared" si="54"/>
        <v>55</v>
      </c>
      <c r="DB57" s="54">
        <f t="shared" si="55"/>
        <v>54.94</v>
      </c>
      <c r="DC57" s="43">
        <f t="shared" si="56"/>
        <v>-10.884601383327267</v>
      </c>
      <c r="DD57" s="44">
        <v>0</v>
      </c>
      <c r="DE57" s="10">
        <f t="shared" si="57"/>
        <v>0</v>
      </c>
      <c r="DF57" s="30">
        <f t="shared" si="58"/>
        <v>0</v>
      </c>
      <c r="DG57" s="34">
        <f t="shared" si="59"/>
        <v>0</v>
      </c>
      <c r="DH57" s="21">
        <f t="shared" si="60"/>
        <v>0</v>
      </c>
      <c r="DI57" s="74">
        <f t="shared" si="61"/>
        <v>0</v>
      </c>
      <c r="DJ57" s="76">
        <f t="shared" si="62"/>
        <v>54.94</v>
      </c>
      <c r="DK57" s="43">
        <f t="shared" si="63"/>
        <v>0</v>
      </c>
      <c r="DL57" s="16">
        <f t="shared" si="64"/>
        <v>0</v>
      </c>
      <c r="DM57" s="53">
        <f t="shared" si="65"/>
        <v>10716</v>
      </c>
      <c r="DN57">
        <f t="shared" si="66"/>
        <v>2.7478321023715556E-3</v>
      </c>
      <c r="DO57">
        <f t="shared" si="67"/>
        <v>2.7478321023715565E-3</v>
      </c>
      <c r="DP57" s="1">
        <f t="shared" si="68"/>
        <v>293.10575469576918</v>
      </c>
      <c r="DQ57" s="55">
        <v>816</v>
      </c>
      <c r="DR57" s="1">
        <f t="shared" si="69"/>
        <v>-522.89424530423082</v>
      </c>
      <c r="DS57" s="55">
        <v>0</v>
      </c>
      <c r="DT57" s="15">
        <f t="shared" si="70"/>
        <v>0</v>
      </c>
      <c r="DU57" s="17">
        <f t="shared" si="71"/>
        <v>0</v>
      </c>
      <c r="DV57" s="17">
        <f t="shared" si="72"/>
        <v>0</v>
      </c>
      <c r="DW57" s="17">
        <f t="shared" si="73"/>
        <v>0</v>
      </c>
      <c r="DX57" s="1">
        <f t="shared" si="74"/>
        <v>0</v>
      </c>
      <c r="DY57" s="1">
        <f t="shared" si="75"/>
        <v>0</v>
      </c>
      <c r="DZ57" s="79">
        <f t="shared" si="76"/>
        <v>54.4</v>
      </c>
    </row>
    <row r="58" spans="1:130" x14ac:dyDescent="0.2">
      <c r="A58" s="22" t="s">
        <v>112</v>
      </c>
      <c r="B58">
        <v>1</v>
      </c>
      <c r="C58">
        <v>1</v>
      </c>
      <c r="D58">
        <v>0.15243342516069699</v>
      </c>
      <c r="E58">
        <v>0.84756657483930198</v>
      </c>
      <c r="F58">
        <v>0.242973708068903</v>
      </c>
      <c r="G58">
        <v>6.1287027579162399E-2</v>
      </c>
      <c r="H58">
        <v>0.153217568947906</v>
      </c>
      <c r="I58">
        <v>9.6903299085854294E-2</v>
      </c>
      <c r="J58">
        <v>0.21855417233449101</v>
      </c>
      <c r="K58">
        <v>0.31076682091379398</v>
      </c>
      <c r="L58">
        <v>-1.1307043775316901</v>
      </c>
      <c r="M58">
        <f t="shared" si="1"/>
        <v>0.14288790660078068</v>
      </c>
      <c r="N58">
        <f t="shared" si="2"/>
        <v>1.0997035280613363</v>
      </c>
      <c r="O58" s="68">
        <v>0</v>
      </c>
      <c r="P58">
        <v>26.25</v>
      </c>
      <c r="Q58">
        <v>26.49</v>
      </c>
      <c r="R58">
        <v>26.76</v>
      </c>
      <c r="S58">
        <v>27</v>
      </c>
      <c r="T58">
        <v>27.32</v>
      </c>
      <c r="U58">
        <v>27.53</v>
      </c>
      <c r="V58">
        <v>27.78</v>
      </c>
      <c r="W58">
        <v>28.57</v>
      </c>
      <c r="X58">
        <v>28.41</v>
      </c>
      <c r="Y58">
        <v>28.38</v>
      </c>
      <c r="Z58">
        <v>28.14</v>
      </c>
      <c r="AA58">
        <v>27.79</v>
      </c>
      <c r="AB58">
        <v>27.64</v>
      </c>
      <c r="AC58">
        <v>27.43</v>
      </c>
      <c r="AD58">
        <v>26.63</v>
      </c>
      <c r="AE58">
        <v>26.74</v>
      </c>
      <c r="AF58">
        <v>26.79</v>
      </c>
      <c r="AG58">
        <v>26.97</v>
      </c>
      <c r="AH58">
        <v>27.06</v>
      </c>
      <c r="AI58">
        <v>27.19</v>
      </c>
      <c r="AJ58">
        <v>27.48</v>
      </c>
      <c r="AK58">
        <v>28.9</v>
      </c>
      <c r="AL58">
        <v>28.55</v>
      </c>
      <c r="AM58">
        <v>28.37</v>
      </c>
      <c r="AN58">
        <v>28.15</v>
      </c>
      <c r="AO58">
        <v>27.99</v>
      </c>
      <c r="AP58">
        <v>27.74</v>
      </c>
      <c r="AQ58">
        <v>27.54</v>
      </c>
      <c r="AR58">
        <v>27.66</v>
      </c>
      <c r="AS58" s="72">
        <f t="shared" si="3"/>
        <v>1.1702980127725273</v>
      </c>
      <c r="AT58" s="17">
        <f t="shared" si="4"/>
        <v>1.3402410732561207</v>
      </c>
      <c r="AU58" s="17">
        <f t="shared" si="5"/>
        <v>1.3972666540824199</v>
      </c>
      <c r="AV58" s="17">
        <f t="shared" si="6"/>
        <v>1.4542922349087188</v>
      </c>
      <c r="AW58" s="17">
        <f t="shared" si="7"/>
        <v>5.6421181663794812E-3</v>
      </c>
      <c r="AX58" s="17">
        <f t="shared" si="8"/>
        <v>1.089830078706596</v>
      </c>
      <c r="AY58" s="17">
        <f t="shared" si="9"/>
        <v>0.31076682091379398</v>
      </c>
      <c r="AZ58" s="17">
        <f t="shared" si="10"/>
        <v>1.3051247027474144</v>
      </c>
      <c r="BA58" s="17">
        <f t="shared" si="11"/>
        <v>-1.5364444714032623</v>
      </c>
      <c r="BB58" s="17">
        <f t="shared" si="12"/>
        <v>1.6691010403710049</v>
      </c>
      <c r="BC58" s="17">
        <f t="shared" si="13"/>
        <v>-1.1307043775316901</v>
      </c>
      <c r="BD58" s="17">
        <f t="shared" si="14"/>
        <v>1.4057400938715723</v>
      </c>
      <c r="BE58" s="1">
        <v>1</v>
      </c>
      <c r="BF58" s="15">
        <v>1</v>
      </c>
      <c r="BG58" s="15">
        <v>1</v>
      </c>
      <c r="BH58" s="16">
        <v>1</v>
      </c>
      <c r="BI58" s="12">
        <f t="shared" si="15"/>
        <v>4.2194876944824173</v>
      </c>
      <c r="BJ58" s="12">
        <f t="shared" si="16"/>
        <v>5.2336304104550599</v>
      </c>
      <c r="BK58" s="12">
        <f t="shared" si="17"/>
        <v>5.4563148363705372</v>
      </c>
      <c r="BL58" s="12">
        <f t="shared" si="18"/>
        <v>4.2194876944824173</v>
      </c>
      <c r="BM58" s="12">
        <f t="shared" si="19"/>
        <v>5.2336304104550599</v>
      </c>
      <c r="BN58" s="12">
        <f t="shared" si="20"/>
        <v>5.4563148363705372</v>
      </c>
      <c r="BO58" s="9">
        <f t="shared" si="21"/>
        <v>4.4036013297634666E-3</v>
      </c>
      <c r="BP58" s="9">
        <f t="shared" si="22"/>
        <v>6.9112479349392323E-4</v>
      </c>
      <c r="BQ58" s="45">
        <f t="shared" si="23"/>
        <v>2.5399943391129175E-4</v>
      </c>
      <c r="BR58" s="78">
        <f t="shared" si="24"/>
        <v>1.0997035280613363</v>
      </c>
      <c r="BS58" s="55">
        <v>1521</v>
      </c>
      <c r="BT58" s="10">
        <f t="shared" si="25"/>
        <v>431.86840431608402</v>
      </c>
      <c r="BU58" s="14">
        <f t="shared" si="26"/>
        <v>-1089.131595683916</v>
      </c>
      <c r="BV58" s="1">
        <f t="shared" si="27"/>
        <v>0</v>
      </c>
      <c r="BW58" s="66">
        <f t="shared" si="28"/>
        <v>26.76</v>
      </c>
      <c r="BX58" s="41">
        <f t="shared" si="29"/>
        <v>26.79</v>
      </c>
      <c r="BY58" s="65">
        <f t="shared" si="30"/>
        <v>28.57</v>
      </c>
      <c r="BZ58" s="64">
        <f t="shared" si="31"/>
        <v>28.9</v>
      </c>
      <c r="CA58" s="54">
        <f t="shared" si="32"/>
        <v>28.57</v>
      </c>
      <c r="CB58" s="1">
        <f t="shared" si="33"/>
        <v>-38.121511924533287</v>
      </c>
      <c r="CC58" s="42">
        <f t="shared" si="34"/>
        <v>3.5219061751199141</v>
      </c>
      <c r="CD58" s="55">
        <v>1577</v>
      </c>
      <c r="CE58" s="55">
        <v>1245</v>
      </c>
      <c r="CF58" s="55">
        <v>0</v>
      </c>
      <c r="CG58" s="6">
        <f t="shared" si="35"/>
        <v>2822</v>
      </c>
      <c r="CH58" s="10">
        <f t="shared" si="36"/>
        <v>94.096364184280247</v>
      </c>
      <c r="CI58" s="1">
        <f t="shared" si="37"/>
        <v>-2727.9036358157196</v>
      </c>
      <c r="CJ58" s="77">
        <f t="shared" si="38"/>
        <v>0</v>
      </c>
      <c r="CK58" s="66">
        <f t="shared" si="39"/>
        <v>27</v>
      </c>
      <c r="CL58" s="41">
        <f t="shared" si="40"/>
        <v>26.97</v>
      </c>
      <c r="CM58" s="65">
        <f t="shared" si="41"/>
        <v>28.41</v>
      </c>
      <c r="CN58" s="64">
        <f t="shared" si="42"/>
        <v>28.55</v>
      </c>
      <c r="CO58" s="54">
        <f t="shared" si="43"/>
        <v>28.41</v>
      </c>
      <c r="CP58" s="1">
        <f t="shared" si="44"/>
        <v>-96.019135368381541</v>
      </c>
      <c r="CQ58" s="42">
        <f t="shared" si="45"/>
        <v>29.990531775205866</v>
      </c>
      <c r="CR58" s="11">
        <f t="shared" si="46"/>
        <v>4509</v>
      </c>
      <c r="CS58" s="47">
        <f t="shared" si="47"/>
        <v>527.73773534895179</v>
      </c>
      <c r="CT58" s="55">
        <v>166</v>
      </c>
      <c r="CU58" s="10">
        <f t="shared" si="48"/>
        <v>1.7729668485875989</v>
      </c>
      <c r="CV58" s="30">
        <f t="shared" si="49"/>
        <v>-164.2270331514124</v>
      </c>
      <c r="CW58" s="77">
        <f t="shared" si="50"/>
        <v>0</v>
      </c>
      <c r="CX58" s="66">
        <f t="shared" si="51"/>
        <v>27.32</v>
      </c>
      <c r="CY58" s="41">
        <f t="shared" si="52"/>
        <v>27.06</v>
      </c>
      <c r="CZ58" s="65">
        <f t="shared" si="53"/>
        <v>28.38</v>
      </c>
      <c r="DA58" s="64">
        <f t="shared" si="54"/>
        <v>28.37</v>
      </c>
      <c r="DB58" s="54">
        <f t="shared" si="55"/>
        <v>28.38</v>
      </c>
      <c r="DC58" s="43">
        <f t="shared" si="56"/>
        <v>-5.7867171653069907</v>
      </c>
      <c r="DD58" s="44">
        <v>0</v>
      </c>
      <c r="DE58" s="10">
        <f t="shared" si="57"/>
        <v>1.1100689659885532</v>
      </c>
      <c r="DF58" s="30">
        <f t="shared" si="58"/>
        <v>1.1100689659885532</v>
      </c>
      <c r="DG58" s="34">
        <f t="shared" si="59"/>
        <v>1.1100689659885532</v>
      </c>
      <c r="DH58" s="21">
        <f t="shared" si="60"/>
        <v>2.5399943391129175E-4</v>
      </c>
      <c r="DI58" s="74">
        <f t="shared" si="61"/>
        <v>1.1100689659885532</v>
      </c>
      <c r="DJ58" s="76">
        <f t="shared" si="62"/>
        <v>28.38</v>
      </c>
      <c r="DK58" s="43">
        <f t="shared" si="63"/>
        <v>3.911448083116819E-2</v>
      </c>
      <c r="DL58" s="16">
        <f t="shared" si="64"/>
        <v>0</v>
      </c>
      <c r="DM58" s="53">
        <f t="shared" si="65"/>
        <v>4675</v>
      </c>
      <c r="DN58">
        <f t="shared" si="66"/>
        <v>8.1644447059258819E-3</v>
      </c>
      <c r="DO58">
        <f t="shared" si="67"/>
        <v>8.1644447059258853E-3</v>
      </c>
      <c r="DP58" s="1">
        <f t="shared" si="68"/>
        <v>870.88498789170228</v>
      </c>
      <c r="DQ58" s="55">
        <v>1051</v>
      </c>
      <c r="DR58" s="1">
        <f t="shared" si="69"/>
        <v>-180.11501210829772</v>
      </c>
      <c r="DS58" s="55">
        <v>1134</v>
      </c>
      <c r="DT58" s="15">
        <f t="shared" si="70"/>
        <v>1.4542922349087188</v>
      </c>
      <c r="DU58" s="17">
        <f t="shared" si="71"/>
        <v>1.9402128559177472E-3</v>
      </c>
      <c r="DV58" s="17">
        <f t="shared" si="72"/>
        <v>1.9402128559177472E-3</v>
      </c>
      <c r="DW58" s="17">
        <f t="shared" si="73"/>
        <v>3.1854899302876977E-3</v>
      </c>
      <c r="DX58" s="1">
        <f t="shared" si="74"/>
        <v>336.71265661127023</v>
      </c>
      <c r="DY58" s="1">
        <f t="shared" si="75"/>
        <v>-797.28734338872982</v>
      </c>
      <c r="DZ58" s="79">
        <f t="shared" si="76"/>
        <v>27.66</v>
      </c>
    </row>
    <row r="59" spans="1:130" x14ac:dyDescent="0.2">
      <c r="A59" s="22" t="s">
        <v>326</v>
      </c>
      <c r="B59">
        <v>1</v>
      </c>
      <c r="C59">
        <v>0</v>
      </c>
      <c r="D59">
        <v>0.288453855373551</v>
      </c>
      <c r="E59">
        <v>0.71154614462644805</v>
      </c>
      <c r="F59">
        <v>0.92093762415574099</v>
      </c>
      <c r="G59">
        <v>0.61638111157542796</v>
      </c>
      <c r="H59">
        <v>0.89385708315921397</v>
      </c>
      <c r="I59">
        <v>0.74226452327135095</v>
      </c>
      <c r="J59">
        <v>0.84398923239025703</v>
      </c>
      <c r="K59">
        <v>0.482631578337402</v>
      </c>
      <c r="L59">
        <v>0.375322518936619</v>
      </c>
      <c r="M59">
        <f t="shared" si="1"/>
        <v>0.50848858291363019</v>
      </c>
      <c r="N59">
        <f t="shared" si="2"/>
        <v>-1.5282753031357524E-2</v>
      </c>
      <c r="O59" s="68">
        <v>0</v>
      </c>
      <c r="P59">
        <v>82.15</v>
      </c>
      <c r="Q59">
        <v>82.33</v>
      </c>
      <c r="R59">
        <v>82.55</v>
      </c>
      <c r="S59">
        <v>82.83</v>
      </c>
      <c r="T59">
        <v>82.97</v>
      </c>
      <c r="U59">
        <v>83.23</v>
      </c>
      <c r="V59">
        <v>83.38</v>
      </c>
      <c r="W59">
        <v>84.48</v>
      </c>
      <c r="X59">
        <v>84.08</v>
      </c>
      <c r="Y59">
        <v>84.01</v>
      </c>
      <c r="Z59">
        <v>83.59</v>
      </c>
      <c r="AA59">
        <v>83.47</v>
      </c>
      <c r="AB59">
        <v>83.27</v>
      </c>
      <c r="AC59">
        <v>83.11</v>
      </c>
      <c r="AD59">
        <v>82.45</v>
      </c>
      <c r="AE59">
        <v>82.62</v>
      </c>
      <c r="AF59">
        <v>82.93</v>
      </c>
      <c r="AG59">
        <v>83.01</v>
      </c>
      <c r="AH59">
        <v>83.09</v>
      </c>
      <c r="AI59">
        <v>83.38</v>
      </c>
      <c r="AJ59">
        <v>83.66</v>
      </c>
      <c r="AK59">
        <v>84.38</v>
      </c>
      <c r="AL59">
        <v>84.31</v>
      </c>
      <c r="AM59">
        <v>84.18</v>
      </c>
      <c r="AN59">
        <v>84.02</v>
      </c>
      <c r="AO59">
        <v>83.69</v>
      </c>
      <c r="AP59">
        <v>83.55</v>
      </c>
      <c r="AQ59">
        <v>83.01</v>
      </c>
      <c r="AR59">
        <v>83.5</v>
      </c>
      <c r="AS59" s="72">
        <f t="shared" si="3"/>
        <v>1.0988030239395215</v>
      </c>
      <c r="AT59" s="17">
        <f t="shared" si="4"/>
        <v>0.99405736437234926</v>
      </c>
      <c r="AU59" s="17">
        <f t="shared" si="5"/>
        <v>0.98892821872253645</v>
      </c>
      <c r="AV59" s="17">
        <f t="shared" si="6"/>
        <v>0.98379907307272363</v>
      </c>
      <c r="AW59" s="17">
        <f t="shared" si="7"/>
        <v>5.6421181663794812E-3</v>
      </c>
      <c r="AX59" s="17">
        <f t="shared" si="8"/>
        <v>1.089830078706596</v>
      </c>
      <c r="AY59" s="17">
        <f t="shared" si="9"/>
        <v>0.482631578337402</v>
      </c>
      <c r="AZ59" s="17">
        <f t="shared" si="10"/>
        <v>1.4769894601710225</v>
      </c>
      <c r="BA59" s="17">
        <f t="shared" si="11"/>
        <v>-1.5364444714032623</v>
      </c>
      <c r="BB59" s="17">
        <f t="shared" si="12"/>
        <v>1.6691010403710049</v>
      </c>
      <c r="BC59" s="17">
        <f t="shared" si="13"/>
        <v>0.375322518936619</v>
      </c>
      <c r="BD59" s="17">
        <f t="shared" si="14"/>
        <v>2.9117669903398813</v>
      </c>
      <c r="BE59" s="1">
        <v>0</v>
      </c>
      <c r="BF59" s="50">
        <v>0.18</v>
      </c>
      <c r="BG59" s="15">
        <v>1</v>
      </c>
      <c r="BH59" s="16">
        <v>1</v>
      </c>
      <c r="BI59" s="12">
        <f t="shared" si="15"/>
        <v>0</v>
      </c>
      <c r="BJ59" s="12">
        <f t="shared" si="16"/>
        <v>12.862056865059632</v>
      </c>
      <c r="BK59" s="12">
        <f t="shared" si="17"/>
        <v>71.087172858718034</v>
      </c>
      <c r="BL59" s="12">
        <f t="shared" si="18"/>
        <v>0</v>
      </c>
      <c r="BM59" s="12">
        <f t="shared" si="19"/>
        <v>12.862056865059632</v>
      </c>
      <c r="BN59" s="12">
        <f t="shared" si="20"/>
        <v>71.087172858718034</v>
      </c>
      <c r="BO59" s="9">
        <f t="shared" si="21"/>
        <v>0</v>
      </c>
      <c r="BP59" s="9">
        <f t="shared" si="22"/>
        <v>1.6984933397309802E-3</v>
      </c>
      <c r="BQ59" s="45">
        <f t="shared" si="23"/>
        <v>3.3092118409499965E-3</v>
      </c>
      <c r="BR59" s="78">
        <f t="shared" si="24"/>
        <v>-1.5282753031357524E-2</v>
      </c>
      <c r="BS59" s="55">
        <v>0</v>
      </c>
      <c r="BT59" s="10">
        <f t="shared" si="25"/>
        <v>0</v>
      </c>
      <c r="BU59" s="14">
        <f t="shared" si="26"/>
        <v>0</v>
      </c>
      <c r="BV59" s="1">
        <f t="shared" si="27"/>
        <v>0</v>
      </c>
      <c r="BW59" s="66">
        <f t="shared" si="28"/>
        <v>82.15</v>
      </c>
      <c r="BX59" s="41">
        <f t="shared" si="29"/>
        <v>82.45</v>
      </c>
      <c r="BY59" s="65">
        <f t="shared" si="30"/>
        <v>84.08</v>
      </c>
      <c r="BZ59" s="64">
        <f t="shared" si="31"/>
        <v>84.31</v>
      </c>
      <c r="CA59" s="54">
        <f t="shared" si="32"/>
        <v>84.31</v>
      </c>
      <c r="CB59" s="1">
        <f t="shared" si="33"/>
        <v>0</v>
      </c>
      <c r="CC59" s="42" t="e">
        <f t="shared" si="34"/>
        <v>#DIV/0!</v>
      </c>
      <c r="CD59" s="55">
        <v>0</v>
      </c>
      <c r="CE59" s="55">
        <v>0</v>
      </c>
      <c r="CF59" s="55">
        <v>0</v>
      </c>
      <c r="CG59" s="6">
        <f t="shared" si="35"/>
        <v>0</v>
      </c>
      <c r="CH59" s="10">
        <f t="shared" si="36"/>
        <v>231.24918880703709</v>
      </c>
      <c r="CI59" s="1">
        <f t="shared" si="37"/>
        <v>231.24918880703709</v>
      </c>
      <c r="CJ59" s="77">
        <f t="shared" si="38"/>
        <v>1</v>
      </c>
      <c r="CK59" s="66">
        <f t="shared" si="39"/>
        <v>82.33</v>
      </c>
      <c r="CL59" s="41">
        <f t="shared" si="40"/>
        <v>82.62</v>
      </c>
      <c r="CM59" s="65">
        <f t="shared" si="41"/>
        <v>84.01</v>
      </c>
      <c r="CN59" s="64">
        <f t="shared" si="42"/>
        <v>84.18</v>
      </c>
      <c r="CO59" s="54">
        <f t="shared" si="43"/>
        <v>82.62</v>
      </c>
      <c r="CP59" s="1">
        <f t="shared" si="44"/>
        <v>2.79894927144804</v>
      </c>
      <c r="CQ59" s="42">
        <f t="shared" si="45"/>
        <v>0</v>
      </c>
      <c r="CR59" s="11">
        <f t="shared" si="46"/>
        <v>0</v>
      </c>
      <c r="CS59" s="47">
        <f t="shared" si="47"/>
        <v>254.34814929923624</v>
      </c>
      <c r="CT59" s="55">
        <v>0</v>
      </c>
      <c r="CU59" s="10">
        <f t="shared" si="48"/>
        <v>23.098960492199168</v>
      </c>
      <c r="CV59" s="30">
        <f t="shared" si="49"/>
        <v>23.098960492199168</v>
      </c>
      <c r="CW59" s="77">
        <f t="shared" si="50"/>
        <v>1</v>
      </c>
      <c r="CX59" s="66">
        <f t="shared" si="51"/>
        <v>82.55</v>
      </c>
      <c r="CY59" s="41">
        <f t="shared" si="52"/>
        <v>82.93</v>
      </c>
      <c r="CZ59" s="65">
        <f t="shared" si="53"/>
        <v>83.59</v>
      </c>
      <c r="DA59" s="64">
        <f t="shared" si="54"/>
        <v>84.02</v>
      </c>
      <c r="DB59" s="54">
        <f t="shared" si="55"/>
        <v>82.93</v>
      </c>
      <c r="DC59" s="43">
        <f t="shared" si="56"/>
        <v>0.27853563839622775</v>
      </c>
      <c r="DD59" s="44">
        <v>0</v>
      </c>
      <c r="DE59" s="10">
        <f t="shared" si="57"/>
        <v>14.462447061214229</v>
      </c>
      <c r="DF59" s="30">
        <f t="shared" si="58"/>
        <v>14.462447061214229</v>
      </c>
      <c r="DG59" s="34">
        <f t="shared" si="59"/>
        <v>14.462447061214229</v>
      </c>
      <c r="DH59" s="21">
        <f t="shared" si="60"/>
        <v>3.3092118409499965E-3</v>
      </c>
      <c r="DI59" s="74">
        <f t="shared" si="61"/>
        <v>14.462447061214229</v>
      </c>
      <c r="DJ59" s="76">
        <f t="shared" si="62"/>
        <v>82.93</v>
      </c>
      <c r="DK59" s="43">
        <f t="shared" si="63"/>
        <v>0.17439342893059481</v>
      </c>
      <c r="DL59" s="16">
        <f t="shared" si="64"/>
        <v>0</v>
      </c>
      <c r="DM59" s="53">
        <f t="shared" si="65"/>
        <v>0</v>
      </c>
      <c r="DN59">
        <f t="shared" si="66"/>
        <v>6.8541862385486712E-3</v>
      </c>
      <c r="DO59">
        <f t="shared" si="67"/>
        <v>6.8541862385486738E-3</v>
      </c>
      <c r="DP59" s="1">
        <f t="shared" si="68"/>
        <v>731.12233769350996</v>
      </c>
      <c r="DQ59" s="55">
        <v>0</v>
      </c>
      <c r="DR59" s="1">
        <f t="shared" si="69"/>
        <v>731.12233769350996</v>
      </c>
      <c r="DS59" s="55">
        <v>0</v>
      </c>
      <c r="DT59" s="15">
        <f t="shared" si="70"/>
        <v>0.17708383315309026</v>
      </c>
      <c r="DU59" s="17">
        <f t="shared" si="71"/>
        <v>2.3625260550221155E-4</v>
      </c>
      <c r="DV59" s="17">
        <f t="shared" si="72"/>
        <v>2.3625260550221155E-4</v>
      </c>
      <c r="DW59" s="17">
        <f t="shared" si="73"/>
        <v>3.878854289291605E-4</v>
      </c>
      <c r="DX59" s="1">
        <f t="shared" si="74"/>
        <v>41.000265608670126</v>
      </c>
      <c r="DY59" s="1">
        <f t="shared" si="75"/>
        <v>41.000265608670126</v>
      </c>
      <c r="DZ59" s="79">
        <f t="shared" si="76"/>
        <v>83.5</v>
      </c>
    </row>
    <row r="60" spans="1:130" x14ac:dyDescent="0.2">
      <c r="A60" s="22" t="s">
        <v>160</v>
      </c>
      <c r="B60">
        <v>1</v>
      </c>
      <c r="C60">
        <v>1</v>
      </c>
      <c r="D60">
        <v>0.46743907311226501</v>
      </c>
      <c r="E60">
        <v>0.53256092688773404</v>
      </c>
      <c r="F60">
        <v>0.78426698450536303</v>
      </c>
      <c r="G60">
        <v>0.25825323861262001</v>
      </c>
      <c r="H60">
        <v>0.60468031759297902</v>
      </c>
      <c r="I60">
        <v>0.39517167199040798</v>
      </c>
      <c r="J60">
        <v>0.59157373734582996</v>
      </c>
      <c r="K60">
        <v>0.60526427002097805</v>
      </c>
      <c r="L60">
        <v>0.82147552400967805</v>
      </c>
      <c r="M60">
        <f t="shared" si="1"/>
        <v>0.50463099955599588</v>
      </c>
      <c r="N60">
        <f t="shared" si="2"/>
        <v>-8.3363355547747976E-3</v>
      </c>
      <c r="O60" s="68">
        <v>0</v>
      </c>
      <c r="P60">
        <v>19.43</v>
      </c>
      <c r="Q60">
        <v>19.7</v>
      </c>
      <c r="R60">
        <v>19.77</v>
      </c>
      <c r="S60">
        <v>19.91</v>
      </c>
      <c r="T60">
        <v>20.11</v>
      </c>
      <c r="U60">
        <v>20.25</v>
      </c>
      <c r="V60">
        <v>20.5</v>
      </c>
      <c r="W60">
        <v>21.59</v>
      </c>
      <c r="X60">
        <v>21.44</v>
      </c>
      <c r="Y60">
        <v>21.1</v>
      </c>
      <c r="Z60">
        <v>20.99</v>
      </c>
      <c r="AA60">
        <v>20.85</v>
      </c>
      <c r="AB60">
        <v>20.62</v>
      </c>
      <c r="AC60">
        <v>20.059999999999999</v>
      </c>
      <c r="AD60">
        <v>19.309999999999999</v>
      </c>
      <c r="AE60">
        <v>19.75</v>
      </c>
      <c r="AF60">
        <v>19.96</v>
      </c>
      <c r="AG60">
        <v>20.149999999999999</v>
      </c>
      <c r="AH60">
        <v>20.27</v>
      </c>
      <c r="AI60">
        <v>20.37</v>
      </c>
      <c r="AJ60">
        <v>20.54</v>
      </c>
      <c r="AK60">
        <v>21.37</v>
      </c>
      <c r="AL60">
        <v>21.25</v>
      </c>
      <c r="AM60">
        <v>21.07</v>
      </c>
      <c r="AN60">
        <v>20.97</v>
      </c>
      <c r="AO60">
        <v>20.79</v>
      </c>
      <c r="AP60">
        <v>20.58</v>
      </c>
      <c r="AQ60">
        <v>20.440000000000001</v>
      </c>
      <c r="AR60">
        <v>20.52</v>
      </c>
      <c r="AS60" s="72">
        <f t="shared" si="3"/>
        <v>1.0047249055018899</v>
      </c>
      <c r="AT60" s="17">
        <f t="shared" si="4"/>
        <v>0.99609151900785153</v>
      </c>
      <c r="AU60" s="17">
        <f t="shared" si="5"/>
        <v>0.99302217401869486</v>
      </c>
      <c r="AV60" s="17">
        <f t="shared" si="6"/>
        <v>0.98995282902953818</v>
      </c>
      <c r="AW60" s="17">
        <f t="shared" si="7"/>
        <v>5.6421181663794812E-3</v>
      </c>
      <c r="AX60" s="17">
        <f t="shared" si="8"/>
        <v>1.089830078706596</v>
      </c>
      <c r="AY60" s="17">
        <f t="shared" si="9"/>
        <v>0.60526427002097805</v>
      </c>
      <c r="AZ60" s="17">
        <f t="shared" si="10"/>
        <v>1.5996221518545986</v>
      </c>
      <c r="BA60" s="17">
        <f t="shared" si="11"/>
        <v>-1.5364444714032623</v>
      </c>
      <c r="BB60" s="17">
        <f t="shared" si="12"/>
        <v>1.6691010403710049</v>
      </c>
      <c r="BC60" s="17">
        <f t="shared" si="13"/>
        <v>0.82147552400967805</v>
      </c>
      <c r="BD60" s="17">
        <f t="shared" si="14"/>
        <v>3.3579199954129404</v>
      </c>
      <c r="BE60" s="1">
        <v>0</v>
      </c>
      <c r="BF60" s="49">
        <v>0</v>
      </c>
      <c r="BG60" s="49">
        <v>0</v>
      </c>
      <c r="BH60" s="16">
        <v>1</v>
      </c>
      <c r="BI60" s="12">
        <f t="shared" si="15"/>
        <v>0</v>
      </c>
      <c r="BJ60" s="12">
        <f t="shared" si="16"/>
        <v>0</v>
      </c>
      <c r="BK60" s="12">
        <f t="shared" si="17"/>
        <v>0</v>
      </c>
      <c r="BL60" s="12">
        <f t="shared" si="18"/>
        <v>0</v>
      </c>
      <c r="BM60" s="12">
        <f t="shared" si="19"/>
        <v>0</v>
      </c>
      <c r="BN60" s="12">
        <f t="shared" si="20"/>
        <v>0</v>
      </c>
      <c r="BO60" s="9">
        <f t="shared" si="21"/>
        <v>0</v>
      </c>
      <c r="BP60" s="9">
        <f t="shared" si="22"/>
        <v>0</v>
      </c>
      <c r="BQ60" s="45">
        <f t="shared" si="23"/>
        <v>0</v>
      </c>
      <c r="BR60" s="78">
        <f t="shared" si="24"/>
        <v>-8.3363355547747976E-3</v>
      </c>
      <c r="BS60" s="55">
        <v>0</v>
      </c>
      <c r="BT60" s="10">
        <f t="shared" si="25"/>
        <v>0</v>
      </c>
      <c r="BU60" s="14">
        <f t="shared" si="26"/>
        <v>0</v>
      </c>
      <c r="BV60" s="1">
        <f t="shared" si="27"/>
        <v>0</v>
      </c>
      <c r="BW60" s="66">
        <f t="shared" si="28"/>
        <v>19.43</v>
      </c>
      <c r="BX60" s="41">
        <f t="shared" si="29"/>
        <v>19.309999999999999</v>
      </c>
      <c r="BY60" s="65">
        <f t="shared" si="30"/>
        <v>21.44</v>
      </c>
      <c r="BZ60" s="64">
        <f t="shared" si="31"/>
        <v>21.25</v>
      </c>
      <c r="CA60" s="54">
        <f t="shared" si="32"/>
        <v>21.44</v>
      </c>
      <c r="CB60" s="1">
        <f t="shared" si="33"/>
        <v>0</v>
      </c>
      <c r="CC60" s="42" t="e">
        <f t="shared" si="34"/>
        <v>#DIV/0!</v>
      </c>
      <c r="CD60" s="55">
        <v>62</v>
      </c>
      <c r="CE60" s="55">
        <v>739</v>
      </c>
      <c r="CF60" s="55">
        <v>0</v>
      </c>
      <c r="CG60" s="6">
        <f t="shared" si="35"/>
        <v>801</v>
      </c>
      <c r="CH60" s="10">
        <f t="shared" si="36"/>
        <v>0</v>
      </c>
      <c r="CI60" s="1">
        <f t="shared" si="37"/>
        <v>-801</v>
      </c>
      <c r="CJ60" s="77">
        <f t="shared" si="38"/>
        <v>0</v>
      </c>
      <c r="CK60" s="66">
        <f t="shared" si="39"/>
        <v>19.7</v>
      </c>
      <c r="CL60" s="41">
        <f t="shared" si="40"/>
        <v>19.75</v>
      </c>
      <c r="CM60" s="65">
        <f t="shared" si="41"/>
        <v>21.1</v>
      </c>
      <c r="CN60" s="64">
        <f t="shared" si="42"/>
        <v>21.07</v>
      </c>
      <c r="CO60" s="54">
        <f t="shared" si="43"/>
        <v>21.1</v>
      </c>
      <c r="CP60" s="1">
        <f t="shared" si="44"/>
        <v>-37.962085308056871</v>
      </c>
      <c r="CQ60" s="42" t="e">
        <f t="shared" si="45"/>
        <v>#DIV/0!</v>
      </c>
      <c r="CR60" s="11">
        <f t="shared" si="46"/>
        <v>801</v>
      </c>
      <c r="CS60" s="47">
        <f t="shared" si="47"/>
        <v>0</v>
      </c>
      <c r="CT60" s="55">
        <v>0</v>
      </c>
      <c r="CU60" s="10">
        <f t="shared" si="48"/>
        <v>0</v>
      </c>
      <c r="CV60" s="30">
        <f t="shared" si="49"/>
        <v>0</v>
      </c>
      <c r="CW60" s="77">
        <f t="shared" si="50"/>
        <v>0</v>
      </c>
      <c r="CX60" s="66">
        <f t="shared" si="51"/>
        <v>19.77</v>
      </c>
      <c r="CY60" s="41">
        <f t="shared" si="52"/>
        <v>19.96</v>
      </c>
      <c r="CZ60" s="65">
        <f t="shared" si="53"/>
        <v>20.99</v>
      </c>
      <c r="DA60" s="64">
        <f t="shared" si="54"/>
        <v>20.97</v>
      </c>
      <c r="DB60" s="54">
        <f t="shared" si="55"/>
        <v>20.99</v>
      </c>
      <c r="DC60" s="43">
        <f t="shared" si="56"/>
        <v>0</v>
      </c>
      <c r="DD60" s="44">
        <v>0</v>
      </c>
      <c r="DE60" s="10">
        <f t="shared" si="57"/>
        <v>0</v>
      </c>
      <c r="DF60" s="30">
        <f t="shared" si="58"/>
        <v>0</v>
      </c>
      <c r="DG60" s="34">
        <f t="shared" si="59"/>
        <v>0</v>
      </c>
      <c r="DH60" s="21">
        <f t="shared" si="60"/>
        <v>0</v>
      </c>
      <c r="DI60" s="74">
        <f t="shared" si="61"/>
        <v>0</v>
      </c>
      <c r="DJ60" s="76">
        <f t="shared" si="62"/>
        <v>20.99</v>
      </c>
      <c r="DK60" s="43">
        <f t="shared" si="63"/>
        <v>0</v>
      </c>
      <c r="DL60" s="16">
        <f t="shared" si="64"/>
        <v>0</v>
      </c>
      <c r="DM60" s="53">
        <f t="shared" si="65"/>
        <v>801</v>
      </c>
      <c r="DN60">
        <f t="shared" si="66"/>
        <v>5.1300562919625887E-3</v>
      </c>
      <c r="DO60">
        <f t="shared" si="67"/>
        <v>5.1300562919625904E-3</v>
      </c>
      <c r="DP60" s="1">
        <f t="shared" si="68"/>
        <v>547.21284455106559</v>
      </c>
      <c r="DQ60" s="55">
        <v>0</v>
      </c>
      <c r="DR60" s="1">
        <f t="shared" si="69"/>
        <v>547.21284455106559</v>
      </c>
      <c r="DS60" s="55">
        <v>0</v>
      </c>
      <c r="DT60" s="15">
        <f t="shared" si="70"/>
        <v>0</v>
      </c>
      <c r="DU60" s="17">
        <f t="shared" si="71"/>
        <v>0</v>
      </c>
      <c r="DV60" s="17">
        <f t="shared" si="72"/>
        <v>0</v>
      </c>
      <c r="DW60" s="17">
        <f t="shared" si="73"/>
        <v>0</v>
      </c>
      <c r="DX60" s="1">
        <f t="shared" si="74"/>
        <v>0</v>
      </c>
      <c r="DY60" s="1">
        <f t="shared" si="75"/>
        <v>0</v>
      </c>
      <c r="DZ60" s="79">
        <f t="shared" si="76"/>
        <v>20.52</v>
      </c>
    </row>
    <row r="61" spans="1:130" x14ac:dyDescent="0.2">
      <c r="A61" s="22" t="s">
        <v>113</v>
      </c>
      <c r="B61">
        <v>0</v>
      </c>
      <c r="C61">
        <v>0</v>
      </c>
      <c r="D61">
        <v>2.7167399121054699E-2</v>
      </c>
      <c r="E61">
        <v>0.97283260087894496</v>
      </c>
      <c r="F61">
        <v>6.6348827969805305E-2</v>
      </c>
      <c r="G61">
        <v>6.2055996656916003E-2</v>
      </c>
      <c r="H61">
        <v>7.0831592143752606E-2</v>
      </c>
      <c r="I61">
        <v>6.6298755985891203E-2</v>
      </c>
      <c r="J61">
        <v>0.13068056504602399</v>
      </c>
      <c r="K61">
        <v>0.62350362714090202</v>
      </c>
      <c r="L61">
        <v>-1.10875659278785</v>
      </c>
      <c r="M61">
        <f t="shared" si="1"/>
        <v>4.4800245278365208E-2</v>
      </c>
      <c r="N61">
        <f t="shared" si="2"/>
        <v>2.8828633881881935</v>
      </c>
      <c r="O61" s="68">
        <v>0</v>
      </c>
      <c r="P61">
        <v>58.36</v>
      </c>
      <c r="Q61">
        <v>58.48</v>
      </c>
      <c r="R61">
        <v>58.61</v>
      </c>
      <c r="S61">
        <v>58.73</v>
      </c>
      <c r="T61">
        <v>59.04</v>
      </c>
      <c r="U61">
        <v>59.26</v>
      </c>
      <c r="V61">
        <v>59.37</v>
      </c>
      <c r="W61">
        <v>60.38</v>
      </c>
      <c r="X61">
        <v>60.13</v>
      </c>
      <c r="Y61">
        <v>60.02</v>
      </c>
      <c r="Z61">
        <v>59.83</v>
      </c>
      <c r="AA61">
        <v>59.43</v>
      </c>
      <c r="AB61">
        <v>59.31</v>
      </c>
      <c r="AC61">
        <v>58.92</v>
      </c>
      <c r="AD61">
        <v>58.56</v>
      </c>
      <c r="AE61">
        <v>58.71</v>
      </c>
      <c r="AF61">
        <v>59.13</v>
      </c>
      <c r="AG61">
        <v>59.18</v>
      </c>
      <c r="AH61">
        <v>59.24</v>
      </c>
      <c r="AI61">
        <v>59.43</v>
      </c>
      <c r="AJ61">
        <v>59.64</v>
      </c>
      <c r="AK61">
        <v>60.64</v>
      </c>
      <c r="AL61">
        <v>60.5</v>
      </c>
      <c r="AM61">
        <v>60.35</v>
      </c>
      <c r="AN61">
        <v>60.1</v>
      </c>
      <c r="AO61">
        <v>59.78</v>
      </c>
      <c r="AP61">
        <v>59.59</v>
      </c>
      <c r="AQ61">
        <v>59.11</v>
      </c>
      <c r="AR61">
        <v>59.43</v>
      </c>
      <c r="AS61" s="72">
        <f t="shared" si="3"/>
        <v>1.2361402771944561</v>
      </c>
      <c r="AT61" s="17">
        <f t="shared" si="4"/>
        <v>4.0026659536497817</v>
      </c>
      <c r="AU61" s="17">
        <f t="shared" si="5"/>
        <v>3.3969189751076709</v>
      </c>
      <c r="AV61" s="17">
        <f t="shared" si="6"/>
        <v>2.7911719965655601</v>
      </c>
      <c r="AW61" s="17">
        <f t="shared" si="7"/>
        <v>5.6421181663794812E-3</v>
      </c>
      <c r="AX61" s="17">
        <f t="shared" si="8"/>
        <v>1.089830078706596</v>
      </c>
      <c r="AY61" s="17">
        <f t="shared" si="9"/>
        <v>0.62350362714090202</v>
      </c>
      <c r="AZ61" s="17">
        <f t="shared" si="10"/>
        <v>1.6178615089745225</v>
      </c>
      <c r="BA61" s="17">
        <f t="shared" si="11"/>
        <v>-1.5364444714032623</v>
      </c>
      <c r="BB61" s="17">
        <f t="shared" si="12"/>
        <v>1.6691010403710049</v>
      </c>
      <c r="BC61" s="17">
        <f t="shared" si="13"/>
        <v>-1.10875659278785</v>
      </c>
      <c r="BD61" s="17">
        <f t="shared" si="14"/>
        <v>1.4276878786154124</v>
      </c>
      <c r="BE61" s="1">
        <v>1</v>
      </c>
      <c r="BF61" s="15">
        <v>1</v>
      </c>
      <c r="BG61" s="15">
        <v>1</v>
      </c>
      <c r="BH61" s="16">
        <v>1</v>
      </c>
      <c r="BI61" s="12">
        <f t="shared" si="15"/>
        <v>19.122821450478661</v>
      </c>
      <c r="BJ61" s="12">
        <f t="shared" si="16"/>
        <v>16.629624246699585</v>
      </c>
      <c r="BK61" s="12">
        <f t="shared" si="17"/>
        <v>14.112965410219953</v>
      </c>
      <c r="BL61" s="12">
        <f t="shared" si="18"/>
        <v>19.122821450478661</v>
      </c>
      <c r="BM61" s="12">
        <f t="shared" si="19"/>
        <v>16.629624246699585</v>
      </c>
      <c r="BN61" s="12">
        <f t="shared" si="20"/>
        <v>14.112965410219953</v>
      </c>
      <c r="BO61" s="9">
        <f t="shared" si="21"/>
        <v>1.9957228949446359E-2</v>
      </c>
      <c r="BP61" s="9">
        <f t="shared" si="22"/>
        <v>2.1960178159356252E-3</v>
      </c>
      <c r="BQ61" s="45">
        <f t="shared" si="23"/>
        <v>6.5697917596521812E-4</v>
      </c>
      <c r="BR61" s="78">
        <f t="shared" si="24"/>
        <v>2.8828633881881935</v>
      </c>
      <c r="BS61" s="55">
        <v>11886</v>
      </c>
      <c r="BT61" s="10">
        <f t="shared" si="25"/>
        <v>1957.2381729276817</v>
      </c>
      <c r="BU61" s="14">
        <f t="shared" si="26"/>
        <v>-9928.7618270723178</v>
      </c>
      <c r="BV61" s="1">
        <f t="shared" si="27"/>
        <v>0</v>
      </c>
      <c r="BW61" s="66">
        <f t="shared" si="28"/>
        <v>58.73</v>
      </c>
      <c r="BX61" s="41">
        <f t="shared" si="29"/>
        <v>59.18</v>
      </c>
      <c r="BY61" s="65">
        <f t="shared" si="30"/>
        <v>60.38</v>
      </c>
      <c r="BZ61" s="64">
        <f t="shared" si="31"/>
        <v>60.64</v>
      </c>
      <c r="CA61" s="54">
        <f t="shared" si="32"/>
        <v>60.64</v>
      </c>
      <c r="CB61" s="1">
        <f t="shared" si="33"/>
        <v>-163.73287973404217</v>
      </c>
      <c r="CC61" s="42">
        <f t="shared" si="34"/>
        <v>6.0728429295963755</v>
      </c>
      <c r="CD61" s="55">
        <v>0</v>
      </c>
      <c r="CE61" s="55">
        <v>6597</v>
      </c>
      <c r="CF61" s="55">
        <v>0</v>
      </c>
      <c r="CG61" s="6">
        <f t="shared" si="35"/>
        <v>6597</v>
      </c>
      <c r="CH61" s="10">
        <f t="shared" si="36"/>
        <v>298.98694723250901</v>
      </c>
      <c r="CI61" s="1">
        <f t="shared" si="37"/>
        <v>-6298.013052767491</v>
      </c>
      <c r="CJ61" s="77">
        <f t="shared" si="38"/>
        <v>0</v>
      </c>
      <c r="CK61" s="66">
        <f t="shared" si="39"/>
        <v>59.04</v>
      </c>
      <c r="CL61" s="41">
        <f t="shared" si="40"/>
        <v>59.24</v>
      </c>
      <c r="CM61" s="65">
        <f t="shared" si="41"/>
        <v>60.13</v>
      </c>
      <c r="CN61" s="64">
        <f t="shared" si="42"/>
        <v>60.5</v>
      </c>
      <c r="CO61" s="54">
        <f t="shared" si="43"/>
        <v>60.5</v>
      </c>
      <c r="CP61" s="1">
        <f t="shared" si="44"/>
        <v>-104.099389301942</v>
      </c>
      <c r="CQ61" s="42">
        <f t="shared" si="45"/>
        <v>22.064508370894877</v>
      </c>
      <c r="CR61" s="11">
        <f t="shared" si="46"/>
        <v>18840</v>
      </c>
      <c r="CS61" s="47">
        <f t="shared" si="47"/>
        <v>2260.810966204263</v>
      </c>
      <c r="CT61" s="55">
        <v>357</v>
      </c>
      <c r="CU61" s="10">
        <f t="shared" si="48"/>
        <v>4.585846044072416</v>
      </c>
      <c r="CV61" s="30">
        <f t="shared" si="49"/>
        <v>-352.41415395592759</v>
      </c>
      <c r="CW61" s="77">
        <f t="shared" si="50"/>
        <v>0</v>
      </c>
      <c r="CX61" s="66">
        <f t="shared" si="51"/>
        <v>59.26</v>
      </c>
      <c r="CY61" s="41">
        <f t="shared" si="52"/>
        <v>59.43</v>
      </c>
      <c r="CZ61" s="65">
        <f t="shared" si="53"/>
        <v>60.02</v>
      </c>
      <c r="DA61" s="64">
        <f t="shared" si="54"/>
        <v>60.35</v>
      </c>
      <c r="DB61" s="54">
        <f t="shared" si="55"/>
        <v>60.35</v>
      </c>
      <c r="DC61" s="43">
        <f t="shared" si="56"/>
        <v>-5.8395054508024451</v>
      </c>
      <c r="DD61" s="44">
        <v>0</v>
      </c>
      <c r="DE61" s="10">
        <f t="shared" si="57"/>
        <v>2.871235511471351</v>
      </c>
      <c r="DF61" s="30">
        <f t="shared" si="58"/>
        <v>2.871235511471351</v>
      </c>
      <c r="DG61" s="34">
        <f t="shared" si="59"/>
        <v>2.871235511471351</v>
      </c>
      <c r="DH61" s="21">
        <f t="shared" si="60"/>
        <v>6.5697917596521812E-4</v>
      </c>
      <c r="DI61" s="74">
        <f t="shared" si="61"/>
        <v>2.871235511471351</v>
      </c>
      <c r="DJ61" s="76">
        <f t="shared" si="62"/>
        <v>60.35</v>
      </c>
      <c r="DK61" s="43">
        <f t="shared" si="63"/>
        <v>4.7576396213278395E-2</v>
      </c>
      <c r="DL61" s="16">
        <f t="shared" si="64"/>
        <v>0</v>
      </c>
      <c r="DM61" s="53">
        <f t="shared" si="65"/>
        <v>19197</v>
      </c>
      <c r="DN61">
        <f t="shared" si="66"/>
        <v>9.3711080802167408E-3</v>
      </c>
      <c r="DO61">
        <f t="shared" si="67"/>
        <v>9.3711080802167442E-3</v>
      </c>
      <c r="DP61" s="1">
        <f t="shared" si="68"/>
        <v>999.59735670055966</v>
      </c>
      <c r="DQ61" s="55">
        <v>1070</v>
      </c>
      <c r="DR61" s="1">
        <f t="shared" si="69"/>
        <v>-70.402643299440342</v>
      </c>
      <c r="DS61" s="55">
        <v>4576</v>
      </c>
      <c r="DT61" s="15">
        <f t="shared" si="70"/>
        <v>2.7911719965655601</v>
      </c>
      <c r="DU61" s="17">
        <f t="shared" si="71"/>
        <v>3.7237823738734445E-3</v>
      </c>
      <c r="DV61" s="17">
        <f t="shared" si="72"/>
        <v>3.7237823738734445E-3</v>
      </c>
      <c r="DW61" s="17">
        <f t="shared" si="73"/>
        <v>6.1137989156069966E-3</v>
      </c>
      <c r="DX61" s="1">
        <f t="shared" si="74"/>
        <v>646.24077297749079</v>
      </c>
      <c r="DY61" s="1">
        <f t="shared" si="75"/>
        <v>-3929.7592270225091</v>
      </c>
      <c r="DZ61" s="79">
        <f t="shared" si="76"/>
        <v>59.43</v>
      </c>
    </row>
    <row r="62" spans="1:130" ht="15" customHeight="1" x14ac:dyDescent="0.2">
      <c r="A62" s="22" t="s">
        <v>297</v>
      </c>
      <c r="B62">
        <v>1</v>
      </c>
      <c r="C62">
        <v>1</v>
      </c>
      <c r="D62">
        <v>0.41350379544546501</v>
      </c>
      <c r="E62">
        <v>0.586496204554534</v>
      </c>
      <c r="F62">
        <v>0.22367898291617</v>
      </c>
      <c r="G62">
        <v>3.8027580442958599E-2</v>
      </c>
      <c r="H62">
        <v>0.61554534057668198</v>
      </c>
      <c r="I62">
        <v>0.15299575142816199</v>
      </c>
      <c r="J62">
        <v>0.26899609802783803</v>
      </c>
      <c r="K62">
        <v>0.54120336246039702</v>
      </c>
      <c r="L62">
        <v>0.15403451401839499</v>
      </c>
      <c r="M62">
        <f t="shared" si="1"/>
        <v>0.22346070074947172</v>
      </c>
      <c r="N62">
        <f t="shared" si="2"/>
        <v>0.65555659534337074</v>
      </c>
      <c r="O62" s="68">
        <v>0</v>
      </c>
      <c r="P62">
        <v>114.1</v>
      </c>
      <c r="Q62">
        <v>115.14</v>
      </c>
      <c r="R62">
        <v>116.55</v>
      </c>
      <c r="S62">
        <v>117.16</v>
      </c>
      <c r="T62">
        <v>118.03</v>
      </c>
      <c r="U62">
        <v>118.28</v>
      </c>
      <c r="V62">
        <v>119.57</v>
      </c>
      <c r="W62">
        <v>122.91</v>
      </c>
      <c r="X62">
        <v>121.94</v>
      </c>
      <c r="Y62">
        <v>121.07</v>
      </c>
      <c r="Z62">
        <v>120.01</v>
      </c>
      <c r="AA62">
        <v>118.89</v>
      </c>
      <c r="AB62">
        <v>117.17</v>
      </c>
      <c r="AC62">
        <v>115.98</v>
      </c>
      <c r="AD62">
        <v>114.01</v>
      </c>
      <c r="AE62">
        <v>114.56</v>
      </c>
      <c r="AF62">
        <v>115.78</v>
      </c>
      <c r="AG62">
        <v>117.37</v>
      </c>
      <c r="AH62">
        <v>117.82</v>
      </c>
      <c r="AI62">
        <v>118.28</v>
      </c>
      <c r="AJ62">
        <v>120.37</v>
      </c>
      <c r="AK62">
        <v>122.09</v>
      </c>
      <c r="AL62">
        <v>121.94</v>
      </c>
      <c r="AM62">
        <v>121.63</v>
      </c>
      <c r="AN62">
        <v>121.2</v>
      </c>
      <c r="AO62">
        <v>120.32</v>
      </c>
      <c r="AP62">
        <v>119.26</v>
      </c>
      <c r="AQ62">
        <v>118.72</v>
      </c>
      <c r="AR62">
        <v>118.7</v>
      </c>
      <c r="AS62" s="72">
        <f t="shared" si="3"/>
        <v>1.0330743385132299</v>
      </c>
      <c r="AT62" s="17">
        <f t="shared" si="4"/>
        <v>1.3246729064458278</v>
      </c>
      <c r="AU62" s="17">
        <f t="shared" si="5"/>
        <v>1.6189744711847645</v>
      </c>
      <c r="AV62" s="17">
        <f t="shared" si="6"/>
        <v>1.9132760359237011</v>
      </c>
      <c r="AW62" s="17">
        <f t="shared" si="7"/>
        <v>5.6421181663794812E-3</v>
      </c>
      <c r="AX62" s="17">
        <f t="shared" si="8"/>
        <v>1.089830078706596</v>
      </c>
      <c r="AY62" s="17">
        <f t="shared" si="9"/>
        <v>0.54120336246039702</v>
      </c>
      <c r="AZ62" s="17">
        <f t="shared" si="10"/>
        <v>1.5355612442940174</v>
      </c>
      <c r="BA62" s="17">
        <f t="shared" si="11"/>
        <v>-1.5364444714032623</v>
      </c>
      <c r="BB62" s="17">
        <f t="shared" si="12"/>
        <v>1.6691010403710049</v>
      </c>
      <c r="BC62" s="17">
        <f t="shared" si="13"/>
        <v>0.15403451401839499</v>
      </c>
      <c r="BD62" s="17">
        <f t="shared" si="14"/>
        <v>2.6904789854216573</v>
      </c>
      <c r="BE62" s="1">
        <v>0</v>
      </c>
      <c r="BF62" s="81">
        <v>0.02</v>
      </c>
      <c r="BG62" s="81">
        <v>0.05</v>
      </c>
      <c r="BH62" s="16">
        <v>1</v>
      </c>
      <c r="BI62" s="12">
        <f t="shared" si="15"/>
        <v>0</v>
      </c>
      <c r="BJ62" s="12">
        <f t="shared" si="16"/>
        <v>1.388216066539679</v>
      </c>
      <c r="BK62" s="12">
        <f t="shared" si="17"/>
        <v>4.2415874161841272</v>
      </c>
      <c r="BL62" s="12">
        <f t="shared" si="18"/>
        <v>0</v>
      </c>
      <c r="BM62" s="12">
        <f t="shared" si="19"/>
        <v>1.388216066539679</v>
      </c>
      <c r="BN62" s="12">
        <f t="shared" si="20"/>
        <v>4.2415874161841272</v>
      </c>
      <c r="BO62" s="9">
        <f t="shared" si="21"/>
        <v>0</v>
      </c>
      <c r="BP62" s="9">
        <f t="shared" si="22"/>
        <v>1.8332027045615557E-4</v>
      </c>
      <c r="BQ62" s="45">
        <f t="shared" si="23"/>
        <v>1.9745209631500516E-4</v>
      </c>
      <c r="BR62" s="78">
        <f t="shared" si="24"/>
        <v>0.65555659534337074</v>
      </c>
      <c r="BS62" s="55">
        <v>0</v>
      </c>
      <c r="BT62" s="10">
        <f t="shared" si="25"/>
        <v>0</v>
      </c>
      <c r="BU62" s="14">
        <f t="shared" si="26"/>
        <v>0</v>
      </c>
      <c r="BV62" s="1">
        <f t="shared" si="27"/>
        <v>0</v>
      </c>
      <c r="BW62" s="66">
        <f t="shared" si="28"/>
        <v>115.14</v>
      </c>
      <c r="BX62" s="41">
        <f t="shared" si="29"/>
        <v>114.56</v>
      </c>
      <c r="BY62" s="65">
        <f t="shared" si="30"/>
        <v>122.91</v>
      </c>
      <c r="BZ62" s="64">
        <f t="shared" si="31"/>
        <v>122.09</v>
      </c>
      <c r="CA62" s="54">
        <f t="shared" si="32"/>
        <v>122.91</v>
      </c>
      <c r="CB62" s="1">
        <f t="shared" si="33"/>
        <v>0</v>
      </c>
      <c r="CC62" s="42" t="e">
        <f t="shared" si="34"/>
        <v>#DIV/0!</v>
      </c>
      <c r="CD62" s="55">
        <v>0</v>
      </c>
      <c r="CE62" s="55">
        <v>0</v>
      </c>
      <c r="CF62" s="55">
        <v>0</v>
      </c>
      <c r="CG62" s="6">
        <f t="shared" si="35"/>
        <v>0</v>
      </c>
      <c r="CH62" s="10">
        <f t="shared" si="36"/>
        <v>24.958981494497401</v>
      </c>
      <c r="CI62" s="1">
        <f t="shared" si="37"/>
        <v>24.958981494497401</v>
      </c>
      <c r="CJ62" s="77">
        <f t="shared" si="38"/>
        <v>1</v>
      </c>
      <c r="CK62" s="66">
        <f t="shared" si="39"/>
        <v>116.55</v>
      </c>
      <c r="CL62" s="41">
        <f t="shared" si="40"/>
        <v>115.78</v>
      </c>
      <c r="CM62" s="65">
        <f t="shared" si="41"/>
        <v>121.94</v>
      </c>
      <c r="CN62" s="64">
        <f t="shared" si="42"/>
        <v>121.94</v>
      </c>
      <c r="CO62" s="54">
        <f t="shared" si="43"/>
        <v>116.55</v>
      </c>
      <c r="CP62" s="1">
        <f t="shared" si="44"/>
        <v>0.21414827537106307</v>
      </c>
      <c r="CQ62" s="42">
        <f t="shared" si="45"/>
        <v>0</v>
      </c>
      <c r="CR62" s="11">
        <f t="shared" si="46"/>
        <v>119</v>
      </c>
      <c r="CS62" s="47">
        <f t="shared" si="47"/>
        <v>26.337236617195401</v>
      </c>
      <c r="CT62" s="55">
        <v>119</v>
      </c>
      <c r="CU62" s="10">
        <f t="shared" si="48"/>
        <v>1.3782551226979991</v>
      </c>
      <c r="CV62" s="30">
        <f t="shared" si="49"/>
        <v>-117.62174487730201</v>
      </c>
      <c r="CW62" s="77">
        <f t="shared" si="50"/>
        <v>0</v>
      </c>
      <c r="CX62" s="66">
        <f t="shared" si="51"/>
        <v>117.16</v>
      </c>
      <c r="CY62" s="41">
        <f t="shared" si="52"/>
        <v>117.37</v>
      </c>
      <c r="CZ62" s="65">
        <f t="shared" si="53"/>
        <v>121.07</v>
      </c>
      <c r="DA62" s="64">
        <f t="shared" si="54"/>
        <v>121.63</v>
      </c>
      <c r="DB62" s="54">
        <f t="shared" si="55"/>
        <v>121.07</v>
      </c>
      <c r="DC62" s="43">
        <f t="shared" si="56"/>
        <v>-0.97151850067978862</v>
      </c>
      <c r="DD62" s="44">
        <v>0</v>
      </c>
      <c r="DE62" s="10">
        <f t="shared" si="57"/>
        <v>0.86293674365124606</v>
      </c>
      <c r="DF62" s="30">
        <f t="shared" si="58"/>
        <v>0.86293674365124606</v>
      </c>
      <c r="DG62" s="34">
        <f t="shared" si="59"/>
        <v>0.86293674365124606</v>
      </c>
      <c r="DH62" s="21">
        <f t="shared" si="60"/>
        <v>1.9745209631500516E-4</v>
      </c>
      <c r="DI62" s="74">
        <f t="shared" si="61"/>
        <v>0.86293674365124606</v>
      </c>
      <c r="DJ62" s="76">
        <f t="shared" si="62"/>
        <v>121.07</v>
      </c>
      <c r="DK62" s="43">
        <f t="shared" si="63"/>
        <v>7.127585228803553E-3</v>
      </c>
      <c r="DL62" s="16">
        <f t="shared" si="64"/>
        <v>0</v>
      </c>
      <c r="DM62" s="53">
        <f t="shared" si="65"/>
        <v>238</v>
      </c>
      <c r="DN62">
        <f t="shared" si="66"/>
        <v>5.6496043785454475E-3</v>
      </c>
      <c r="DO62">
        <f t="shared" si="67"/>
        <v>5.6496043785454492E-3</v>
      </c>
      <c r="DP62" s="1">
        <f t="shared" si="68"/>
        <v>602.63199985068593</v>
      </c>
      <c r="DQ62" s="55">
        <v>119</v>
      </c>
      <c r="DR62" s="1">
        <f t="shared" si="69"/>
        <v>483.63199985068593</v>
      </c>
      <c r="DS62" s="55">
        <v>0</v>
      </c>
      <c r="DT62" s="15">
        <f t="shared" si="70"/>
        <v>3.8265520718474021E-2</v>
      </c>
      <c r="DU62" s="17">
        <f t="shared" si="71"/>
        <v>5.1051125388859834E-5</v>
      </c>
      <c r="DV62" s="17">
        <f t="shared" si="72"/>
        <v>5.1051125388859834E-5</v>
      </c>
      <c r="DW62" s="17">
        <f t="shared" si="73"/>
        <v>8.381701283962723E-5</v>
      </c>
      <c r="DX62" s="1">
        <f t="shared" si="74"/>
        <v>8.8596258911742769</v>
      </c>
      <c r="DY62" s="1">
        <f t="shared" si="75"/>
        <v>8.8596258911742769</v>
      </c>
      <c r="DZ62" s="79">
        <f t="shared" si="76"/>
        <v>118.7</v>
      </c>
    </row>
    <row r="63" spans="1:130" x14ac:dyDescent="0.2">
      <c r="A63" s="22" t="s">
        <v>122</v>
      </c>
      <c r="B63">
        <v>0</v>
      </c>
      <c r="C63">
        <v>0</v>
      </c>
      <c r="D63">
        <v>0.15341590091889701</v>
      </c>
      <c r="E63">
        <v>0.84658409908110199</v>
      </c>
      <c r="F63">
        <v>3.4962256654747698E-2</v>
      </c>
      <c r="G63">
        <v>6.35185959047221E-2</v>
      </c>
      <c r="H63">
        <v>0.25198495612202199</v>
      </c>
      <c r="I63">
        <v>0.12651375657209701</v>
      </c>
      <c r="J63">
        <v>0.15380439292686399</v>
      </c>
      <c r="K63">
        <v>0.697578501366103</v>
      </c>
      <c r="L63">
        <v>-0.50565975226106996</v>
      </c>
      <c r="M63">
        <f t="shared" si="1"/>
        <v>6.9727258426602365E-2</v>
      </c>
      <c r="N63">
        <f t="shared" si="2"/>
        <v>2.0867342951955083</v>
      </c>
      <c r="O63" s="68">
        <v>0</v>
      </c>
      <c r="P63">
        <v>89.49</v>
      </c>
      <c r="Q63">
        <v>89.93</v>
      </c>
      <c r="R63">
        <v>90.46</v>
      </c>
      <c r="S63">
        <v>91.04</v>
      </c>
      <c r="T63">
        <v>91.38</v>
      </c>
      <c r="U63">
        <v>91.72</v>
      </c>
      <c r="V63">
        <v>93.47</v>
      </c>
      <c r="W63">
        <v>93.78</v>
      </c>
      <c r="X63">
        <v>93.15</v>
      </c>
      <c r="Y63">
        <v>92.73</v>
      </c>
      <c r="Z63">
        <v>92.16</v>
      </c>
      <c r="AA63">
        <v>91.75</v>
      </c>
      <c r="AB63">
        <v>91.28</v>
      </c>
      <c r="AC63">
        <v>90.45</v>
      </c>
      <c r="AD63">
        <v>89.82</v>
      </c>
      <c r="AE63">
        <v>90</v>
      </c>
      <c r="AF63">
        <v>90.5</v>
      </c>
      <c r="AG63">
        <v>90.64</v>
      </c>
      <c r="AH63">
        <v>91</v>
      </c>
      <c r="AI63">
        <v>91.19</v>
      </c>
      <c r="AJ63">
        <v>92.33</v>
      </c>
      <c r="AK63">
        <v>93.26</v>
      </c>
      <c r="AL63">
        <v>92.56</v>
      </c>
      <c r="AM63">
        <v>92.45</v>
      </c>
      <c r="AN63">
        <v>92.29</v>
      </c>
      <c r="AO63">
        <v>91.98</v>
      </c>
      <c r="AP63">
        <v>91.72</v>
      </c>
      <c r="AQ63">
        <v>90.7</v>
      </c>
      <c r="AR63">
        <v>91.8</v>
      </c>
      <c r="AS63" s="72">
        <f t="shared" si="3"/>
        <v>1.1697816043679128</v>
      </c>
      <c r="AT63" s="17">
        <f t="shared" si="4"/>
        <v>2.9962413062459836</v>
      </c>
      <c r="AU63" s="17">
        <f t="shared" si="5"/>
        <v>3.6908386868520666</v>
      </c>
      <c r="AV63" s="17">
        <f t="shared" si="6"/>
        <v>4.3854360674581496</v>
      </c>
      <c r="AW63" s="17">
        <f t="shared" si="7"/>
        <v>5.6421181663794812E-3</v>
      </c>
      <c r="AX63" s="17">
        <f t="shared" si="8"/>
        <v>1.089830078706596</v>
      </c>
      <c r="AY63" s="17">
        <f t="shared" si="9"/>
        <v>0.697578501366103</v>
      </c>
      <c r="AZ63" s="17">
        <f t="shared" si="10"/>
        <v>1.6919363831997236</v>
      </c>
      <c r="BA63" s="17">
        <f t="shared" si="11"/>
        <v>-1.5364444714032623</v>
      </c>
      <c r="BB63" s="17">
        <f t="shared" si="12"/>
        <v>1.6691010403710049</v>
      </c>
      <c r="BC63" s="17">
        <f t="shared" si="13"/>
        <v>-0.50565975226106996</v>
      </c>
      <c r="BD63" s="17">
        <f t="shared" si="14"/>
        <v>2.0307847191421926</v>
      </c>
      <c r="BE63" s="1">
        <v>0</v>
      </c>
      <c r="BF63" s="15">
        <v>1</v>
      </c>
      <c r="BG63" s="15">
        <v>1</v>
      </c>
      <c r="BH63" s="16">
        <v>1</v>
      </c>
      <c r="BI63" s="12">
        <f t="shared" si="15"/>
        <v>0</v>
      </c>
      <c r="BJ63" s="12">
        <f t="shared" si="16"/>
        <v>50.960342044733608</v>
      </c>
      <c r="BK63" s="12">
        <f t="shared" si="17"/>
        <v>62.774116864963659</v>
      </c>
      <c r="BL63" s="12">
        <f t="shared" si="18"/>
        <v>0</v>
      </c>
      <c r="BM63" s="12">
        <f t="shared" si="19"/>
        <v>50.960342044733608</v>
      </c>
      <c r="BN63" s="12">
        <f t="shared" si="20"/>
        <v>62.774116864963659</v>
      </c>
      <c r="BO63" s="9">
        <f t="shared" si="21"/>
        <v>0</v>
      </c>
      <c r="BP63" s="9">
        <f t="shared" si="22"/>
        <v>6.7295458620250303E-3</v>
      </c>
      <c r="BQ63" s="45">
        <f t="shared" si="23"/>
        <v>2.922226929006933E-3</v>
      </c>
      <c r="BR63" s="78">
        <f t="shared" si="24"/>
        <v>2.0867342951955083</v>
      </c>
      <c r="BS63" s="55">
        <v>0</v>
      </c>
      <c r="BT63" s="10">
        <f t="shared" si="25"/>
        <v>0</v>
      </c>
      <c r="BU63" s="14">
        <f t="shared" si="26"/>
        <v>0</v>
      </c>
      <c r="BV63" s="1">
        <f t="shared" si="27"/>
        <v>0</v>
      </c>
      <c r="BW63" s="66">
        <f t="shared" si="28"/>
        <v>91.04</v>
      </c>
      <c r="BX63" s="41">
        <f t="shared" si="29"/>
        <v>90.64</v>
      </c>
      <c r="BY63" s="65">
        <f t="shared" si="30"/>
        <v>93.78</v>
      </c>
      <c r="BZ63" s="64">
        <f t="shared" si="31"/>
        <v>93.26</v>
      </c>
      <c r="CA63" s="54">
        <f t="shared" si="32"/>
        <v>93.26</v>
      </c>
      <c r="CB63" s="1">
        <f t="shared" si="33"/>
        <v>0</v>
      </c>
      <c r="CC63" s="42" t="e">
        <f t="shared" si="34"/>
        <v>#DIV/0!</v>
      </c>
      <c r="CD63" s="55">
        <v>0</v>
      </c>
      <c r="CE63" s="55">
        <v>6059</v>
      </c>
      <c r="CF63" s="55">
        <v>92</v>
      </c>
      <c r="CG63" s="6">
        <f t="shared" si="35"/>
        <v>6151</v>
      </c>
      <c r="CH63" s="10">
        <f t="shared" si="36"/>
        <v>916.22497729636314</v>
      </c>
      <c r="CI63" s="1">
        <f t="shared" si="37"/>
        <v>-5234.7750227036368</v>
      </c>
      <c r="CJ63" s="77">
        <f t="shared" si="38"/>
        <v>0</v>
      </c>
      <c r="CK63" s="66">
        <f t="shared" si="39"/>
        <v>91.38</v>
      </c>
      <c r="CL63" s="41">
        <f t="shared" si="40"/>
        <v>91</v>
      </c>
      <c r="CM63" s="65">
        <f t="shared" si="41"/>
        <v>93.15</v>
      </c>
      <c r="CN63" s="64">
        <f t="shared" si="42"/>
        <v>92.56</v>
      </c>
      <c r="CO63" s="54">
        <f t="shared" si="43"/>
        <v>92.56</v>
      </c>
      <c r="CP63" s="1">
        <f t="shared" si="44"/>
        <v>-56.5554777733755</v>
      </c>
      <c r="CQ63" s="42">
        <f t="shared" si="45"/>
        <v>6.7134166306518308</v>
      </c>
      <c r="CR63" s="11">
        <f t="shared" si="46"/>
        <v>6519</v>
      </c>
      <c r="CS63" s="47">
        <f t="shared" si="47"/>
        <v>936.62270570621729</v>
      </c>
      <c r="CT63" s="55">
        <v>368</v>
      </c>
      <c r="CU63" s="10">
        <f t="shared" si="48"/>
        <v>20.397728409854196</v>
      </c>
      <c r="CV63" s="30">
        <f t="shared" si="49"/>
        <v>-347.60227159014579</v>
      </c>
      <c r="CW63" s="77">
        <f t="shared" si="50"/>
        <v>0</v>
      </c>
      <c r="CX63" s="66">
        <f t="shared" si="51"/>
        <v>91.72</v>
      </c>
      <c r="CY63" s="41">
        <f t="shared" si="52"/>
        <v>91.19</v>
      </c>
      <c r="CZ63" s="65">
        <f t="shared" si="53"/>
        <v>92.73</v>
      </c>
      <c r="DA63" s="64">
        <f t="shared" si="54"/>
        <v>92.45</v>
      </c>
      <c r="DB63" s="54">
        <f t="shared" si="55"/>
        <v>92.45</v>
      </c>
      <c r="DC63" s="43">
        <f t="shared" si="56"/>
        <v>-3.7598947711211008</v>
      </c>
      <c r="DD63" s="44">
        <v>0</v>
      </c>
      <c r="DE63" s="10">
        <f t="shared" si="57"/>
        <v>12.771183681454742</v>
      </c>
      <c r="DF63" s="30">
        <f t="shared" si="58"/>
        <v>12.771183681454742</v>
      </c>
      <c r="DG63" s="34">
        <f t="shared" si="59"/>
        <v>12.771183681454742</v>
      </c>
      <c r="DH63" s="21">
        <f t="shared" si="60"/>
        <v>2.922226929006933E-3</v>
      </c>
      <c r="DI63" s="74">
        <f t="shared" si="61"/>
        <v>12.771183681454742</v>
      </c>
      <c r="DJ63" s="76">
        <f t="shared" si="62"/>
        <v>92.45</v>
      </c>
      <c r="DK63" s="43">
        <f t="shared" si="63"/>
        <v>0.13814152170313404</v>
      </c>
      <c r="DL63" s="16">
        <f t="shared" si="64"/>
        <v>0</v>
      </c>
      <c r="DM63" s="53">
        <f t="shared" si="65"/>
        <v>6887</v>
      </c>
      <c r="DN63">
        <f t="shared" si="66"/>
        <v>8.1549807071783411E-3</v>
      </c>
      <c r="DO63">
        <f t="shared" si="67"/>
        <v>8.1549807071783446E-3</v>
      </c>
      <c r="DP63" s="1">
        <f t="shared" si="68"/>
        <v>869.87548207329962</v>
      </c>
      <c r="DQ63" s="55">
        <v>1010</v>
      </c>
      <c r="DR63" s="1">
        <f t="shared" si="69"/>
        <v>-140.12451792670038</v>
      </c>
      <c r="DS63" s="55">
        <v>4131</v>
      </c>
      <c r="DT63" s="15">
        <f t="shared" si="70"/>
        <v>4.3854360674581496</v>
      </c>
      <c r="DU63" s="17">
        <f t="shared" si="71"/>
        <v>5.8507356586564828E-3</v>
      </c>
      <c r="DV63" s="17">
        <f t="shared" si="72"/>
        <v>5.8507356586564828E-3</v>
      </c>
      <c r="DW63" s="17">
        <f t="shared" si="73"/>
        <v>9.6058839464856615E-3</v>
      </c>
      <c r="DX63" s="1">
        <f t="shared" si="74"/>
        <v>1015.3611449114273</v>
      </c>
      <c r="DY63" s="1">
        <f t="shared" si="75"/>
        <v>-3115.6388550885727</v>
      </c>
      <c r="DZ63" s="79">
        <f t="shared" si="76"/>
        <v>91.8</v>
      </c>
    </row>
    <row r="64" spans="1:130" x14ac:dyDescent="0.2">
      <c r="A64" s="22" t="s">
        <v>247</v>
      </c>
      <c r="B64">
        <v>1</v>
      </c>
      <c r="C64">
        <v>1</v>
      </c>
      <c r="D64">
        <v>0.35517379145025901</v>
      </c>
      <c r="E64">
        <v>0.64482620854974004</v>
      </c>
      <c r="F64">
        <v>0.31029002781088599</v>
      </c>
      <c r="G64">
        <v>0.112829084830756</v>
      </c>
      <c r="H64">
        <v>0.347680735478478</v>
      </c>
      <c r="I64">
        <v>0.19806185699755699</v>
      </c>
      <c r="J64">
        <v>0.332156211112837</v>
      </c>
      <c r="K64">
        <v>0.40143249535854097</v>
      </c>
      <c r="L64">
        <v>-0.97027833044741596</v>
      </c>
      <c r="M64">
        <f t="shared" si="1"/>
        <v>0.27058126632289009</v>
      </c>
      <c r="N64">
        <f t="shared" si="2"/>
        <v>0.49344520566799094</v>
      </c>
      <c r="O64" s="68">
        <v>0</v>
      </c>
      <c r="P64">
        <v>125.15</v>
      </c>
      <c r="Q64">
        <v>126.21</v>
      </c>
      <c r="R64">
        <v>126.57</v>
      </c>
      <c r="S64">
        <v>126.95</v>
      </c>
      <c r="T64">
        <v>127.75</v>
      </c>
      <c r="U64">
        <v>128.02000000000001</v>
      </c>
      <c r="V64">
        <v>128.53</v>
      </c>
      <c r="W64">
        <v>132.44</v>
      </c>
      <c r="X64">
        <v>131.85</v>
      </c>
      <c r="Y64">
        <v>131.30000000000001</v>
      </c>
      <c r="Z64">
        <v>130.30000000000001</v>
      </c>
      <c r="AA64">
        <v>129.86000000000001</v>
      </c>
      <c r="AB64">
        <v>129.47999999999999</v>
      </c>
      <c r="AC64">
        <v>128.88999999999999</v>
      </c>
      <c r="AD64">
        <v>125.39</v>
      </c>
      <c r="AE64">
        <v>125.73</v>
      </c>
      <c r="AF64">
        <v>126.2</v>
      </c>
      <c r="AG64">
        <v>127.07</v>
      </c>
      <c r="AH64">
        <v>127.51</v>
      </c>
      <c r="AI64">
        <v>128.1</v>
      </c>
      <c r="AJ64">
        <v>128.75</v>
      </c>
      <c r="AK64">
        <v>131.84</v>
      </c>
      <c r="AL64">
        <v>131.54</v>
      </c>
      <c r="AM64">
        <v>131.33000000000001</v>
      </c>
      <c r="AN64">
        <v>130.94999999999999</v>
      </c>
      <c r="AO64">
        <v>130.52000000000001</v>
      </c>
      <c r="AP64">
        <v>129.49</v>
      </c>
      <c r="AQ64">
        <v>127.86</v>
      </c>
      <c r="AR64">
        <v>128.63</v>
      </c>
      <c r="AS64" s="72">
        <f t="shared" si="3"/>
        <v>1.0637337253254937</v>
      </c>
      <c r="AT64" s="17">
        <f t="shared" si="4"/>
        <v>1.1788562037746215</v>
      </c>
      <c r="AU64" s="17">
        <f t="shared" si="5"/>
        <v>1.2133235222848868</v>
      </c>
      <c r="AV64" s="17">
        <f t="shared" si="6"/>
        <v>1.2477908407951519</v>
      </c>
      <c r="AW64" s="17">
        <f t="shared" si="7"/>
        <v>5.6421181663794812E-3</v>
      </c>
      <c r="AX64" s="17">
        <f t="shared" si="8"/>
        <v>1.089830078706596</v>
      </c>
      <c r="AY64" s="17">
        <f t="shared" si="9"/>
        <v>0.40143249535854097</v>
      </c>
      <c r="AZ64" s="17">
        <f t="shared" si="10"/>
        <v>1.3957903771921614</v>
      </c>
      <c r="BA64" s="17">
        <f t="shared" si="11"/>
        <v>-1.5364444714032623</v>
      </c>
      <c r="BB64" s="17">
        <f t="shared" si="12"/>
        <v>1.6691010403710049</v>
      </c>
      <c r="BC64" s="17">
        <f t="shared" si="13"/>
        <v>-0.97027833044741596</v>
      </c>
      <c r="BD64" s="17">
        <f t="shared" si="14"/>
        <v>1.5661661409558465</v>
      </c>
      <c r="BE64" s="1">
        <v>0</v>
      </c>
      <c r="BF64" s="15">
        <v>1</v>
      </c>
      <c r="BG64" s="15">
        <v>1</v>
      </c>
      <c r="BH64" s="16">
        <v>1</v>
      </c>
      <c r="BI64" s="12">
        <f t="shared" si="15"/>
        <v>0</v>
      </c>
      <c r="BJ64" s="12">
        <f t="shared" si="16"/>
        <v>7.0927092309190236</v>
      </c>
      <c r="BK64" s="12">
        <f t="shared" si="17"/>
        <v>7.3000853870439331</v>
      </c>
      <c r="BL64" s="12">
        <f t="shared" si="18"/>
        <v>0</v>
      </c>
      <c r="BM64" s="12">
        <f t="shared" si="19"/>
        <v>7.0927092309190236</v>
      </c>
      <c r="BN64" s="12">
        <f t="shared" si="20"/>
        <v>7.3000853870439331</v>
      </c>
      <c r="BO64" s="9">
        <f t="shared" si="21"/>
        <v>0</v>
      </c>
      <c r="BP64" s="9">
        <f t="shared" si="22"/>
        <v>9.366246406584016E-4</v>
      </c>
      <c r="BQ64" s="45">
        <f t="shared" si="23"/>
        <v>3.3982964902491794E-4</v>
      </c>
      <c r="BR64" s="78">
        <f t="shared" si="24"/>
        <v>0.49344520566799094</v>
      </c>
      <c r="BS64" s="55">
        <v>0</v>
      </c>
      <c r="BT64" s="10">
        <f t="shared" si="25"/>
        <v>0</v>
      </c>
      <c r="BU64" s="14">
        <f t="shared" si="26"/>
        <v>0</v>
      </c>
      <c r="BV64" s="1">
        <f t="shared" si="27"/>
        <v>0</v>
      </c>
      <c r="BW64" s="66">
        <f t="shared" si="28"/>
        <v>126.21</v>
      </c>
      <c r="BX64" s="41">
        <f t="shared" si="29"/>
        <v>125.73</v>
      </c>
      <c r="BY64" s="65">
        <f t="shared" si="30"/>
        <v>132.44</v>
      </c>
      <c r="BZ64" s="64">
        <f t="shared" si="31"/>
        <v>131.84</v>
      </c>
      <c r="CA64" s="54">
        <f t="shared" si="32"/>
        <v>132.44</v>
      </c>
      <c r="CB64" s="1">
        <f t="shared" si="33"/>
        <v>0</v>
      </c>
      <c r="CC64" s="42" t="e">
        <f t="shared" si="34"/>
        <v>#DIV/0!</v>
      </c>
      <c r="CD64" s="55">
        <v>0</v>
      </c>
      <c r="CE64" s="55">
        <v>1029</v>
      </c>
      <c r="CF64" s="55">
        <v>0</v>
      </c>
      <c r="CG64" s="6">
        <f t="shared" si="35"/>
        <v>1029</v>
      </c>
      <c r="CH64" s="10">
        <f t="shared" si="36"/>
        <v>127.52107017578511</v>
      </c>
      <c r="CI64" s="1">
        <f t="shared" si="37"/>
        <v>-901.4789298242149</v>
      </c>
      <c r="CJ64" s="77">
        <f t="shared" si="38"/>
        <v>0</v>
      </c>
      <c r="CK64" s="66">
        <f t="shared" si="39"/>
        <v>126.57</v>
      </c>
      <c r="CL64" s="41">
        <f t="shared" si="40"/>
        <v>126.2</v>
      </c>
      <c r="CM64" s="65">
        <f t="shared" si="41"/>
        <v>131.85</v>
      </c>
      <c r="CN64" s="64">
        <f t="shared" si="42"/>
        <v>131.54</v>
      </c>
      <c r="CO64" s="54">
        <f t="shared" si="43"/>
        <v>131.85</v>
      </c>
      <c r="CP64" s="1">
        <f t="shared" si="44"/>
        <v>-6.8371553266910503</v>
      </c>
      <c r="CQ64" s="42">
        <f t="shared" si="45"/>
        <v>8.0692547402679828</v>
      </c>
      <c r="CR64" s="11">
        <f t="shared" si="46"/>
        <v>1029</v>
      </c>
      <c r="CS64" s="47">
        <f t="shared" si="47"/>
        <v>129.89314909190884</v>
      </c>
      <c r="CT64" s="55">
        <v>0</v>
      </c>
      <c r="CU64" s="10">
        <f t="shared" si="48"/>
        <v>2.3720789161237326</v>
      </c>
      <c r="CV64" s="30">
        <f t="shared" si="49"/>
        <v>2.3720789161237326</v>
      </c>
      <c r="CW64" s="77">
        <f t="shared" si="50"/>
        <v>1</v>
      </c>
      <c r="CX64" s="66">
        <f t="shared" si="51"/>
        <v>126.95</v>
      </c>
      <c r="CY64" s="41">
        <f t="shared" si="52"/>
        <v>127.07</v>
      </c>
      <c r="CZ64" s="65">
        <f t="shared" si="53"/>
        <v>131.30000000000001</v>
      </c>
      <c r="DA64" s="64">
        <f t="shared" si="54"/>
        <v>131.33000000000001</v>
      </c>
      <c r="DB64" s="54">
        <f t="shared" si="55"/>
        <v>126.95</v>
      </c>
      <c r="DC64" s="43">
        <f t="shared" si="56"/>
        <v>1.8685143096681626E-2</v>
      </c>
      <c r="DD64" s="44">
        <v>0</v>
      </c>
      <c r="DE64" s="10">
        <f t="shared" si="57"/>
        <v>1.4851779049125406</v>
      </c>
      <c r="DF64" s="30">
        <f t="shared" si="58"/>
        <v>1.4851779049125406</v>
      </c>
      <c r="DG64" s="34">
        <f t="shared" si="59"/>
        <v>1.4851779049125406</v>
      </c>
      <c r="DH64" s="21">
        <f t="shared" si="60"/>
        <v>3.3982964902491794E-4</v>
      </c>
      <c r="DI64" s="74">
        <f t="shared" si="61"/>
        <v>1.4851779049125406</v>
      </c>
      <c r="DJ64" s="76">
        <f t="shared" si="62"/>
        <v>126.95</v>
      </c>
      <c r="DK64" s="43">
        <f t="shared" si="63"/>
        <v>1.1698920085959359E-2</v>
      </c>
      <c r="DL64" s="16">
        <f t="shared" si="64"/>
        <v>0</v>
      </c>
      <c r="DM64" s="53">
        <f t="shared" si="65"/>
        <v>1029</v>
      </c>
      <c r="DN64">
        <f t="shared" si="66"/>
        <v>6.2114860129239497E-3</v>
      </c>
      <c r="DO64">
        <f t="shared" si="67"/>
        <v>6.2114860129239514E-3</v>
      </c>
      <c r="DP64" s="1">
        <f t="shared" si="68"/>
        <v>662.56679002657199</v>
      </c>
      <c r="DQ64" s="55">
        <v>644</v>
      </c>
      <c r="DR64" s="1">
        <f t="shared" si="69"/>
        <v>18.566790026571994</v>
      </c>
      <c r="DS64" s="55">
        <v>773</v>
      </c>
      <c r="DT64" s="15">
        <f t="shared" si="70"/>
        <v>1.2477908407951519</v>
      </c>
      <c r="DU64" s="17">
        <f t="shared" si="71"/>
        <v>1.6647134411462534E-3</v>
      </c>
      <c r="DV64" s="17">
        <f t="shared" si="72"/>
        <v>1.6647134411462534E-3</v>
      </c>
      <c r="DW64" s="17">
        <f t="shared" si="73"/>
        <v>2.7331681095771397E-3</v>
      </c>
      <c r="DX64" s="1">
        <f t="shared" si="74"/>
        <v>288.90133551852284</v>
      </c>
      <c r="DY64" s="1">
        <f t="shared" si="75"/>
        <v>-484.09866448147716</v>
      </c>
      <c r="DZ64" s="79">
        <f t="shared" si="76"/>
        <v>128.63</v>
      </c>
    </row>
    <row r="65" spans="1:130" x14ac:dyDescent="0.2">
      <c r="A65" s="22" t="s">
        <v>216</v>
      </c>
      <c r="B65">
        <v>0</v>
      </c>
      <c r="C65">
        <v>0</v>
      </c>
      <c r="D65">
        <v>0.108270075908909</v>
      </c>
      <c r="E65">
        <v>0.89172992409108998</v>
      </c>
      <c r="F65">
        <v>0.17957886372665799</v>
      </c>
      <c r="G65">
        <v>0.51316339323025495</v>
      </c>
      <c r="H65">
        <v>0.52361053071458397</v>
      </c>
      <c r="I65">
        <v>0.51836064344487998</v>
      </c>
      <c r="J65">
        <v>0.468683662421845</v>
      </c>
      <c r="K65">
        <v>0.206971200155257</v>
      </c>
      <c r="L65">
        <v>-1.6429550849213901</v>
      </c>
      <c r="M65">
        <f t="shared" si="1"/>
        <v>0.17927674127777155</v>
      </c>
      <c r="N65">
        <f t="shared" si="2"/>
        <v>0.86098474421532689</v>
      </c>
      <c r="O65" s="68">
        <v>0</v>
      </c>
      <c r="P65">
        <v>4.7300000000000004</v>
      </c>
      <c r="Q65">
        <v>4.75</v>
      </c>
      <c r="R65">
        <v>4.78</v>
      </c>
      <c r="S65">
        <v>4.82</v>
      </c>
      <c r="T65">
        <v>4.87</v>
      </c>
      <c r="U65">
        <v>4.9000000000000004</v>
      </c>
      <c r="V65">
        <v>4.9400000000000004</v>
      </c>
      <c r="W65">
        <v>5.0199999999999996</v>
      </c>
      <c r="X65">
        <v>5</v>
      </c>
      <c r="Y65">
        <v>4.96</v>
      </c>
      <c r="Z65">
        <v>4.92</v>
      </c>
      <c r="AA65">
        <v>4.91</v>
      </c>
      <c r="AB65">
        <v>4.8899999999999997</v>
      </c>
      <c r="AC65">
        <v>4.8600000000000003</v>
      </c>
      <c r="AD65">
        <v>4.7699999999999996</v>
      </c>
      <c r="AE65">
        <v>4.8099999999999996</v>
      </c>
      <c r="AF65">
        <v>4.82</v>
      </c>
      <c r="AG65">
        <v>4.8499999999999996</v>
      </c>
      <c r="AH65">
        <v>4.88</v>
      </c>
      <c r="AI65">
        <v>4.92</v>
      </c>
      <c r="AJ65">
        <v>4.96</v>
      </c>
      <c r="AK65">
        <v>5.07</v>
      </c>
      <c r="AL65">
        <v>5.03</v>
      </c>
      <c r="AM65">
        <v>5.01</v>
      </c>
      <c r="AN65">
        <v>4.99</v>
      </c>
      <c r="AO65">
        <v>4.95</v>
      </c>
      <c r="AP65">
        <v>4.92</v>
      </c>
      <c r="AQ65">
        <v>4.83</v>
      </c>
      <c r="AR65">
        <v>4.91</v>
      </c>
      <c r="AS65" s="72">
        <f t="shared" si="3"/>
        <v>1.1935111297774046</v>
      </c>
      <c r="AT65" s="17">
        <f t="shared" si="4"/>
        <v>1.1710832213099847</v>
      </c>
      <c r="AU65" s="17">
        <f t="shared" si="5"/>
        <v>1.0855416106549924</v>
      </c>
      <c r="AV65" s="17">
        <f t="shared" si="6"/>
        <v>1</v>
      </c>
      <c r="AW65" s="17">
        <f t="shared" si="7"/>
        <v>5.6421181663794812E-3</v>
      </c>
      <c r="AX65" s="17">
        <f t="shared" si="8"/>
        <v>1.089830078706596</v>
      </c>
      <c r="AY65" s="17">
        <f t="shared" si="9"/>
        <v>0.206971200155257</v>
      </c>
      <c r="AZ65" s="17">
        <f t="shared" si="10"/>
        <v>1.2013290819888776</v>
      </c>
      <c r="BA65" s="17">
        <f t="shared" si="11"/>
        <v>-1.5364444714032623</v>
      </c>
      <c r="BB65" s="17">
        <f t="shared" si="12"/>
        <v>1.6691010403710049</v>
      </c>
      <c r="BC65" s="17">
        <f t="shared" si="13"/>
        <v>-1.5364444714032623</v>
      </c>
      <c r="BD65" s="17">
        <f t="shared" si="14"/>
        <v>1</v>
      </c>
      <c r="BE65" s="1">
        <v>0</v>
      </c>
      <c r="BF65" s="49">
        <v>0</v>
      </c>
      <c r="BG65" s="58">
        <v>0.02</v>
      </c>
      <c r="BH65" s="16">
        <v>1</v>
      </c>
      <c r="BI65" s="12">
        <f t="shared" si="15"/>
        <v>0</v>
      </c>
      <c r="BJ65" s="12">
        <f t="shared" si="16"/>
        <v>0</v>
      </c>
      <c r="BK65" s="12">
        <f t="shared" si="17"/>
        <v>2.171083221309985E-2</v>
      </c>
      <c r="BL65" s="12">
        <f t="shared" si="18"/>
        <v>0</v>
      </c>
      <c r="BM65" s="12">
        <f t="shared" si="19"/>
        <v>0</v>
      </c>
      <c r="BN65" s="12">
        <f t="shared" si="20"/>
        <v>2.171083221309985E-2</v>
      </c>
      <c r="BO65" s="9">
        <f t="shared" si="21"/>
        <v>0</v>
      </c>
      <c r="BP65" s="9">
        <f t="shared" si="22"/>
        <v>0</v>
      </c>
      <c r="BQ65" s="45">
        <f t="shared" si="23"/>
        <v>1.0106709853162711E-6</v>
      </c>
      <c r="BR65" s="78">
        <f t="shared" si="24"/>
        <v>0.86098474421532689</v>
      </c>
      <c r="BS65" s="55">
        <v>0</v>
      </c>
      <c r="BT65" s="10">
        <f t="shared" si="25"/>
        <v>0</v>
      </c>
      <c r="BU65" s="14">
        <f t="shared" si="26"/>
        <v>0</v>
      </c>
      <c r="BV65" s="1">
        <f t="shared" si="27"/>
        <v>0</v>
      </c>
      <c r="BW65" s="66">
        <f t="shared" si="28"/>
        <v>4.75</v>
      </c>
      <c r="BX65" s="41">
        <f t="shared" si="29"/>
        <v>4.8099999999999996</v>
      </c>
      <c r="BY65" s="65">
        <f t="shared" si="30"/>
        <v>5.0199999999999996</v>
      </c>
      <c r="BZ65" s="64">
        <f t="shared" si="31"/>
        <v>5.07</v>
      </c>
      <c r="CA65" s="54">
        <f t="shared" si="32"/>
        <v>5.07</v>
      </c>
      <c r="CB65" s="1">
        <f t="shared" si="33"/>
        <v>0</v>
      </c>
      <c r="CC65" s="42" t="e">
        <f t="shared" si="34"/>
        <v>#DIV/0!</v>
      </c>
      <c r="CD65" s="55">
        <v>0</v>
      </c>
      <c r="CE65" s="55">
        <v>34</v>
      </c>
      <c r="CF65" s="55">
        <v>0</v>
      </c>
      <c r="CG65" s="6">
        <f t="shared" si="35"/>
        <v>34</v>
      </c>
      <c r="CH65" s="10">
        <f t="shared" si="36"/>
        <v>0</v>
      </c>
      <c r="CI65" s="1">
        <f t="shared" si="37"/>
        <v>-34</v>
      </c>
      <c r="CJ65" s="77">
        <f t="shared" si="38"/>
        <v>0</v>
      </c>
      <c r="CK65" s="66">
        <f t="shared" si="39"/>
        <v>4.78</v>
      </c>
      <c r="CL65" s="41">
        <f t="shared" si="40"/>
        <v>4.82</v>
      </c>
      <c r="CM65" s="65">
        <f t="shared" si="41"/>
        <v>5</v>
      </c>
      <c r="CN65" s="64">
        <f t="shared" si="42"/>
        <v>5.03</v>
      </c>
      <c r="CO65" s="54">
        <f t="shared" si="43"/>
        <v>5.03</v>
      </c>
      <c r="CP65" s="1">
        <f t="shared" si="44"/>
        <v>-6.7594433399602378</v>
      </c>
      <c r="CQ65" s="42" t="e">
        <f t="shared" si="45"/>
        <v>#DIV/0!</v>
      </c>
      <c r="CR65" s="11">
        <f t="shared" si="46"/>
        <v>34</v>
      </c>
      <c r="CS65" s="47">
        <f t="shared" si="47"/>
        <v>7.0546856117046364E-3</v>
      </c>
      <c r="CT65" s="55">
        <v>0</v>
      </c>
      <c r="CU65" s="10">
        <f t="shared" si="48"/>
        <v>7.0546856117046364E-3</v>
      </c>
      <c r="CV65" s="30">
        <f t="shared" si="49"/>
        <v>7.0546856117046364E-3</v>
      </c>
      <c r="CW65" s="77">
        <f t="shared" si="50"/>
        <v>1</v>
      </c>
      <c r="CX65" s="66">
        <f t="shared" si="51"/>
        <v>4.82</v>
      </c>
      <c r="CY65" s="41">
        <f t="shared" si="52"/>
        <v>4.8499999999999996</v>
      </c>
      <c r="CZ65" s="65">
        <f t="shared" si="53"/>
        <v>4.96</v>
      </c>
      <c r="DA65" s="64">
        <f t="shared" si="54"/>
        <v>5.01</v>
      </c>
      <c r="DB65" s="54">
        <f t="shared" si="55"/>
        <v>4.8499999999999996</v>
      </c>
      <c r="DC65" s="43">
        <f t="shared" si="56"/>
        <v>1.4545743529287912E-3</v>
      </c>
      <c r="DD65" s="44">
        <v>0</v>
      </c>
      <c r="DE65" s="10">
        <f t="shared" si="57"/>
        <v>4.4169960473868196E-3</v>
      </c>
      <c r="DF65" s="30">
        <f t="shared" si="58"/>
        <v>4.4169960473868196E-3</v>
      </c>
      <c r="DG65" s="34">
        <f t="shared" si="59"/>
        <v>4.4169960473868196E-3</v>
      </c>
      <c r="DH65" s="21">
        <f t="shared" si="60"/>
        <v>1.0106709853162711E-6</v>
      </c>
      <c r="DI65" s="74">
        <f t="shared" si="61"/>
        <v>4.4169960473868196E-3</v>
      </c>
      <c r="DJ65" s="76">
        <f t="shared" si="62"/>
        <v>4.8499999999999996</v>
      </c>
      <c r="DK65" s="43">
        <f t="shared" si="63"/>
        <v>9.107208345127464E-4</v>
      </c>
      <c r="DL65" s="16">
        <f t="shared" si="64"/>
        <v>0</v>
      </c>
      <c r="DM65" s="53">
        <f t="shared" si="65"/>
        <v>34</v>
      </c>
      <c r="DN65">
        <f t="shared" si="66"/>
        <v>8.5898616981699202E-3</v>
      </c>
      <c r="DO65">
        <f t="shared" si="67"/>
        <v>8.5898616981699236E-3</v>
      </c>
      <c r="DP65" s="1">
        <f t="shared" si="68"/>
        <v>916.26336762038943</v>
      </c>
      <c r="DQ65" s="55">
        <v>1124</v>
      </c>
      <c r="DR65" s="1">
        <f t="shared" si="69"/>
        <v>-207.73663237961057</v>
      </c>
      <c r="DS65" s="55">
        <v>0</v>
      </c>
      <c r="DT65" s="15">
        <f t="shared" si="70"/>
        <v>0</v>
      </c>
      <c r="DU65" s="17">
        <f t="shared" si="71"/>
        <v>0</v>
      </c>
      <c r="DV65" s="17">
        <f t="shared" si="72"/>
        <v>0</v>
      </c>
      <c r="DW65" s="17">
        <f t="shared" si="73"/>
        <v>0</v>
      </c>
      <c r="DX65" s="1">
        <f t="shared" si="74"/>
        <v>0</v>
      </c>
      <c r="DY65" s="1">
        <f t="shared" si="75"/>
        <v>0</v>
      </c>
      <c r="DZ65" s="79">
        <f t="shared" si="76"/>
        <v>4.91</v>
      </c>
    </row>
    <row r="66" spans="1:130" x14ac:dyDescent="0.2">
      <c r="A66" s="22" t="s">
        <v>195</v>
      </c>
      <c r="B66">
        <v>0</v>
      </c>
      <c r="C66">
        <v>0</v>
      </c>
      <c r="D66">
        <v>4.4346783859368702E-2</v>
      </c>
      <c r="E66">
        <v>0.95565321614063103</v>
      </c>
      <c r="F66">
        <v>0.17322208978943099</v>
      </c>
      <c r="G66">
        <v>0.47555369828666899</v>
      </c>
      <c r="H66">
        <v>0.75532804011700705</v>
      </c>
      <c r="I66">
        <v>0.59933216407703704</v>
      </c>
      <c r="J66">
        <v>0.49944148259368099</v>
      </c>
      <c r="K66">
        <v>0.221392389397045</v>
      </c>
      <c r="L66">
        <v>0.71347570558922702</v>
      </c>
      <c r="M66">
        <f t="shared" si="1"/>
        <v>0.10002997844118675</v>
      </c>
      <c r="N66">
        <f t="shared" si="2"/>
        <v>1.5428801018102976</v>
      </c>
      <c r="O66" s="68">
        <v>0</v>
      </c>
      <c r="P66">
        <v>2.9</v>
      </c>
      <c r="Q66">
        <v>2.92</v>
      </c>
      <c r="R66">
        <v>2.95</v>
      </c>
      <c r="S66">
        <v>2.97</v>
      </c>
      <c r="T66">
        <v>2.99</v>
      </c>
      <c r="U66">
        <v>3.01</v>
      </c>
      <c r="V66">
        <v>3.04</v>
      </c>
      <c r="W66">
        <v>3.1</v>
      </c>
      <c r="X66">
        <v>3.07</v>
      </c>
      <c r="Y66">
        <v>3.07</v>
      </c>
      <c r="Z66">
        <v>3.04</v>
      </c>
      <c r="AA66">
        <v>3</v>
      </c>
      <c r="AB66">
        <v>2.98</v>
      </c>
      <c r="AC66">
        <v>2.92</v>
      </c>
      <c r="AD66">
        <v>2.93</v>
      </c>
      <c r="AE66">
        <v>2.94</v>
      </c>
      <c r="AF66">
        <v>2.97</v>
      </c>
      <c r="AG66">
        <v>3</v>
      </c>
      <c r="AH66">
        <v>3.03</v>
      </c>
      <c r="AI66">
        <v>3.05</v>
      </c>
      <c r="AJ66">
        <v>3.09</v>
      </c>
      <c r="AK66">
        <v>3.13</v>
      </c>
      <c r="AL66">
        <v>3.11</v>
      </c>
      <c r="AM66">
        <v>3.08</v>
      </c>
      <c r="AN66">
        <v>3.06</v>
      </c>
      <c r="AO66">
        <v>3.04</v>
      </c>
      <c r="AP66">
        <v>3.02</v>
      </c>
      <c r="AQ66">
        <v>2.97</v>
      </c>
      <c r="AR66">
        <v>3.01</v>
      </c>
      <c r="AS66" s="72">
        <f t="shared" si="3"/>
        <v>1.227110457790844</v>
      </c>
      <c r="AT66" s="17">
        <f t="shared" si="4"/>
        <v>1.3517758960708481</v>
      </c>
      <c r="AU66" s="17">
        <f t="shared" si="5"/>
        <v>3.7571469032627096</v>
      </c>
      <c r="AV66" s="17">
        <f t="shared" si="6"/>
        <v>6.1625179104545706</v>
      </c>
      <c r="AW66" s="17">
        <f t="shared" si="7"/>
        <v>5.6421181663794812E-3</v>
      </c>
      <c r="AX66" s="17">
        <f t="shared" si="8"/>
        <v>1.089830078706596</v>
      </c>
      <c r="AY66" s="17">
        <f t="shared" si="9"/>
        <v>0.221392389397045</v>
      </c>
      <c r="AZ66" s="17">
        <f t="shared" si="10"/>
        <v>1.2157502712306656</v>
      </c>
      <c r="BA66" s="17">
        <f t="shared" si="11"/>
        <v>-1.5364444714032623</v>
      </c>
      <c r="BB66" s="17">
        <f t="shared" si="12"/>
        <v>1.6691010403710049</v>
      </c>
      <c r="BC66" s="17">
        <f t="shared" si="13"/>
        <v>0.71347570558922702</v>
      </c>
      <c r="BD66" s="17">
        <f t="shared" si="14"/>
        <v>3.2499201769924895</v>
      </c>
      <c r="BE66" s="1">
        <v>0</v>
      </c>
      <c r="BF66" s="49">
        <v>0</v>
      </c>
      <c r="BG66" s="49">
        <v>0</v>
      </c>
      <c r="BH66" s="16">
        <v>1</v>
      </c>
      <c r="BI66" s="12">
        <f t="shared" si="15"/>
        <v>0</v>
      </c>
      <c r="BJ66" s="12">
        <f t="shared" si="16"/>
        <v>0</v>
      </c>
      <c r="BK66" s="12">
        <f t="shared" si="17"/>
        <v>0</v>
      </c>
      <c r="BL66" s="12">
        <f t="shared" si="18"/>
        <v>0</v>
      </c>
      <c r="BM66" s="12">
        <f t="shared" si="19"/>
        <v>0</v>
      </c>
      <c r="BN66" s="12">
        <f t="shared" si="20"/>
        <v>0</v>
      </c>
      <c r="BO66" s="9">
        <f t="shared" si="21"/>
        <v>0</v>
      </c>
      <c r="BP66" s="9">
        <f t="shared" si="22"/>
        <v>0</v>
      </c>
      <c r="BQ66" s="45">
        <f t="shared" si="23"/>
        <v>0</v>
      </c>
      <c r="BR66" s="78">
        <f t="shared" si="24"/>
        <v>1.5428801018102976</v>
      </c>
      <c r="BS66" s="55">
        <v>0</v>
      </c>
      <c r="BT66" s="10">
        <f t="shared" si="25"/>
        <v>0</v>
      </c>
      <c r="BU66" s="14">
        <f t="shared" si="26"/>
        <v>0</v>
      </c>
      <c r="BV66" s="1">
        <f t="shared" si="27"/>
        <v>0</v>
      </c>
      <c r="BW66" s="66">
        <f t="shared" si="28"/>
        <v>2.95</v>
      </c>
      <c r="BX66" s="41">
        <f t="shared" si="29"/>
        <v>2.97</v>
      </c>
      <c r="BY66" s="65">
        <f t="shared" si="30"/>
        <v>3.1</v>
      </c>
      <c r="BZ66" s="64">
        <f t="shared" si="31"/>
        <v>3.13</v>
      </c>
      <c r="CA66" s="54">
        <f t="shared" si="32"/>
        <v>3.13</v>
      </c>
      <c r="CB66" s="1">
        <f t="shared" si="33"/>
        <v>0</v>
      </c>
      <c r="CC66" s="42" t="e">
        <f t="shared" si="34"/>
        <v>#DIV/0!</v>
      </c>
      <c r="CD66" s="55">
        <v>0</v>
      </c>
      <c r="CE66" s="55">
        <v>3913</v>
      </c>
      <c r="CF66" s="55">
        <v>0</v>
      </c>
      <c r="CG66" s="6">
        <f t="shared" si="35"/>
        <v>3913</v>
      </c>
      <c r="CH66" s="10">
        <f t="shared" si="36"/>
        <v>0</v>
      </c>
      <c r="CI66" s="1">
        <f t="shared" si="37"/>
        <v>-3913</v>
      </c>
      <c r="CJ66" s="77">
        <f t="shared" si="38"/>
        <v>0</v>
      </c>
      <c r="CK66" s="66">
        <f t="shared" si="39"/>
        <v>2.97</v>
      </c>
      <c r="CL66" s="41">
        <f t="shared" si="40"/>
        <v>3</v>
      </c>
      <c r="CM66" s="65">
        <f t="shared" si="41"/>
        <v>3.07</v>
      </c>
      <c r="CN66" s="64">
        <f t="shared" si="42"/>
        <v>3.11</v>
      </c>
      <c r="CO66" s="54">
        <f t="shared" si="43"/>
        <v>3.11</v>
      </c>
      <c r="CP66" s="1">
        <f t="shared" si="44"/>
        <v>-1258.1993569131832</v>
      </c>
      <c r="CQ66" s="42" t="e">
        <f t="shared" si="45"/>
        <v>#DIV/0!</v>
      </c>
      <c r="CR66" s="11">
        <f t="shared" si="46"/>
        <v>3913</v>
      </c>
      <c r="CS66" s="47">
        <f t="shared" si="47"/>
        <v>0</v>
      </c>
      <c r="CT66" s="55">
        <v>0</v>
      </c>
      <c r="CU66" s="10">
        <f t="shared" si="48"/>
        <v>0</v>
      </c>
      <c r="CV66" s="30">
        <f t="shared" si="49"/>
        <v>0</v>
      </c>
      <c r="CW66" s="77">
        <f t="shared" si="50"/>
        <v>0</v>
      </c>
      <c r="CX66" s="66">
        <f t="shared" si="51"/>
        <v>2.99</v>
      </c>
      <c r="CY66" s="41">
        <f t="shared" si="52"/>
        <v>3.03</v>
      </c>
      <c r="CZ66" s="65">
        <f t="shared" si="53"/>
        <v>3.07</v>
      </c>
      <c r="DA66" s="64">
        <f t="shared" si="54"/>
        <v>3.08</v>
      </c>
      <c r="DB66" s="54">
        <f t="shared" si="55"/>
        <v>3.08</v>
      </c>
      <c r="DC66" s="43">
        <f t="shared" si="56"/>
        <v>0</v>
      </c>
      <c r="DD66" s="44">
        <v>0</v>
      </c>
      <c r="DE66" s="10">
        <f t="shared" si="57"/>
        <v>0</v>
      </c>
      <c r="DF66" s="30">
        <f t="shared" si="58"/>
        <v>0</v>
      </c>
      <c r="DG66" s="34">
        <f t="shared" si="59"/>
        <v>0</v>
      </c>
      <c r="DH66" s="21">
        <f t="shared" si="60"/>
        <v>0</v>
      </c>
      <c r="DI66" s="74">
        <f t="shared" si="61"/>
        <v>0</v>
      </c>
      <c r="DJ66" s="76">
        <f t="shared" si="62"/>
        <v>3.08</v>
      </c>
      <c r="DK66" s="43">
        <f t="shared" si="63"/>
        <v>0</v>
      </c>
      <c r="DL66" s="16">
        <f t="shared" si="64"/>
        <v>0</v>
      </c>
      <c r="DM66" s="53">
        <f t="shared" si="65"/>
        <v>3913</v>
      </c>
      <c r="DN66">
        <f t="shared" si="66"/>
        <v>9.2056223933792373E-3</v>
      </c>
      <c r="DO66">
        <f t="shared" si="67"/>
        <v>9.2056223933792408E-3</v>
      </c>
      <c r="DP66" s="1">
        <f t="shared" si="68"/>
        <v>981.94532945697688</v>
      </c>
      <c r="DQ66" s="55">
        <v>948</v>
      </c>
      <c r="DR66" s="1">
        <f t="shared" si="69"/>
        <v>33.945329456976879</v>
      </c>
      <c r="DS66" s="55">
        <v>0</v>
      </c>
      <c r="DT66" s="15">
        <f t="shared" si="70"/>
        <v>0</v>
      </c>
      <c r="DU66" s="17">
        <f t="shared" si="71"/>
        <v>0</v>
      </c>
      <c r="DV66" s="17">
        <f t="shared" si="72"/>
        <v>0</v>
      </c>
      <c r="DW66" s="17">
        <f t="shared" si="73"/>
        <v>0</v>
      </c>
      <c r="DX66" s="1">
        <f t="shared" si="74"/>
        <v>0</v>
      </c>
      <c r="DY66" s="1">
        <f t="shared" si="75"/>
        <v>0</v>
      </c>
      <c r="DZ66" s="79">
        <f t="shared" si="76"/>
        <v>3.01</v>
      </c>
    </row>
    <row r="67" spans="1:130" x14ac:dyDescent="0.2">
      <c r="A67" s="22" t="s">
        <v>327</v>
      </c>
      <c r="B67">
        <v>0</v>
      </c>
      <c r="C67">
        <v>0</v>
      </c>
      <c r="D67">
        <v>0.683579704354774</v>
      </c>
      <c r="E67">
        <v>0.316420295645225</v>
      </c>
      <c r="F67">
        <v>0.54787445371473897</v>
      </c>
      <c r="G67">
        <v>0.82448809026326697</v>
      </c>
      <c r="H67">
        <v>0.81863769327204305</v>
      </c>
      <c r="I67">
        <v>0.821557684124124</v>
      </c>
      <c r="J67">
        <v>0.77981088618983496</v>
      </c>
      <c r="K67">
        <v>0.29220790839257799</v>
      </c>
      <c r="L67">
        <v>0.97217006355678104</v>
      </c>
      <c r="M67">
        <f t="shared" ref="M67:M130" si="77">HARMEAN(D67,F67, I67)</f>
        <v>0.66587902610713534</v>
      </c>
      <c r="N67">
        <f t="shared" ref="N67:N130" si="78">MAX(MIN(0.6*TAN(3*(1-M67) - 1.5), 5), -5)</f>
        <v>-0.32594298745439526</v>
      </c>
      <c r="O67" s="68">
        <v>0</v>
      </c>
      <c r="P67">
        <v>18.88</v>
      </c>
      <c r="Q67">
        <v>18.95</v>
      </c>
      <c r="R67">
        <v>19.03</v>
      </c>
      <c r="S67">
        <v>19.14</v>
      </c>
      <c r="T67">
        <v>19.23</v>
      </c>
      <c r="U67">
        <v>19.309999999999999</v>
      </c>
      <c r="V67">
        <v>19.39</v>
      </c>
      <c r="W67">
        <v>20.170000000000002</v>
      </c>
      <c r="X67">
        <v>19.989999999999998</v>
      </c>
      <c r="Y67">
        <v>19.87</v>
      </c>
      <c r="Z67">
        <v>19.68</v>
      </c>
      <c r="AA67">
        <v>19.61</v>
      </c>
      <c r="AB67">
        <v>19.45</v>
      </c>
      <c r="AC67">
        <v>19.350000000000001</v>
      </c>
      <c r="AD67">
        <v>18.88</v>
      </c>
      <c r="AE67">
        <v>19.04</v>
      </c>
      <c r="AF67">
        <v>19.14</v>
      </c>
      <c r="AG67">
        <v>19.18</v>
      </c>
      <c r="AH67">
        <v>19.29</v>
      </c>
      <c r="AI67">
        <v>19.399999999999999</v>
      </c>
      <c r="AJ67">
        <v>19.55</v>
      </c>
      <c r="AK67">
        <v>20.38</v>
      </c>
      <c r="AL67">
        <v>20.12</v>
      </c>
      <c r="AM67">
        <v>20.010000000000002</v>
      </c>
      <c r="AN67">
        <v>19.89</v>
      </c>
      <c r="AO67">
        <v>19.75</v>
      </c>
      <c r="AP67">
        <v>19.64</v>
      </c>
      <c r="AQ67">
        <v>19.55</v>
      </c>
      <c r="AR67">
        <v>19.43</v>
      </c>
      <c r="AS67" s="72">
        <f t="shared" ref="AS67:AS130" si="79">0.5 * (D67-MAX($D$3:$D$164))/(MIN($D$3:$D$164)-MAX($D$3:$D$164)) + 0.75</f>
        <v>0.89111717765644682</v>
      </c>
      <c r="AT67" s="17">
        <f t="shared" ref="AT67:AT130" si="80">AZ67^N67</f>
        <v>0.92115222872839564</v>
      </c>
      <c r="AU67" s="17">
        <f t="shared" ref="AU67:AU130" si="81">(AT67+AV67)/2</f>
        <v>0.79268986661168894</v>
      </c>
      <c r="AV67" s="17">
        <f t="shared" ref="AV67:AV130" si="82">BD67^N67</f>
        <v>0.66422750449498225</v>
      </c>
      <c r="AW67" s="17">
        <f t="shared" ref="AW67:AW130" si="83">PERCENTILE($K$2:$K$164, 0.02)</f>
        <v>5.6421181663794812E-3</v>
      </c>
      <c r="AX67" s="17">
        <f t="shared" ref="AX67:AX130" si="84">PERCENTILE($K$2:$K$164, 0.98)</f>
        <v>1.089830078706596</v>
      </c>
      <c r="AY67" s="17">
        <f t="shared" ref="AY67:AY130" si="85">MIN(MAX(K67,AW67), AX67)</f>
        <v>0.29220790839257799</v>
      </c>
      <c r="AZ67" s="17">
        <f t="shared" ref="AZ67:AZ130" si="86">AY67-$AY$165+1</f>
        <v>1.2865657902261984</v>
      </c>
      <c r="BA67" s="17">
        <f t="shared" ref="BA67:BA130" si="87">PERCENTILE($L$2:$L$164, 0.02)</f>
        <v>-1.5364444714032623</v>
      </c>
      <c r="BB67" s="17">
        <f t="shared" ref="BB67:BB130" si="88">PERCENTILE($L$2:$L$164, 0.98)</f>
        <v>1.6691010403710049</v>
      </c>
      <c r="BC67" s="17">
        <f t="shared" ref="BC67:BC130" si="89">MIN(MAX(L67,BA67), BB67)</f>
        <v>0.97217006355678104</v>
      </c>
      <c r="BD67" s="17">
        <f t="shared" ref="BD67:BD130" si="90">BC67-$BC$165 + 1</f>
        <v>3.5086145349600435</v>
      </c>
      <c r="BE67" s="1">
        <v>0</v>
      </c>
      <c r="BF67" s="50">
        <v>0.18</v>
      </c>
      <c r="BG67" s="15">
        <v>1</v>
      </c>
      <c r="BH67" s="16">
        <v>1</v>
      </c>
      <c r="BI67" s="12">
        <f t="shared" ref="BI67:BI130" si="91">(AZ67^4)*AV67*BE67</f>
        <v>0</v>
      </c>
      <c r="BJ67" s="12">
        <f t="shared" ref="BJ67:BJ130" si="92">(BD67^4) *AT67*BF67</f>
        <v>25.127341663078713</v>
      </c>
      <c r="BK67" s="12">
        <f t="shared" ref="BK67:BK130" si="93">(BD67^4)*AU67*BG67*BH67</f>
        <v>120.12846815358304</v>
      </c>
      <c r="BL67" s="12">
        <f t="shared" ref="BL67:BL130" si="94">MIN(BI67, 0.05*BI$165)</f>
        <v>0</v>
      </c>
      <c r="BM67" s="12">
        <f t="shared" ref="BM67:BM130" si="95">MIN(BJ67, 0.05*BJ$165)</f>
        <v>25.127341663078713</v>
      </c>
      <c r="BN67" s="12">
        <f t="shared" ref="BN67:BN130" si="96">MIN(BK67, 0.05*BK$165)</f>
        <v>120.12846815358304</v>
      </c>
      <c r="BO67" s="9">
        <f t="shared" ref="BO67:BO130" si="97">BL67/$BL$165</f>
        <v>0</v>
      </c>
      <c r="BP67" s="9">
        <f t="shared" ref="BP67:BP130" si="98">BM67/$BM$165</f>
        <v>3.3181802030297662E-3</v>
      </c>
      <c r="BQ67" s="45">
        <f t="shared" ref="BQ67:BQ130" si="99">BN67/$BN$165</f>
        <v>5.5921558455994912E-3</v>
      </c>
      <c r="BR67" s="78">
        <f t="shared" ref="BR67:BR130" si="100">N67</f>
        <v>-0.32594298745439526</v>
      </c>
      <c r="BS67" s="55">
        <v>0</v>
      </c>
      <c r="BT67" s="10">
        <f t="shared" ref="BT67:BT130" si="101">$D$171*BO67</f>
        <v>0</v>
      </c>
      <c r="BU67" s="14">
        <f t="shared" ref="BU67:BU130" si="102">BT67-BS67</f>
        <v>0</v>
      </c>
      <c r="BV67" s="1">
        <f t="shared" ref="BV67:BV130" si="103">IF(BU67&gt;0, 1, 0)</f>
        <v>0</v>
      </c>
      <c r="BW67" s="66">
        <f t="shared" ref="BW67:BW130" si="104">IF(N67&lt;=0,P67, IF(N67&lt;=1,Q67, IF(N67&lt;=2,R67, IF(N67&lt;=3,S67, IF(N67&lt;=4,T67, IF(N67&lt;=5, U67, V67))))))</f>
        <v>18.88</v>
      </c>
      <c r="BX67" s="41">
        <f t="shared" ref="BX67:BX130" si="105">IF(N67&lt;=0,AD67, IF(N67&lt;=1,AE67, IF(N67&lt;=2,AF67, IF(N67&lt;=3,AG67, IF(N67&lt;=4,AH67, IF(N67&lt;=5, AI67, AJ67))))))</f>
        <v>18.88</v>
      </c>
      <c r="BY67" s="65">
        <f t="shared" ref="BY67:BY130" si="106">IF(N67&gt;=0,W67, IF(N67&gt;=-1,X67, IF(N67&gt;=-2,Y67, IF(N67&gt;=-3,Z67, IF(N67&gt;=-4,AA67, IF(N67&gt;=-5, AB67, AC67))))))</f>
        <v>19.989999999999998</v>
      </c>
      <c r="BZ67" s="64">
        <f t="shared" ref="BZ67:BZ130" si="107">IF(N67&gt;=0,AK67, IF(N67&gt;=-1,AL67, IF(N67&gt;=-2,AM67, IF(N67&gt;=-3,AN67, IF(N67&gt;=-4,AO67, IF(N67&gt;=-5, AP67, AQ67))))))</f>
        <v>20.12</v>
      </c>
      <c r="CA67" s="54">
        <f t="shared" ref="CA67:CA130" si="108">IF(C67&gt;0, IF(BU67 &gt;0, BW67, BY67), IF(BU67&gt;0, BX67, BZ67))</f>
        <v>20.12</v>
      </c>
      <c r="CB67" s="1">
        <f t="shared" ref="CB67:CB130" si="109">BU67/CA67</f>
        <v>0</v>
      </c>
      <c r="CC67" s="42" t="e">
        <f t="shared" ref="CC67:CC130" si="110">BS67/BT67</f>
        <v>#DIV/0!</v>
      </c>
      <c r="CD67" s="55">
        <v>0</v>
      </c>
      <c r="CE67" s="55">
        <v>0</v>
      </c>
      <c r="CF67" s="55">
        <v>0</v>
      </c>
      <c r="CG67" s="6">
        <f t="shared" ref="CG67:CG130" si="111">SUM(CD67:CF67)</f>
        <v>0</v>
      </c>
      <c r="CH67" s="10">
        <f t="shared" ref="CH67:CH130" si="112">BP67*$D$170</f>
        <v>451.76890737042146</v>
      </c>
      <c r="CI67" s="1">
        <f t="shared" ref="CI67:CI130" si="113">CH67-CG67</f>
        <v>451.76890737042146</v>
      </c>
      <c r="CJ67" s="77">
        <f t="shared" ref="CJ67:CJ130" si="114">IF(CI67&gt;1, 1, 0)</f>
        <v>1</v>
      </c>
      <c r="CK67" s="66">
        <f t="shared" ref="CK67:CK130" si="115">IF(N67&lt;=0,Q67, IF(N67&lt;=1,R67, IF(N67&lt;=2,S67, IF(N67&lt;=3,T67, IF(N67&lt;=4,U67,V67)))))</f>
        <v>18.95</v>
      </c>
      <c r="CL67" s="41">
        <f t="shared" ref="CL67:CL130" si="116">IF(N67&lt;=0,AE67, IF(N67&lt;=1,AF67, IF(N67&lt;=2,AG67, IF(N67&lt;=3,AH67, IF(N67&lt;=4,AI67,AJ67)))))</f>
        <v>19.04</v>
      </c>
      <c r="CM67" s="65">
        <f t="shared" ref="CM67:CM130" si="117">IF(N67&gt;=0,X67, IF(N67&gt;=-1,Y67, IF(N67&gt;=-2,Z67, IF(N67&gt;=-3,AA67, IF(N67&gt;=-4,AB67, AC67)))))</f>
        <v>19.87</v>
      </c>
      <c r="CN67" s="64">
        <f t="shared" ref="CN67:CN130" si="118">IF(N67&gt;=0,AL67, IF(N67&gt;=-1,AM67, IF(N67&gt;=-2,AN67, IF(N67&gt;=-3,AO67, IF(N67&gt;=-4,AP67, AQ67)))))</f>
        <v>20.010000000000002</v>
      </c>
      <c r="CO67" s="54">
        <f t="shared" ref="CO67:CO130" si="119">IF(C67&gt;0, IF(CI67 &gt;0, CK67, CM67), IF(CI67&gt;0, CL67, CN67))</f>
        <v>19.04</v>
      </c>
      <c r="CP67" s="1">
        <f t="shared" ref="CP67:CP130" si="120">CI67/CO67</f>
        <v>23.727358580379278</v>
      </c>
      <c r="CQ67" s="42">
        <f t="shared" ref="CQ67:CQ130" si="121">CG67/CH67</f>
        <v>0</v>
      </c>
      <c r="CR67" s="11">
        <f t="shared" ref="CR67:CR130" si="122">BS67+CG67+CT67</f>
        <v>0</v>
      </c>
      <c r="CS67" s="47">
        <f t="shared" ref="CS67:CS130" si="123">BT67+CH67+CU67</f>
        <v>490.80327360387503</v>
      </c>
      <c r="CT67" s="55">
        <v>0</v>
      </c>
      <c r="CU67" s="10">
        <f t="shared" ref="CU67:CU130" si="124">BQ67*$D$173</f>
        <v>39.034366233453575</v>
      </c>
      <c r="CV67" s="30">
        <f t="shared" ref="CV67:CV130" si="125">CU67-CT67</f>
        <v>39.034366233453575</v>
      </c>
      <c r="CW67" s="77">
        <f t="shared" ref="CW67:CW130" si="126">IF(CV67&gt;0, 1, 0)</f>
        <v>1</v>
      </c>
      <c r="CX67" s="66">
        <f t="shared" ref="CX67:CX130" si="127">IF(N67&lt;=0,R67, IF(N67&lt;=1,S67, IF(N67&lt;=2,T67, IF(N67&lt;=3,U67, V67))))</f>
        <v>19.03</v>
      </c>
      <c r="CY67" s="41">
        <f t="shared" ref="CY67:CY130" si="128">IF(N67&lt;=0,AF67, IF(N67&lt;=1,AG67, IF(N67&lt;=2,AH67, IF(N67&lt;=3,AI67, AJ67))))</f>
        <v>19.14</v>
      </c>
      <c r="CZ67" s="65">
        <f t="shared" ref="CZ67:CZ130" si="129">IF(N67&gt;=0,Y67, IF(N67&gt;=-1,Z67, IF(N67&gt;=-2,AA67, IF(N67&gt;=-3,AB67,  AC67))))</f>
        <v>19.68</v>
      </c>
      <c r="DA67" s="64">
        <f t="shared" ref="DA67:DA130" si="130">IF(N67&gt;=0,AM67, IF(N67&gt;=-1,AN67, IF(N67&gt;=-2,AO67, IF(N67&gt;=-3,AP67, AQ67))))</f>
        <v>19.89</v>
      </c>
      <c r="DB67" s="54">
        <f t="shared" ref="DB67:DB130" si="131">IF(C67&gt;0, IF(CV67 &gt;0, CX67, CZ67), IF(CV67&gt;0, CY67, DA67))</f>
        <v>19.14</v>
      </c>
      <c r="DC67" s="43">
        <f t="shared" ref="DC67:DC130" si="132">CV67/DB67</f>
        <v>2.0394130738481491</v>
      </c>
      <c r="DD67" s="44">
        <v>0</v>
      </c>
      <c r="DE67" s="10">
        <f t="shared" ref="DE67:DE130" si="133">BQ67*$DD$168</f>
        <v>24.439734221374195</v>
      </c>
      <c r="DF67" s="30">
        <f t="shared" ref="DF67:DF130" si="134">DE67-DD67</f>
        <v>24.439734221374195</v>
      </c>
      <c r="DG67" s="34">
        <f t="shared" ref="DG67:DG130" si="135">DF67*(DF67&lt;&gt;0)</f>
        <v>24.439734221374195</v>
      </c>
      <c r="DH67" s="21">
        <f t="shared" ref="DH67:DH130" si="136">DG67/$DG$165</f>
        <v>5.5921558455994912E-3</v>
      </c>
      <c r="DI67" s="74">
        <f t="shared" ref="DI67:DI130" si="137">DH67 * $DF$165</f>
        <v>24.439734221374195</v>
      </c>
      <c r="DJ67" s="76">
        <f t="shared" ref="DJ67:DJ130" si="138">DB67</f>
        <v>19.14</v>
      </c>
      <c r="DK67" s="43">
        <f t="shared" ref="DK67:DK130" si="139">DI67/DJ67</f>
        <v>1.2768931150143257</v>
      </c>
      <c r="DL67" s="16">
        <f t="shared" ref="DL67:DL130" si="140">O67</f>
        <v>0</v>
      </c>
      <c r="DM67" s="53">
        <f t="shared" ref="DM67:DM130" si="141">CR67+CT67</f>
        <v>0</v>
      </c>
      <c r="DN67">
        <f t="shared" ref="DN67:DN130" si="142">E67/$E$165</f>
        <v>3.048015441286096E-3</v>
      </c>
      <c r="DO67">
        <f t="shared" ref="DO67:DO130" si="143">DN67/$DN$165</f>
        <v>3.0480154412860969E-3</v>
      </c>
      <c r="DP67" s="1">
        <f t="shared" ref="DP67:DP130" si="144">DO67*$DN$167</f>
        <v>325.12571109110536</v>
      </c>
      <c r="DQ67" s="55">
        <v>0</v>
      </c>
      <c r="DR67" s="1">
        <f t="shared" ref="DR67:DR130" si="145">DP67-DQ67</f>
        <v>325.12571109110536</v>
      </c>
      <c r="DS67" s="55">
        <v>0</v>
      </c>
      <c r="DT67" s="15">
        <f t="shared" ref="DT67:DT130" si="146">BF67 *BD67^N67</f>
        <v>0.1195609508090968</v>
      </c>
      <c r="DU67" s="17">
        <f t="shared" ref="DU67:DU130" si="147">DT67/$DT$165</f>
        <v>1.5950968330661494E-4</v>
      </c>
      <c r="DV67" s="17">
        <f t="shared" ref="DV67:DV130" si="148">MIN(DU67, 0.2)</f>
        <v>1.5950968330661494E-4</v>
      </c>
      <c r="DW67" s="17">
        <f t="shared" ref="DW67:DW130" si="149">DV67/$DV$165</f>
        <v>2.6188698235186957E-4</v>
      </c>
      <c r="DX67" s="1">
        <f t="shared" ref="DX67:DX130" si="150">DW67*$DN$168</f>
        <v>27.681977808557317</v>
      </c>
      <c r="DY67" s="1">
        <f t="shared" ref="DY67:DY130" si="151">DX67-DS67</f>
        <v>27.681977808557317</v>
      </c>
      <c r="DZ67" s="79">
        <f t="shared" ref="DZ67:DZ130" si="152">AR67</f>
        <v>19.43</v>
      </c>
    </row>
    <row r="68" spans="1:130" x14ac:dyDescent="0.2">
      <c r="A68" s="22" t="s">
        <v>209</v>
      </c>
      <c r="B68">
        <v>0</v>
      </c>
      <c r="C68">
        <v>0</v>
      </c>
      <c r="D68">
        <v>0.40151817818617602</v>
      </c>
      <c r="E68">
        <v>0.59848182181382303</v>
      </c>
      <c r="F68">
        <v>0.47357965832339999</v>
      </c>
      <c r="G68">
        <v>0.77392394483911398</v>
      </c>
      <c r="H68">
        <v>0.25240284162139498</v>
      </c>
      <c r="I68">
        <v>0.44197353187293098</v>
      </c>
      <c r="J68">
        <v>0.55150111002839697</v>
      </c>
      <c r="K68">
        <v>0.74788116105439495</v>
      </c>
      <c r="L68">
        <v>0.62888675403880601</v>
      </c>
      <c r="M68">
        <f t="shared" si="77"/>
        <v>0.43701815460777382</v>
      </c>
      <c r="N68">
        <f t="shared" si="78"/>
        <v>0.11473595619694471</v>
      </c>
      <c r="O68" s="68">
        <v>0</v>
      </c>
      <c r="P68">
        <v>5.34</v>
      </c>
      <c r="Q68">
        <v>5.35</v>
      </c>
      <c r="R68">
        <v>5.38</v>
      </c>
      <c r="S68">
        <v>5.42</v>
      </c>
      <c r="T68">
        <v>5.46</v>
      </c>
      <c r="U68">
        <v>5.48</v>
      </c>
      <c r="V68">
        <v>5.5</v>
      </c>
      <c r="W68">
        <v>5.64</v>
      </c>
      <c r="X68">
        <v>5.62</v>
      </c>
      <c r="Y68">
        <v>5.59</v>
      </c>
      <c r="Z68">
        <v>5.55</v>
      </c>
      <c r="AA68">
        <v>5.55</v>
      </c>
      <c r="AB68">
        <v>5.53</v>
      </c>
      <c r="AC68">
        <v>5.49</v>
      </c>
      <c r="AD68">
        <v>5.37</v>
      </c>
      <c r="AE68">
        <v>5.4</v>
      </c>
      <c r="AF68">
        <v>5.43</v>
      </c>
      <c r="AG68">
        <v>5.45</v>
      </c>
      <c r="AH68">
        <v>5.48</v>
      </c>
      <c r="AI68">
        <v>5.52</v>
      </c>
      <c r="AJ68">
        <v>5.53</v>
      </c>
      <c r="AK68">
        <v>5.68</v>
      </c>
      <c r="AL68">
        <v>5.67</v>
      </c>
      <c r="AM68">
        <v>5.64</v>
      </c>
      <c r="AN68">
        <v>5.61</v>
      </c>
      <c r="AO68">
        <v>5.59</v>
      </c>
      <c r="AP68">
        <v>5.52</v>
      </c>
      <c r="AQ68">
        <v>5.48</v>
      </c>
      <c r="AR68">
        <v>5.5</v>
      </c>
      <c r="AS68" s="72">
        <f t="shared" si="79"/>
        <v>1.0393742125157499</v>
      </c>
      <c r="AT68" s="17">
        <f t="shared" si="80"/>
        <v>1.0657705792556582</v>
      </c>
      <c r="AU68" s="17">
        <f t="shared" si="81"/>
        <v>1.1035566470192637</v>
      </c>
      <c r="AV68" s="17">
        <f t="shared" si="82"/>
        <v>1.1413427147828694</v>
      </c>
      <c r="AW68" s="17">
        <f t="shared" si="83"/>
        <v>5.6421181663794812E-3</v>
      </c>
      <c r="AX68" s="17">
        <f t="shared" si="84"/>
        <v>1.089830078706596</v>
      </c>
      <c r="AY68" s="17">
        <f t="shared" si="85"/>
        <v>0.74788116105439495</v>
      </c>
      <c r="AZ68" s="17">
        <f t="shared" si="86"/>
        <v>1.7422390428880155</v>
      </c>
      <c r="BA68" s="17">
        <f t="shared" si="87"/>
        <v>-1.5364444714032623</v>
      </c>
      <c r="BB68" s="17">
        <f t="shared" si="88"/>
        <v>1.6691010403710049</v>
      </c>
      <c r="BC68" s="17">
        <f t="shared" si="89"/>
        <v>0.62888675403880601</v>
      </c>
      <c r="BD68" s="17">
        <f t="shared" si="90"/>
        <v>3.1653312254420682</v>
      </c>
      <c r="BE68" s="1">
        <v>0</v>
      </c>
      <c r="BF68" s="49">
        <v>0</v>
      </c>
      <c r="BG68" s="49">
        <v>0</v>
      </c>
      <c r="BH68" s="16">
        <v>1</v>
      </c>
      <c r="BI68" s="12">
        <f t="shared" si="91"/>
        <v>0</v>
      </c>
      <c r="BJ68" s="12">
        <f t="shared" si="92"/>
        <v>0</v>
      </c>
      <c r="BK68" s="12">
        <f t="shared" si="93"/>
        <v>0</v>
      </c>
      <c r="BL68" s="12">
        <f t="shared" si="94"/>
        <v>0</v>
      </c>
      <c r="BM68" s="12">
        <f t="shared" si="95"/>
        <v>0</v>
      </c>
      <c r="BN68" s="12">
        <f t="shared" si="96"/>
        <v>0</v>
      </c>
      <c r="BO68" s="9">
        <f t="shared" si="97"/>
        <v>0</v>
      </c>
      <c r="BP68" s="9">
        <f t="shared" si="98"/>
        <v>0</v>
      </c>
      <c r="BQ68" s="45">
        <f t="shared" si="99"/>
        <v>0</v>
      </c>
      <c r="BR68" s="78">
        <f t="shared" si="100"/>
        <v>0.11473595619694471</v>
      </c>
      <c r="BS68" s="55">
        <v>0</v>
      </c>
      <c r="BT68" s="10">
        <f t="shared" si="101"/>
        <v>0</v>
      </c>
      <c r="BU68" s="14">
        <f t="shared" si="102"/>
        <v>0</v>
      </c>
      <c r="BV68" s="1">
        <f t="shared" si="103"/>
        <v>0</v>
      </c>
      <c r="BW68" s="66">
        <f t="shared" si="104"/>
        <v>5.35</v>
      </c>
      <c r="BX68" s="41">
        <f t="shared" si="105"/>
        <v>5.4</v>
      </c>
      <c r="BY68" s="65">
        <f t="shared" si="106"/>
        <v>5.64</v>
      </c>
      <c r="BZ68" s="64">
        <f t="shared" si="107"/>
        <v>5.68</v>
      </c>
      <c r="CA68" s="54">
        <f t="shared" si="108"/>
        <v>5.68</v>
      </c>
      <c r="CB68" s="1">
        <f t="shared" si="109"/>
        <v>0</v>
      </c>
      <c r="CC68" s="42" t="e">
        <f t="shared" si="110"/>
        <v>#DIV/0!</v>
      </c>
      <c r="CD68" s="55">
        <v>0</v>
      </c>
      <c r="CE68" s="55">
        <v>1006</v>
      </c>
      <c r="CF68" s="55">
        <v>0</v>
      </c>
      <c r="CG68" s="6">
        <f t="shared" si="111"/>
        <v>1006</v>
      </c>
      <c r="CH68" s="10">
        <f t="shared" si="112"/>
        <v>0</v>
      </c>
      <c r="CI68" s="1">
        <f t="shared" si="113"/>
        <v>-1006</v>
      </c>
      <c r="CJ68" s="77">
        <f t="shared" si="114"/>
        <v>0</v>
      </c>
      <c r="CK68" s="66">
        <f t="shared" si="115"/>
        <v>5.38</v>
      </c>
      <c r="CL68" s="41">
        <f t="shared" si="116"/>
        <v>5.43</v>
      </c>
      <c r="CM68" s="65">
        <f t="shared" si="117"/>
        <v>5.62</v>
      </c>
      <c r="CN68" s="64">
        <f t="shared" si="118"/>
        <v>5.67</v>
      </c>
      <c r="CO68" s="54">
        <f t="shared" si="119"/>
        <v>5.67</v>
      </c>
      <c r="CP68" s="1">
        <f t="shared" si="120"/>
        <v>-177.42504409171076</v>
      </c>
      <c r="CQ68" s="42" t="e">
        <f t="shared" si="121"/>
        <v>#DIV/0!</v>
      </c>
      <c r="CR68" s="11">
        <f t="shared" si="122"/>
        <v>1127</v>
      </c>
      <c r="CS68" s="47">
        <f t="shared" si="123"/>
        <v>0</v>
      </c>
      <c r="CT68" s="55">
        <v>121</v>
      </c>
      <c r="CU68" s="10">
        <f t="shared" si="124"/>
        <v>0</v>
      </c>
      <c r="CV68" s="30">
        <f t="shared" si="125"/>
        <v>-121</v>
      </c>
      <c r="CW68" s="77">
        <f t="shared" si="126"/>
        <v>0</v>
      </c>
      <c r="CX68" s="66">
        <f t="shared" si="127"/>
        <v>5.42</v>
      </c>
      <c r="CY68" s="41">
        <f t="shared" si="128"/>
        <v>5.45</v>
      </c>
      <c r="CZ68" s="65">
        <f t="shared" si="129"/>
        <v>5.59</v>
      </c>
      <c r="DA68" s="64">
        <f t="shared" si="130"/>
        <v>5.64</v>
      </c>
      <c r="DB68" s="54">
        <f t="shared" si="131"/>
        <v>5.64</v>
      </c>
      <c r="DC68" s="43">
        <f t="shared" si="132"/>
        <v>-21.453900709219859</v>
      </c>
      <c r="DD68" s="44">
        <v>0</v>
      </c>
      <c r="DE68" s="10">
        <f t="shared" si="133"/>
        <v>0</v>
      </c>
      <c r="DF68" s="30">
        <f t="shared" si="134"/>
        <v>0</v>
      </c>
      <c r="DG68" s="34">
        <f t="shared" si="135"/>
        <v>0</v>
      </c>
      <c r="DH68" s="21">
        <f t="shared" si="136"/>
        <v>0</v>
      </c>
      <c r="DI68" s="74">
        <f t="shared" si="137"/>
        <v>0</v>
      </c>
      <c r="DJ68" s="76">
        <f t="shared" si="138"/>
        <v>5.64</v>
      </c>
      <c r="DK68" s="43">
        <f t="shared" si="139"/>
        <v>0</v>
      </c>
      <c r="DL68" s="16">
        <f t="shared" si="140"/>
        <v>0</v>
      </c>
      <c r="DM68" s="53">
        <f t="shared" si="141"/>
        <v>1248</v>
      </c>
      <c r="DN68">
        <f t="shared" si="142"/>
        <v>5.7650595088971955E-3</v>
      </c>
      <c r="DO68">
        <f t="shared" si="143"/>
        <v>5.7650595088971973E-3</v>
      </c>
      <c r="DP68" s="1">
        <f t="shared" si="144"/>
        <v>614.9473676950463</v>
      </c>
      <c r="DQ68" s="55">
        <v>649</v>
      </c>
      <c r="DR68" s="1">
        <f t="shared" si="145"/>
        <v>-34.052632304953704</v>
      </c>
      <c r="DS68" s="55">
        <v>0</v>
      </c>
      <c r="DT68" s="15">
        <f t="shared" si="146"/>
        <v>0</v>
      </c>
      <c r="DU68" s="17">
        <f t="shared" si="147"/>
        <v>0</v>
      </c>
      <c r="DV68" s="17">
        <f t="shared" si="148"/>
        <v>0</v>
      </c>
      <c r="DW68" s="17">
        <f t="shared" si="149"/>
        <v>0</v>
      </c>
      <c r="DX68" s="1">
        <f t="shared" si="150"/>
        <v>0</v>
      </c>
      <c r="DY68" s="1">
        <f t="shared" si="151"/>
        <v>0</v>
      </c>
      <c r="DZ68" s="79">
        <f t="shared" si="152"/>
        <v>5.5</v>
      </c>
    </row>
    <row r="69" spans="1:130" x14ac:dyDescent="0.2">
      <c r="A69" s="22" t="s">
        <v>119</v>
      </c>
      <c r="B69">
        <v>0</v>
      </c>
      <c r="C69">
        <v>0</v>
      </c>
      <c r="D69">
        <v>0.28645625249700302</v>
      </c>
      <c r="E69">
        <v>0.71354374750299598</v>
      </c>
      <c r="F69">
        <v>0.15057608263806099</v>
      </c>
      <c r="G69">
        <v>0.38361888842457098</v>
      </c>
      <c r="H69">
        <v>0.86209778520685298</v>
      </c>
      <c r="I69">
        <v>0.575079989283524</v>
      </c>
      <c r="J69">
        <v>0.47239264437093598</v>
      </c>
      <c r="K69">
        <v>0.92682705633935003</v>
      </c>
      <c r="L69">
        <v>-0.21339291085235601</v>
      </c>
      <c r="M69">
        <f t="shared" si="77"/>
        <v>0.25271704660044564</v>
      </c>
      <c r="N69">
        <f t="shared" si="78"/>
        <v>0.54989135118004073</v>
      </c>
      <c r="O69" s="68">
        <v>0</v>
      </c>
      <c r="P69">
        <v>464.15</v>
      </c>
      <c r="Q69">
        <v>466.19</v>
      </c>
      <c r="R69">
        <v>468.29</v>
      </c>
      <c r="S69">
        <v>470.76</v>
      </c>
      <c r="T69">
        <v>472.56</v>
      </c>
      <c r="U69">
        <v>473.34</v>
      </c>
      <c r="V69">
        <v>476.56</v>
      </c>
      <c r="W69">
        <v>487.85</v>
      </c>
      <c r="X69">
        <v>484.83</v>
      </c>
      <c r="Y69">
        <v>482.44</v>
      </c>
      <c r="Z69">
        <v>478.51</v>
      </c>
      <c r="AA69">
        <v>476.31</v>
      </c>
      <c r="AB69">
        <v>474.27</v>
      </c>
      <c r="AC69">
        <v>470.22</v>
      </c>
      <c r="AD69">
        <v>466.64</v>
      </c>
      <c r="AE69">
        <v>467.8</v>
      </c>
      <c r="AF69">
        <v>469.97</v>
      </c>
      <c r="AG69">
        <v>470.69</v>
      </c>
      <c r="AH69">
        <v>472.52</v>
      </c>
      <c r="AI69">
        <v>478.9</v>
      </c>
      <c r="AJ69">
        <v>480.24</v>
      </c>
      <c r="AK69">
        <v>487.88</v>
      </c>
      <c r="AL69">
        <v>486.62</v>
      </c>
      <c r="AM69">
        <v>481.88</v>
      </c>
      <c r="AN69">
        <v>478.39</v>
      </c>
      <c r="AO69">
        <v>477.38</v>
      </c>
      <c r="AP69">
        <v>473.93</v>
      </c>
      <c r="AQ69">
        <v>471.95</v>
      </c>
      <c r="AR69">
        <v>476.29</v>
      </c>
      <c r="AS69" s="72">
        <f t="shared" si="79"/>
        <v>1.0998530029399414</v>
      </c>
      <c r="AT69" s="17">
        <f t="shared" si="80"/>
        <v>1.4319644483265286</v>
      </c>
      <c r="AU69" s="17">
        <f t="shared" si="81"/>
        <v>1.5107909008171365</v>
      </c>
      <c r="AV69" s="17">
        <f t="shared" si="82"/>
        <v>1.5896173533077445</v>
      </c>
      <c r="AW69" s="17">
        <f t="shared" si="83"/>
        <v>5.6421181663794812E-3</v>
      </c>
      <c r="AX69" s="17">
        <f t="shared" si="84"/>
        <v>1.089830078706596</v>
      </c>
      <c r="AY69" s="17">
        <f t="shared" si="85"/>
        <v>0.92682705633935003</v>
      </c>
      <c r="AZ69" s="17">
        <f t="shared" si="86"/>
        <v>1.9211849381729706</v>
      </c>
      <c r="BA69" s="17">
        <f t="shared" si="87"/>
        <v>-1.5364444714032623</v>
      </c>
      <c r="BB69" s="17">
        <f t="shared" si="88"/>
        <v>1.6691010403710049</v>
      </c>
      <c r="BC69" s="17">
        <f t="shared" si="89"/>
        <v>-0.21339291085235601</v>
      </c>
      <c r="BD69" s="17">
        <f t="shared" si="90"/>
        <v>2.3230515605509066</v>
      </c>
      <c r="BE69" s="1">
        <v>1</v>
      </c>
      <c r="BF69" s="15">
        <v>1</v>
      </c>
      <c r="BG69" s="15">
        <v>1</v>
      </c>
      <c r="BH69" s="16">
        <v>1</v>
      </c>
      <c r="BI69" s="12">
        <f t="shared" si="91"/>
        <v>21.655553470112011</v>
      </c>
      <c r="BJ69" s="12">
        <f t="shared" si="92"/>
        <v>41.703032104805985</v>
      </c>
      <c r="BK69" s="12">
        <f t="shared" si="93"/>
        <v>43.998691108607026</v>
      </c>
      <c r="BL69" s="12">
        <f t="shared" si="94"/>
        <v>21.655553470112011</v>
      </c>
      <c r="BM69" s="12">
        <f t="shared" si="95"/>
        <v>41.703032104805985</v>
      </c>
      <c r="BN69" s="12">
        <f t="shared" si="96"/>
        <v>43.998691108607026</v>
      </c>
      <c r="BO69" s="9">
        <f t="shared" si="97"/>
        <v>2.2600474503681831E-2</v>
      </c>
      <c r="BP69" s="9">
        <f t="shared" si="98"/>
        <v>5.5070758137463587E-3</v>
      </c>
      <c r="BQ69" s="45">
        <f t="shared" si="99"/>
        <v>2.0482034064328021E-3</v>
      </c>
      <c r="BR69" s="78">
        <f t="shared" si="100"/>
        <v>0.54989135118004073</v>
      </c>
      <c r="BS69" s="55">
        <v>1429</v>
      </c>
      <c r="BT69" s="10">
        <f t="shared" si="101"/>
        <v>2216.4655993542638</v>
      </c>
      <c r="BU69" s="14">
        <f t="shared" si="102"/>
        <v>787.46559935426376</v>
      </c>
      <c r="BV69" s="1">
        <f t="shared" si="103"/>
        <v>1</v>
      </c>
      <c r="BW69" s="66">
        <f t="shared" si="104"/>
        <v>466.19</v>
      </c>
      <c r="BX69" s="41">
        <f t="shared" si="105"/>
        <v>467.8</v>
      </c>
      <c r="BY69" s="65">
        <f t="shared" si="106"/>
        <v>487.85</v>
      </c>
      <c r="BZ69" s="64">
        <f t="shared" si="107"/>
        <v>487.88</v>
      </c>
      <c r="CA69" s="54">
        <f t="shared" si="108"/>
        <v>467.8</v>
      </c>
      <c r="CB69" s="1">
        <f t="shared" si="109"/>
        <v>1.6833381773284817</v>
      </c>
      <c r="CC69" s="42">
        <f t="shared" si="110"/>
        <v>0.64472013480214585</v>
      </c>
      <c r="CD69" s="55">
        <v>0</v>
      </c>
      <c r="CE69" s="55">
        <v>0</v>
      </c>
      <c r="CF69" s="55">
        <v>0</v>
      </c>
      <c r="CG69" s="6">
        <f t="shared" si="111"/>
        <v>0</v>
      </c>
      <c r="CH69" s="10">
        <f t="shared" si="112"/>
        <v>749.78616921124126</v>
      </c>
      <c r="CI69" s="1">
        <f t="shared" si="113"/>
        <v>749.78616921124126</v>
      </c>
      <c r="CJ69" s="77">
        <f t="shared" si="114"/>
        <v>1</v>
      </c>
      <c r="CK69" s="66">
        <f t="shared" si="115"/>
        <v>468.29</v>
      </c>
      <c r="CL69" s="41">
        <f t="shared" si="116"/>
        <v>469.97</v>
      </c>
      <c r="CM69" s="65">
        <f t="shared" si="117"/>
        <v>484.83</v>
      </c>
      <c r="CN69" s="64">
        <f t="shared" si="118"/>
        <v>486.62</v>
      </c>
      <c r="CO69" s="54">
        <f t="shared" si="119"/>
        <v>469.97</v>
      </c>
      <c r="CP69" s="1">
        <f t="shared" si="120"/>
        <v>1.5953915552295703</v>
      </c>
      <c r="CQ69" s="42">
        <f t="shared" si="121"/>
        <v>0</v>
      </c>
      <c r="CR69" s="11">
        <f t="shared" si="122"/>
        <v>1429</v>
      </c>
      <c r="CS69" s="47">
        <f t="shared" si="123"/>
        <v>2980.5486379830872</v>
      </c>
      <c r="CT69" s="55">
        <v>0</v>
      </c>
      <c r="CU69" s="10">
        <f t="shared" si="124"/>
        <v>14.296869417582247</v>
      </c>
      <c r="CV69" s="30">
        <f t="shared" si="125"/>
        <v>14.296869417582247</v>
      </c>
      <c r="CW69" s="77">
        <f t="shared" si="126"/>
        <v>1</v>
      </c>
      <c r="CX69" s="66">
        <f t="shared" si="127"/>
        <v>470.76</v>
      </c>
      <c r="CY69" s="41">
        <f t="shared" si="128"/>
        <v>470.69</v>
      </c>
      <c r="CZ69" s="65">
        <f t="shared" si="129"/>
        <v>482.44</v>
      </c>
      <c r="DA69" s="64">
        <f t="shared" si="130"/>
        <v>481.88</v>
      </c>
      <c r="DB69" s="54">
        <f t="shared" si="131"/>
        <v>470.69</v>
      </c>
      <c r="DC69" s="43">
        <f t="shared" si="132"/>
        <v>3.0374279074512411E-2</v>
      </c>
      <c r="DD69" s="44">
        <v>0</v>
      </c>
      <c r="DE69" s="10">
        <f t="shared" si="133"/>
        <v>8.951386239337662</v>
      </c>
      <c r="DF69" s="30">
        <f t="shared" si="134"/>
        <v>8.951386239337662</v>
      </c>
      <c r="DG69" s="34">
        <f t="shared" si="135"/>
        <v>8.951386239337662</v>
      </c>
      <c r="DH69" s="21">
        <f t="shared" si="136"/>
        <v>2.0482034064328021E-3</v>
      </c>
      <c r="DI69" s="74">
        <f t="shared" si="137"/>
        <v>8.951386239337662</v>
      </c>
      <c r="DJ69" s="76">
        <f t="shared" si="138"/>
        <v>470.69</v>
      </c>
      <c r="DK69" s="43">
        <f t="shared" si="139"/>
        <v>1.9017583206224185E-2</v>
      </c>
      <c r="DL69" s="16">
        <f t="shared" si="140"/>
        <v>0</v>
      </c>
      <c r="DM69" s="53">
        <f t="shared" si="141"/>
        <v>1429</v>
      </c>
      <c r="DN69">
        <f t="shared" si="142"/>
        <v>6.8734287602739601E-3</v>
      </c>
      <c r="DO69">
        <f t="shared" si="143"/>
        <v>6.8734287602739627E-3</v>
      </c>
      <c r="DP69" s="1">
        <f t="shared" si="144"/>
        <v>733.17489900090311</v>
      </c>
      <c r="DQ69" s="55">
        <v>476</v>
      </c>
      <c r="DR69" s="1">
        <f t="shared" si="145"/>
        <v>257.17489900090311</v>
      </c>
      <c r="DS69" s="55">
        <v>0</v>
      </c>
      <c r="DT69" s="15">
        <f t="shared" si="146"/>
        <v>1.5896173533077445</v>
      </c>
      <c r="DU69" s="17">
        <f t="shared" si="147"/>
        <v>2.1207539659807194E-3</v>
      </c>
      <c r="DV69" s="17">
        <f t="shared" si="148"/>
        <v>2.1207539659807194E-3</v>
      </c>
      <c r="DW69" s="17">
        <f t="shared" si="149"/>
        <v>3.4819068344198608E-3</v>
      </c>
      <c r="DX69" s="1">
        <f t="shared" si="150"/>
        <v>368.04451621184813</v>
      </c>
      <c r="DY69" s="1">
        <f t="shared" si="151"/>
        <v>368.04451621184813</v>
      </c>
      <c r="DZ69" s="79">
        <f t="shared" si="152"/>
        <v>476.29</v>
      </c>
    </row>
    <row r="70" spans="1:130" x14ac:dyDescent="0.2">
      <c r="A70" s="22" t="s">
        <v>117</v>
      </c>
      <c r="B70">
        <v>1</v>
      </c>
      <c r="C70">
        <v>1</v>
      </c>
      <c r="D70">
        <v>0.362165401518178</v>
      </c>
      <c r="E70">
        <v>0.637834598481821</v>
      </c>
      <c r="F70">
        <v>0.207588398887564</v>
      </c>
      <c r="G70">
        <v>0.24780610112828999</v>
      </c>
      <c r="H70">
        <v>0.27622231508566603</v>
      </c>
      <c r="I70">
        <v>0.26162869671733102</v>
      </c>
      <c r="J70">
        <v>0.34525776808354602</v>
      </c>
      <c r="K70">
        <v>0.36569084337680902</v>
      </c>
      <c r="L70">
        <v>0.35707076680188499</v>
      </c>
      <c r="M70">
        <f t="shared" si="77"/>
        <v>0.26314393200553149</v>
      </c>
      <c r="N70">
        <f t="shared" si="78"/>
        <v>0.51631028112899058</v>
      </c>
      <c r="O70" s="68">
        <v>0</v>
      </c>
      <c r="P70">
        <v>43.45</v>
      </c>
      <c r="Q70">
        <v>43.79</v>
      </c>
      <c r="R70">
        <v>44.09</v>
      </c>
      <c r="S70">
        <v>44.21</v>
      </c>
      <c r="T70">
        <v>44.21</v>
      </c>
      <c r="U70">
        <v>44.21</v>
      </c>
      <c r="V70">
        <v>44.21</v>
      </c>
      <c r="W70">
        <v>44.21</v>
      </c>
      <c r="X70">
        <v>44.21</v>
      </c>
      <c r="Y70">
        <v>44.21</v>
      </c>
      <c r="Z70">
        <v>44.21</v>
      </c>
      <c r="AA70">
        <v>44.21</v>
      </c>
      <c r="AB70">
        <v>43.84</v>
      </c>
      <c r="AC70">
        <v>42.77</v>
      </c>
      <c r="AD70">
        <v>44.21</v>
      </c>
      <c r="AE70">
        <v>44.21</v>
      </c>
      <c r="AF70">
        <v>44.21</v>
      </c>
      <c r="AG70">
        <v>44.21</v>
      </c>
      <c r="AH70">
        <v>44.21</v>
      </c>
      <c r="AI70">
        <v>44.43</v>
      </c>
      <c r="AJ70">
        <v>44.76</v>
      </c>
      <c r="AK70">
        <v>44.59</v>
      </c>
      <c r="AL70">
        <v>44.21</v>
      </c>
      <c r="AM70">
        <v>44.21</v>
      </c>
      <c r="AN70">
        <v>44.21</v>
      </c>
      <c r="AO70">
        <v>44.21</v>
      </c>
      <c r="AP70">
        <v>44.21</v>
      </c>
      <c r="AQ70">
        <v>42.76</v>
      </c>
      <c r="AR70">
        <v>44.21</v>
      </c>
      <c r="AS70" s="72">
        <f t="shared" si="79"/>
        <v>1.0600587988240235</v>
      </c>
      <c r="AT70" s="17">
        <f t="shared" si="80"/>
        <v>1.1720753834931514</v>
      </c>
      <c r="AU70" s="17">
        <f t="shared" si="81"/>
        <v>1.4514217197239954</v>
      </c>
      <c r="AV70" s="17">
        <f t="shared" si="82"/>
        <v>1.7307680559548391</v>
      </c>
      <c r="AW70" s="17">
        <f t="shared" si="83"/>
        <v>5.6421181663794812E-3</v>
      </c>
      <c r="AX70" s="17">
        <f t="shared" si="84"/>
        <v>1.089830078706596</v>
      </c>
      <c r="AY70" s="17">
        <f t="shared" si="85"/>
        <v>0.36569084337680902</v>
      </c>
      <c r="AZ70" s="17">
        <f t="shared" si="86"/>
        <v>1.3600487252104294</v>
      </c>
      <c r="BA70" s="17">
        <f t="shared" si="87"/>
        <v>-1.5364444714032623</v>
      </c>
      <c r="BB70" s="17">
        <f t="shared" si="88"/>
        <v>1.6691010403710049</v>
      </c>
      <c r="BC70" s="17">
        <f t="shared" si="89"/>
        <v>0.35707076680188499</v>
      </c>
      <c r="BD70" s="17">
        <f t="shared" si="90"/>
        <v>2.8935152382051474</v>
      </c>
      <c r="BE70" s="1">
        <v>0</v>
      </c>
      <c r="BF70" s="15">
        <v>1</v>
      </c>
      <c r="BG70" s="15">
        <v>1</v>
      </c>
      <c r="BH70" s="16">
        <v>1</v>
      </c>
      <c r="BI70" s="12">
        <f t="shared" si="91"/>
        <v>0</v>
      </c>
      <c r="BJ70" s="12">
        <f t="shared" si="92"/>
        <v>82.159661284092167</v>
      </c>
      <c r="BK70" s="12">
        <f t="shared" si="93"/>
        <v>101.74116661123</v>
      </c>
      <c r="BL70" s="12">
        <f t="shared" si="94"/>
        <v>0</v>
      </c>
      <c r="BM70" s="12">
        <f t="shared" si="95"/>
        <v>82.159661284092167</v>
      </c>
      <c r="BN70" s="12">
        <f t="shared" si="96"/>
        <v>101.74116661123</v>
      </c>
      <c r="BO70" s="9">
        <f t="shared" si="97"/>
        <v>0</v>
      </c>
      <c r="BP70" s="9">
        <f t="shared" si="98"/>
        <v>1.0849558429855135E-2</v>
      </c>
      <c r="BQ70" s="45">
        <f t="shared" si="99"/>
        <v>4.736200072706343E-3</v>
      </c>
      <c r="BR70" s="78">
        <f t="shared" si="100"/>
        <v>0.51631028112899058</v>
      </c>
      <c r="BS70" s="55">
        <v>1592</v>
      </c>
      <c r="BT70" s="10">
        <f t="shared" si="101"/>
        <v>0</v>
      </c>
      <c r="BU70" s="14">
        <f t="shared" si="102"/>
        <v>-1592</v>
      </c>
      <c r="BV70" s="1">
        <f t="shared" si="103"/>
        <v>0</v>
      </c>
      <c r="BW70" s="66">
        <f t="shared" si="104"/>
        <v>43.79</v>
      </c>
      <c r="BX70" s="41">
        <f t="shared" si="105"/>
        <v>44.21</v>
      </c>
      <c r="BY70" s="65">
        <f t="shared" si="106"/>
        <v>44.21</v>
      </c>
      <c r="BZ70" s="64">
        <f t="shared" si="107"/>
        <v>44.59</v>
      </c>
      <c r="CA70" s="54">
        <f t="shared" si="108"/>
        <v>44.21</v>
      </c>
      <c r="CB70" s="1">
        <f t="shared" si="109"/>
        <v>-36.009952499434519</v>
      </c>
      <c r="CC70" s="42" t="e">
        <f t="shared" si="110"/>
        <v>#DIV/0!</v>
      </c>
      <c r="CD70" s="55">
        <v>1326</v>
      </c>
      <c r="CE70" s="55">
        <v>0</v>
      </c>
      <c r="CF70" s="55">
        <v>0</v>
      </c>
      <c r="CG70" s="6">
        <f t="shared" si="111"/>
        <v>1326</v>
      </c>
      <c r="CH70" s="10">
        <f t="shared" si="112"/>
        <v>1477.1630404014047</v>
      </c>
      <c r="CI70" s="1">
        <f t="shared" si="113"/>
        <v>151.16304040140471</v>
      </c>
      <c r="CJ70" s="77">
        <f t="shared" si="114"/>
        <v>1</v>
      </c>
      <c r="CK70" s="66">
        <f t="shared" si="115"/>
        <v>44.09</v>
      </c>
      <c r="CL70" s="41">
        <f t="shared" si="116"/>
        <v>44.21</v>
      </c>
      <c r="CM70" s="65">
        <f t="shared" si="117"/>
        <v>44.21</v>
      </c>
      <c r="CN70" s="64">
        <f t="shared" si="118"/>
        <v>44.21</v>
      </c>
      <c r="CO70" s="54">
        <f t="shared" si="119"/>
        <v>44.09</v>
      </c>
      <c r="CP70" s="1">
        <f t="shared" si="120"/>
        <v>3.4285107825222205</v>
      </c>
      <c r="CQ70" s="42">
        <f t="shared" si="121"/>
        <v>0.89766665136684731</v>
      </c>
      <c r="CR70" s="11">
        <f t="shared" si="122"/>
        <v>2918</v>
      </c>
      <c r="CS70" s="47">
        <f t="shared" si="123"/>
        <v>1510.2226641489096</v>
      </c>
      <c r="CT70" s="55">
        <v>0</v>
      </c>
      <c r="CU70" s="10">
        <f t="shared" si="124"/>
        <v>33.059623747504816</v>
      </c>
      <c r="CV70" s="30">
        <f t="shared" si="125"/>
        <v>33.059623747504816</v>
      </c>
      <c r="CW70" s="77">
        <f t="shared" si="126"/>
        <v>1</v>
      </c>
      <c r="CX70" s="66">
        <f t="shared" si="127"/>
        <v>44.21</v>
      </c>
      <c r="CY70" s="41">
        <f t="shared" si="128"/>
        <v>44.21</v>
      </c>
      <c r="CZ70" s="65">
        <f t="shared" si="129"/>
        <v>44.21</v>
      </c>
      <c r="DA70" s="64">
        <f t="shared" si="130"/>
        <v>44.21</v>
      </c>
      <c r="DB70" s="54">
        <f t="shared" si="131"/>
        <v>44.21</v>
      </c>
      <c r="DC70" s="43">
        <f t="shared" si="132"/>
        <v>0.74778610602815687</v>
      </c>
      <c r="DD70" s="44">
        <v>0</v>
      </c>
      <c r="DE70" s="10">
        <f t="shared" si="133"/>
        <v>20.698899349752896</v>
      </c>
      <c r="DF70" s="30">
        <f t="shared" si="134"/>
        <v>20.698899349752896</v>
      </c>
      <c r="DG70" s="34">
        <f t="shared" si="135"/>
        <v>20.698899349752896</v>
      </c>
      <c r="DH70" s="21">
        <f t="shared" si="136"/>
        <v>4.736200072706343E-3</v>
      </c>
      <c r="DI70" s="74">
        <f t="shared" si="137"/>
        <v>20.698899349752896</v>
      </c>
      <c r="DJ70" s="76">
        <f t="shared" si="138"/>
        <v>44.21</v>
      </c>
      <c r="DK70" s="43">
        <f t="shared" si="139"/>
        <v>0.46819496380350362</v>
      </c>
      <c r="DL70" s="16">
        <f t="shared" si="140"/>
        <v>0</v>
      </c>
      <c r="DM70" s="53">
        <f t="shared" si="141"/>
        <v>2918</v>
      </c>
      <c r="DN70">
        <f t="shared" si="142"/>
        <v>6.1441371868854256E-3</v>
      </c>
      <c r="DO70">
        <f t="shared" si="143"/>
        <v>6.1441371868854273E-3</v>
      </c>
      <c r="DP70" s="1">
        <f t="shared" si="144"/>
        <v>655.38282545069478</v>
      </c>
      <c r="DQ70" s="55">
        <v>340</v>
      </c>
      <c r="DR70" s="1">
        <f t="shared" si="145"/>
        <v>315.38282545069478</v>
      </c>
      <c r="DS70" s="55">
        <v>849</v>
      </c>
      <c r="DT70" s="15">
        <f t="shared" si="146"/>
        <v>1.7307680559548391</v>
      </c>
      <c r="DU70" s="17">
        <f t="shared" si="147"/>
        <v>2.3090671545709794E-3</v>
      </c>
      <c r="DV70" s="17">
        <f t="shared" si="148"/>
        <v>2.3090671545709794E-3</v>
      </c>
      <c r="DW70" s="17">
        <f t="shared" si="149"/>
        <v>3.7910841312123276E-3</v>
      </c>
      <c r="DX70" s="1">
        <f t="shared" si="150"/>
        <v>400.72517483740546</v>
      </c>
      <c r="DY70" s="1">
        <f t="shared" si="151"/>
        <v>-448.27482516259454</v>
      </c>
      <c r="DZ70" s="79">
        <f t="shared" si="152"/>
        <v>44.21</v>
      </c>
    </row>
    <row r="71" spans="1:130" x14ac:dyDescent="0.2">
      <c r="A71" s="22" t="s">
        <v>161</v>
      </c>
      <c r="B71">
        <v>0</v>
      </c>
      <c r="C71">
        <v>0</v>
      </c>
      <c r="D71">
        <v>0.130243707550938</v>
      </c>
      <c r="E71">
        <v>0.86975629244906105</v>
      </c>
      <c r="F71">
        <v>4.0540540540540501E-2</v>
      </c>
      <c r="G71">
        <v>0.124320936063518</v>
      </c>
      <c r="H71">
        <v>2.67446719598829E-2</v>
      </c>
      <c r="I71">
        <v>5.7662142283862398E-2</v>
      </c>
      <c r="J71">
        <v>0.10775012197268299</v>
      </c>
      <c r="K71">
        <v>0.71860220767817096</v>
      </c>
      <c r="L71">
        <v>0.639825780958024</v>
      </c>
      <c r="M71">
        <f t="shared" si="77"/>
        <v>6.0377988085127773E-2</v>
      </c>
      <c r="N71">
        <f t="shared" si="78"/>
        <v>2.331010637389102</v>
      </c>
      <c r="O71" s="68">
        <v>0</v>
      </c>
      <c r="P71">
        <v>2.33</v>
      </c>
      <c r="Q71">
        <v>2.35</v>
      </c>
      <c r="R71">
        <v>2.38</v>
      </c>
      <c r="S71">
        <v>2.44</v>
      </c>
      <c r="T71">
        <v>2.4700000000000002</v>
      </c>
      <c r="U71">
        <v>2.48</v>
      </c>
      <c r="V71">
        <v>2.52</v>
      </c>
      <c r="W71">
        <v>2.61</v>
      </c>
      <c r="X71">
        <v>2.58</v>
      </c>
      <c r="Y71">
        <v>2.56</v>
      </c>
      <c r="Z71">
        <v>2.54</v>
      </c>
      <c r="AA71">
        <v>2.5299999999999998</v>
      </c>
      <c r="AB71">
        <v>2.5</v>
      </c>
      <c r="AC71">
        <v>2.48</v>
      </c>
      <c r="AD71">
        <v>2.4</v>
      </c>
      <c r="AE71">
        <v>2.41</v>
      </c>
      <c r="AF71">
        <v>2.4300000000000002</v>
      </c>
      <c r="AG71">
        <v>2.4500000000000002</v>
      </c>
      <c r="AH71">
        <v>2.4700000000000002</v>
      </c>
      <c r="AI71">
        <v>2.5</v>
      </c>
      <c r="AJ71">
        <v>2.5099999999999998</v>
      </c>
      <c r="AK71">
        <v>2.62</v>
      </c>
      <c r="AL71">
        <v>2.6</v>
      </c>
      <c r="AM71">
        <v>2.58</v>
      </c>
      <c r="AN71">
        <v>2.5499999999999998</v>
      </c>
      <c r="AO71">
        <v>2.54</v>
      </c>
      <c r="AP71">
        <v>2.5099999999999998</v>
      </c>
      <c r="AQ71">
        <v>2.5</v>
      </c>
      <c r="AR71">
        <v>2.5099999999999998</v>
      </c>
      <c r="AS71" s="72">
        <f t="shared" si="79"/>
        <v>1.1819613607727848</v>
      </c>
      <c r="AT71" s="17">
        <f t="shared" si="80"/>
        <v>3.5064472764070569</v>
      </c>
      <c r="AU71" s="17">
        <f t="shared" si="81"/>
        <v>9.1483383115604617</v>
      </c>
      <c r="AV71" s="17">
        <f t="shared" si="82"/>
        <v>14.790229346713868</v>
      </c>
      <c r="AW71" s="17">
        <f t="shared" si="83"/>
        <v>5.6421181663794812E-3</v>
      </c>
      <c r="AX71" s="17">
        <f t="shared" si="84"/>
        <v>1.089830078706596</v>
      </c>
      <c r="AY71" s="17">
        <f t="shared" si="85"/>
        <v>0.71860220767817096</v>
      </c>
      <c r="AZ71" s="17">
        <f t="shared" si="86"/>
        <v>1.7129600895117916</v>
      </c>
      <c r="BA71" s="17">
        <f t="shared" si="87"/>
        <v>-1.5364444714032623</v>
      </c>
      <c r="BB71" s="17">
        <f t="shared" si="88"/>
        <v>1.6691010403710049</v>
      </c>
      <c r="BC71" s="17">
        <f t="shared" si="89"/>
        <v>0.639825780958024</v>
      </c>
      <c r="BD71" s="17">
        <f t="shared" si="90"/>
        <v>3.1762702523612862</v>
      </c>
      <c r="BE71" s="1">
        <v>0</v>
      </c>
      <c r="BF71" s="49">
        <v>0</v>
      </c>
      <c r="BG71" s="49">
        <v>0</v>
      </c>
      <c r="BH71" s="16">
        <v>1</v>
      </c>
      <c r="BI71" s="12">
        <f t="shared" si="91"/>
        <v>0</v>
      </c>
      <c r="BJ71" s="12">
        <f t="shared" si="92"/>
        <v>0</v>
      </c>
      <c r="BK71" s="12">
        <f t="shared" si="93"/>
        <v>0</v>
      </c>
      <c r="BL71" s="12">
        <f t="shared" si="94"/>
        <v>0</v>
      </c>
      <c r="BM71" s="12">
        <f t="shared" si="95"/>
        <v>0</v>
      </c>
      <c r="BN71" s="12">
        <f t="shared" si="96"/>
        <v>0</v>
      </c>
      <c r="BO71" s="9">
        <f t="shared" si="97"/>
        <v>0</v>
      </c>
      <c r="BP71" s="9">
        <f t="shared" si="98"/>
        <v>0</v>
      </c>
      <c r="BQ71" s="45">
        <f t="shared" si="99"/>
        <v>0</v>
      </c>
      <c r="BR71" s="78">
        <f t="shared" si="100"/>
        <v>2.331010637389102</v>
      </c>
      <c r="BS71" s="55">
        <v>0</v>
      </c>
      <c r="BT71" s="10">
        <f t="shared" si="101"/>
        <v>0</v>
      </c>
      <c r="BU71" s="14">
        <f t="shared" si="102"/>
        <v>0</v>
      </c>
      <c r="BV71" s="1">
        <f t="shared" si="103"/>
        <v>0</v>
      </c>
      <c r="BW71" s="66">
        <f t="shared" si="104"/>
        <v>2.44</v>
      </c>
      <c r="BX71" s="41">
        <f t="shared" si="105"/>
        <v>2.4500000000000002</v>
      </c>
      <c r="BY71" s="65">
        <f t="shared" si="106"/>
        <v>2.61</v>
      </c>
      <c r="BZ71" s="64">
        <f t="shared" si="107"/>
        <v>2.62</v>
      </c>
      <c r="CA71" s="54">
        <f t="shared" si="108"/>
        <v>2.62</v>
      </c>
      <c r="CB71" s="1">
        <f t="shared" si="109"/>
        <v>0</v>
      </c>
      <c r="CC71" s="42" t="e">
        <f t="shared" si="110"/>
        <v>#DIV/0!</v>
      </c>
      <c r="CD71" s="55">
        <v>0</v>
      </c>
      <c r="CE71" s="55">
        <v>489</v>
      </c>
      <c r="CF71" s="55">
        <v>0</v>
      </c>
      <c r="CG71" s="6">
        <f t="shared" si="111"/>
        <v>489</v>
      </c>
      <c r="CH71" s="10">
        <f t="shared" si="112"/>
        <v>0</v>
      </c>
      <c r="CI71" s="1">
        <f t="shared" si="113"/>
        <v>-489</v>
      </c>
      <c r="CJ71" s="77">
        <f t="shared" si="114"/>
        <v>0</v>
      </c>
      <c r="CK71" s="66">
        <f t="shared" si="115"/>
        <v>2.4700000000000002</v>
      </c>
      <c r="CL71" s="41">
        <f t="shared" si="116"/>
        <v>2.4700000000000002</v>
      </c>
      <c r="CM71" s="65">
        <f t="shared" si="117"/>
        <v>2.58</v>
      </c>
      <c r="CN71" s="64">
        <f t="shared" si="118"/>
        <v>2.6</v>
      </c>
      <c r="CO71" s="54">
        <f t="shared" si="119"/>
        <v>2.6</v>
      </c>
      <c r="CP71" s="1">
        <f t="shared" si="120"/>
        <v>-188.07692307692307</v>
      </c>
      <c r="CQ71" s="42" t="e">
        <f t="shared" si="121"/>
        <v>#DIV/0!</v>
      </c>
      <c r="CR71" s="11">
        <f t="shared" si="122"/>
        <v>567</v>
      </c>
      <c r="CS71" s="47">
        <f t="shared" si="123"/>
        <v>0</v>
      </c>
      <c r="CT71" s="55">
        <v>78</v>
      </c>
      <c r="CU71" s="10">
        <f t="shared" si="124"/>
        <v>0</v>
      </c>
      <c r="CV71" s="30">
        <f t="shared" si="125"/>
        <v>-78</v>
      </c>
      <c r="CW71" s="77">
        <f t="shared" si="126"/>
        <v>0</v>
      </c>
      <c r="CX71" s="66">
        <f t="shared" si="127"/>
        <v>2.48</v>
      </c>
      <c r="CY71" s="41">
        <f t="shared" si="128"/>
        <v>2.5</v>
      </c>
      <c r="CZ71" s="65">
        <f t="shared" si="129"/>
        <v>2.56</v>
      </c>
      <c r="DA71" s="64">
        <f t="shared" si="130"/>
        <v>2.58</v>
      </c>
      <c r="DB71" s="54">
        <f t="shared" si="131"/>
        <v>2.58</v>
      </c>
      <c r="DC71" s="43">
        <f t="shared" si="132"/>
        <v>-30.232558139534884</v>
      </c>
      <c r="DD71" s="44">
        <v>0</v>
      </c>
      <c r="DE71" s="10">
        <f t="shared" si="133"/>
        <v>0</v>
      </c>
      <c r="DF71" s="30">
        <f t="shared" si="134"/>
        <v>0</v>
      </c>
      <c r="DG71" s="34">
        <f t="shared" si="135"/>
        <v>0</v>
      </c>
      <c r="DH71" s="21">
        <f t="shared" si="136"/>
        <v>0</v>
      </c>
      <c r="DI71" s="74">
        <f t="shared" si="137"/>
        <v>0</v>
      </c>
      <c r="DJ71" s="76">
        <f t="shared" si="138"/>
        <v>2.58</v>
      </c>
      <c r="DK71" s="43">
        <f t="shared" si="139"/>
        <v>0</v>
      </c>
      <c r="DL71" s="16">
        <f t="shared" si="140"/>
        <v>0</v>
      </c>
      <c r="DM71" s="53">
        <f t="shared" si="141"/>
        <v>645</v>
      </c>
      <c r="DN71">
        <f t="shared" si="142"/>
        <v>8.3781939591917234E-3</v>
      </c>
      <c r="DO71">
        <f t="shared" si="143"/>
        <v>8.3781939591917268E-3</v>
      </c>
      <c r="DP71" s="1">
        <f t="shared" si="144"/>
        <v>893.6851932390631</v>
      </c>
      <c r="DQ71" s="55">
        <v>924</v>
      </c>
      <c r="DR71" s="1">
        <f t="shared" si="145"/>
        <v>-30.314806760936904</v>
      </c>
      <c r="DS71" s="55">
        <v>0</v>
      </c>
      <c r="DT71" s="15">
        <f t="shared" si="146"/>
        <v>0</v>
      </c>
      <c r="DU71" s="17">
        <f t="shared" si="147"/>
        <v>0</v>
      </c>
      <c r="DV71" s="17">
        <f t="shared" si="148"/>
        <v>0</v>
      </c>
      <c r="DW71" s="17">
        <f t="shared" si="149"/>
        <v>0</v>
      </c>
      <c r="DX71" s="1">
        <f t="shared" si="150"/>
        <v>0</v>
      </c>
      <c r="DY71" s="1">
        <f t="shared" si="151"/>
        <v>0</v>
      </c>
      <c r="DZ71" s="79">
        <f t="shared" si="152"/>
        <v>2.5099999999999998</v>
      </c>
    </row>
    <row r="72" spans="1:130" x14ac:dyDescent="0.2">
      <c r="A72" s="22" t="s">
        <v>328</v>
      </c>
      <c r="B72">
        <v>0</v>
      </c>
      <c r="C72">
        <v>0</v>
      </c>
      <c r="D72">
        <v>0.109468637634838</v>
      </c>
      <c r="E72">
        <v>0.89053136236516095</v>
      </c>
      <c r="F72">
        <v>0.166070719110051</v>
      </c>
      <c r="G72">
        <v>0.30296698704554897</v>
      </c>
      <c r="H72">
        <v>1.7551190973673199E-2</v>
      </c>
      <c r="I72">
        <v>7.2920720295090405E-2</v>
      </c>
      <c r="J72">
        <v>0.17238470956187801</v>
      </c>
      <c r="K72">
        <v>0.45266603269978201</v>
      </c>
      <c r="L72">
        <v>0.82021720857195801</v>
      </c>
      <c r="M72">
        <f t="shared" si="77"/>
        <v>0.10391377035107439</v>
      </c>
      <c r="N72">
        <f t="shared" si="78"/>
        <v>1.4912086475310742</v>
      </c>
      <c r="O72" s="68">
        <v>0</v>
      </c>
      <c r="P72">
        <v>36.08</v>
      </c>
      <c r="Q72">
        <v>36.22</v>
      </c>
      <c r="R72">
        <v>36.29</v>
      </c>
      <c r="S72">
        <v>36.36</v>
      </c>
      <c r="T72">
        <v>36.46</v>
      </c>
      <c r="U72">
        <v>36.49</v>
      </c>
      <c r="V72">
        <v>36.58</v>
      </c>
      <c r="W72">
        <v>37.53</v>
      </c>
      <c r="X72">
        <v>37.270000000000003</v>
      </c>
      <c r="Y72">
        <v>37.200000000000003</v>
      </c>
      <c r="Z72">
        <v>37.119999999999997</v>
      </c>
      <c r="AA72">
        <v>37.01</v>
      </c>
      <c r="AB72">
        <v>36.89</v>
      </c>
      <c r="AC72">
        <v>36.81</v>
      </c>
      <c r="AD72">
        <v>36.119999999999997</v>
      </c>
      <c r="AE72">
        <v>36.200000000000003</v>
      </c>
      <c r="AF72">
        <v>36.229999999999997</v>
      </c>
      <c r="AG72">
        <v>36.33</v>
      </c>
      <c r="AH72">
        <v>36.520000000000003</v>
      </c>
      <c r="AI72">
        <v>36.549999999999997</v>
      </c>
      <c r="AJ72">
        <v>36.659999999999997</v>
      </c>
      <c r="AK72">
        <v>37.479999999999997</v>
      </c>
      <c r="AL72">
        <v>37.299999999999997</v>
      </c>
      <c r="AM72">
        <v>37.159999999999997</v>
      </c>
      <c r="AN72">
        <v>36.97</v>
      </c>
      <c r="AO72">
        <v>36.909999999999997</v>
      </c>
      <c r="AP72">
        <v>36.86</v>
      </c>
      <c r="AQ72">
        <v>36.71</v>
      </c>
      <c r="AR72">
        <v>36.799999999999997</v>
      </c>
      <c r="AS72" s="72">
        <f t="shared" si="79"/>
        <v>1.1928811423771526</v>
      </c>
      <c r="AT72" s="17">
        <f t="shared" si="80"/>
        <v>1.7350131248011689</v>
      </c>
      <c r="AU72" s="17">
        <f t="shared" si="81"/>
        <v>3.9098477813160235</v>
      </c>
      <c r="AV72" s="17">
        <f t="shared" si="82"/>
        <v>6.0846824378308781</v>
      </c>
      <c r="AW72" s="17">
        <f t="shared" si="83"/>
        <v>5.6421181663794812E-3</v>
      </c>
      <c r="AX72" s="17">
        <f t="shared" si="84"/>
        <v>1.089830078706596</v>
      </c>
      <c r="AY72" s="17">
        <f t="shared" si="85"/>
        <v>0.45266603269978201</v>
      </c>
      <c r="AZ72" s="17">
        <f t="shared" si="86"/>
        <v>1.4470239145334025</v>
      </c>
      <c r="BA72" s="17">
        <f t="shared" si="87"/>
        <v>-1.5364444714032623</v>
      </c>
      <c r="BB72" s="17">
        <f t="shared" si="88"/>
        <v>1.6691010403710049</v>
      </c>
      <c r="BC72" s="17">
        <f t="shared" si="89"/>
        <v>0.82021720857195801</v>
      </c>
      <c r="BD72" s="17">
        <f t="shared" si="90"/>
        <v>3.3566616799752205</v>
      </c>
      <c r="BE72" s="1">
        <v>0</v>
      </c>
      <c r="BF72" s="50">
        <v>0.18</v>
      </c>
      <c r="BG72" s="15">
        <v>1</v>
      </c>
      <c r="BH72" s="16">
        <v>1</v>
      </c>
      <c r="BI72" s="12">
        <f t="shared" si="91"/>
        <v>0</v>
      </c>
      <c r="BJ72" s="12">
        <f t="shared" si="92"/>
        <v>39.646563752267106</v>
      </c>
      <c r="BK72" s="12">
        <f t="shared" si="93"/>
        <v>496.35240700867286</v>
      </c>
      <c r="BL72" s="12">
        <f t="shared" si="94"/>
        <v>0</v>
      </c>
      <c r="BM72" s="12">
        <f t="shared" si="95"/>
        <v>39.646563752267106</v>
      </c>
      <c r="BN72" s="12">
        <f t="shared" si="96"/>
        <v>496.35240700867286</v>
      </c>
      <c r="BO72" s="9">
        <f t="shared" si="97"/>
        <v>0</v>
      </c>
      <c r="BP72" s="9">
        <f t="shared" si="98"/>
        <v>5.2355097775516777E-3</v>
      </c>
      <c r="BQ72" s="45">
        <f t="shared" si="99"/>
        <v>2.3105930317718269E-2</v>
      </c>
      <c r="BR72" s="78">
        <f t="shared" si="100"/>
        <v>1.4912086475310742</v>
      </c>
      <c r="BS72" s="55">
        <v>0</v>
      </c>
      <c r="BT72" s="10">
        <f t="shared" si="101"/>
        <v>0</v>
      </c>
      <c r="BU72" s="14">
        <f t="shared" si="102"/>
        <v>0</v>
      </c>
      <c r="BV72" s="1">
        <f t="shared" si="103"/>
        <v>0</v>
      </c>
      <c r="BW72" s="66">
        <f t="shared" si="104"/>
        <v>36.29</v>
      </c>
      <c r="BX72" s="41">
        <f t="shared" si="105"/>
        <v>36.229999999999997</v>
      </c>
      <c r="BY72" s="65">
        <f t="shared" si="106"/>
        <v>37.53</v>
      </c>
      <c r="BZ72" s="64">
        <f t="shared" si="107"/>
        <v>37.479999999999997</v>
      </c>
      <c r="CA72" s="54">
        <f t="shared" si="108"/>
        <v>37.479999999999997</v>
      </c>
      <c r="CB72" s="1">
        <f t="shared" si="109"/>
        <v>0</v>
      </c>
      <c r="CC72" s="42" t="e">
        <f t="shared" si="110"/>
        <v>#DIV/0!</v>
      </c>
      <c r="CD72" s="55">
        <v>0</v>
      </c>
      <c r="CE72" s="55">
        <v>0</v>
      </c>
      <c r="CF72" s="55">
        <v>0</v>
      </c>
      <c r="CG72" s="6">
        <f t="shared" si="111"/>
        <v>0</v>
      </c>
      <c r="CH72" s="10">
        <f t="shared" si="112"/>
        <v>712.81256200974997</v>
      </c>
      <c r="CI72" s="1">
        <f t="shared" si="113"/>
        <v>712.81256200974997</v>
      </c>
      <c r="CJ72" s="77">
        <f t="shared" si="114"/>
        <v>1</v>
      </c>
      <c r="CK72" s="66">
        <f t="shared" si="115"/>
        <v>36.36</v>
      </c>
      <c r="CL72" s="41">
        <f t="shared" si="116"/>
        <v>36.33</v>
      </c>
      <c r="CM72" s="65">
        <f t="shared" si="117"/>
        <v>37.270000000000003</v>
      </c>
      <c r="CN72" s="64">
        <f t="shared" si="118"/>
        <v>37.299999999999997</v>
      </c>
      <c r="CO72" s="54">
        <f t="shared" si="119"/>
        <v>36.33</v>
      </c>
      <c r="CP72" s="1">
        <f t="shared" si="120"/>
        <v>19.620494412599779</v>
      </c>
      <c r="CQ72" s="42">
        <f t="shared" si="121"/>
        <v>0</v>
      </c>
      <c r="CR72" s="11">
        <f t="shared" si="122"/>
        <v>0</v>
      </c>
      <c r="CS72" s="47">
        <f t="shared" si="123"/>
        <v>874.09657681348699</v>
      </c>
      <c r="CT72" s="55">
        <v>0</v>
      </c>
      <c r="CU72" s="10">
        <f t="shared" si="124"/>
        <v>161.28401480373708</v>
      </c>
      <c r="CV72" s="30">
        <f t="shared" si="125"/>
        <v>161.28401480373708</v>
      </c>
      <c r="CW72" s="77">
        <f t="shared" si="126"/>
        <v>1</v>
      </c>
      <c r="CX72" s="66">
        <f t="shared" si="127"/>
        <v>36.46</v>
      </c>
      <c r="CY72" s="41">
        <f t="shared" si="128"/>
        <v>36.520000000000003</v>
      </c>
      <c r="CZ72" s="65">
        <f t="shared" si="129"/>
        <v>37.200000000000003</v>
      </c>
      <c r="DA72" s="64">
        <f t="shared" si="130"/>
        <v>37.159999999999997</v>
      </c>
      <c r="DB72" s="54">
        <f t="shared" si="131"/>
        <v>36.520000000000003</v>
      </c>
      <c r="DC72" s="43">
        <f t="shared" si="132"/>
        <v>4.416320230113282</v>
      </c>
      <c r="DD72" s="44">
        <v>0</v>
      </c>
      <c r="DE72" s="10">
        <f t="shared" si="133"/>
        <v>100.98123362334323</v>
      </c>
      <c r="DF72" s="30">
        <f t="shared" si="134"/>
        <v>100.98123362334323</v>
      </c>
      <c r="DG72" s="34">
        <f t="shared" si="135"/>
        <v>100.98123362334323</v>
      </c>
      <c r="DH72" s="21">
        <f t="shared" si="136"/>
        <v>2.3105930317718269E-2</v>
      </c>
      <c r="DI72" s="74">
        <f t="shared" si="137"/>
        <v>100.98123362334323</v>
      </c>
      <c r="DJ72" s="76">
        <f t="shared" si="138"/>
        <v>36.520000000000003</v>
      </c>
      <c r="DK72" s="43">
        <f t="shared" si="139"/>
        <v>2.7650940203544145</v>
      </c>
      <c r="DL72" s="16">
        <f t="shared" si="140"/>
        <v>0</v>
      </c>
      <c r="DM72" s="53">
        <f t="shared" si="141"/>
        <v>0</v>
      </c>
      <c r="DN72">
        <f t="shared" si="142"/>
        <v>8.5783161851347434E-3</v>
      </c>
      <c r="DO72">
        <f t="shared" si="143"/>
        <v>8.5783161851347468E-3</v>
      </c>
      <c r="DP72" s="1">
        <f t="shared" si="144"/>
        <v>915.0318308359532</v>
      </c>
      <c r="DQ72" s="55">
        <v>0</v>
      </c>
      <c r="DR72" s="1">
        <f t="shared" si="145"/>
        <v>915.0318308359532</v>
      </c>
      <c r="DS72" s="55">
        <v>0</v>
      </c>
      <c r="DT72" s="15">
        <f t="shared" si="146"/>
        <v>1.0952428388095581</v>
      </c>
      <c r="DU72" s="17">
        <f t="shared" si="147"/>
        <v>1.4611947896039843E-3</v>
      </c>
      <c r="DV72" s="17">
        <f t="shared" si="148"/>
        <v>1.4611947896039843E-3</v>
      </c>
      <c r="DW72" s="17">
        <f t="shared" si="149"/>
        <v>2.3990261039016996E-3</v>
      </c>
      <c r="DX72" s="1">
        <f t="shared" si="150"/>
        <v>253.58185723461744</v>
      </c>
      <c r="DY72" s="1">
        <f t="shared" si="151"/>
        <v>253.58185723461744</v>
      </c>
      <c r="DZ72" s="79">
        <f t="shared" si="152"/>
        <v>36.799999999999997</v>
      </c>
    </row>
    <row r="73" spans="1:130" x14ac:dyDescent="0.2">
      <c r="A73" s="22" t="s">
        <v>329</v>
      </c>
      <c r="B73">
        <v>0</v>
      </c>
      <c r="C73">
        <v>0</v>
      </c>
      <c r="D73">
        <v>0.34998002397123401</v>
      </c>
      <c r="E73">
        <v>0.65001997602876505</v>
      </c>
      <c r="F73">
        <v>0.40484704012713502</v>
      </c>
      <c r="G73">
        <v>0.72670288340994504</v>
      </c>
      <c r="H73">
        <v>0.75386544086920104</v>
      </c>
      <c r="I73">
        <v>0.74015957035139301</v>
      </c>
      <c r="J73">
        <v>0.68625484183355701</v>
      </c>
      <c r="K73">
        <v>0.62546557717982398</v>
      </c>
      <c r="L73">
        <v>9.2215313023956497E-2</v>
      </c>
      <c r="M73">
        <f t="shared" si="77"/>
        <v>0.44920706111704084</v>
      </c>
      <c r="N73">
        <f t="shared" si="78"/>
        <v>9.214155058322808E-2</v>
      </c>
      <c r="O73" s="68">
        <v>0</v>
      </c>
      <c r="P73">
        <v>26.42</v>
      </c>
      <c r="Q73">
        <v>26.61</v>
      </c>
      <c r="R73">
        <v>26.82</v>
      </c>
      <c r="S73">
        <v>26.89</v>
      </c>
      <c r="T73">
        <v>27.04</v>
      </c>
      <c r="U73">
        <v>27.1</v>
      </c>
      <c r="V73">
        <v>27.21</v>
      </c>
      <c r="W73">
        <v>27.55</v>
      </c>
      <c r="X73">
        <v>27.42</v>
      </c>
      <c r="Y73">
        <v>27.29</v>
      </c>
      <c r="Z73">
        <v>27.15</v>
      </c>
      <c r="AA73">
        <v>26.99</v>
      </c>
      <c r="AB73">
        <v>26.94</v>
      </c>
      <c r="AC73">
        <v>26.86</v>
      </c>
      <c r="AD73">
        <v>26.35</v>
      </c>
      <c r="AE73">
        <v>26.51</v>
      </c>
      <c r="AF73">
        <v>26.74</v>
      </c>
      <c r="AG73">
        <v>26.78</v>
      </c>
      <c r="AH73">
        <v>26.85</v>
      </c>
      <c r="AI73">
        <v>27.18</v>
      </c>
      <c r="AJ73">
        <v>27.34</v>
      </c>
      <c r="AK73">
        <v>28.05</v>
      </c>
      <c r="AL73">
        <v>27.77</v>
      </c>
      <c r="AM73">
        <v>27.62</v>
      </c>
      <c r="AN73">
        <v>27.49</v>
      </c>
      <c r="AO73">
        <v>27.16</v>
      </c>
      <c r="AP73">
        <v>27.06</v>
      </c>
      <c r="AQ73">
        <v>26.87</v>
      </c>
      <c r="AR73">
        <v>27.06</v>
      </c>
      <c r="AS73" s="72">
        <f t="shared" si="79"/>
        <v>1.0664636707265855</v>
      </c>
      <c r="AT73" s="17">
        <f t="shared" si="80"/>
        <v>1.0454437659383242</v>
      </c>
      <c r="AU73" s="17">
        <f t="shared" si="81"/>
        <v>1.0692908641568195</v>
      </c>
      <c r="AV73" s="17">
        <f t="shared" si="82"/>
        <v>1.093137962375315</v>
      </c>
      <c r="AW73" s="17">
        <f t="shared" si="83"/>
        <v>5.6421181663794812E-3</v>
      </c>
      <c r="AX73" s="17">
        <f t="shared" si="84"/>
        <v>1.089830078706596</v>
      </c>
      <c r="AY73" s="17">
        <f t="shared" si="85"/>
        <v>0.62546557717982398</v>
      </c>
      <c r="AZ73" s="17">
        <f t="shared" si="86"/>
        <v>1.6198234590134444</v>
      </c>
      <c r="BA73" s="17">
        <f t="shared" si="87"/>
        <v>-1.5364444714032623</v>
      </c>
      <c r="BB73" s="17">
        <f t="shared" si="88"/>
        <v>1.6691010403710049</v>
      </c>
      <c r="BC73" s="17">
        <f t="shared" si="89"/>
        <v>9.2215313023956497E-2</v>
      </c>
      <c r="BD73" s="17">
        <f t="shared" si="90"/>
        <v>2.628659784427219</v>
      </c>
      <c r="BE73" s="1">
        <v>0</v>
      </c>
      <c r="BF73" s="50">
        <v>0.18</v>
      </c>
      <c r="BG73" s="15">
        <v>1</v>
      </c>
      <c r="BH73" s="16">
        <v>1</v>
      </c>
      <c r="BI73" s="12">
        <f t="shared" si="91"/>
        <v>0</v>
      </c>
      <c r="BJ73" s="12">
        <f t="shared" si="92"/>
        <v>8.9848474170425234</v>
      </c>
      <c r="BK73" s="12">
        <f t="shared" si="93"/>
        <v>51.054423925069649</v>
      </c>
      <c r="BL73" s="12">
        <f t="shared" si="94"/>
        <v>0</v>
      </c>
      <c r="BM73" s="12">
        <f t="shared" si="95"/>
        <v>8.9848474170425234</v>
      </c>
      <c r="BN73" s="12">
        <f t="shared" si="96"/>
        <v>51.054423925069649</v>
      </c>
      <c r="BO73" s="9">
        <f t="shared" si="97"/>
        <v>0</v>
      </c>
      <c r="BP73" s="9">
        <f t="shared" si="98"/>
        <v>1.1864901280138349E-3</v>
      </c>
      <c r="BQ73" s="45">
        <f t="shared" si="99"/>
        <v>2.3766580860023821E-3</v>
      </c>
      <c r="BR73" s="78">
        <f t="shared" si="100"/>
        <v>9.214155058322808E-2</v>
      </c>
      <c r="BS73" s="55">
        <v>0</v>
      </c>
      <c r="BT73" s="10">
        <f t="shared" si="101"/>
        <v>0</v>
      </c>
      <c r="BU73" s="14">
        <f t="shared" si="102"/>
        <v>0</v>
      </c>
      <c r="BV73" s="1">
        <f t="shared" si="103"/>
        <v>0</v>
      </c>
      <c r="BW73" s="66">
        <f t="shared" si="104"/>
        <v>26.61</v>
      </c>
      <c r="BX73" s="41">
        <f t="shared" si="105"/>
        <v>26.51</v>
      </c>
      <c r="BY73" s="65">
        <f t="shared" si="106"/>
        <v>27.55</v>
      </c>
      <c r="BZ73" s="64">
        <f t="shared" si="107"/>
        <v>28.05</v>
      </c>
      <c r="CA73" s="54">
        <f t="shared" si="108"/>
        <v>28.05</v>
      </c>
      <c r="CB73" s="1">
        <f t="shared" si="109"/>
        <v>0</v>
      </c>
      <c r="CC73" s="42" t="e">
        <f t="shared" si="110"/>
        <v>#DIV/0!</v>
      </c>
      <c r="CD73" s="55">
        <v>0</v>
      </c>
      <c r="CE73" s="55">
        <v>0</v>
      </c>
      <c r="CF73" s="55">
        <v>0</v>
      </c>
      <c r="CG73" s="6">
        <f t="shared" si="111"/>
        <v>0</v>
      </c>
      <c r="CH73" s="10">
        <f t="shared" si="112"/>
        <v>161.54015633303243</v>
      </c>
      <c r="CI73" s="1">
        <f t="shared" si="113"/>
        <v>161.54015633303243</v>
      </c>
      <c r="CJ73" s="77">
        <f t="shared" si="114"/>
        <v>1</v>
      </c>
      <c r="CK73" s="66">
        <f t="shared" si="115"/>
        <v>26.82</v>
      </c>
      <c r="CL73" s="41">
        <f t="shared" si="116"/>
        <v>26.74</v>
      </c>
      <c r="CM73" s="65">
        <f t="shared" si="117"/>
        <v>27.42</v>
      </c>
      <c r="CN73" s="64">
        <f t="shared" si="118"/>
        <v>27.77</v>
      </c>
      <c r="CO73" s="54">
        <f t="shared" si="119"/>
        <v>26.74</v>
      </c>
      <c r="CP73" s="1">
        <f t="shared" si="120"/>
        <v>6.0411427200086925</v>
      </c>
      <c r="CQ73" s="42">
        <f t="shared" si="121"/>
        <v>0</v>
      </c>
      <c r="CR73" s="11">
        <f t="shared" si="122"/>
        <v>0</v>
      </c>
      <c r="CS73" s="47">
        <f t="shared" si="123"/>
        <v>178.12970510494625</v>
      </c>
      <c r="CT73" s="55">
        <v>0</v>
      </c>
      <c r="CU73" s="10">
        <f t="shared" si="124"/>
        <v>16.589548771913829</v>
      </c>
      <c r="CV73" s="30">
        <f t="shared" si="125"/>
        <v>16.589548771913829</v>
      </c>
      <c r="CW73" s="77">
        <f t="shared" si="126"/>
        <v>1</v>
      </c>
      <c r="CX73" s="66">
        <f t="shared" si="127"/>
        <v>26.89</v>
      </c>
      <c r="CY73" s="41">
        <f t="shared" si="128"/>
        <v>26.78</v>
      </c>
      <c r="CZ73" s="65">
        <f t="shared" si="129"/>
        <v>27.29</v>
      </c>
      <c r="DA73" s="64">
        <f t="shared" si="130"/>
        <v>27.62</v>
      </c>
      <c r="DB73" s="54">
        <f t="shared" si="131"/>
        <v>26.78</v>
      </c>
      <c r="DC73" s="43">
        <f t="shared" si="132"/>
        <v>0.61947530888401148</v>
      </c>
      <c r="DD73" s="44">
        <v>0</v>
      </c>
      <c r="DE73" s="10">
        <f t="shared" si="133"/>
        <v>10.386851432741372</v>
      </c>
      <c r="DF73" s="30">
        <f t="shared" si="134"/>
        <v>10.386851432741372</v>
      </c>
      <c r="DG73" s="34">
        <f t="shared" si="135"/>
        <v>10.386851432741372</v>
      </c>
      <c r="DH73" s="21">
        <f t="shared" si="136"/>
        <v>2.3766580860023821E-3</v>
      </c>
      <c r="DI73" s="74">
        <f t="shared" si="137"/>
        <v>10.386851432741372</v>
      </c>
      <c r="DJ73" s="76">
        <f t="shared" si="138"/>
        <v>26.78</v>
      </c>
      <c r="DK73" s="43">
        <f t="shared" si="139"/>
        <v>0.38785852997540593</v>
      </c>
      <c r="DL73" s="16">
        <f t="shared" si="140"/>
        <v>0</v>
      </c>
      <c r="DM73" s="53">
        <f t="shared" si="141"/>
        <v>0</v>
      </c>
      <c r="DN73">
        <f t="shared" si="142"/>
        <v>6.2615165694097042E-3</v>
      </c>
      <c r="DO73">
        <f t="shared" si="143"/>
        <v>6.261516569409706E-3</v>
      </c>
      <c r="DP73" s="1">
        <f t="shared" si="144"/>
        <v>667.90344942579452</v>
      </c>
      <c r="DQ73" s="55">
        <v>0</v>
      </c>
      <c r="DR73" s="1">
        <f t="shared" si="145"/>
        <v>667.90344942579452</v>
      </c>
      <c r="DS73" s="55">
        <v>0</v>
      </c>
      <c r="DT73" s="15">
        <f t="shared" si="146"/>
        <v>0.1967648332275567</v>
      </c>
      <c r="DU73" s="17">
        <f t="shared" si="147"/>
        <v>2.6250959047758319E-4</v>
      </c>
      <c r="DV73" s="17">
        <f t="shared" si="148"/>
        <v>2.6250959047758319E-4</v>
      </c>
      <c r="DW73" s="17">
        <f t="shared" si="149"/>
        <v>4.3099480271959351E-4</v>
      </c>
      <c r="DX73" s="1">
        <f t="shared" si="150"/>
        <v>45.557012637066471</v>
      </c>
      <c r="DY73" s="1">
        <f t="shared" si="151"/>
        <v>45.557012637066471</v>
      </c>
      <c r="DZ73" s="79">
        <f t="shared" si="152"/>
        <v>27.06</v>
      </c>
    </row>
    <row r="74" spans="1:130" x14ac:dyDescent="0.2">
      <c r="A74" s="22" t="s">
        <v>115</v>
      </c>
      <c r="B74">
        <v>0</v>
      </c>
      <c r="C74">
        <v>0</v>
      </c>
      <c r="D74">
        <v>7.4710347582900502E-2</v>
      </c>
      <c r="E74">
        <v>0.92528965241709904</v>
      </c>
      <c r="F74">
        <v>5.9992054032578401E-2</v>
      </c>
      <c r="G74">
        <v>0.17676556623485101</v>
      </c>
      <c r="H74">
        <v>0.62348516506477203</v>
      </c>
      <c r="I74">
        <v>0.33197998168821002</v>
      </c>
      <c r="J74">
        <v>0.28515394302380398</v>
      </c>
      <c r="K74">
        <v>0.56723300707479096</v>
      </c>
      <c r="L74">
        <v>-1.43251286518982</v>
      </c>
      <c r="M74">
        <f t="shared" si="77"/>
        <v>9.0727276941314966E-2</v>
      </c>
      <c r="N74">
        <f t="shared" si="78"/>
        <v>1.6802428631143154</v>
      </c>
      <c r="O74" s="68">
        <v>0</v>
      </c>
      <c r="P74">
        <v>228.11</v>
      </c>
      <c r="Q74">
        <v>229.04</v>
      </c>
      <c r="R74">
        <v>229.59</v>
      </c>
      <c r="S74">
        <v>230.19</v>
      </c>
      <c r="T74">
        <v>231.7</v>
      </c>
      <c r="U74">
        <v>233.09</v>
      </c>
      <c r="V74">
        <v>234.64</v>
      </c>
      <c r="W74">
        <v>236.43</v>
      </c>
      <c r="X74">
        <v>236.31</v>
      </c>
      <c r="Y74">
        <v>235.12</v>
      </c>
      <c r="Z74">
        <v>233.28</v>
      </c>
      <c r="AA74">
        <v>232.72</v>
      </c>
      <c r="AB74">
        <v>231.82</v>
      </c>
      <c r="AC74">
        <v>228.94</v>
      </c>
      <c r="AD74">
        <v>229.07</v>
      </c>
      <c r="AE74">
        <v>230.13</v>
      </c>
      <c r="AF74">
        <v>230.67</v>
      </c>
      <c r="AG74">
        <v>231.61</v>
      </c>
      <c r="AH74">
        <v>232.12</v>
      </c>
      <c r="AI74">
        <v>232.96</v>
      </c>
      <c r="AJ74">
        <v>234.57</v>
      </c>
      <c r="AK74">
        <v>236.78</v>
      </c>
      <c r="AL74">
        <v>236.33</v>
      </c>
      <c r="AM74">
        <v>235.63</v>
      </c>
      <c r="AN74">
        <v>234.54</v>
      </c>
      <c r="AO74">
        <v>233.84</v>
      </c>
      <c r="AP74">
        <v>233.07</v>
      </c>
      <c r="AQ74">
        <v>231.92</v>
      </c>
      <c r="AR74">
        <v>233.55</v>
      </c>
      <c r="AS74" s="72">
        <f t="shared" si="79"/>
        <v>1.2111507769844603</v>
      </c>
      <c r="AT74" s="17">
        <f t="shared" si="80"/>
        <v>2.1146574073259101</v>
      </c>
      <c r="AU74" s="17">
        <f t="shared" si="81"/>
        <v>1.647697336913043</v>
      </c>
      <c r="AV74" s="17">
        <f t="shared" si="82"/>
        <v>1.1807372665001759</v>
      </c>
      <c r="AW74" s="17">
        <f t="shared" si="83"/>
        <v>5.6421181663794812E-3</v>
      </c>
      <c r="AX74" s="17">
        <f t="shared" si="84"/>
        <v>1.089830078706596</v>
      </c>
      <c r="AY74" s="17">
        <f t="shared" si="85"/>
        <v>0.56723300707479096</v>
      </c>
      <c r="AZ74" s="17">
        <f t="shared" si="86"/>
        <v>1.5615908889084116</v>
      </c>
      <c r="BA74" s="17">
        <f t="shared" si="87"/>
        <v>-1.5364444714032623</v>
      </c>
      <c r="BB74" s="17">
        <f t="shared" si="88"/>
        <v>1.6691010403710049</v>
      </c>
      <c r="BC74" s="17">
        <f t="shared" si="89"/>
        <v>-1.43251286518982</v>
      </c>
      <c r="BD74" s="17">
        <f t="shared" si="90"/>
        <v>1.1039316062134423</v>
      </c>
      <c r="BE74" s="1">
        <v>1</v>
      </c>
      <c r="BF74" s="15">
        <v>1</v>
      </c>
      <c r="BG74" s="15">
        <v>1</v>
      </c>
      <c r="BH74" s="16">
        <v>1</v>
      </c>
      <c r="BI74" s="12">
        <f t="shared" si="91"/>
        <v>7.0213777136681408</v>
      </c>
      <c r="BJ74" s="12">
        <f t="shared" si="92"/>
        <v>3.140571523448811</v>
      </c>
      <c r="BK74" s="12">
        <f t="shared" si="93"/>
        <v>2.4470684081707708</v>
      </c>
      <c r="BL74" s="12">
        <f t="shared" si="94"/>
        <v>7.0213777136681408</v>
      </c>
      <c r="BM74" s="12">
        <f t="shared" si="95"/>
        <v>3.140571523448811</v>
      </c>
      <c r="BN74" s="12">
        <f t="shared" si="96"/>
        <v>2.4470684081707708</v>
      </c>
      <c r="BO74" s="9">
        <f t="shared" si="97"/>
        <v>7.3277493561865479E-3</v>
      </c>
      <c r="BP74" s="9">
        <f t="shared" si="98"/>
        <v>4.1472681014319653E-4</v>
      </c>
      <c r="BQ74" s="45">
        <f t="shared" si="99"/>
        <v>1.1391461252830316E-4</v>
      </c>
      <c r="BR74" s="78">
        <f t="shared" si="100"/>
        <v>1.6802428631143154</v>
      </c>
      <c r="BS74" s="55">
        <v>2569</v>
      </c>
      <c r="BT74" s="10">
        <f t="shared" si="101"/>
        <v>718.64439687015897</v>
      </c>
      <c r="BU74" s="14">
        <f t="shared" si="102"/>
        <v>-1850.355603129841</v>
      </c>
      <c r="BV74" s="1">
        <f t="shared" si="103"/>
        <v>0</v>
      </c>
      <c r="BW74" s="66">
        <f t="shared" si="104"/>
        <v>229.59</v>
      </c>
      <c r="BX74" s="41">
        <f t="shared" si="105"/>
        <v>230.67</v>
      </c>
      <c r="BY74" s="65">
        <f t="shared" si="106"/>
        <v>236.43</v>
      </c>
      <c r="BZ74" s="64">
        <f t="shared" si="107"/>
        <v>236.78</v>
      </c>
      <c r="CA74" s="54">
        <f t="shared" si="108"/>
        <v>236.78</v>
      </c>
      <c r="CB74" s="1">
        <f t="shared" si="109"/>
        <v>-7.8146617245115344</v>
      </c>
      <c r="CC74" s="42">
        <f t="shared" si="110"/>
        <v>3.574786098922516</v>
      </c>
      <c r="CD74" s="55">
        <v>0</v>
      </c>
      <c r="CE74" s="55">
        <v>1635</v>
      </c>
      <c r="CF74" s="55">
        <v>0</v>
      </c>
      <c r="CG74" s="6">
        <f t="shared" si="111"/>
        <v>1635</v>
      </c>
      <c r="CH74" s="10">
        <f t="shared" si="112"/>
        <v>56.464889310272156</v>
      </c>
      <c r="CI74" s="1">
        <f t="shared" si="113"/>
        <v>-1578.5351106897278</v>
      </c>
      <c r="CJ74" s="77">
        <f t="shared" si="114"/>
        <v>0</v>
      </c>
      <c r="CK74" s="66">
        <f t="shared" si="115"/>
        <v>230.19</v>
      </c>
      <c r="CL74" s="41">
        <f t="shared" si="116"/>
        <v>231.61</v>
      </c>
      <c r="CM74" s="65">
        <f t="shared" si="117"/>
        <v>236.31</v>
      </c>
      <c r="CN74" s="64">
        <f t="shared" si="118"/>
        <v>236.33</v>
      </c>
      <c r="CO74" s="54">
        <f t="shared" si="119"/>
        <v>236.33</v>
      </c>
      <c r="CP74" s="1">
        <f t="shared" si="120"/>
        <v>-6.6793683014840592</v>
      </c>
      <c r="CQ74" s="42">
        <f t="shared" si="121"/>
        <v>28.956047199804907</v>
      </c>
      <c r="CR74" s="11">
        <f t="shared" si="122"/>
        <v>4204</v>
      </c>
      <c r="CS74" s="47">
        <f t="shared" si="123"/>
        <v>775.90443295880118</v>
      </c>
      <c r="CT74" s="55">
        <v>0</v>
      </c>
      <c r="CU74" s="10">
        <f t="shared" si="124"/>
        <v>0.79514677837006187</v>
      </c>
      <c r="CV74" s="30">
        <f t="shared" si="125"/>
        <v>0.79514677837006187</v>
      </c>
      <c r="CW74" s="77">
        <f t="shared" si="126"/>
        <v>1</v>
      </c>
      <c r="CX74" s="66">
        <f t="shared" si="127"/>
        <v>231.7</v>
      </c>
      <c r="CY74" s="41">
        <f t="shared" si="128"/>
        <v>232.12</v>
      </c>
      <c r="CZ74" s="65">
        <f t="shared" si="129"/>
        <v>235.12</v>
      </c>
      <c r="DA74" s="64">
        <f t="shared" si="130"/>
        <v>235.63</v>
      </c>
      <c r="DB74" s="54">
        <f t="shared" si="131"/>
        <v>232.12</v>
      </c>
      <c r="DC74" s="43">
        <f t="shared" si="132"/>
        <v>3.4255849490352486E-3</v>
      </c>
      <c r="DD74" s="44">
        <v>0</v>
      </c>
      <c r="DE74" s="10">
        <f t="shared" si="133"/>
        <v>0.49784786600919506</v>
      </c>
      <c r="DF74" s="30">
        <f t="shared" si="134"/>
        <v>0.49784786600919506</v>
      </c>
      <c r="DG74" s="34">
        <f t="shared" si="135"/>
        <v>0.49784786600919506</v>
      </c>
      <c r="DH74" s="21">
        <f t="shared" si="136"/>
        <v>1.1391461252830316E-4</v>
      </c>
      <c r="DI74" s="74">
        <f t="shared" si="137"/>
        <v>0.49784786600919506</v>
      </c>
      <c r="DJ74" s="76">
        <f t="shared" si="138"/>
        <v>232.12</v>
      </c>
      <c r="DK74" s="43">
        <f t="shared" si="139"/>
        <v>2.1447866017973247E-3</v>
      </c>
      <c r="DL74" s="16">
        <f t="shared" si="140"/>
        <v>0</v>
      </c>
      <c r="DM74" s="53">
        <f t="shared" si="141"/>
        <v>4204</v>
      </c>
      <c r="DN74">
        <f t="shared" si="142"/>
        <v>8.9131360631548116E-3</v>
      </c>
      <c r="DO74">
        <f t="shared" si="143"/>
        <v>8.913136063154815E-3</v>
      </c>
      <c r="DP74" s="1">
        <f t="shared" si="144"/>
        <v>950.74639758459784</v>
      </c>
      <c r="DQ74" s="55">
        <v>934</v>
      </c>
      <c r="DR74" s="1">
        <f t="shared" si="145"/>
        <v>16.746397584597844</v>
      </c>
      <c r="DS74" s="55">
        <v>1635</v>
      </c>
      <c r="DT74" s="15">
        <f t="shared" si="146"/>
        <v>1.1807372665001759</v>
      </c>
      <c r="DU74" s="17">
        <f t="shared" si="147"/>
        <v>1.575255350289766E-3</v>
      </c>
      <c r="DV74" s="17">
        <f t="shared" si="148"/>
        <v>1.575255350289766E-3</v>
      </c>
      <c r="DW74" s="17">
        <f t="shared" si="149"/>
        <v>2.5862935814876383E-3</v>
      </c>
      <c r="DX74" s="1">
        <f t="shared" si="150"/>
        <v>273.37640415040636</v>
      </c>
      <c r="DY74" s="1">
        <f t="shared" si="151"/>
        <v>-1361.6235958495936</v>
      </c>
      <c r="DZ74" s="79">
        <f t="shared" si="152"/>
        <v>233.55</v>
      </c>
    </row>
    <row r="75" spans="1:130" x14ac:dyDescent="0.2">
      <c r="A75" s="22" t="s">
        <v>78</v>
      </c>
      <c r="B75">
        <v>0</v>
      </c>
      <c r="C75">
        <v>0</v>
      </c>
      <c r="D75">
        <v>5.9360730593607299E-3</v>
      </c>
      <c r="E75">
        <v>0.99406392694063905</v>
      </c>
      <c r="F75">
        <v>1.54264972776769E-2</v>
      </c>
      <c r="G75">
        <v>0.15961538461538399</v>
      </c>
      <c r="H75">
        <v>0.48894230769230701</v>
      </c>
      <c r="I75">
        <v>0.27936126162559</v>
      </c>
      <c r="J75">
        <v>0.186273006127125</v>
      </c>
      <c r="K75">
        <v>0.43280354307534702</v>
      </c>
      <c r="L75">
        <v>0.73112676990224801</v>
      </c>
      <c r="M75">
        <f t="shared" si="77"/>
        <v>1.2665460400704331E-2</v>
      </c>
      <c r="N75">
        <f t="shared" si="78"/>
        <v>5</v>
      </c>
      <c r="O75" s="68">
        <v>1</v>
      </c>
      <c r="P75">
        <v>44.92</v>
      </c>
      <c r="Q75">
        <v>45.32</v>
      </c>
      <c r="R75">
        <v>45.79</v>
      </c>
      <c r="S75">
        <v>46.09</v>
      </c>
      <c r="T75">
        <v>46.37</v>
      </c>
      <c r="U75">
        <v>46.52</v>
      </c>
      <c r="V75">
        <v>48.54</v>
      </c>
      <c r="W75">
        <v>47.88</v>
      </c>
      <c r="X75">
        <v>47.56</v>
      </c>
      <c r="Y75">
        <v>47.53</v>
      </c>
      <c r="Z75">
        <v>46.99</v>
      </c>
      <c r="AA75">
        <v>46.61</v>
      </c>
      <c r="AB75">
        <v>46.22</v>
      </c>
      <c r="AC75">
        <v>45.14</v>
      </c>
      <c r="AD75">
        <v>45.44</v>
      </c>
      <c r="AE75">
        <v>45.54</v>
      </c>
      <c r="AF75">
        <v>45.8</v>
      </c>
      <c r="AG75">
        <v>46.26</v>
      </c>
      <c r="AH75">
        <v>46.53</v>
      </c>
      <c r="AI75">
        <v>47.02</v>
      </c>
      <c r="AJ75">
        <v>47.45</v>
      </c>
      <c r="AK75">
        <v>47.88</v>
      </c>
      <c r="AL75">
        <v>47.51</v>
      </c>
      <c r="AM75">
        <v>47.28</v>
      </c>
      <c r="AN75">
        <v>46.94</v>
      </c>
      <c r="AO75">
        <v>46.58</v>
      </c>
      <c r="AP75">
        <v>46.37</v>
      </c>
      <c r="AQ75">
        <v>45.45</v>
      </c>
      <c r="AR75">
        <v>46.53</v>
      </c>
      <c r="AS75" s="72">
        <f t="shared" si="79"/>
        <v>1.2472998759202898</v>
      </c>
      <c r="AT75" s="17">
        <f t="shared" si="80"/>
        <v>5.9205968900554247</v>
      </c>
      <c r="AU75" s="17">
        <f t="shared" si="81"/>
        <v>189.20989029308689</v>
      </c>
      <c r="AV75" s="17">
        <f t="shared" si="82"/>
        <v>372.49918369611834</v>
      </c>
      <c r="AW75" s="17">
        <f t="shared" si="83"/>
        <v>5.6421181663794812E-3</v>
      </c>
      <c r="AX75" s="17">
        <f t="shared" si="84"/>
        <v>1.089830078706596</v>
      </c>
      <c r="AY75" s="17">
        <f t="shared" si="85"/>
        <v>0.43280354307534702</v>
      </c>
      <c r="AZ75" s="17">
        <f t="shared" si="86"/>
        <v>1.4271614249089675</v>
      </c>
      <c r="BA75" s="17">
        <f t="shared" si="87"/>
        <v>-1.5364444714032623</v>
      </c>
      <c r="BB75" s="17">
        <f t="shared" si="88"/>
        <v>1.6691010403710049</v>
      </c>
      <c r="BC75" s="17">
        <f t="shared" si="89"/>
        <v>0.73112676990224801</v>
      </c>
      <c r="BD75" s="17">
        <f t="shared" si="90"/>
        <v>3.2675712413055105</v>
      </c>
      <c r="BE75" s="1">
        <v>1</v>
      </c>
      <c r="BF75" s="15">
        <v>1</v>
      </c>
      <c r="BG75" s="15">
        <v>1</v>
      </c>
      <c r="BH75" s="16">
        <v>1</v>
      </c>
      <c r="BI75" s="12">
        <f t="shared" si="91"/>
        <v>1545.3174883003137</v>
      </c>
      <c r="BJ75" s="12">
        <f t="shared" si="92"/>
        <v>674.94091044156698</v>
      </c>
      <c r="BK75" s="12">
        <f t="shared" si="93"/>
        <v>21569.699472947836</v>
      </c>
      <c r="BL75" s="12">
        <f t="shared" si="94"/>
        <v>155.6487978619918</v>
      </c>
      <c r="BM75" s="12">
        <f t="shared" si="95"/>
        <v>395.23050024033068</v>
      </c>
      <c r="BN75" s="12">
        <f t="shared" si="96"/>
        <v>2349.596139093313</v>
      </c>
      <c r="BO75" s="9">
        <f t="shared" si="97"/>
        <v>0.16244039629204995</v>
      </c>
      <c r="BP75" s="9">
        <f t="shared" si="98"/>
        <v>5.2191992257502193E-2</v>
      </c>
      <c r="BQ75" s="45">
        <f t="shared" si="99"/>
        <v>0.10937713587781868</v>
      </c>
      <c r="BR75" s="78">
        <f t="shared" si="100"/>
        <v>5</v>
      </c>
      <c r="BS75" s="55">
        <v>4700</v>
      </c>
      <c r="BT75" s="10">
        <f t="shared" si="101"/>
        <v>15930.796066611259</v>
      </c>
      <c r="BU75" s="14">
        <f t="shared" si="102"/>
        <v>11230.796066611259</v>
      </c>
      <c r="BV75" s="1">
        <f t="shared" si="103"/>
        <v>1</v>
      </c>
      <c r="BW75" s="66">
        <f t="shared" si="104"/>
        <v>46.52</v>
      </c>
      <c r="BX75" s="41">
        <f t="shared" si="105"/>
        <v>47.02</v>
      </c>
      <c r="BY75" s="65">
        <f t="shared" si="106"/>
        <v>47.88</v>
      </c>
      <c r="BZ75" s="64">
        <f t="shared" si="107"/>
        <v>47.88</v>
      </c>
      <c r="CA75" s="54">
        <f t="shared" si="108"/>
        <v>47.02</v>
      </c>
      <c r="CB75" s="1">
        <f t="shared" si="109"/>
        <v>238.85146887731304</v>
      </c>
      <c r="CC75" s="42">
        <f t="shared" si="110"/>
        <v>0.29502606023879424</v>
      </c>
      <c r="CD75" s="55">
        <v>838</v>
      </c>
      <c r="CE75" s="55">
        <v>1768</v>
      </c>
      <c r="CF75" s="55">
        <v>0</v>
      </c>
      <c r="CG75" s="6">
        <f t="shared" si="111"/>
        <v>2606</v>
      </c>
      <c r="CH75" s="10">
        <f t="shared" si="112"/>
        <v>7105.9188690620213</v>
      </c>
      <c r="CI75" s="1">
        <f t="shared" si="113"/>
        <v>4499.9188690620213</v>
      </c>
      <c r="CJ75" s="77">
        <f t="shared" si="114"/>
        <v>1</v>
      </c>
      <c r="CK75" s="66">
        <f t="shared" si="115"/>
        <v>48.54</v>
      </c>
      <c r="CL75" s="41">
        <f t="shared" si="116"/>
        <v>47.45</v>
      </c>
      <c r="CM75" s="65">
        <f t="shared" si="117"/>
        <v>47.56</v>
      </c>
      <c r="CN75" s="64">
        <f t="shared" si="118"/>
        <v>47.51</v>
      </c>
      <c r="CO75" s="54">
        <f t="shared" si="119"/>
        <v>47.45</v>
      </c>
      <c r="CP75" s="1">
        <f t="shared" si="120"/>
        <v>94.834960359578943</v>
      </c>
      <c r="CQ75" s="42">
        <f t="shared" si="121"/>
        <v>0.36673652598907186</v>
      </c>
      <c r="CR75" s="11">
        <f t="shared" si="122"/>
        <v>7632</v>
      </c>
      <c r="CS75" s="47">
        <f t="shared" si="123"/>
        <v>23800.18921952763</v>
      </c>
      <c r="CT75" s="55">
        <v>326</v>
      </c>
      <c r="CU75" s="10">
        <f t="shared" si="124"/>
        <v>763.47428385435001</v>
      </c>
      <c r="CV75" s="30">
        <f t="shared" si="125"/>
        <v>437.47428385435001</v>
      </c>
      <c r="CW75" s="77">
        <f t="shared" si="126"/>
        <v>1</v>
      </c>
      <c r="CX75" s="66">
        <f t="shared" si="127"/>
        <v>48.54</v>
      </c>
      <c r="CY75" s="41">
        <f t="shared" si="128"/>
        <v>47.45</v>
      </c>
      <c r="CZ75" s="65">
        <f t="shared" si="129"/>
        <v>47.53</v>
      </c>
      <c r="DA75" s="64">
        <f t="shared" si="130"/>
        <v>47.28</v>
      </c>
      <c r="DB75" s="54">
        <f t="shared" si="131"/>
        <v>47.45</v>
      </c>
      <c r="DC75" s="43">
        <f t="shared" si="132"/>
        <v>9.2196898599441521</v>
      </c>
      <c r="DD75" s="44">
        <v>0</v>
      </c>
      <c r="DE75" s="10">
        <f t="shared" si="133"/>
        <v>478.0174595549837</v>
      </c>
      <c r="DF75" s="30">
        <f t="shared" si="134"/>
        <v>478.0174595549837</v>
      </c>
      <c r="DG75" s="34">
        <f t="shared" si="135"/>
        <v>478.0174595549837</v>
      </c>
      <c r="DH75" s="21">
        <f t="shared" si="136"/>
        <v>0.10937713587781868</v>
      </c>
      <c r="DI75" s="74">
        <f t="shared" si="137"/>
        <v>478.0174595549837</v>
      </c>
      <c r="DJ75" s="76">
        <f t="shared" si="138"/>
        <v>47.45</v>
      </c>
      <c r="DK75" s="43">
        <f t="shared" si="139"/>
        <v>10.074129811485431</v>
      </c>
      <c r="DL75" s="16">
        <f t="shared" si="140"/>
        <v>1</v>
      </c>
      <c r="DM75" s="53">
        <f t="shared" si="141"/>
        <v>7958</v>
      </c>
      <c r="DN75">
        <f t="shared" si="142"/>
        <v>9.5756253332679835E-3</v>
      </c>
      <c r="DO75">
        <f t="shared" si="143"/>
        <v>9.5756253332679869E-3</v>
      </c>
      <c r="DP75" s="1">
        <f t="shared" si="144"/>
        <v>1021.4128030490297</v>
      </c>
      <c r="DQ75" s="55">
        <v>1303</v>
      </c>
      <c r="DR75" s="1">
        <f t="shared" si="145"/>
        <v>-281.58719695097034</v>
      </c>
      <c r="DS75" s="55">
        <v>28104</v>
      </c>
      <c r="DT75" s="15">
        <f t="shared" si="146"/>
        <v>372.49918369611834</v>
      </c>
      <c r="DU75" s="17">
        <f t="shared" si="147"/>
        <v>0.49696181254205662</v>
      </c>
      <c r="DV75" s="17">
        <f t="shared" si="148"/>
        <v>0.2</v>
      </c>
      <c r="DW75" s="17">
        <f t="shared" si="149"/>
        <v>0.32836499568300381</v>
      </c>
      <c r="DX75" s="1">
        <f t="shared" si="150"/>
        <v>34708.836773684867</v>
      </c>
      <c r="DY75" s="1">
        <f t="shared" si="151"/>
        <v>6604.8367736848668</v>
      </c>
      <c r="DZ75" s="79">
        <f t="shared" si="152"/>
        <v>46.53</v>
      </c>
    </row>
    <row r="76" spans="1:130" x14ac:dyDescent="0.2">
      <c r="A76" s="22" t="s">
        <v>300</v>
      </c>
      <c r="B76">
        <v>1</v>
      </c>
      <c r="C76">
        <v>1</v>
      </c>
      <c r="D76">
        <v>0.74878048780487805</v>
      </c>
      <c r="E76">
        <v>0.25121951219512101</v>
      </c>
      <c r="F76">
        <v>0.91475211608222495</v>
      </c>
      <c r="G76">
        <v>0.57058823529411695</v>
      </c>
      <c r="H76">
        <v>0.57254901960784299</v>
      </c>
      <c r="I76">
        <v>0.57156778663375996</v>
      </c>
      <c r="J76">
        <v>0.73936642943753805</v>
      </c>
      <c r="K76">
        <v>1.33750074962242</v>
      </c>
      <c r="L76">
        <v>-9.7604517086820095E-2</v>
      </c>
      <c r="M76">
        <f t="shared" si="77"/>
        <v>0.71800034439025251</v>
      </c>
      <c r="N76">
        <f t="shared" si="78"/>
        <v>-0.45992218034892907</v>
      </c>
      <c r="O76" s="68">
        <v>0</v>
      </c>
      <c r="P76">
        <v>316.08999999999997</v>
      </c>
      <c r="Q76">
        <v>317.73</v>
      </c>
      <c r="R76">
        <v>319.54000000000002</v>
      </c>
      <c r="S76">
        <v>320.02</v>
      </c>
      <c r="T76">
        <v>321.3</v>
      </c>
      <c r="U76">
        <v>322.76</v>
      </c>
      <c r="V76">
        <v>324.20999999999998</v>
      </c>
      <c r="W76">
        <v>330.84</v>
      </c>
      <c r="X76">
        <v>329.43</v>
      </c>
      <c r="Y76">
        <v>327.52</v>
      </c>
      <c r="Z76">
        <v>325.54000000000002</v>
      </c>
      <c r="AA76">
        <v>324.52999999999997</v>
      </c>
      <c r="AB76">
        <v>323.70999999999998</v>
      </c>
      <c r="AC76">
        <v>322.14999999999998</v>
      </c>
      <c r="AD76">
        <v>313.54000000000002</v>
      </c>
      <c r="AE76">
        <v>315.79000000000002</v>
      </c>
      <c r="AF76">
        <v>316.68</v>
      </c>
      <c r="AG76">
        <v>318.38</v>
      </c>
      <c r="AH76">
        <v>319.31</v>
      </c>
      <c r="AI76">
        <v>320.66000000000003</v>
      </c>
      <c r="AJ76">
        <v>323.48</v>
      </c>
      <c r="AK76">
        <v>328.41</v>
      </c>
      <c r="AL76">
        <v>327.69</v>
      </c>
      <c r="AM76">
        <v>327.19</v>
      </c>
      <c r="AN76">
        <v>325.13</v>
      </c>
      <c r="AO76">
        <v>323.64</v>
      </c>
      <c r="AP76">
        <v>322.8</v>
      </c>
      <c r="AQ76">
        <v>320.87</v>
      </c>
      <c r="AR76">
        <v>322.39999999999998</v>
      </c>
      <c r="AS76" s="72">
        <f t="shared" si="79"/>
        <v>0.85684637526761631</v>
      </c>
      <c r="AT76" s="17">
        <f t="shared" si="80"/>
        <v>0.71336837686964893</v>
      </c>
      <c r="AU76" s="17">
        <f t="shared" si="81"/>
        <v>0.68849903671623891</v>
      </c>
      <c r="AV76" s="17">
        <f t="shared" si="82"/>
        <v>0.66362969656282889</v>
      </c>
      <c r="AW76" s="17">
        <f t="shared" si="83"/>
        <v>5.6421181663794812E-3</v>
      </c>
      <c r="AX76" s="17">
        <f t="shared" si="84"/>
        <v>1.089830078706596</v>
      </c>
      <c r="AY76" s="17">
        <f t="shared" si="85"/>
        <v>1.089830078706596</v>
      </c>
      <c r="AZ76" s="17">
        <f t="shared" si="86"/>
        <v>2.0841879605402163</v>
      </c>
      <c r="BA76" s="17">
        <f t="shared" si="87"/>
        <v>-1.5364444714032623</v>
      </c>
      <c r="BB76" s="17">
        <f t="shared" si="88"/>
        <v>1.6691010403710049</v>
      </c>
      <c r="BC76" s="17">
        <f t="shared" si="89"/>
        <v>-9.7604517086820095E-2</v>
      </c>
      <c r="BD76" s="17">
        <f t="shared" si="90"/>
        <v>2.4388399543164425</v>
      </c>
      <c r="BE76" s="1">
        <v>0</v>
      </c>
      <c r="BF76" s="50">
        <v>0.18</v>
      </c>
      <c r="BG76" s="15">
        <v>1</v>
      </c>
      <c r="BH76" s="16">
        <v>1</v>
      </c>
      <c r="BI76" s="12">
        <f t="shared" si="91"/>
        <v>0</v>
      </c>
      <c r="BJ76" s="12">
        <f t="shared" si="92"/>
        <v>4.5427575988911792</v>
      </c>
      <c r="BK76" s="12">
        <f t="shared" si="93"/>
        <v>24.357714847260784</v>
      </c>
      <c r="BL76" s="12">
        <f t="shared" si="94"/>
        <v>0</v>
      </c>
      <c r="BM76" s="12">
        <f t="shared" si="95"/>
        <v>4.5427575988911792</v>
      </c>
      <c r="BN76" s="12">
        <f t="shared" si="96"/>
        <v>24.357714847260784</v>
      </c>
      <c r="BO76" s="9">
        <f t="shared" si="97"/>
        <v>0</v>
      </c>
      <c r="BP76" s="9">
        <f t="shared" si="98"/>
        <v>5.9989188406478055E-4</v>
      </c>
      <c r="BQ76" s="45">
        <f t="shared" si="99"/>
        <v>1.1338872422347805E-3</v>
      </c>
      <c r="BR76" s="78">
        <f t="shared" si="100"/>
        <v>-0.45992218034892907</v>
      </c>
      <c r="BS76" s="55">
        <v>0</v>
      </c>
      <c r="BT76" s="10">
        <f t="shared" si="101"/>
        <v>0</v>
      </c>
      <c r="BU76" s="14">
        <f t="shared" si="102"/>
        <v>0</v>
      </c>
      <c r="BV76" s="1">
        <f t="shared" si="103"/>
        <v>0</v>
      </c>
      <c r="BW76" s="66">
        <f t="shared" si="104"/>
        <v>316.08999999999997</v>
      </c>
      <c r="BX76" s="41">
        <f t="shared" si="105"/>
        <v>313.54000000000002</v>
      </c>
      <c r="BY76" s="65">
        <f t="shared" si="106"/>
        <v>329.43</v>
      </c>
      <c r="BZ76" s="64">
        <f t="shared" si="107"/>
        <v>327.69</v>
      </c>
      <c r="CA76" s="54">
        <f t="shared" si="108"/>
        <v>329.43</v>
      </c>
      <c r="CB76" s="1">
        <f t="shared" si="109"/>
        <v>0</v>
      </c>
      <c r="CC76" s="42" t="e">
        <f t="shared" si="110"/>
        <v>#DIV/0!</v>
      </c>
      <c r="CD76" s="55">
        <v>0</v>
      </c>
      <c r="CE76" s="55">
        <v>0</v>
      </c>
      <c r="CF76" s="55">
        <v>0</v>
      </c>
      <c r="CG76" s="6">
        <f t="shared" si="111"/>
        <v>0</v>
      </c>
      <c r="CH76" s="10">
        <f t="shared" si="112"/>
        <v>81.675040058666255</v>
      </c>
      <c r="CI76" s="1">
        <f t="shared" si="113"/>
        <v>81.675040058666255</v>
      </c>
      <c r="CJ76" s="77">
        <f t="shared" si="114"/>
        <v>1</v>
      </c>
      <c r="CK76" s="66">
        <f t="shared" si="115"/>
        <v>317.73</v>
      </c>
      <c r="CL76" s="41">
        <f t="shared" si="116"/>
        <v>315.79000000000002</v>
      </c>
      <c r="CM76" s="65">
        <f t="shared" si="117"/>
        <v>327.52</v>
      </c>
      <c r="CN76" s="64">
        <f t="shared" si="118"/>
        <v>327.19</v>
      </c>
      <c r="CO76" s="54">
        <f t="shared" si="119"/>
        <v>317.73</v>
      </c>
      <c r="CP76" s="1">
        <f t="shared" si="120"/>
        <v>0.25705800540920359</v>
      </c>
      <c r="CQ76" s="42">
        <f t="shared" si="121"/>
        <v>0</v>
      </c>
      <c r="CR76" s="11">
        <f t="shared" si="122"/>
        <v>0</v>
      </c>
      <c r="CS76" s="47">
        <f t="shared" si="123"/>
        <v>89.589799786913474</v>
      </c>
      <c r="CT76" s="55">
        <v>0</v>
      </c>
      <c r="CU76" s="10">
        <f t="shared" si="124"/>
        <v>7.9147597282472155</v>
      </c>
      <c r="CV76" s="30">
        <f t="shared" si="125"/>
        <v>7.9147597282472155</v>
      </c>
      <c r="CW76" s="77">
        <f t="shared" si="126"/>
        <v>1</v>
      </c>
      <c r="CX76" s="66">
        <f t="shared" si="127"/>
        <v>319.54000000000002</v>
      </c>
      <c r="CY76" s="41">
        <f t="shared" si="128"/>
        <v>316.68</v>
      </c>
      <c r="CZ76" s="65">
        <f t="shared" si="129"/>
        <v>325.54000000000002</v>
      </c>
      <c r="DA76" s="64">
        <f t="shared" si="130"/>
        <v>325.13</v>
      </c>
      <c r="DB76" s="54">
        <f t="shared" si="131"/>
        <v>319.54000000000002</v>
      </c>
      <c r="DC76" s="43">
        <f t="shared" si="132"/>
        <v>2.4769229918780795E-2</v>
      </c>
      <c r="DD76" s="44">
        <v>0</v>
      </c>
      <c r="DE76" s="10">
        <f t="shared" si="133"/>
        <v>4.9554954479731963</v>
      </c>
      <c r="DF76" s="30">
        <f t="shared" si="134"/>
        <v>4.9554954479731963</v>
      </c>
      <c r="DG76" s="34">
        <f t="shared" si="135"/>
        <v>4.9554954479731963</v>
      </c>
      <c r="DH76" s="21">
        <f t="shared" si="136"/>
        <v>1.1338872422347805E-3</v>
      </c>
      <c r="DI76" s="74">
        <f t="shared" si="137"/>
        <v>4.9554954479731963</v>
      </c>
      <c r="DJ76" s="76">
        <f t="shared" si="138"/>
        <v>319.54000000000002</v>
      </c>
      <c r="DK76" s="43">
        <f t="shared" si="139"/>
        <v>1.5508216335899092E-2</v>
      </c>
      <c r="DL76" s="16">
        <f t="shared" si="140"/>
        <v>0</v>
      </c>
      <c r="DM76" s="53">
        <f t="shared" si="141"/>
        <v>0</v>
      </c>
      <c r="DN76">
        <f t="shared" si="142"/>
        <v>2.4199489187685572E-3</v>
      </c>
      <c r="DO76">
        <f t="shared" si="143"/>
        <v>2.4199489187685581E-3</v>
      </c>
      <c r="DP76" s="1">
        <f t="shared" si="144"/>
        <v>258.13111126720457</v>
      </c>
      <c r="DQ76" s="55">
        <v>0</v>
      </c>
      <c r="DR76" s="1">
        <f t="shared" si="145"/>
        <v>258.13111126720457</v>
      </c>
      <c r="DS76" s="55">
        <v>0</v>
      </c>
      <c r="DT76" s="15">
        <f t="shared" si="146"/>
        <v>0.11945334538130919</v>
      </c>
      <c r="DU76" s="17">
        <f t="shared" si="147"/>
        <v>1.5936612382843815E-4</v>
      </c>
      <c r="DV76" s="17">
        <f t="shared" si="148"/>
        <v>1.5936612382843815E-4</v>
      </c>
      <c r="DW76" s="17">
        <f t="shared" si="149"/>
        <v>2.6165128281471073E-4</v>
      </c>
      <c r="DX76" s="1">
        <f t="shared" si="150"/>
        <v>27.657063896080555</v>
      </c>
      <c r="DY76" s="1">
        <f t="shared" si="151"/>
        <v>27.657063896080555</v>
      </c>
      <c r="DZ76" s="79">
        <f t="shared" si="152"/>
        <v>322.39999999999998</v>
      </c>
    </row>
    <row r="77" spans="1:130" x14ac:dyDescent="0.2">
      <c r="A77" s="22" t="s">
        <v>174</v>
      </c>
      <c r="B77">
        <v>0</v>
      </c>
      <c r="C77">
        <v>0</v>
      </c>
      <c r="D77">
        <v>0.24970035956851699</v>
      </c>
      <c r="E77">
        <v>0.75029964043148201</v>
      </c>
      <c r="F77">
        <v>0.36948748510131102</v>
      </c>
      <c r="G77">
        <v>0.62933556205599595</v>
      </c>
      <c r="H77">
        <v>7.2921019640618395E-2</v>
      </c>
      <c r="I77">
        <v>0.21422369355705001</v>
      </c>
      <c r="J77">
        <v>0.36085579557295699</v>
      </c>
      <c r="K77">
        <v>0.83645788253812603</v>
      </c>
      <c r="L77">
        <v>0.105203047339623</v>
      </c>
      <c r="M77">
        <f t="shared" si="77"/>
        <v>0.26363731354285641</v>
      </c>
      <c r="N77">
        <f t="shared" si="78"/>
        <v>0.51476654034201585</v>
      </c>
      <c r="O77" s="68">
        <v>0</v>
      </c>
      <c r="P77">
        <v>1.75</v>
      </c>
      <c r="Q77">
        <v>1.8</v>
      </c>
      <c r="R77">
        <v>1.8</v>
      </c>
      <c r="S77">
        <v>1.82</v>
      </c>
      <c r="T77">
        <v>1.83</v>
      </c>
      <c r="U77">
        <v>1.84</v>
      </c>
      <c r="V77">
        <v>1.85</v>
      </c>
      <c r="W77">
        <v>1.92</v>
      </c>
      <c r="X77">
        <v>1.92</v>
      </c>
      <c r="Y77">
        <v>1.9</v>
      </c>
      <c r="Z77">
        <v>1.88</v>
      </c>
      <c r="AA77">
        <v>1.88</v>
      </c>
      <c r="AB77">
        <v>1.87</v>
      </c>
      <c r="AC77">
        <v>1.85</v>
      </c>
      <c r="AD77">
        <v>1.78</v>
      </c>
      <c r="AE77">
        <v>1.79</v>
      </c>
      <c r="AF77">
        <v>1.8</v>
      </c>
      <c r="AG77">
        <v>1.81</v>
      </c>
      <c r="AH77">
        <v>1.83</v>
      </c>
      <c r="AI77">
        <v>1.84</v>
      </c>
      <c r="AJ77">
        <v>1.86</v>
      </c>
      <c r="AK77">
        <v>1.94</v>
      </c>
      <c r="AL77">
        <v>1.94</v>
      </c>
      <c r="AM77">
        <v>1.92</v>
      </c>
      <c r="AN77">
        <v>1.9</v>
      </c>
      <c r="AO77">
        <v>1.89</v>
      </c>
      <c r="AP77">
        <v>1.88</v>
      </c>
      <c r="AQ77">
        <v>1.87</v>
      </c>
      <c r="AR77">
        <v>1.85</v>
      </c>
      <c r="AS77" s="72">
        <f t="shared" si="79"/>
        <v>1.1191726165476694</v>
      </c>
      <c r="AT77" s="17">
        <f t="shared" si="80"/>
        <v>1.3652138149565287</v>
      </c>
      <c r="AU77" s="17">
        <f t="shared" si="81"/>
        <v>1.5070051755030038</v>
      </c>
      <c r="AV77" s="17">
        <f t="shared" si="82"/>
        <v>1.648796536049479</v>
      </c>
      <c r="AW77" s="17">
        <f t="shared" si="83"/>
        <v>5.6421181663794812E-3</v>
      </c>
      <c r="AX77" s="17">
        <f t="shared" si="84"/>
        <v>1.089830078706596</v>
      </c>
      <c r="AY77" s="17">
        <f t="shared" si="85"/>
        <v>0.83645788253812603</v>
      </c>
      <c r="AZ77" s="17">
        <f t="shared" si="86"/>
        <v>1.8308157643717466</v>
      </c>
      <c r="BA77" s="17">
        <f t="shared" si="87"/>
        <v>-1.5364444714032623</v>
      </c>
      <c r="BB77" s="17">
        <f t="shared" si="88"/>
        <v>1.6691010403710049</v>
      </c>
      <c r="BC77" s="17">
        <f t="shared" si="89"/>
        <v>0.105203047339623</v>
      </c>
      <c r="BD77" s="17">
        <f t="shared" si="90"/>
        <v>2.6416475187428854</v>
      </c>
      <c r="BE77" s="1">
        <v>0</v>
      </c>
      <c r="BF77" s="50">
        <v>0.18</v>
      </c>
      <c r="BG77" s="15">
        <v>1</v>
      </c>
      <c r="BH77" s="16">
        <v>1</v>
      </c>
      <c r="BI77" s="12">
        <f t="shared" si="91"/>
        <v>0</v>
      </c>
      <c r="BJ77" s="12">
        <f t="shared" si="92"/>
        <v>11.966651744481748</v>
      </c>
      <c r="BK77" s="12">
        <f t="shared" si="93"/>
        <v>73.386168992593042</v>
      </c>
      <c r="BL77" s="12">
        <f t="shared" si="94"/>
        <v>0</v>
      </c>
      <c r="BM77" s="12">
        <f t="shared" si="95"/>
        <v>11.966651744481748</v>
      </c>
      <c r="BN77" s="12">
        <f t="shared" si="96"/>
        <v>73.386168992593042</v>
      </c>
      <c r="BO77" s="9">
        <f t="shared" si="97"/>
        <v>0</v>
      </c>
      <c r="BP77" s="9">
        <f t="shared" si="98"/>
        <v>1.5802510049614939E-3</v>
      </c>
      <c r="BQ77" s="45">
        <f t="shared" si="99"/>
        <v>3.4162334725970681E-3</v>
      </c>
      <c r="BR77" s="78">
        <f t="shared" si="100"/>
        <v>0.51476654034201585</v>
      </c>
      <c r="BS77" s="55">
        <v>0</v>
      </c>
      <c r="BT77" s="10">
        <f t="shared" si="101"/>
        <v>0</v>
      </c>
      <c r="BU77" s="14">
        <f t="shared" si="102"/>
        <v>0</v>
      </c>
      <c r="BV77" s="1">
        <f t="shared" si="103"/>
        <v>0</v>
      </c>
      <c r="BW77" s="66">
        <f t="shared" si="104"/>
        <v>1.8</v>
      </c>
      <c r="BX77" s="41">
        <f t="shared" si="105"/>
        <v>1.79</v>
      </c>
      <c r="BY77" s="65">
        <f t="shared" si="106"/>
        <v>1.92</v>
      </c>
      <c r="BZ77" s="64">
        <f t="shared" si="107"/>
        <v>1.94</v>
      </c>
      <c r="CA77" s="54">
        <f t="shared" si="108"/>
        <v>1.94</v>
      </c>
      <c r="CB77" s="1">
        <f t="shared" si="109"/>
        <v>0</v>
      </c>
      <c r="CC77" s="42" t="e">
        <f t="shared" si="110"/>
        <v>#DIV/0!</v>
      </c>
      <c r="CD77" s="55">
        <v>0</v>
      </c>
      <c r="CE77" s="55">
        <v>41</v>
      </c>
      <c r="CF77" s="55">
        <v>0</v>
      </c>
      <c r="CG77" s="6">
        <f t="shared" si="111"/>
        <v>41</v>
      </c>
      <c r="CH77" s="10">
        <f t="shared" si="112"/>
        <v>215.15054222510543</v>
      </c>
      <c r="CI77" s="1">
        <f t="shared" si="113"/>
        <v>174.15054222510543</v>
      </c>
      <c r="CJ77" s="77">
        <f t="shared" si="114"/>
        <v>1</v>
      </c>
      <c r="CK77" s="66">
        <f t="shared" si="115"/>
        <v>1.8</v>
      </c>
      <c r="CL77" s="41">
        <f t="shared" si="116"/>
        <v>1.8</v>
      </c>
      <c r="CM77" s="65">
        <f t="shared" si="117"/>
        <v>1.92</v>
      </c>
      <c r="CN77" s="64">
        <f t="shared" si="118"/>
        <v>1.94</v>
      </c>
      <c r="CO77" s="54">
        <f t="shared" si="119"/>
        <v>1.8</v>
      </c>
      <c r="CP77" s="1">
        <f t="shared" si="120"/>
        <v>96.750301236169676</v>
      </c>
      <c r="CQ77" s="42">
        <f t="shared" si="121"/>
        <v>0.19056424202316422</v>
      </c>
      <c r="CR77" s="11">
        <f t="shared" si="122"/>
        <v>65</v>
      </c>
      <c r="CS77" s="47">
        <f t="shared" si="123"/>
        <v>238.99653511052747</v>
      </c>
      <c r="CT77" s="55">
        <v>24</v>
      </c>
      <c r="CU77" s="10">
        <f t="shared" si="124"/>
        <v>23.845992885422056</v>
      </c>
      <c r="CV77" s="30">
        <f t="shared" si="125"/>
        <v>-0.15400711457794358</v>
      </c>
      <c r="CW77" s="77">
        <f t="shared" si="126"/>
        <v>0</v>
      </c>
      <c r="CX77" s="66">
        <f t="shared" si="127"/>
        <v>1.82</v>
      </c>
      <c r="CY77" s="41">
        <f t="shared" si="128"/>
        <v>1.81</v>
      </c>
      <c r="CZ77" s="65">
        <f t="shared" si="129"/>
        <v>1.9</v>
      </c>
      <c r="DA77" s="64">
        <f t="shared" si="130"/>
        <v>1.92</v>
      </c>
      <c r="DB77" s="54">
        <f t="shared" si="131"/>
        <v>1.92</v>
      </c>
      <c r="DC77" s="43">
        <f t="shared" si="132"/>
        <v>-8.0212038842678954E-2</v>
      </c>
      <c r="DD77" s="44">
        <v>0</v>
      </c>
      <c r="DE77" s="10">
        <f t="shared" si="133"/>
        <v>14.930170119299325</v>
      </c>
      <c r="DF77" s="30">
        <f t="shared" si="134"/>
        <v>14.930170119299325</v>
      </c>
      <c r="DG77" s="34">
        <f t="shared" si="135"/>
        <v>14.930170119299325</v>
      </c>
      <c r="DH77" s="21">
        <f t="shared" si="136"/>
        <v>3.4162334725970681E-3</v>
      </c>
      <c r="DI77" s="74">
        <f t="shared" si="137"/>
        <v>14.930170119299325</v>
      </c>
      <c r="DJ77" s="76">
        <f t="shared" si="138"/>
        <v>1.92</v>
      </c>
      <c r="DK77" s="43">
        <f t="shared" si="139"/>
        <v>7.7761302704683981</v>
      </c>
      <c r="DL77" s="16">
        <f t="shared" si="140"/>
        <v>0</v>
      </c>
      <c r="DM77" s="53">
        <f t="shared" si="141"/>
        <v>89</v>
      </c>
      <c r="DN77">
        <f t="shared" si="142"/>
        <v>7.2274911600193172E-3</v>
      </c>
      <c r="DO77">
        <f t="shared" si="143"/>
        <v>7.2274911600193198E-3</v>
      </c>
      <c r="DP77" s="1">
        <f t="shared" si="144"/>
        <v>770.94202705694079</v>
      </c>
      <c r="DQ77" s="55">
        <v>1119</v>
      </c>
      <c r="DR77" s="1">
        <f t="shared" si="145"/>
        <v>-348.05797294305921</v>
      </c>
      <c r="DS77" s="55">
        <v>0</v>
      </c>
      <c r="DT77" s="15">
        <f t="shared" si="146"/>
        <v>0.29678337648890618</v>
      </c>
      <c r="DU77" s="17">
        <f t="shared" si="147"/>
        <v>3.9594718906176045E-4</v>
      </c>
      <c r="DV77" s="17">
        <f t="shared" si="148"/>
        <v>3.9594718906176045E-4</v>
      </c>
      <c r="DW77" s="17">
        <f t="shared" si="149"/>
        <v>6.5007598513481233E-4</v>
      </c>
      <c r="DX77" s="1">
        <f t="shared" si="150"/>
        <v>68.714331780719931</v>
      </c>
      <c r="DY77" s="1">
        <f t="shared" si="151"/>
        <v>68.714331780719931</v>
      </c>
      <c r="DZ77" s="79">
        <f t="shared" si="152"/>
        <v>1.85</v>
      </c>
    </row>
    <row r="78" spans="1:130" x14ac:dyDescent="0.2">
      <c r="A78" s="22" t="s">
        <v>240</v>
      </c>
      <c r="B78">
        <v>1</v>
      </c>
      <c r="C78">
        <v>1</v>
      </c>
      <c r="D78">
        <v>0.59968038353975195</v>
      </c>
      <c r="E78">
        <v>0.400319616460247</v>
      </c>
      <c r="F78">
        <v>0.83035359555025801</v>
      </c>
      <c r="G78">
        <v>0.40660259089009598</v>
      </c>
      <c r="H78">
        <v>0.29293773506059301</v>
      </c>
      <c r="I78">
        <v>0.34512206832527198</v>
      </c>
      <c r="J78">
        <v>0.56079241751293396</v>
      </c>
      <c r="K78">
        <v>0.78406176948134798</v>
      </c>
      <c r="L78">
        <v>-0.44368755085453199</v>
      </c>
      <c r="M78">
        <f t="shared" si="77"/>
        <v>0.51998594563595368</v>
      </c>
      <c r="N78">
        <f t="shared" si="78"/>
        <v>-3.6017873216486855E-2</v>
      </c>
      <c r="O78" s="68">
        <v>0</v>
      </c>
      <c r="P78">
        <v>240.29</v>
      </c>
      <c r="Q78">
        <v>241.6</v>
      </c>
      <c r="R78">
        <v>242.28</v>
      </c>
      <c r="S78">
        <v>243.05</v>
      </c>
      <c r="T78">
        <v>243.55</v>
      </c>
      <c r="U78">
        <v>244.16</v>
      </c>
      <c r="V78">
        <v>245.22</v>
      </c>
      <c r="W78">
        <v>249.35</v>
      </c>
      <c r="X78">
        <v>248.37</v>
      </c>
      <c r="Y78">
        <v>247.64</v>
      </c>
      <c r="Z78">
        <v>247.38</v>
      </c>
      <c r="AA78">
        <v>246.77</v>
      </c>
      <c r="AB78">
        <v>245.92</v>
      </c>
      <c r="AC78">
        <v>244.07</v>
      </c>
      <c r="AD78">
        <v>240.64</v>
      </c>
      <c r="AE78">
        <v>242.1</v>
      </c>
      <c r="AF78">
        <v>242.81</v>
      </c>
      <c r="AG78">
        <v>243.1</v>
      </c>
      <c r="AH78">
        <v>243.66</v>
      </c>
      <c r="AI78">
        <v>244.49</v>
      </c>
      <c r="AJ78">
        <v>245.23</v>
      </c>
      <c r="AK78">
        <v>249.08</v>
      </c>
      <c r="AL78">
        <v>247.97</v>
      </c>
      <c r="AM78">
        <v>247.78</v>
      </c>
      <c r="AN78">
        <v>246.72</v>
      </c>
      <c r="AO78">
        <v>246.52</v>
      </c>
      <c r="AP78">
        <v>246</v>
      </c>
      <c r="AQ78">
        <v>244.58</v>
      </c>
      <c r="AR78">
        <v>244.63</v>
      </c>
      <c r="AS78" s="72">
        <f t="shared" si="79"/>
        <v>0.93521629567408648</v>
      </c>
      <c r="AT78" s="17">
        <f t="shared" si="80"/>
        <v>0.97947712573702339</v>
      </c>
      <c r="AU78" s="17">
        <f t="shared" si="81"/>
        <v>0.9766145950613212</v>
      </c>
      <c r="AV78" s="17">
        <f t="shared" si="82"/>
        <v>0.9737520643856189</v>
      </c>
      <c r="AW78" s="17">
        <f t="shared" si="83"/>
        <v>5.6421181663794812E-3</v>
      </c>
      <c r="AX78" s="17">
        <f t="shared" si="84"/>
        <v>1.089830078706596</v>
      </c>
      <c r="AY78" s="17">
        <f t="shared" si="85"/>
        <v>0.78406176948134798</v>
      </c>
      <c r="AZ78" s="17">
        <f t="shared" si="86"/>
        <v>1.7784196513149686</v>
      </c>
      <c r="BA78" s="17">
        <f t="shared" si="87"/>
        <v>-1.5364444714032623</v>
      </c>
      <c r="BB78" s="17">
        <f t="shared" si="88"/>
        <v>1.6691010403710049</v>
      </c>
      <c r="BC78" s="17">
        <f t="shared" si="89"/>
        <v>-0.44368755085453199</v>
      </c>
      <c r="BD78" s="17">
        <f t="shared" si="90"/>
        <v>2.0927569205487302</v>
      </c>
      <c r="BE78" s="1">
        <v>0</v>
      </c>
      <c r="BF78" s="49">
        <v>0</v>
      </c>
      <c r="BG78" s="58">
        <v>0.02</v>
      </c>
      <c r="BH78" s="16">
        <v>1</v>
      </c>
      <c r="BI78" s="12">
        <f t="shared" si="91"/>
        <v>0</v>
      </c>
      <c r="BJ78" s="12">
        <f t="shared" si="92"/>
        <v>0</v>
      </c>
      <c r="BK78" s="12">
        <f t="shared" si="93"/>
        <v>0.37465225686883691</v>
      </c>
      <c r="BL78" s="12">
        <f t="shared" si="94"/>
        <v>0</v>
      </c>
      <c r="BM78" s="12">
        <f t="shared" si="95"/>
        <v>0</v>
      </c>
      <c r="BN78" s="12">
        <f t="shared" si="96"/>
        <v>0.37465225686883691</v>
      </c>
      <c r="BO78" s="9">
        <f t="shared" si="97"/>
        <v>0</v>
      </c>
      <c r="BP78" s="9">
        <f t="shared" si="98"/>
        <v>0</v>
      </c>
      <c r="BQ78" s="45">
        <f t="shared" si="99"/>
        <v>1.7440610377529552E-5</v>
      </c>
      <c r="BR78" s="78">
        <f t="shared" si="100"/>
        <v>-3.6017873216486855E-2</v>
      </c>
      <c r="BS78" s="55">
        <v>0</v>
      </c>
      <c r="BT78" s="10">
        <f t="shared" si="101"/>
        <v>0</v>
      </c>
      <c r="BU78" s="14">
        <f t="shared" si="102"/>
        <v>0</v>
      </c>
      <c r="BV78" s="1">
        <f t="shared" si="103"/>
        <v>0</v>
      </c>
      <c r="BW78" s="66">
        <f t="shared" si="104"/>
        <v>240.29</v>
      </c>
      <c r="BX78" s="41">
        <f t="shared" si="105"/>
        <v>240.64</v>
      </c>
      <c r="BY78" s="65">
        <f t="shared" si="106"/>
        <v>248.37</v>
      </c>
      <c r="BZ78" s="64">
        <f t="shared" si="107"/>
        <v>247.97</v>
      </c>
      <c r="CA78" s="54">
        <f t="shared" si="108"/>
        <v>248.37</v>
      </c>
      <c r="CB78" s="1">
        <f t="shared" si="109"/>
        <v>0</v>
      </c>
      <c r="CC78" s="42" t="e">
        <f t="shared" si="110"/>
        <v>#DIV/0!</v>
      </c>
      <c r="CD78" s="55">
        <v>0</v>
      </c>
      <c r="CE78" s="55">
        <v>245</v>
      </c>
      <c r="CF78" s="55">
        <v>0</v>
      </c>
      <c r="CG78" s="6">
        <f t="shared" si="111"/>
        <v>245</v>
      </c>
      <c r="CH78" s="10">
        <f t="shared" si="112"/>
        <v>0</v>
      </c>
      <c r="CI78" s="1">
        <f t="shared" si="113"/>
        <v>-245</v>
      </c>
      <c r="CJ78" s="77">
        <f t="shared" si="114"/>
        <v>0</v>
      </c>
      <c r="CK78" s="66">
        <f t="shared" si="115"/>
        <v>241.6</v>
      </c>
      <c r="CL78" s="41">
        <f t="shared" si="116"/>
        <v>242.1</v>
      </c>
      <c r="CM78" s="65">
        <f t="shared" si="117"/>
        <v>247.64</v>
      </c>
      <c r="CN78" s="64">
        <f t="shared" si="118"/>
        <v>247.78</v>
      </c>
      <c r="CO78" s="54">
        <f t="shared" si="119"/>
        <v>247.64</v>
      </c>
      <c r="CP78" s="1">
        <f t="shared" si="120"/>
        <v>-0.98933936359231145</v>
      </c>
      <c r="CQ78" s="42" t="e">
        <f t="shared" si="121"/>
        <v>#DIV/0!</v>
      </c>
      <c r="CR78" s="11">
        <f t="shared" si="122"/>
        <v>245</v>
      </c>
      <c r="CS78" s="47">
        <f t="shared" si="123"/>
        <v>0.12173894855723179</v>
      </c>
      <c r="CT78" s="55">
        <v>0</v>
      </c>
      <c r="CU78" s="10">
        <f t="shared" si="124"/>
        <v>0.12173894855723179</v>
      </c>
      <c r="CV78" s="30">
        <f t="shared" si="125"/>
        <v>0.12173894855723179</v>
      </c>
      <c r="CW78" s="77">
        <f t="shared" si="126"/>
        <v>1</v>
      </c>
      <c r="CX78" s="66">
        <f t="shared" si="127"/>
        <v>242.28</v>
      </c>
      <c r="CY78" s="41">
        <f t="shared" si="128"/>
        <v>242.81</v>
      </c>
      <c r="CZ78" s="65">
        <f t="shared" si="129"/>
        <v>247.38</v>
      </c>
      <c r="DA78" s="64">
        <f t="shared" si="130"/>
        <v>246.72</v>
      </c>
      <c r="DB78" s="54">
        <f t="shared" si="131"/>
        <v>242.28</v>
      </c>
      <c r="DC78" s="43">
        <f t="shared" si="132"/>
        <v>5.0247213371814345E-4</v>
      </c>
      <c r="DD78" s="44">
        <v>0</v>
      </c>
      <c r="DE78" s="10">
        <f t="shared" si="133"/>
        <v>7.6221745969540067E-2</v>
      </c>
      <c r="DF78" s="30">
        <f t="shared" si="134"/>
        <v>7.6221745969540067E-2</v>
      </c>
      <c r="DG78" s="34">
        <f t="shared" si="135"/>
        <v>7.6221745969540067E-2</v>
      </c>
      <c r="DH78" s="21">
        <f t="shared" si="136"/>
        <v>1.7440610377529552E-5</v>
      </c>
      <c r="DI78" s="74">
        <f t="shared" si="137"/>
        <v>7.6221745969540067E-2</v>
      </c>
      <c r="DJ78" s="76">
        <f t="shared" si="138"/>
        <v>242.28</v>
      </c>
      <c r="DK78" s="43">
        <f t="shared" si="139"/>
        <v>3.1460189024905098E-4</v>
      </c>
      <c r="DL78" s="16">
        <f t="shared" si="140"/>
        <v>0</v>
      </c>
      <c r="DM78" s="53">
        <f t="shared" si="141"/>
        <v>245</v>
      </c>
      <c r="DN78">
        <f t="shared" si="142"/>
        <v>3.8562013537483202E-3</v>
      </c>
      <c r="DO78">
        <f t="shared" si="143"/>
        <v>3.8562013537483215E-3</v>
      </c>
      <c r="DP78" s="1">
        <f t="shared" si="144"/>
        <v>411.33328600162594</v>
      </c>
      <c r="DQ78" s="55">
        <v>0</v>
      </c>
      <c r="DR78" s="1">
        <f t="shared" si="145"/>
        <v>411.33328600162594</v>
      </c>
      <c r="DS78" s="55">
        <v>0</v>
      </c>
      <c r="DT78" s="15">
        <f t="shared" si="146"/>
        <v>0</v>
      </c>
      <c r="DU78" s="17">
        <f t="shared" si="147"/>
        <v>0</v>
      </c>
      <c r="DV78" s="17">
        <f t="shared" si="148"/>
        <v>0</v>
      </c>
      <c r="DW78" s="17">
        <f t="shared" si="149"/>
        <v>0</v>
      </c>
      <c r="DX78" s="1">
        <f t="shared" si="150"/>
        <v>0</v>
      </c>
      <c r="DY78" s="1">
        <f t="shared" si="151"/>
        <v>0</v>
      </c>
      <c r="DZ78" s="79">
        <f t="shared" si="152"/>
        <v>244.63</v>
      </c>
    </row>
    <row r="79" spans="1:130" x14ac:dyDescent="0.2">
      <c r="A79" s="22" t="s">
        <v>176</v>
      </c>
      <c r="B79">
        <v>0</v>
      </c>
      <c r="C79">
        <v>0</v>
      </c>
      <c r="D79">
        <v>0.20415501398322</v>
      </c>
      <c r="E79">
        <v>0.795844986016779</v>
      </c>
      <c r="F79">
        <v>0.56376638855780603</v>
      </c>
      <c r="G79">
        <v>0.31174258253238601</v>
      </c>
      <c r="H79">
        <v>0.83409945674885</v>
      </c>
      <c r="I79">
        <v>0.50992579728402299</v>
      </c>
      <c r="J79">
        <v>0.61876862831842505</v>
      </c>
      <c r="K79">
        <v>0.85513386533923796</v>
      </c>
      <c r="L79">
        <v>0.21749678531274599</v>
      </c>
      <c r="M79">
        <f t="shared" si="77"/>
        <v>0.34750003147192904</v>
      </c>
      <c r="N79">
        <f t="shared" si="78"/>
        <v>0.29540329411993632</v>
      </c>
      <c r="O79" s="68">
        <v>0</v>
      </c>
      <c r="P79">
        <v>464.17</v>
      </c>
      <c r="Q79">
        <v>465.98</v>
      </c>
      <c r="R79">
        <v>466.88</v>
      </c>
      <c r="S79">
        <v>468.99</v>
      </c>
      <c r="T79">
        <v>472.61</v>
      </c>
      <c r="U79">
        <v>476.17</v>
      </c>
      <c r="V79">
        <v>479.12</v>
      </c>
      <c r="W79">
        <v>488.48</v>
      </c>
      <c r="X79">
        <v>484.08</v>
      </c>
      <c r="Y79">
        <v>482.88</v>
      </c>
      <c r="Z79">
        <v>481.13</v>
      </c>
      <c r="AA79">
        <v>477.96</v>
      </c>
      <c r="AB79">
        <v>476.7</v>
      </c>
      <c r="AC79">
        <v>473.63</v>
      </c>
      <c r="AD79">
        <v>465.97</v>
      </c>
      <c r="AE79">
        <v>467.55</v>
      </c>
      <c r="AF79">
        <v>469.37</v>
      </c>
      <c r="AG79">
        <v>473.28</v>
      </c>
      <c r="AH79">
        <v>475.48</v>
      </c>
      <c r="AI79">
        <v>477.88</v>
      </c>
      <c r="AJ79">
        <v>480.89</v>
      </c>
      <c r="AK79">
        <v>488.68</v>
      </c>
      <c r="AL79">
        <v>484.71</v>
      </c>
      <c r="AM79">
        <v>480.55</v>
      </c>
      <c r="AN79">
        <v>479.62</v>
      </c>
      <c r="AO79">
        <v>477.55</v>
      </c>
      <c r="AP79">
        <v>475.82</v>
      </c>
      <c r="AQ79">
        <v>473.94</v>
      </c>
      <c r="AR79">
        <v>477.24</v>
      </c>
      <c r="AS79" s="72">
        <f t="shared" si="79"/>
        <v>1.1431121377572449</v>
      </c>
      <c r="AT79" s="17">
        <f t="shared" si="80"/>
        <v>1.1991904409840983</v>
      </c>
      <c r="AU79" s="17">
        <f t="shared" si="81"/>
        <v>1.2740208465863412</v>
      </c>
      <c r="AV79" s="17">
        <f t="shared" si="82"/>
        <v>1.348851252188584</v>
      </c>
      <c r="AW79" s="17">
        <f t="shared" si="83"/>
        <v>5.6421181663794812E-3</v>
      </c>
      <c r="AX79" s="17">
        <f t="shared" si="84"/>
        <v>1.089830078706596</v>
      </c>
      <c r="AY79" s="17">
        <f t="shared" si="85"/>
        <v>0.85513386533923796</v>
      </c>
      <c r="AZ79" s="17">
        <f t="shared" si="86"/>
        <v>1.8494917471728585</v>
      </c>
      <c r="BA79" s="17">
        <f t="shared" si="87"/>
        <v>-1.5364444714032623</v>
      </c>
      <c r="BB79" s="17">
        <f t="shared" si="88"/>
        <v>1.6691010403710049</v>
      </c>
      <c r="BC79" s="17">
        <f t="shared" si="89"/>
        <v>0.21749678531274599</v>
      </c>
      <c r="BD79" s="17">
        <f t="shared" si="90"/>
        <v>2.7539412567160086</v>
      </c>
      <c r="BE79" s="1">
        <v>1</v>
      </c>
      <c r="BF79" s="49">
        <v>1</v>
      </c>
      <c r="BG79" s="15">
        <v>1</v>
      </c>
      <c r="BH79" s="16">
        <v>1</v>
      </c>
      <c r="BI79" s="12">
        <f t="shared" si="91"/>
        <v>15.782421955595403</v>
      </c>
      <c r="BJ79" s="12">
        <f t="shared" si="92"/>
        <v>68.977404245013631</v>
      </c>
      <c r="BK79" s="12">
        <f t="shared" si="93"/>
        <v>73.281647308199197</v>
      </c>
      <c r="BL79" s="12">
        <f t="shared" si="94"/>
        <v>15.782421955595403</v>
      </c>
      <c r="BM79" s="12">
        <f t="shared" si="95"/>
        <v>68.977404245013631</v>
      </c>
      <c r="BN79" s="12">
        <f t="shared" si="96"/>
        <v>73.281647308199197</v>
      </c>
      <c r="BO79" s="9">
        <f t="shared" si="97"/>
        <v>1.6471074059874274E-2</v>
      </c>
      <c r="BP79" s="9">
        <f t="shared" si="98"/>
        <v>9.1087811950475248E-3</v>
      </c>
      <c r="BQ79" s="45">
        <f t="shared" si="99"/>
        <v>3.4113678353558802E-3</v>
      </c>
      <c r="BR79" s="78">
        <f t="shared" si="100"/>
        <v>0.29540329411993632</v>
      </c>
      <c r="BS79" s="55">
        <v>0</v>
      </c>
      <c r="BT79" s="10">
        <f t="shared" si="101"/>
        <v>1615.3452456133284</v>
      </c>
      <c r="BU79" s="14">
        <f t="shared" si="102"/>
        <v>1615.3452456133284</v>
      </c>
      <c r="BV79" s="1">
        <f t="shared" si="103"/>
        <v>1</v>
      </c>
      <c r="BW79" s="66">
        <f t="shared" si="104"/>
        <v>465.98</v>
      </c>
      <c r="BX79" s="41">
        <f t="shared" si="105"/>
        <v>467.55</v>
      </c>
      <c r="BY79" s="65">
        <f t="shared" si="106"/>
        <v>488.48</v>
      </c>
      <c r="BZ79" s="64">
        <f t="shared" si="107"/>
        <v>488.68</v>
      </c>
      <c r="CA79" s="54">
        <f t="shared" si="108"/>
        <v>467.55</v>
      </c>
      <c r="CB79" s="1">
        <f t="shared" si="109"/>
        <v>3.4549144382704062</v>
      </c>
      <c r="CC79" s="42">
        <f t="shared" si="110"/>
        <v>0</v>
      </c>
      <c r="CD79" s="55">
        <v>477</v>
      </c>
      <c r="CE79" s="55">
        <v>0</v>
      </c>
      <c r="CF79" s="55">
        <v>0</v>
      </c>
      <c r="CG79" s="6">
        <f t="shared" si="111"/>
        <v>477</v>
      </c>
      <c r="CH79" s="10">
        <f t="shared" si="112"/>
        <v>1240.1569161932425</v>
      </c>
      <c r="CI79" s="1">
        <f t="shared" si="113"/>
        <v>763.15691619324252</v>
      </c>
      <c r="CJ79" s="77">
        <f t="shared" si="114"/>
        <v>1</v>
      </c>
      <c r="CK79" s="66">
        <f t="shared" si="115"/>
        <v>466.88</v>
      </c>
      <c r="CL79" s="41">
        <f t="shared" si="116"/>
        <v>469.37</v>
      </c>
      <c r="CM79" s="65">
        <f t="shared" si="117"/>
        <v>484.08</v>
      </c>
      <c r="CN79" s="64">
        <f t="shared" si="118"/>
        <v>484.71</v>
      </c>
      <c r="CO79" s="54">
        <f t="shared" si="119"/>
        <v>469.37</v>
      </c>
      <c r="CP79" s="1">
        <f t="shared" si="120"/>
        <v>1.625917540944761</v>
      </c>
      <c r="CQ79" s="42">
        <f t="shared" si="121"/>
        <v>0.38462874638814931</v>
      </c>
      <c r="CR79" s="11">
        <f t="shared" si="122"/>
        <v>477</v>
      </c>
      <c r="CS79" s="47">
        <f t="shared" si="123"/>
        <v>2879.3141915709225</v>
      </c>
      <c r="CT79" s="55">
        <v>0</v>
      </c>
      <c r="CU79" s="10">
        <f t="shared" si="124"/>
        <v>23.812029764351117</v>
      </c>
      <c r="CV79" s="30">
        <f t="shared" si="125"/>
        <v>23.812029764351117</v>
      </c>
      <c r="CW79" s="77">
        <f t="shared" si="126"/>
        <v>1</v>
      </c>
      <c r="CX79" s="66">
        <f t="shared" si="127"/>
        <v>468.99</v>
      </c>
      <c r="CY79" s="41">
        <f t="shared" si="128"/>
        <v>473.28</v>
      </c>
      <c r="CZ79" s="65">
        <f t="shared" si="129"/>
        <v>482.88</v>
      </c>
      <c r="DA79" s="64">
        <f t="shared" si="130"/>
        <v>480.55</v>
      </c>
      <c r="DB79" s="54">
        <f t="shared" si="131"/>
        <v>473.28</v>
      </c>
      <c r="DC79" s="43">
        <f t="shared" si="132"/>
        <v>5.0312774180931198E-2</v>
      </c>
      <c r="DD79" s="44">
        <v>0</v>
      </c>
      <c r="DE79" s="10">
        <f t="shared" si="133"/>
        <v>14.908905532925926</v>
      </c>
      <c r="DF79" s="30">
        <f t="shared" si="134"/>
        <v>14.908905532925926</v>
      </c>
      <c r="DG79" s="34">
        <f t="shared" si="135"/>
        <v>14.908905532925926</v>
      </c>
      <c r="DH79" s="21">
        <f t="shared" si="136"/>
        <v>3.4113678353558802E-3</v>
      </c>
      <c r="DI79" s="74">
        <f t="shared" si="137"/>
        <v>14.908905532925926</v>
      </c>
      <c r="DJ79" s="76">
        <f t="shared" si="138"/>
        <v>473.28</v>
      </c>
      <c r="DK79" s="43">
        <f t="shared" si="139"/>
        <v>3.1501237180793458E-2</v>
      </c>
      <c r="DL79" s="16">
        <f t="shared" si="140"/>
        <v>0</v>
      </c>
      <c r="DM79" s="53">
        <f t="shared" si="141"/>
        <v>477</v>
      </c>
      <c r="DN79">
        <f t="shared" si="142"/>
        <v>7.6662206553559471E-3</v>
      </c>
      <c r="DO79">
        <f t="shared" si="143"/>
        <v>7.6662206553559497E-3</v>
      </c>
      <c r="DP79" s="1">
        <f t="shared" si="144"/>
        <v>817.74042486550843</v>
      </c>
      <c r="DQ79" s="55">
        <v>477</v>
      </c>
      <c r="DR79" s="1">
        <f t="shared" si="145"/>
        <v>340.74042486550843</v>
      </c>
      <c r="DS79" s="55">
        <v>0</v>
      </c>
      <c r="DT79" s="15">
        <f t="shared" si="146"/>
        <v>1.348851252188584</v>
      </c>
      <c r="DU79" s="17">
        <f t="shared" si="147"/>
        <v>1.7995410257975464E-3</v>
      </c>
      <c r="DV79" s="17">
        <f t="shared" si="148"/>
        <v>1.7995410257975464E-3</v>
      </c>
      <c r="DW79" s="17">
        <f t="shared" si="149"/>
        <v>2.9545314058369979E-3</v>
      </c>
      <c r="DX79" s="1">
        <f t="shared" si="150"/>
        <v>312.29987865978234</v>
      </c>
      <c r="DY79" s="1">
        <f t="shared" si="151"/>
        <v>312.29987865978234</v>
      </c>
      <c r="DZ79" s="79">
        <f t="shared" si="152"/>
        <v>477.24</v>
      </c>
    </row>
    <row r="80" spans="1:130" x14ac:dyDescent="0.2">
      <c r="A80" s="22" t="s">
        <v>79</v>
      </c>
      <c r="B80">
        <v>0</v>
      </c>
      <c r="C80">
        <v>0</v>
      </c>
      <c r="D80">
        <v>0.31229235880398598</v>
      </c>
      <c r="E80">
        <v>0.68770764119601302</v>
      </c>
      <c r="F80">
        <v>0.24025974025974001</v>
      </c>
      <c r="G80">
        <v>0.69512195121951204</v>
      </c>
      <c r="H80">
        <v>0.396341463414634</v>
      </c>
      <c r="I80">
        <v>0.52488632235749599</v>
      </c>
      <c r="J80">
        <v>0.50722760210699103</v>
      </c>
      <c r="K80">
        <v>2.9673421021914E-2</v>
      </c>
      <c r="L80">
        <v>-0.138607317114715</v>
      </c>
      <c r="M80">
        <f t="shared" si="77"/>
        <v>0.32364330003705377</v>
      </c>
      <c r="N80">
        <f t="shared" si="78"/>
        <v>0.35080113527918649</v>
      </c>
      <c r="O80" s="68">
        <v>0</v>
      </c>
      <c r="P80">
        <v>14.86</v>
      </c>
      <c r="Q80">
        <v>15.02</v>
      </c>
      <c r="R80">
        <v>15.15</v>
      </c>
      <c r="S80">
        <v>15.3</v>
      </c>
      <c r="T80">
        <v>15.36</v>
      </c>
      <c r="U80">
        <v>15.4</v>
      </c>
      <c r="V80">
        <v>15.63</v>
      </c>
      <c r="W80">
        <v>16.25</v>
      </c>
      <c r="X80">
        <v>16.09</v>
      </c>
      <c r="Y80">
        <v>15.93</v>
      </c>
      <c r="Z80">
        <v>15.82</v>
      </c>
      <c r="AA80">
        <v>15.67</v>
      </c>
      <c r="AB80">
        <v>15.48</v>
      </c>
      <c r="AC80">
        <v>15.36</v>
      </c>
      <c r="AD80">
        <v>15.03</v>
      </c>
      <c r="AE80">
        <v>15.12</v>
      </c>
      <c r="AF80">
        <v>15.19</v>
      </c>
      <c r="AG80">
        <v>15.3</v>
      </c>
      <c r="AH80">
        <v>15.37</v>
      </c>
      <c r="AI80">
        <v>15.43</v>
      </c>
      <c r="AJ80">
        <v>15.61</v>
      </c>
      <c r="AK80">
        <v>15.99</v>
      </c>
      <c r="AL80">
        <v>15.94</v>
      </c>
      <c r="AM80">
        <v>15.9</v>
      </c>
      <c r="AN80">
        <v>15.72</v>
      </c>
      <c r="AO80">
        <v>15.62</v>
      </c>
      <c r="AP80">
        <v>15.56</v>
      </c>
      <c r="AQ80">
        <v>15.27</v>
      </c>
      <c r="AR80">
        <v>15.54</v>
      </c>
      <c r="AS80" s="72">
        <f t="shared" si="79"/>
        <v>1.0862730419810211</v>
      </c>
      <c r="AT80" s="17">
        <f t="shared" si="80"/>
        <v>1.0083653032419642</v>
      </c>
      <c r="AU80" s="17">
        <f t="shared" si="81"/>
        <v>1.1837166358219946</v>
      </c>
      <c r="AV80" s="17">
        <f t="shared" si="82"/>
        <v>1.359067968402025</v>
      </c>
      <c r="AW80" s="17">
        <f t="shared" si="83"/>
        <v>5.6421181663794812E-3</v>
      </c>
      <c r="AX80" s="17">
        <f t="shared" si="84"/>
        <v>1.089830078706596</v>
      </c>
      <c r="AY80" s="17">
        <f t="shared" si="85"/>
        <v>2.9673421021914E-2</v>
      </c>
      <c r="AZ80" s="17">
        <f t="shared" si="86"/>
        <v>1.0240313028555346</v>
      </c>
      <c r="BA80" s="17">
        <f t="shared" si="87"/>
        <v>-1.5364444714032623</v>
      </c>
      <c r="BB80" s="17">
        <f t="shared" si="88"/>
        <v>1.6691010403710049</v>
      </c>
      <c r="BC80" s="17">
        <f t="shared" si="89"/>
        <v>-0.138607317114715</v>
      </c>
      <c r="BD80" s="17">
        <f t="shared" si="90"/>
        <v>2.3978371542885473</v>
      </c>
      <c r="BE80" s="1">
        <v>1</v>
      </c>
      <c r="BF80" s="15">
        <v>1</v>
      </c>
      <c r="BG80" s="15">
        <v>1</v>
      </c>
      <c r="BH80" s="16">
        <v>1</v>
      </c>
      <c r="BI80" s="12">
        <f t="shared" si="91"/>
        <v>1.4944937621152177</v>
      </c>
      <c r="BJ80" s="12">
        <f t="shared" si="92"/>
        <v>33.334706428343445</v>
      </c>
      <c r="BK80" s="12">
        <f t="shared" si="93"/>
        <v>39.13149968826734</v>
      </c>
      <c r="BL80" s="12">
        <f t="shared" si="94"/>
        <v>1.4944937621152177</v>
      </c>
      <c r="BM80" s="12">
        <f t="shared" si="95"/>
        <v>33.334706428343445</v>
      </c>
      <c r="BN80" s="12">
        <f t="shared" si="96"/>
        <v>39.13149968826734</v>
      </c>
      <c r="BO80" s="9">
        <f t="shared" si="97"/>
        <v>1.5597046832911915E-3</v>
      </c>
      <c r="BP80" s="9">
        <f t="shared" si="98"/>
        <v>4.4020001967365226E-3</v>
      </c>
      <c r="BQ80" s="45">
        <f t="shared" si="99"/>
        <v>1.82162852895991E-3</v>
      </c>
      <c r="BR80" s="78">
        <f t="shared" si="100"/>
        <v>0.35080113527918649</v>
      </c>
      <c r="BS80" s="55">
        <v>202</v>
      </c>
      <c r="BT80" s="10">
        <f t="shared" si="101"/>
        <v>152.96279620604778</v>
      </c>
      <c r="BU80" s="14">
        <f t="shared" si="102"/>
        <v>-49.037203793952216</v>
      </c>
      <c r="BV80" s="1">
        <f t="shared" si="103"/>
        <v>0</v>
      </c>
      <c r="BW80" s="66">
        <f t="shared" si="104"/>
        <v>15.02</v>
      </c>
      <c r="BX80" s="41">
        <f t="shared" si="105"/>
        <v>15.12</v>
      </c>
      <c r="BY80" s="65">
        <f t="shared" si="106"/>
        <v>16.25</v>
      </c>
      <c r="BZ80" s="64">
        <f t="shared" si="107"/>
        <v>15.99</v>
      </c>
      <c r="CA80" s="54">
        <f t="shared" si="108"/>
        <v>15.99</v>
      </c>
      <c r="CB80" s="1">
        <f t="shared" si="109"/>
        <v>-3.0667419508412892</v>
      </c>
      <c r="CC80" s="42">
        <f t="shared" si="110"/>
        <v>1.3205825534720017</v>
      </c>
      <c r="CD80" s="55">
        <v>171</v>
      </c>
      <c r="CE80" s="55">
        <v>0</v>
      </c>
      <c r="CF80" s="55">
        <v>0</v>
      </c>
      <c r="CG80" s="6">
        <f t="shared" si="111"/>
        <v>171</v>
      </c>
      <c r="CH80" s="10">
        <f t="shared" si="112"/>
        <v>599.33056598559892</v>
      </c>
      <c r="CI80" s="1">
        <f t="shared" si="113"/>
        <v>428.33056598559892</v>
      </c>
      <c r="CJ80" s="77">
        <f t="shared" si="114"/>
        <v>1</v>
      </c>
      <c r="CK80" s="66">
        <f t="shared" si="115"/>
        <v>15.15</v>
      </c>
      <c r="CL80" s="41">
        <f t="shared" si="116"/>
        <v>15.19</v>
      </c>
      <c r="CM80" s="65">
        <f t="shared" si="117"/>
        <v>16.09</v>
      </c>
      <c r="CN80" s="64">
        <f t="shared" si="118"/>
        <v>15.94</v>
      </c>
      <c r="CO80" s="54">
        <f t="shared" si="119"/>
        <v>15.19</v>
      </c>
      <c r="CP80" s="1">
        <f t="shared" si="120"/>
        <v>28.198193942435744</v>
      </c>
      <c r="CQ80" s="42">
        <f t="shared" si="121"/>
        <v>0.28531833633212172</v>
      </c>
      <c r="CR80" s="11">
        <f t="shared" si="122"/>
        <v>373</v>
      </c>
      <c r="CS80" s="47">
        <f t="shared" si="123"/>
        <v>765.00869364949267</v>
      </c>
      <c r="CT80" s="55">
        <v>0</v>
      </c>
      <c r="CU80" s="10">
        <f t="shared" si="124"/>
        <v>12.715331457845965</v>
      </c>
      <c r="CV80" s="30">
        <f t="shared" si="125"/>
        <v>12.715331457845965</v>
      </c>
      <c r="CW80" s="77">
        <f t="shared" si="126"/>
        <v>1</v>
      </c>
      <c r="CX80" s="66">
        <f t="shared" si="127"/>
        <v>15.3</v>
      </c>
      <c r="CY80" s="41">
        <f t="shared" si="128"/>
        <v>15.3</v>
      </c>
      <c r="CZ80" s="65">
        <f t="shared" si="129"/>
        <v>15.93</v>
      </c>
      <c r="DA80" s="64">
        <f t="shared" si="130"/>
        <v>15.9</v>
      </c>
      <c r="DB80" s="54">
        <f t="shared" si="131"/>
        <v>15.3</v>
      </c>
      <c r="DC80" s="43">
        <f t="shared" si="132"/>
        <v>0.8310674155454878</v>
      </c>
      <c r="DD80" s="44">
        <v>0</v>
      </c>
      <c r="DE80" s="10">
        <f t="shared" si="133"/>
        <v>7.9611724578252332</v>
      </c>
      <c r="DF80" s="30">
        <f t="shared" si="134"/>
        <v>7.9611724578252332</v>
      </c>
      <c r="DG80" s="34">
        <f t="shared" si="135"/>
        <v>7.9611724578252332</v>
      </c>
      <c r="DH80" s="21">
        <f t="shared" si="136"/>
        <v>1.82162852895991E-3</v>
      </c>
      <c r="DI80" s="74">
        <f t="shared" si="137"/>
        <v>7.9611724578252332</v>
      </c>
      <c r="DJ80" s="76">
        <f t="shared" si="138"/>
        <v>15.3</v>
      </c>
      <c r="DK80" s="43">
        <f t="shared" si="139"/>
        <v>0.52033806913890412</v>
      </c>
      <c r="DL80" s="16">
        <f t="shared" si="140"/>
        <v>0</v>
      </c>
      <c r="DM80" s="53">
        <f t="shared" si="141"/>
        <v>373</v>
      </c>
      <c r="DN80">
        <f t="shared" si="142"/>
        <v>6.6245545507172907E-3</v>
      </c>
      <c r="DO80">
        <f t="shared" si="143"/>
        <v>6.6245545507172933E-3</v>
      </c>
      <c r="DP80" s="1">
        <f t="shared" si="144"/>
        <v>706.62798481591221</v>
      </c>
      <c r="DQ80" s="55">
        <v>746</v>
      </c>
      <c r="DR80" s="1">
        <f t="shared" si="145"/>
        <v>-39.372015184087786</v>
      </c>
      <c r="DS80" s="55">
        <v>0</v>
      </c>
      <c r="DT80" s="15">
        <f t="shared" si="146"/>
        <v>1.359067968402025</v>
      </c>
      <c r="DU80" s="17">
        <f t="shared" si="147"/>
        <v>1.8131714390437711E-3</v>
      </c>
      <c r="DV80" s="17">
        <f t="shared" si="148"/>
        <v>1.8131714390437711E-3</v>
      </c>
      <c r="DW80" s="17">
        <f t="shared" si="149"/>
        <v>2.9769101587707684E-3</v>
      </c>
      <c r="DX80" s="1">
        <f t="shared" si="150"/>
        <v>314.66535760238776</v>
      </c>
      <c r="DY80" s="1">
        <f t="shared" si="151"/>
        <v>314.66535760238776</v>
      </c>
      <c r="DZ80" s="79">
        <f t="shared" si="152"/>
        <v>15.54</v>
      </c>
    </row>
    <row r="81" spans="1:130" x14ac:dyDescent="0.2">
      <c r="A81" s="23" t="s">
        <v>116</v>
      </c>
      <c r="B81">
        <v>0</v>
      </c>
      <c r="C81">
        <v>1</v>
      </c>
      <c r="D81">
        <v>0.41190571314422603</v>
      </c>
      <c r="E81">
        <v>0.58809428685577303</v>
      </c>
      <c r="F81">
        <v>0.45331744139849001</v>
      </c>
      <c r="G81">
        <v>0.32636857501044703</v>
      </c>
      <c r="H81">
        <v>0.27622231508566603</v>
      </c>
      <c r="I81">
        <v>0.300250367794272</v>
      </c>
      <c r="J81">
        <v>0.44961664564796</v>
      </c>
      <c r="K81">
        <v>0.59501580559159195</v>
      </c>
      <c r="L81">
        <v>-0.64594965505137503</v>
      </c>
      <c r="M81">
        <f t="shared" si="77"/>
        <v>0.37668313649211022</v>
      </c>
      <c r="N81">
        <f t="shared" si="78"/>
        <v>0.23268379212856827</v>
      </c>
      <c r="O81" s="68">
        <v>0</v>
      </c>
      <c r="P81">
        <v>308.76</v>
      </c>
      <c r="Q81">
        <v>310.20999999999998</v>
      </c>
      <c r="R81">
        <v>311.02999999999997</v>
      </c>
      <c r="S81">
        <v>311.88</v>
      </c>
      <c r="T81">
        <v>314.61</v>
      </c>
      <c r="U81">
        <v>315.44</v>
      </c>
      <c r="V81">
        <v>316.86</v>
      </c>
      <c r="W81">
        <v>321.47000000000003</v>
      </c>
      <c r="X81">
        <v>320.64</v>
      </c>
      <c r="Y81">
        <v>319.98</v>
      </c>
      <c r="Z81">
        <v>317.57</v>
      </c>
      <c r="AA81">
        <v>316.57</v>
      </c>
      <c r="AB81">
        <v>314.75</v>
      </c>
      <c r="AC81">
        <v>301.72000000000003</v>
      </c>
      <c r="AD81">
        <v>310.8</v>
      </c>
      <c r="AE81">
        <v>311.82</v>
      </c>
      <c r="AF81">
        <v>312.32</v>
      </c>
      <c r="AG81">
        <v>313.42</v>
      </c>
      <c r="AH81">
        <v>314.77999999999997</v>
      </c>
      <c r="AI81">
        <v>316.33</v>
      </c>
      <c r="AJ81">
        <v>317.52</v>
      </c>
      <c r="AK81">
        <v>323.57</v>
      </c>
      <c r="AL81">
        <v>322.75</v>
      </c>
      <c r="AM81">
        <v>321</v>
      </c>
      <c r="AN81">
        <v>319.61</v>
      </c>
      <c r="AO81">
        <v>317.7</v>
      </c>
      <c r="AP81">
        <v>316.47000000000003</v>
      </c>
      <c r="AQ81">
        <v>314.94</v>
      </c>
      <c r="AR81">
        <v>316.52</v>
      </c>
      <c r="AS81" s="72">
        <f t="shared" si="79"/>
        <v>1.033914321713566</v>
      </c>
      <c r="AT81" s="17">
        <f t="shared" si="80"/>
        <v>1.1138380072537197</v>
      </c>
      <c r="AU81" s="17">
        <f t="shared" si="81"/>
        <v>1.1367809892500316</v>
      </c>
      <c r="AV81" s="17">
        <f t="shared" si="82"/>
        <v>1.1597239712463432</v>
      </c>
      <c r="AW81" s="17">
        <f t="shared" si="83"/>
        <v>5.6421181663794812E-3</v>
      </c>
      <c r="AX81" s="17">
        <f t="shared" si="84"/>
        <v>1.089830078706596</v>
      </c>
      <c r="AY81" s="17">
        <f t="shared" si="85"/>
        <v>0.59501580559159195</v>
      </c>
      <c r="AZ81" s="17">
        <f t="shared" si="86"/>
        <v>1.5893736874252125</v>
      </c>
      <c r="BA81" s="17">
        <f t="shared" si="87"/>
        <v>-1.5364444714032623</v>
      </c>
      <c r="BB81" s="17">
        <f t="shared" si="88"/>
        <v>1.6691010403710049</v>
      </c>
      <c r="BC81" s="17">
        <f t="shared" si="89"/>
        <v>-0.64594965505137503</v>
      </c>
      <c r="BD81" s="17">
        <f t="shared" si="90"/>
        <v>1.8904948163518873</v>
      </c>
      <c r="BE81" s="1">
        <v>1</v>
      </c>
      <c r="BF81" s="15">
        <v>1</v>
      </c>
      <c r="BG81" s="15">
        <v>1</v>
      </c>
      <c r="BH81" s="16">
        <v>1</v>
      </c>
      <c r="BI81" s="12">
        <f t="shared" si="91"/>
        <v>7.4004598959648416</v>
      </c>
      <c r="BJ81" s="12">
        <f t="shared" si="92"/>
        <v>14.227349383396366</v>
      </c>
      <c r="BK81" s="12">
        <f t="shared" si="93"/>
        <v>14.520406200126223</v>
      </c>
      <c r="BL81" s="12">
        <f t="shared" si="94"/>
        <v>7.4004598959648416</v>
      </c>
      <c r="BM81" s="12">
        <f t="shared" si="95"/>
        <v>14.227349383396366</v>
      </c>
      <c r="BN81" s="12">
        <f t="shared" si="96"/>
        <v>14.520406200126223</v>
      </c>
      <c r="BO81" s="9">
        <f t="shared" si="97"/>
        <v>7.7233724561743189E-3</v>
      </c>
      <c r="BP81" s="9">
        <f t="shared" si="98"/>
        <v>1.8787864509734742E-3</v>
      </c>
      <c r="BQ81" s="45">
        <f t="shared" si="99"/>
        <v>6.7594614049936179E-4</v>
      </c>
      <c r="BR81" s="78">
        <f t="shared" si="100"/>
        <v>0.23268379212856827</v>
      </c>
      <c r="BS81" s="55">
        <v>1583</v>
      </c>
      <c r="BT81" s="10">
        <f t="shared" si="101"/>
        <v>757.44380310784368</v>
      </c>
      <c r="BU81" s="14">
        <f t="shared" si="102"/>
        <v>-825.55619689215632</v>
      </c>
      <c r="BV81" s="1">
        <f t="shared" si="103"/>
        <v>0</v>
      </c>
      <c r="BW81" s="66">
        <f t="shared" si="104"/>
        <v>310.20999999999998</v>
      </c>
      <c r="BX81" s="41">
        <f t="shared" si="105"/>
        <v>311.82</v>
      </c>
      <c r="BY81" s="65">
        <f t="shared" si="106"/>
        <v>321.47000000000003</v>
      </c>
      <c r="BZ81" s="64">
        <f t="shared" si="107"/>
        <v>323.57</v>
      </c>
      <c r="CA81" s="54">
        <f t="shared" si="108"/>
        <v>321.47000000000003</v>
      </c>
      <c r="CB81" s="1">
        <f t="shared" si="109"/>
        <v>-2.5680660618165185</v>
      </c>
      <c r="CC81" s="42">
        <f t="shared" si="110"/>
        <v>2.0899240227523714</v>
      </c>
      <c r="CD81" s="55">
        <v>950</v>
      </c>
      <c r="CE81" s="55">
        <v>0</v>
      </c>
      <c r="CF81" s="55">
        <v>0</v>
      </c>
      <c r="CG81" s="6">
        <f t="shared" si="111"/>
        <v>950</v>
      </c>
      <c r="CH81" s="10">
        <f t="shared" si="112"/>
        <v>255.79602378545812</v>
      </c>
      <c r="CI81" s="1">
        <f t="shared" si="113"/>
        <v>-694.20397621454185</v>
      </c>
      <c r="CJ81" s="77">
        <f t="shared" si="114"/>
        <v>0</v>
      </c>
      <c r="CK81" s="66">
        <f t="shared" si="115"/>
        <v>311.02999999999997</v>
      </c>
      <c r="CL81" s="41">
        <f t="shared" si="116"/>
        <v>312.32</v>
      </c>
      <c r="CM81" s="65">
        <f t="shared" si="117"/>
        <v>320.64</v>
      </c>
      <c r="CN81" s="64">
        <f t="shared" si="118"/>
        <v>322.75</v>
      </c>
      <c r="CO81" s="54">
        <f t="shared" si="119"/>
        <v>320.64</v>
      </c>
      <c r="CP81" s="1">
        <f t="shared" si="120"/>
        <v>-2.1650573110483466</v>
      </c>
      <c r="CQ81" s="42">
        <f t="shared" si="121"/>
        <v>3.7138966663406245</v>
      </c>
      <c r="CR81" s="11">
        <f t="shared" si="122"/>
        <v>2533</v>
      </c>
      <c r="CS81" s="47">
        <f t="shared" si="123"/>
        <v>1017.9580661432154</v>
      </c>
      <c r="CT81" s="55">
        <v>0</v>
      </c>
      <c r="CU81" s="10">
        <f t="shared" si="124"/>
        <v>4.7182392499136458</v>
      </c>
      <c r="CV81" s="30">
        <f t="shared" si="125"/>
        <v>4.7182392499136458</v>
      </c>
      <c r="CW81" s="77">
        <f t="shared" si="126"/>
        <v>1</v>
      </c>
      <c r="CX81" s="66">
        <f t="shared" si="127"/>
        <v>311.88</v>
      </c>
      <c r="CY81" s="41">
        <f t="shared" si="128"/>
        <v>313.42</v>
      </c>
      <c r="CZ81" s="65">
        <f t="shared" si="129"/>
        <v>319.98</v>
      </c>
      <c r="DA81" s="64">
        <f t="shared" si="130"/>
        <v>321</v>
      </c>
      <c r="DB81" s="54">
        <f t="shared" si="131"/>
        <v>311.88</v>
      </c>
      <c r="DC81" s="43">
        <f t="shared" si="132"/>
        <v>1.5128380306251269E-2</v>
      </c>
      <c r="DD81" s="44">
        <v>0</v>
      </c>
      <c r="DE81" s="10">
        <f t="shared" si="133"/>
        <v>2.9541279745927911</v>
      </c>
      <c r="DF81" s="30">
        <f t="shared" si="134"/>
        <v>2.9541279745927911</v>
      </c>
      <c r="DG81" s="34">
        <f t="shared" si="135"/>
        <v>2.9541279745927911</v>
      </c>
      <c r="DH81" s="21">
        <f t="shared" si="136"/>
        <v>6.7594614049936179E-4</v>
      </c>
      <c r="DI81" s="74">
        <f t="shared" si="137"/>
        <v>2.9541279745927911</v>
      </c>
      <c r="DJ81" s="76">
        <f t="shared" si="138"/>
        <v>311.88</v>
      </c>
      <c r="DK81" s="43">
        <f t="shared" si="139"/>
        <v>9.4720019706066149E-3</v>
      </c>
      <c r="DL81" s="16">
        <f t="shared" si="140"/>
        <v>0</v>
      </c>
      <c r="DM81" s="53">
        <f t="shared" si="141"/>
        <v>2533</v>
      </c>
      <c r="DN81">
        <f t="shared" si="142"/>
        <v>5.6649983959256855E-3</v>
      </c>
      <c r="DO81">
        <f t="shared" si="143"/>
        <v>5.6649983959256873E-3</v>
      </c>
      <c r="DP81" s="1">
        <f t="shared" si="144"/>
        <v>604.27404889660124</v>
      </c>
      <c r="DQ81" s="55">
        <v>633</v>
      </c>
      <c r="DR81" s="1">
        <f t="shared" si="145"/>
        <v>-28.725951103398756</v>
      </c>
      <c r="DS81" s="55">
        <v>0</v>
      </c>
      <c r="DT81" s="15">
        <f t="shared" si="146"/>
        <v>1.1597239712463432</v>
      </c>
      <c r="DU81" s="17">
        <f t="shared" si="147"/>
        <v>1.5472209122187682E-3</v>
      </c>
      <c r="DV81" s="17">
        <f t="shared" si="148"/>
        <v>1.5472209122187682E-3</v>
      </c>
      <c r="DW81" s="17">
        <f t="shared" si="149"/>
        <v>2.5402659408068451E-3</v>
      </c>
      <c r="DX81" s="1">
        <f t="shared" si="150"/>
        <v>268.51119047516517</v>
      </c>
      <c r="DY81" s="1">
        <f t="shared" si="151"/>
        <v>268.51119047516517</v>
      </c>
      <c r="DZ81" s="79">
        <f t="shared" si="152"/>
        <v>316.52</v>
      </c>
    </row>
    <row r="82" spans="1:130" x14ac:dyDescent="0.2">
      <c r="A82" s="23" t="s">
        <v>211</v>
      </c>
      <c r="B82">
        <v>0</v>
      </c>
      <c r="C82">
        <v>0</v>
      </c>
      <c r="D82">
        <v>3.2760687175389498E-2</v>
      </c>
      <c r="E82">
        <v>0.96723931282460995</v>
      </c>
      <c r="F82">
        <v>0.21851410409217301</v>
      </c>
      <c r="G82">
        <v>0.33639782699540299</v>
      </c>
      <c r="H82">
        <v>0.69201838696197204</v>
      </c>
      <c r="I82">
        <v>0.48248676833139298</v>
      </c>
      <c r="J82">
        <v>0.47491137557579999</v>
      </c>
      <c r="K82">
        <v>0.86713914901478995</v>
      </c>
      <c r="L82">
        <v>-0.60583717103996104</v>
      </c>
      <c r="M82">
        <f t="shared" si="77"/>
        <v>8.070297764661169E-2</v>
      </c>
      <c r="N82">
        <f t="shared" si="78"/>
        <v>1.8545199242288977</v>
      </c>
      <c r="O82" s="68">
        <v>0</v>
      </c>
      <c r="P82">
        <v>350.31</v>
      </c>
      <c r="Q82">
        <v>350.38</v>
      </c>
      <c r="R82">
        <v>351.05</v>
      </c>
      <c r="S82">
        <v>351.42</v>
      </c>
      <c r="T82">
        <v>352.62</v>
      </c>
      <c r="U82">
        <v>354.28</v>
      </c>
      <c r="V82">
        <v>356.59</v>
      </c>
      <c r="W82">
        <v>359.89</v>
      </c>
      <c r="X82">
        <v>358.06</v>
      </c>
      <c r="Y82">
        <v>357.38</v>
      </c>
      <c r="Z82">
        <v>356.53</v>
      </c>
      <c r="AA82">
        <v>355.67</v>
      </c>
      <c r="AB82">
        <v>354.69</v>
      </c>
      <c r="AC82">
        <v>353.49</v>
      </c>
      <c r="AD82">
        <v>350.42</v>
      </c>
      <c r="AE82">
        <v>351.01</v>
      </c>
      <c r="AF82">
        <v>351.11</v>
      </c>
      <c r="AG82">
        <v>352.12</v>
      </c>
      <c r="AH82">
        <v>353.73</v>
      </c>
      <c r="AI82">
        <v>354.64</v>
      </c>
      <c r="AJ82">
        <v>356.14</v>
      </c>
      <c r="AK82">
        <v>359</v>
      </c>
      <c r="AL82">
        <v>358.39</v>
      </c>
      <c r="AM82">
        <v>358.16</v>
      </c>
      <c r="AN82">
        <v>356.89</v>
      </c>
      <c r="AO82">
        <v>355.38</v>
      </c>
      <c r="AP82">
        <v>354.91</v>
      </c>
      <c r="AQ82">
        <v>354.38</v>
      </c>
      <c r="AR82">
        <v>354.97</v>
      </c>
      <c r="AS82" s="72">
        <f t="shared" si="79"/>
        <v>1.2332003359932802</v>
      </c>
      <c r="AT82" s="17">
        <f t="shared" si="80"/>
        <v>3.1656660659257283</v>
      </c>
      <c r="AU82" s="17">
        <f t="shared" si="81"/>
        <v>3.2763716958516884</v>
      </c>
      <c r="AV82" s="17">
        <f t="shared" si="82"/>
        <v>3.3870773257776481</v>
      </c>
      <c r="AW82" s="17">
        <f t="shared" si="83"/>
        <v>5.6421181663794812E-3</v>
      </c>
      <c r="AX82" s="17">
        <f t="shared" si="84"/>
        <v>1.089830078706596</v>
      </c>
      <c r="AY82" s="17">
        <f t="shared" si="85"/>
        <v>0.86713914901478995</v>
      </c>
      <c r="AZ82" s="17">
        <f t="shared" si="86"/>
        <v>1.8614970308484104</v>
      </c>
      <c r="BA82" s="17">
        <f t="shared" si="87"/>
        <v>-1.5364444714032623</v>
      </c>
      <c r="BB82" s="17">
        <f t="shared" si="88"/>
        <v>1.6691010403710049</v>
      </c>
      <c r="BC82" s="17">
        <f t="shared" si="89"/>
        <v>-0.60583717103996104</v>
      </c>
      <c r="BD82" s="17">
        <f t="shared" si="90"/>
        <v>1.9306073003633013</v>
      </c>
      <c r="BE82" s="1">
        <v>0</v>
      </c>
      <c r="BF82" s="15">
        <v>1</v>
      </c>
      <c r="BG82" s="15">
        <v>1</v>
      </c>
      <c r="BH82" s="16">
        <v>1</v>
      </c>
      <c r="BI82" s="12">
        <f t="shared" si="91"/>
        <v>0</v>
      </c>
      <c r="BJ82" s="12">
        <f t="shared" si="92"/>
        <v>43.978547056027011</v>
      </c>
      <c r="BK82" s="12">
        <f t="shared" si="93"/>
        <v>45.516508626727997</v>
      </c>
      <c r="BL82" s="12">
        <f t="shared" si="94"/>
        <v>0</v>
      </c>
      <c r="BM82" s="12">
        <f t="shared" si="95"/>
        <v>43.978547056027011</v>
      </c>
      <c r="BN82" s="12">
        <f t="shared" si="96"/>
        <v>45.516508626727997</v>
      </c>
      <c r="BO82" s="9">
        <f t="shared" si="97"/>
        <v>0</v>
      </c>
      <c r="BP82" s="9">
        <f t="shared" si="98"/>
        <v>5.8075679535071834E-3</v>
      </c>
      <c r="BQ82" s="45">
        <f t="shared" si="99"/>
        <v>2.1188600312693215E-3</v>
      </c>
      <c r="BR82" s="78">
        <f t="shared" si="100"/>
        <v>1.8545199242288977</v>
      </c>
      <c r="BS82" s="55">
        <v>0</v>
      </c>
      <c r="BT82" s="10">
        <f t="shared" si="101"/>
        <v>0</v>
      </c>
      <c r="BU82" s="14">
        <f t="shared" si="102"/>
        <v>0</v>
      </c>
      <c r="BV82" s="1">
        <f t="shared" si="103"/>
        <v>0</v>
      </c>
      <c r="BW82" s="66">
        <f t="shared" si="104"/>
        <v>351.05</v>
      </c>
      <c r="BX82" s="41">
        <f t="shared" si="105"/>
        <v>351.11</v>
      </c>
      <c r="BY82" s="65">
        <f t="shared" si="106"/>
        <v>359.89</v>
      </c>
      <c r="BZ82" s="64">
        <f t="shared" si="107"/>
        <v>359</v>
      </c>
      <c r="CA82" s="54">
        <f t="shared" si="108"/>
        <v>359</v>
      </c>
      <c r="CB82" s="1">
        <f t="shared" si="109"/>
        <v>0</v>
      </c>
      <c r="CC82" s="42" t="e">
        <f t="shared" si="110"/>
        <v>#DIV/0!</v>
      </c>
      <c r="CD82" s="55">
        <v>0</v>
      </c>
      <c r="CE82" s="55">
        <v>2485</v>
      </c>
      <c r="CF82" s="55">
        <v>0</v>
      </c>
      <c r="CG82" s="6">
        <f t="shared" si="111"/>
        <v>2485</v>
      </c>
      <c r="CH82" s="10">
        <f t="shared" si="112"/>
        <v>790.69805384282165</v>
      </c>
      <c r="CI82" s="1">
        <f t="shared" si="113"/>
        <v>-1694.3019461571785</v>
      </c>
      <c r="CJ82" s="77">
        <f t="shared" si="114"/>
        <v>0</v>
      </c>
      <c r="CK82" s="66">
        <f t="shared" si="115"/>
        <v>351.42</v>
      </c>
      <c r="CL82" s="41">
        <f t="shared" si="116"/>
        <v>352.12</v>
      </c>
      <c r="CM82" s="65">
        <f t="shared" si="117"/>
        <v>358.06</v>
      </c>
      <c r="CN82" s="64">
        <f t="shared" si="118"/>
        <v>358.39</v>
      </c>
      <c r="CO82" s="54">
        <f t="shared" si="119"/>
        <v>358.39</v>
      </c>
      <c r="CP82" s="1">
        <f t="shared" si="120"/>
        <v>-4.727536890418758</v>
      </c>
      <c r="CQ82" s="42">
        <f t="shared" si="121"/>
        <v>3.1427926095464742</v>
      </c>
      <c r="CR82" s="11">
        <f t="shared" si="122"/>
        <v>2485</v>
      </c>
      <c r="CS82" s="47">
        <f t="shared" si="123"/>
        <v>805.48812063308776</v>
      </c>
      <c r="CT82" s="55">
        <v>0</v>
      </c>
      <c r="CU82" s="10">
        <f t="shared" si="124"/>
        <v>14.79006679026612</v>
      </c>
      <c r="CV82" s="30">
        <f t="shared" si="125"/>
        <v>14.79006679026612</v>
      </c>
      <c r="CW82" s="77">
        <f t="shared" si="126"/>
        <v>1</v>
      </c>
      <c r="CX82" s="66">
        <f t="shared" si="127"/>
        <v>352.62</v>
      </c>
      <c r="CY82" s="41">
        <f t="shared" si="128"/>
        <v>353.73</v>
      </c>
      <c r="CZ82" s="65">
        <f t="shared" si="129"/>
        <v>357.38</v>
      </c>
      <c r="DA82" s="64">
        <f t="shared" si="130"/>
        <v>358.16</v>
      </c>
      <c r="DB82" s="54">
        <f t="shared" si="131"/>
        <v>353.73</v>
      </c>
      <c r="DC82" s="43">
        <f t="shared" si="132"/>
        <v>4.181174000018692E-2</v>
      </c>
      <c r="DD82" s="44">
        <v>0</v>
      </c>
      <c r="DE82" s="10">
        <f t="shared" si="133"/>
        <v>9.2601811262581926</v>
      </c>
      <c r="DF82" s="30">
        <f t="shared" si="134"/>
        <v>9.2601811262581926</v>
      </c>
      <c r="DG82" s="34">
        <f t="shared" si="135"/>
        <v>9.2601811262581926</v>
      </c>
      <c r="DH82" s="21">
        <f t="shared" si="136"/>
        <v>2.1188600312693215E-3</v>
      </c>
      <c r="DI82" s="74">
        <f t="shared" si="137"/>
        <v>9.2601811262581926</v>
      </c>
      <c r="DJ82" s="76">
        <f t="shared" si="138"/>
        <v>353.73</v>
      </c>
      <c r="DK82" s="43">
        <f t="shared" si="139"/>
        <v>2.6178670529099009E-2</v>
      </c>
      <c r="DL82" s="16">
        <f t="shared" si="140"/>
        <v>0</v>
      </c>
      <c r="DM82" s="53">
        <f t="shared" si="141"/>
        <v>2485</v>
      </c>
      <c r="DN82">
        <f t="shared" si="142"/>
        <v>9.3172290193859232E-3</v>
      </c>
      <c r="DO82">
        <f t="shared" si="143"/>
        <v>9.3172290193859267E-3</v>
      </c>
      <c r="DP82" s="1">
        <f t="shared" si="144"/>
        <v>993.85018503985805</v>
      </c>
      <c r="DQ82" s="55">
        <v>1420</v>
      </c>
      <c r="DR82" s="1">
        <f t="shared" si="145"/>
        <v>-426.14981496014195</v>
      </c>
      <c r="DS82" s="55">
        <v>2485</v>
      </c>
      <c r="DT82" s="15">
        <f t="shared" si="146"/>
        <v>3.3870773257776481</v>
      </c>
      <c r="DU82" s="17">
        <f t="shared" si="147"/>
        <v>4.5187967134224421E-3</v>
      </c>
      <c r="DV82" s="17">
        <f t="shared" si="148"/>
        <v>4.5187967134224421E-3</v>
      </c>
      <c r="DW82" s="17">
        <f t="shared" si="149"/>
        <v>7.41907331647666E-3</v>
      </c>
      <c r="DX82" s="1">
        <f t="shared" si="150"/>
        <v>784.21088769821586</v>
      </c>
      <c r="DY82" s="1">
        <f t="shared" si="151"/>
        <v>-1700.7891123017841</v>
      </c>
      <c r="DZ82" s="79">
        <f t="shared" si="152"/>
        <v>354.97</v>
      </c>
    </row>
    <row r="83" spans="1:130" x14ac:dyDescent="0.2">
      <c r="A83" s="23" t="s">
        <v>223</v>
      </c>
      <c r="B83">
        <v>0</v>
      </c>
      <c r="C83">
        <v>0</v>
      </c>
      <c r="D83">
        <v>0.43587694766280399</v>
      </c>
      <c r="E83">
        <v>0.56412305233719495</v>
      </c>
      <c r="F83">
        <v>0.415574096146205</v>
      </c>
      <c r="G83">
        <v>0.52778938570831502</v>
      </c>
      <c r="H83">
        <v>0.89761805265357297</v>
      </c>
      <c r="I83">
        <v>0.68829737803562996</v>
      </c>
      <c r="J83">
        <v>0.66611647450600098</v>
      </c>
      <c r="K83">
        <v>0.81384458536236703</v>
      </c>
      <c r="L83">
        <v>0.69207045956675695</v>
      </c>
      <c r="M83">
        <f t="shared" si="77"/>
        <v>0.48753569279670911</v>
      </c>
      <c r="N83">
        <f t="shared" si="78"/>
        <v>2.2446215602976997E-2</v>
      </c>
      <c r="O83" s="68">
        <v>0</v>
      </c>
      <c r="P83">
        <v>162.82</v>
      </c>
      <c r="Q83">
        <v>163.54</v>
      </c>
      <c r="R83">
        <v>163.77000000000001</v>
      </c>
      <c r="S83">
        <v>164.55</v>
      </c>
      <c r="T83">
        <v>165.45</v>
      </c>
      <c r="U83">
        <v>166.26</v>
      </c>
      <c r="V83">
        <v>168.37</v>
      </c>
      <c r="W83">
        <v>169.97</v>
      </c>
      <c r="X83">
        <v>169.01</v>
      </c>
      <c r="Y83">
        <v>168.23</v>
      </c>
      <c r="Z83">
        <v>167.85</v>
      </c>
      <c r="AA83">
        <v>167.01</v>
      </c>
      <c r="AB83">
        <v>166.39</v>
      </c>
      <c r="AC83">
        <v>165.24</v>
      </c>
      <c r="AD83">
        <v>163.55000000000001</v>
      </c>
      <c r="AE83">
        <v>164.08</v>
      </c>
      <c r="AF83">
        <v>164.29</v>
      </c>
      <c r="AG83">
        <v>164.47</v>
      </c>
      <c r="AH83">
        <v>164.94</v>
      </c>
      <c r="AI83">
        <v>165.79</v>
      </c>
      <c r="AJ83">
        <v>167.96</v>
      </c>
      <c r="AK83">
        <v>169</v>
      </c>
      <c r="AL83">
        <v>168.37</v>
      </c>
      <c r="AM83">
        <v>168.19</v>
      </c>
      <c r="AN83">
        <v>167.62</v>
      </c>
      <c r="AO83">
        <v>166.45</v>
      </c>
      <c r="AP83">
        <v>166.09</v>
      </c>
      <c r="AQ83">
        <v>165.49</v>
      </c>
      <c r="AR83">
        <v>166.15</v>
      </c>
      <c r="AS83" s="72">
        <f t="shared" si="79"/>
        <v>1.0213145737085259</v>
      </c>
      <c r="AT83" s="17">
        <f t="shared" si="80"/>
        <v>1.0133844196511148</v>
      </c>
      <c r="AU83" s="17">
        <f t="shared" si="81"/>
        <v>1.020020489916559</v>
      </c>
      <c r="AV83" s="17">
        <f t="shared" si="82"/>
        <v>1.026656560182003</v>
      </c>
      <c r="AW83" s="17">
        <f t="shared" si="83"/>
        <v>5.6421181663794812E-3</v>
      </c>
      <c r="AX83" s="17">
        <f t="shared" si="84"/>
        <v>1.089830078706596</v>
      </c>
      <c r="AY83" s="17">
        <f t="shared" si="85"/>
        <v>0.81384458536236703</v>
      </c>
      <c r="AZ83" s="17">
        <f t="shared" si="86"/>
        <v>1.8082024671959875</v>
      </c>
      <c r="BA83" s="17">
        <f t="shared" si="87"/>
        <v>-1.5364444714032623</v>
      </c>
      <c r="BB83" s="17">
        <f t="shared" si="88"/>
        <v>1.6691010403710049</v>
      </c>
      <c r="BC83" s="17">
        <f t="shared" si="89"/>
        <v>0.69207045956675695</v>
      </c>
      <c r="BD83" s="17">
        <f t="shared" si="90"/>
        <v>3.2285149309700194</v>
      </c>
      <c r="BE83" s="1">
        <v>0</v>
      </c>
      <c r="BF83" s="15">
        <v>1</v>
      </c>
      <c r="BG83" s="15">
        <v>1</v>
      </c>
      <c r="BH83" s="16">
        <v>1</v>
      </c>
      <c r="BI83" s="12">
        <f t="shared" si="91"/>
        <v>0</v>
      </c>
      <c r="BJ83" s="12">
        <f t="shared" si="92"/>
        <v>110.09951854817405</v>
      </c>
      <c r="BK83" s="12">
        <f t="shared" si="93"/>
        <v>110.82049681378503</v>
      </c>
      <c r="BL83" s="12">
        <f t="shared" si="94"/>
        <v>0</v>
      </c>
      <c r="BM83" s="12">
        <f t="shared" si="95"/>
        <v>110.09951854817405</v>
      </c>
      <c r="BN83" s="12">
        <f t="shared" si="96"/>
        <v>110.82049681378503</v>
      </c>
      <c r="BO83" s="9">
        <f t="shared" si="97"/>
        <v>0</v>
      </c>
      <c r="BP83" s="9">
        <f t="shared" si="98"/>
        <v>1.4539144160500813E-2</v>
      </c>
      <c r="BQ83" s="45">
        <f t="shared" si="99"/>
        <v>5.158856169522906E-3</v>
      </c>
      <c r="BR83" s="78">
        <f t="shared" si="100"/>
        <v>2.2446215602976997E-2</v>
      </c>
      <c r="BS83" s="55">
        <v>0</v>
      </c>
      <c r="BT83" s="10">
        <f t="shared" si="101"/>
        <v>0</v>
      </c>
      <c r="BU83" s="14">
        <f t="shared" si="102"/>
        <v>0</v>
      </c>
      <c r="BV83" s="1">
        <f t="shared" si="103"/>
        <v>0</v>
      </c>
      <c r="BW83" s="66">
        <f t="shared" si="104"/>
        <v>163.54</v>
      </c>
      <c r="BX83" s="41">
        <f t="shared" si="105"/>
        <v>164.08</v>
      </c>
      <c r="BY83" s="65">
        <f t="shared" si="106"/>
        <v>169.97</v>
      </c>
      <c r="BZ83" s="64">
        <f t="shared" si="107"/>
        <v>169</v>
      </c>
      <c r="CA83" s="54">
        <f t="shared" si="108"/>
        <v>169</v>
      </c>
      <c r="CB83" s="1">
        <f t="shared" si="109"/>
        <v>0</v>
      </c>
      <c r="CC83" s="42" t="e">
        <f t="shared" si="110"/>
        <v>#DIV/0!</v>
      </c>
      <c r="CD83" s="55">
        <v>0</v>
      </c>
      <c r="CE83" s="55">
        <v>0</v>
      </c>
      <c r="CF83" s="55">
        <v>0</v>
      </c>
      <c r="CG83" s="6">
        <f t="shared" si="111"/>
        <v>0</v>
      </c>
      <c r="CH83" s="10">
        <f t="shared" si="112"/>
        <v>1979.4986617945215</v>
      </c>
      <c r="CI83" s="1">
        <f t="shared" si="113"/>
        <v>1979.4986617945215</v>
      </c>
      <c r="CJ83" s="77">
        <f t="shared" si="114"/>
        <v>1</v>
      </c>
      <c r="CK83" s="66">
        <f t="shared" si="115"/>
        <v>163.77000000000001</v>
      </c>
      <c r="CL83" s="41">
        <f t="shared" si="116"/>
        <v>164.29</v>
      </c>
      <c r="CM83" s="65">
        <f t="shared" si="117"/>
        <v>169.01</v>
      </c>
      <c r="CN83" s="64">
        <f t="shared" si="118"/>
        <v>168.37</v>
      </c>
      <c r="CO83" s="54">
        <f t="shared" si="119"/>
        <v>164.29</v>
      </c>
      <c r="CP83" s="1">
        <f t="shared" si="120"/>
        <v>12.048807972454329</v>
      </c>
      <c r="CQ83" s="42">
        <f t="shared" si="121"/>
        <v>0</v>
      </c>
      <c r="CR83" s="11">
        <f t="shared" si="122"/>
        <v>0</v>
      </c>
      <c r="CS83" s="47">
        <f t="shared" si="123"/>
        <v>2015.5085096290252</v>
      </c>
      <c r="CT83" s="55">
        <v>0</v>
      </c>
      <c r="CU83" s="10">
        <f t="shared" si="124"/>
        <v>36.009847834503795</v>
      </c>
      <c r="CV83" s="30">
        <f t="shared" si="125"/>
        <v>36.009847834503795</v>
      </c>
      <c r="CW83" s="77">
        <f t="shared" si="126"/>
        <v>1</v>
      </c>
      <c r="CX83" s="66">
        <f t="shared" si="127"/>
        <v>164.55</v>
      </c>
      <c r="CY83" s="41">
        <f t="shared" si="128"/>
        <v>164.47</v>
      </c>
      <c r="CZ83" s="65">
        <f t="shared" si="129"/>
        <v>168.23</v>
      </c>
      <c r="DA83" s="64">
        <f t="shared" si="130"/>
        <v>168.19</v>
      </c>
      <c r="DB83" s="54">
        <f t="shared" si="131"/>
        <v>164.47</v>
      </c>
      <c r="DC83" s="43">
        <f t="shared" si="132"/>
        <v>0.21894477919683708</v>
      </c>
      <c r="DD83" s="44">
        <v>0</v>
      </c>
      <c r="DE83" s="10">
        <f t="shared" si="133"/>
        <v>22.54605864903613</v>
      </c>
      <c r="DF83" s="30">
        <f t="shared" si="134"/>
        <v>22.54605864903613</v>
      </c>
      <c r="DG83" s="34">
        <f t="shared" si="135"/>
        <v>22.54605864903613</v>
      </c>
      <c r="DH83" s="21">
        <f t="shared" si="136"/>
        <v>5.158856169522906E-3</v>
      </c>
      <c r="DI83" s="74">
        <f t="shared" si="137"/>
        <v>22.54605864903613</v>
      </c>
      <c r="DJ83" s="76">
        <f t="shared" si="138"/>
        <v>164.47</v>
      </c>
      <c r="DK83" s="43">
        <f t="shared" si="139"/>
        <v>0.13708310724774203</v>
      </c>
      <c r="DL83" s="16">
        <f t="shared" si="140"/>
        <v>0</v>
      </c>
      <c r="DM83" s="53">
        <f t="shared" si="141"/>
        <v>0</v>
      </c>
      <c r="DN83">
        <f t="shared" si="142"/>
        <v>5.4340881352221895E-3</v>
      </c>
      <c r="DO83">
        <f t="shared" si="143"/>
        <v>5.4340881352221912E-3</v>
      </c>
      <c r="DP83" s="1">
        <f t="shared" si="144"/>
        <v>579.64331320788074</v>
      </c>
      <c r="DQ83" s="55">
        <v>498</v>
      </c>
      <c r="DR83" s="1">
        <f t="shared" si="145"/>
        <v>81.643313207880738</v>
      </c>
      <c r="DS83" s="55">
        <v>0</v>
      </c>
      <c r="DT83" s="15">
        <f t="shared" si="146"/>
        <v>1.026656560182003</v>
      </c>
      <c r="DU83" s="17">
        <f t="shared" si="147"/>
        <v>1.3696918740698919E-3</v>
      </c>
      <c r="DV83" s="17">
        <f t="shared" si="148"/>
        <v>1.3696918740698919E-3</v>
      </c>
      <c r="DW83" s="17">
        <f t="shared" si="149"/>
        <v>2.2487943315800275E-3</v>
      </c>
      <c r="DX83" s="1">
        <f t="shared" si="150"/>
        <v>237.70205843667208</v>
      </c>
      <c r="DY83" s="1">
        <f t="shared" si="151"/>
        <v>237.70205843667208</v>
      </c>
      <c r="DZ83" s="79">
        <f t="shared" si="152"/>
        <v>166.15</v>
      </c>
    </row>
    <row r="84" spans="1:130" x14ac:dyDescent="0.2">
      <c r="A84" s="23" t="s">
        <v>162</v>
      </c>
      <c r="B84">
        <v>0</v>
      </c>
      <c r="C84">
        <v>1</v>
      </c>
      <c r="D84">
        <v>0.59248901318417901</v>
      </c>
      <c r="E84">
        <v>0.40751098681582099</v>
      </c>
      <c r="F84">
        <v>0.74910536779324</v>
      </c>
      <c r="G84">
        <v>0.33765148349352198</v>
      </c>
      <c r="H84">
        <v>0.46259924780610101</v>
      </c>
      <c r="I84">
        <v>0.39521806927912301</v>
      </c>
      <c r="J84">
        <v>0.58486296737320298</v>
      </c>
      <c r="K84">
        <v>0.60892472745445403</v>
      </c>
      <c r="L84">
        <v>1.54528431150215</v>
      </c>
      <c r="M84">
        <f t="shared" si="77"/>
        <v>0.5402514928575165</v>
      </c>
      <c r="N84">
        <f t="shared" si="78"/>
        <v>-7.2806913131892775E-2</v>
      </c>
      <c r="O84" s="68">
        <v>0</v>
      </c>
      <c r="P84">
        <v>2.13</v>
      </c>
      <c r="Q84">
        <v>2.13</v>
      </c>
      <c r="R84">
        <v>2.16</v>
      </c>
      <c r="S84">
        <v>2.1800000000000002</v>
      </c>
      <c r="T84">
        <v>2.29</v>
      </c>
      <c r="U84">
        <v>2.31</v>
      </c>
      <c r="V84">
        <v>2.35</v>
      </c>
      <c r="W84">
        <v>2.48</v>
      </c>
      <c r="X84">
        <v>2.41</v>
      </c>
      <c r="Y84">
        <v>2.38</v>
      </c>
      <c r="Z84">
        <v>2.3199999999999998</v>
      </c>
      <c r="AA84">
        <v>2.3199999999999998</v>
      </c>
      <c r="AB84">
        <v>2.2799999999999998</v>
      </c>
      <c r="AC84">
        <v>2.25</v>
      </c>
      <c r="AD84">
        <v>2.25</v>
      </c>
      <c r="AE84">
        <v>2.27</v>
      </c>
      <c r="AF84">
        <v>2.29</v>
      </c>
      <c r="AG84">
        <v>2.3199999999999998</v>
      </c>
      <c r="AH84">
        <v>2.3199999999999998</v>
      </c>
      <c r="AI84">
        <v>2.34</v>
      </c>
      <c r="AJ84">
        <v>2.46</v>
      </c>
      <c r="AK84">
        <v>2.5</v>
      </c>
      <c r="AL84">
        <v>2.46</v>
      </c>
      <c r="AM84">
        <v>2.42</v>
      </c>
      <c r="AN84">
        <v>2.37</v>
      </c>
      <c r="AO84">
        <v>2.35</v>
      </c>
      <c r="AP84">
        <v>2.33</v>
      </c>
      <c r="AQ84">
        <v>2.29</v>
      </c>
      <c r="AR84">
        <v>2.3199999999999998</v>
      </c>
      <c r="AS84" s="72">
        <f t="shared" si="79"/>
        <v>0.93899622007559824</v>
      </c>
      <c r="AT84" s="17">
        <f t="shared" si="80"/>
        <v>0.96621516324595924</v>
      </c>
      <c r="AU84" s="17">
        <f t="shared" si="81"/>
        <v>0.93443979069611571</v>
      </c>
      <c r="AV84" s="17">
        <f t="shared" si="82"/>
        <v>0.90266441814627218</v>
      </c>
      <c r="AW84" s="17">
        <f t="shared" si="83"/>
        <v>5.6421181663794812E-3</v>
      </c>
      <c r="AX84" s="17">
        <f t="shared" si="84"/>
        <v>1.089830078706596</v>
      </c>
      <c r="AY84" s="17">
        <f t="shared" si="85"/>
        <v>0.60892472745445403</v>
      </c>
      <c r="AZ84" s="17">
        <f t="shared" si="86"/>
        <v>1.6032826092880745</v>
      </c>
      <c r="BA84" s="17">
        <f t="shared" si="87"/>
        <v>-1.5364444714032623</v>
      </c>
      <c r="BB84" s="17">
        <f t="shared" si="88"/>
        <v>1.6691010403710049</v>
      </c>
      <c r="BC84" s="17">
        <f t="shared" si="89"/>
        <v>1.54528431150215</v>
      </c>
      <c r="BD84" s="17">
        <f t="shared" si="90"/>
        <v>4.0817287829054125</v>
      </c>
      <c r="BE84" s="1">
        <v>0</v>
      </c>
      <c r="BF84" s="49">
        <v>0</v>
      </c>
      <c r="BG84" s="49">
        <v>0</v>
      </c>
      <c r="BH84" s="16">
        <v>1</v>
      </c>
      <c r="BI84" s="12">
        <f t="shared" si="91"/>
        <v>0</v>
      </c>
      <c r="BJ84" s="12">
        <f t="shared" si="92"/>
        <v>0</v>
      </c>
      <c r="BK84" s="12">
        <f t="shared" si="93"/>
        <v>0</v>
      </c>
      <c r="BL84" s="12">
        <f t="shared" si="94"/>
        <v>0</v>
      </c>
      <c r="BM84" s="12">
        <f t="shared" si="95"/>
        <v>0</v>
      </c>
      <c r="BN84" s="12">
        <f t="shared" si="96"/>
        <v>0</v>
      </c>
      <c r="BO84" s="9">
        <f t="shared" si="97"/>
        <v>0</v>
      </c>
      <c r="BP84" s="9">
        <f t="shared" si="98"/>
        <v>0</v>
      </c>
      <c r="BQ84" s="45">
        <f t="shared" si="99"/>
        <v>0</v>
      </c>
      <c r="BR84" s="78">
        <f t="shared" si="100"/>
        <v>-7.2806913131892775E-2</v>
      </c>
      <c r="BS84" s="55">
        <v>0</v>
      </c>
      <c r="BT84" s="10">
        <f t="shared" si="101"/>
        <v>0</v>
      </c>
      <c r="BU84" s="14">
        <f t="shared" si="102"/>
        <v>0</v>
      </c>
      <c r="BV84" s="1">
        <f t="shared" si="103"/>
        <v>0</v>
      </c>
      <c r="BW84" s="66">
        <f t="shared" si="104"/>
        <v>2.13</v>
      </c>
      <c r="BX84" s="41">
        <f t="shared" si="105"/>
        <v>2.25</v>
      </c>
      <c r="BY84" s="65">
        <f t="shared" si="106"/>
        <v>2.41</v>
      </c>
      <c r="BZ84" s="64">
        <f t="shared" si="107"/>
        <v>2.46</v>
      </c>
      <c r="CA84" s="54">
        <f t="shared" si="108"/>
        <v>2.41</v>
      </c>
      <c r="CB84" s="1">
        <f t="shared" si="109"/>
        <v>0</v>
      </c>
      <c r="CC84" s="42" t="e">
        <f t="shared" si="110"/>
        <v>#DIV/0!</v>
      </c>
      <c r="CD84" s="55">
        <v>2</v>
      </c>
      <c r="CE84" s="55">
        <v>3256</v>
      </c>
      <c r="CF84" s="55">
        <v>0</v>
      </c>
      <c r="CG84" s="6">
        <f t="shared" si="111"/>
        <v>3258</v>
      </c>
      <c r="CH84" s="10">
        <f t="shared" si="112"/>
        <v>0</v>
      </c>
      <c r="CI84" s="1">
        <f t="shared" si="113"/>
        <v>-3258</v>
      </c>
      <c r="CJ84" s="77">
        <f t="shared" si="114"/>
        <v>0</v>
      </c>
      <c r="CK84" s="66">
        <f t="shared" si="115"/>
        <v>2.13</v>
      </c>
      <c r="CL84" s="41">
        <f t="shared" si="116"/>
        <v>2.27</v>
      </c>
      <c r="CM84" s="65">
        <f t="shared" si="117"/>
        <v>2.38</v>
      </c>
      <c r="CN84" s="64">
        <f t="shared" si="118"/>
        <v>2.42</v>
      </c>
      <c r="CO84" s="54">
        <f t="shared" si="119"/>
        <v>2.38</v>
      </c>
      <c r="CP84" s="1">
        <f t="shared" si="120"/>
        <v>-1368.90756302521</v>
      </c>
      <c r="CQ84" s="42" t="e">
        <f t="shared" si="121"/>
        <v>#DIV/0!</v>
      </c>
      <c r="CR84" s="11">
        <f t="shared" si="122"/>
        <v>3258</v>
      </c>
      <c r="CS84" s="47">
        <f t="shared" si="123"/>
        <v>0</v>
      </c>
      <c r="CT84" s="55">
        <v>0</v>
      </c>
      <c r="CU84" s="10">
        <f t="shared" si="124"/>
        <v>0</v>
      </c>
      <c r="CV84" s="30">
        <f t="shared" si="125"/>
        <v>0</v>
      </c>
      <c r="CW84" s="77">
        <f t="shared" si="126"/>
        <v>0</v>
      </c>
      <c r="CX84" s="66">
        <f t="shared" si="127"/>
        <v>2.16</v>
      </c>
      <c r="CY84" s="41">
        <f t="shared" si="128"/>
        <v>2.29</v>
      </c>
      <c r="CZ84" s="65">
        <f t="shared" si="129"/>
        <v>2.3199999999999998</v>
      </c>
      <c r="DA84" s="64">
        <f t="shared" si="130"/>
        <v>2.37</v>
      </c>
      <c r="DB84" s="54">
        <f t="shared" si="131"/>
        <v>2.3199999999999998</v>
      </c>
      <c r="DC84" s="43">
        <f t="shared" si="132"/>
        <v>0</v>
      </c>
      <c r="DD84" s="44">
        <v>0</v>
      </c>
      <c r="DE84" s="10">
        <f t="shared" si="133"/>
        <v>0</v>
      </c>
      <c r="DF84" s="30">
        <f t="shared" si="134"/>
        <v>0</v>
      </c>
      <c r="DG84" s="34">
        <f t="shared" si="135"/>
        <v>0</v>
      </c>
      <c r="DH84" s="21">
        <f t="shared" si="136"/>
        <v>0</v>
      </c>
      <c r="DI84" s="74">
        <f t="shared" si="137"/>
        <v>0</v>
      </c>
      <c r="DJ84" s="76">
        <f t="shared" si="138"/>
        <v>2.3199999999999998</v>
      </c>
      <c r="DK84" s="43">
        <f t="shared" si="139"/>
        <v>0</v>
      </c>
      <c r="DL84" s="16">
        <f t="shared" si="140"/>
        <v>0</v>
      </c>
      <c r="DM84" s="53">
        <f t="shared" si="141"/>
        <v>3258</v>
      </c>
      <c r="DN84">
        <f t="shared" si="142"/>
        <v>3.9254744319593745E-3</v>
      </c>
      <c r="DO84">
        <f t="shared" si="143"/>
        <v>3.9254744319593762E-3</v>
      </c>
      <c r="DP84" s="1">
        <f t="shared" si="144"/>
        <v>418.72250670824275</v>
      </c>
      <c r="DQ84" s="55">
        <v>0</v>
      </c>
      <c r="DR84" s="1">
        <f t="shared" si="145"/>
        <v>418.72250670824275</v>
      </c>
      <c r="DS84" s="55">
        <v>0</v>
      </c>
      <c r="DT84" s="15">
        <f t="shared" si="146"/>
        <v>0</v>
      </c>
      <c r="DU84" s="17">
        <f t="shared" si="147"/>
        <v>0</v>
      </c>
      <c r="DV84" s="17">
        <f t="shared" si="148"/>
        <v>0</v>
      </c>
      <c r="DW84" s="17">
        <f t="shared" si="149"/>
        <v>0</v>
      </c>
      <c r="DX84" s="1">
        <f t="shared" si="150"/>
        <v>0</v>
      </c>
      <c r="DY84" s="1">
        <f t="shared" si="151"/>
        <v>0</v>
      </c>
      <c r="DZ84" s="79">
        <f t="shared" si="152"/>
        <v>2.3199999999999998</v>
      </c>
    </row>
    <row r="85" spans="1:130" x14ac:dyDescent="0.2">
      <c r="A85" s="23" t="s">
        <v>118</v>
      </c>
      <c r="B85">
        <v>0</v>
      </c>
      <c r="C85">
        <v>0</v>
      </c>
      <c r="D85">
        <v>0.40902255639097701</v>
      </c>
      <c r="E85">
        <v>0.59097744360902205</v>
      </c>
      <c r="F85">
        <v>0.358630952380952</v>
      </c>
      <c r="G85">
        <v>0.13360655737704899</v>
      </c>
      <c r="H85">
        <v>0.50491803278688496</v>
      </c>
      <c r="I85">
        <v>0.25973132294401402</v>
      </c>
      <c r="J85">
        <v>0.39438837590846698</v>
      </c>
      <c r="K85">
        <v>0.86191667797513005</v>
      </c>
      <c r="L85">
        <v>0.75210162987061402</v>
      </c>
      <c r="M85">
        <f t="shared" si="77"/>
        <v>0.33027399961854736</v>
      </c>
      <c r="N85">
        <f t="shared" si="78"/>
        <v>0.33496801423952377</v>
      </c>
      <c r="O85" s="68">
        <v>0</v>
      </c>
      <c r="P85">
        <v>205.33</v>
      </c>
      <c r="Q85">
        <v>207.41</v>
      </c>
      <c r="R85">
        <v>208.68</v>
      </c>
      <c r="S85">
        <v>210.36</v>
      </c>
      <c r="T85">
        <v>211.26</v>
      </c>
      <c r="U85">
        <v>211.82</v>
      </c>
      <c r="V85">
        <v>213.58</v>
      </c>
      <c r="W85">
        <v>223.08</v>
      </c>
      <c r="X85">
        <v>220.94</v>
      </c>
      <c r="Y85">
        <v>218.11</v>
      </c>
      <c r="Z85">
        <v>217.14</v>
      </c>
      <c r="AA85">
        <v>214.92</v>
      </c>
      <c r="AB85">
        <v>213.17</v>
      </c>
      <c r="AC85">
        <v>211.36</v>
      </c>
      <c r="AD85">
        <v>205.84</v>
      </c>
      <c r="AE85">
        <v>207.02</v>
      </c>
      <c r="AF85">
        <v>207.64</v>
      </c>
      <c r="AG85">
        <v>209.34</v>
      </c>
      <c r="AH85">
        <v>211.08</v>
      </c>
      <c r="AI85">
        <v>214.13</v>
      </c>
      <c r="AJ85">
        <v>216.4</v>
      </c>
      <c r="AK85">
        <v>223.97</v>
      </c>
      <c r="AL85">
        <v>222.22</v>
      </c>
      <c r="AM85">
        <v>219.4</v>
      </c>
      <c r="AN85">
        <v>216.08</v>
      </c>
      <c r="AO85">
        <v>215.29</v>
      </c>
      <c r="AP85">
        <v>214.17</v>
      </c>
      <c r="AQ85">
        <v>211.14</v>
      </c>
      <c r="AR85">
        <v>213.59</v>
      </c>
      <c r="AS85" s="72">
        <f t="shared" si="79"/>
        <v>1.0354297650889088</v>
      </c>
      <c r="AT85" s="17">
        <f t="shared" si="80"/>
        <v>1.2302306661129143</v>
      </c>
      <c r="AU85" s="17">
        <f t="shared" si="81"/>
        <v>1.3601042049677448</v>
      </c>
      <c r="AV85" s="17">
        <f t="shared" si="82"/>
        <v>1.4899777438225752</v>
      </c>
      <c r="AW85" s="17">
        <f t="shared" si="83"/>
        <v>5.6421181663794812E-3</v>
      </c>
      <c r="AX85" s="17">
        <f t="shared" si="84"/>
        <v>1.089830078706596</v>
      </c>
      <c r="AY85" s="17">
        <f t="shared" si="85"/>
        <v>0.86191667797513005</v>
      </c>
      <c r="AZ85" s="17">
        <f t="shared" si="86"/>
        <v>1.8562745598087504</v>
      </c>
      <c r="BA85" s="17">
        <f t="shared" si="87"/>
        <v>-1.5364444714032623</v>
      </c>
      <c r="BB85" s="17">
        <f t="shared" si="88"/>
        <v>1.6691010403710049</v>
      </c>
      <c r="BC85" s="17">
        <f t="shared" si="89"/>
        <v>0.75210162987061402</v>
      </c>
      <c r="BD85" s="17">
        <f t="shared" si="90"/>
        <v>3.2885461012738766</v>
      </c>
      <c r="BE85" s="1">
        <v>1</v>
      </c>
      <c r="BF85" s="15">
        <v>1</v>
      </c>
      <c r="BG85" s="15">
        <v>1</v>
      </c>
      <c r="BH85" s="16">
        <v>1</v>
      </c>
      <c r="BI85" s="12">
        <f t="shared" si="91"/>
        <v>17.690847230851553</v>
      </c>
      <c r="BJ85" s="12">
        <f t="shared" si="92"/>
        <v>143.88061534605012</v>
      </c>
      <c r="BK85" s="12">
        <f t="shared" si="93"/>
        <v>159.06986822546668</v>
      </c>
      <c r="BL85" s="12">
        <f t="shared" si="94"/>
        <v>17.690847230851553</v>
      </c>
      <c r="BM85" s="12">
        <f t="shared" si="95"/>
        <v>143.88061534605012</v>
      </c>
      <c r="BN85" s="12">
        <f t="shared" si="96"/>
        <v>159.06986822546668</v>
      </c>
      <c r="BO85" s="9">
        <f t="shared" si="97"/>
        <v>1.8462771793905243E-2</v>
      </c>
      <c r="BP85" s="9">
        <f t="shared" si="98"/>
        <v>1.9000092243840985E-2</v>
      </c>
      <c r="BQ85" s="45">
        <f t="shared" si="99"/>
        <v>7.4049349594511758E-3</v>
      </c>
      <c r="BR85" s="78">
        <f t="shared" si="100"/>
        <v>0.33496801423952377</v>
      </c>
      <c r="BS85" s="55">
        <v>2990</v>
      </c>
      <c r="BT85" s="10">
        <f t="shared" si="101"/>
        <v>1810.6743087740294</v>
      </c>
      <c r="BU85" s="14">
        <f t="shared" si="102"/>
        <v>-1179.3256912259706</v>
      </c>
      <c r="BV85" s="1">
        <f t="shared" si="103"/>
        <v>0</v>
      </c>
      <c r="BW85" s="66">
        <f t="shared" si="104"/>
        <v>207.41</v>
      </c>
      <c r="BX85" s="41">
        <f t="shared" si="105"/>
        <v>207.02</v>
      </c>
      <c r="BY85" s="65">
        <f t="shared" si="106"/>
        <v>223.08</v>
      </c>
      <c r="BZ85" s="64">
        <f t="shared" si="107"/>
        <v>223.97</v>
      </c>
      <c r="CA85" s="54">
        <f t="shared" si="108"/>
        <v>223.97</v>
      </c>
      <c r="CB85" s="1">
        <f t="shared" si="109"/>
        <v>-5.2655520436932202</v>
      </c>
      <c r="CC85" s="42">
        <f t="shared" si="110"/>
        <v>1.6513185090832088</v>
      </c>
      <c r="CD85" s="55">
        <v>214</v>
      </c>
      <c r="CE85" s="55">
        <v>1068</v>
      </c>
      <c r="CF85" s="55">
        <v>0</v>
      </c>
      <c r="CG85" s="6">
        <f t="shared" si="111"/>
        <v>1282</v>
      </c>
      <c r="CH85" s="10">
        <f t="shared" si="112"/>
        <v>2586.8549589620529</v>
      </c>
      <c r="CI85" s="1">
        <f t="shared" si="113"/>
        <v>1304.8549589620529</v>
      </c>
      <c r="CJ85" s="77">
        <f t="shared" si="114"/>
        <v>1</v>
      </c>
      <c r="CK85" s="66">
        <f t="shared" si="115"/>
        <v>208.68</v>
      </c>
      <c r="CL85" s="41">
        <f t="shared" si="116"/>
        <v>207.64</v>
      </c>
      <c r="CM85" s="65">
        <f t="shared" si="117"/>
        <v>220.94</v>
      </c>
      <c r="CN85" s="64">
        <f t="shared" si="118"/>
        <v>222.22</v>
      </c>
      <c r="CO85" s="54">
        <f t="shared" si="119"/>
        <v>207.64</v>
      </c>
      <c r="CP85" s="1">
        <f t="shared" si="120"/>
        <v>6.2842176794550806</v>
      </c>
      <c r="CQ85" s="42">
        <f t="shared" si="121"/>
        <v>0.49558248156069346</v>
      </c>
      <c r="CR85" s="11">
        <f t="shared" si="122"/>
        <v>4272</v>
      </c>
      <c r="CS85" s="47">
        <f t="shared" si="123"/>
        <v>4449.2171947400429</v>
      </c>
      <c r="CT85" s="55">
        <v>0</v>
      </c>
      <c r="CU85" s="10">
        <f t="shared" si="124"/>
        <v>51.6879270039611</v>
      </c>
      <c r="CV85" s="30">
        <f t="shared" si="125"/>
        <v>51.6879270039611</v>
      </c>
      <c r="CW85" s="77">
        <f t="shared" si="126"/>
        <v>1</v>
      </c>
      <c r="CX85" s="66">
        <f t="shared" si="127"/>
        <v>210.36</v>
      </c>
      <c r="CY85" s="41">
        <f t="shared" si="128"/>
        <v>209.34</v>
      </c>
      <c r="CZ85" s="65">
        <f t="shared" si="129"/>
        <v>218.11</v>
      </c>
      <c r="DA85" s="64">
        <f t="shared" si="130"/>
        <v>219.4</v>
      </c>
      <c r="DB85" s="54">
        <f t="shared" si="131"/>
        <v>209.34</v>
      </c>
      <c r="DC85" s="43">
        <f t="shared" si="132"/>
        <v>0.24690898540155298</v>
      </c>
      <c r="DD85" s="44">
        <v>0</v>
      </c>
      <c r="DE85" s="10">
        <f t="shared" si="133"/>
        <v>32.362231549387047</v>
      </c>
      <c r="DF85" s="30">
        <f t="shared" si="134"/>
        <v>32.362231549387047</v>
      </c>
      <c r="DG85" s="34">
        <f t="shared" si="135"/>
        <v>32.362231549387047</v>
      </c>
      <c r="DH85" s="21">
        <f t="shared" si="136"/>
        <v>7.4049349594511767E-3</v>
      </c>
      <c r="DI85" s="74">
        <f t="shared" si="137"/>
        <v>32.362231549387047</v>
      </c>
      <c r="DJ85" s="76">
        <f t="shared" si="138"/>
        <v>209.34</v>
      </c>
      <c r="DK85" s="43">
        <f t="shared" si="139"/>
        <v>0.15459172422559972</v>
      </c>
      <c r="DL85" s="16">
        <f t="shared" si="140"/>
        <v>0</v>
      </c>
      <c r="DM85" s="53">
        <f t="shared" si="141"/>
        <v>4272</v>
      </c>
      <c r="DN85">
        <f t="shared" si="142"/>
        <v>5.6927712866804694E-3</v>
      </c>
      <c r="DO85">
        <f t="shared" si="143"/>
        <v>5.6927712866804711E-3</v>
      </c>
      <c r="DP85" s="1">
        <f t="shared" si="144"/>
        <v>607.23652760763252</v>
      </c>
      <c r="DQ85" s="55">
        <v>854</v>
      </c>
      <c r="DR85" s="1">
        <f t="shared" si="145"/>
        <v>-246.76347239236748</v>
      </c>
      <c r="DS85" s="55">
        <v>854</v>
      </c>
      <c r="DT85" s="15">
        <f t="shared" si="146"/>
        <v>1.4899777438225752</v>
      </c>
      <c r="DU85" s="17">
        <f t="shared" si="147"/>
        <v>1.9878219137829138E-3</v>
      </c>
      <c r="DV85" s="17">
        <f t="shared" si="148"/>
        <v>1.9878219137829138E-3</v>
      </c>
      <c r="DW85" s="17">
        <f t="shared" si="149"/>
        <v>3.2636556706895341E-3</v>
      </c>
      <c r="DX85" s="1">
        <f t="shared" si="150"/>
        <v>344.97493170322514</v>
      </c>
      <c r="DY85" s="1">
        <f t="shared" si="151"/>
        <v>-509.02506829677486</v>
      </c>
      <c r="DZ85" s="79">
        <f t="shared" si="152"/>
        <v>213.59</v>
      </c>
    </row>
    <row r="86" spans="1:130" x14ac:dyDescent="0.2">
      <c r="A86" s="23" t="s">
        <v>103</v>
      </c>
      <c r="B86">
        <v>0</v>
      </c>
      <c r="C86">
        <v>0</v>
      </c>
      <c r="D86">
        <v>0.471833799440671</v>
      </c>
      <c r="E86">
        <v>0.52816620055932795</v>
      </c>
      <c r="F86">
        <v>0.44020659515295901</v>
      </c>
      <c r="G86">
        <v>0.59172586711241104</v>
      </c>
      <c r="H86">
        <v>0.69954032595068905</v>
      </c>
      <c r="I86">
        <v>0.64337866451512804</v>
      </c>
      <c r="J86">
        <v>0.653352359225984</v>
      </c>
      <c r="K86">
        <v>0.77797067382447305</v>
      </c>
      <c r="L86">
        <v>0.163217843980029</v>
      </c>
      <c r="M86">
        <f t="shared" si="77"/>
        <v>0.50459640041487741</v>
      </c>
      <c r="N86">
        <f t="shared" si="78"/>
        <v>-8.274045168121455E-3</v>
      </c>
      <c r="O86" s="68">
        <v>0</v>
      </c>
      <c r="P86">
        <v>1081.19</v>
      </c>
      <c r="Q86">
        <v>1089.92</v>
      </c>
      <c r="R86">
        <v>1096.8800000000001</v>
      </c>
      <c r="S86">
        <v>1104.05</v>
      </c>
      <c r="T86">
        <v>1110.56</v>
      </c>
      <c r="U86">
        <v>1114.18</v>
      </c>
      <c r="V86">
        <v>1125.8499999999999</v>
      </c>
      <c r="W86">
        <v>1149.24</v>
      </c>
      <c r="X86">
        <v>1144.51</v>
      </c>
      <c r="Y86">
        <v>1142.21</v>
      </c>
      <c r="Z86">
        <v>1136.1600000000001</v>
      </c>
      <c r="AA86">
        <v>1120.07</v>
      </c>
      <c r="AB86">
        <v>1115.49</v>
      </c>
      <c r="AC86">
        <v>1105.3800000000001</v>
      </c>
      <c r="AD86">
        <v>1087.58</v>
      </c>
      <c r="AE86">
        <v>1093.3900000000001</v>
      </c>
      <c r="AF86">
        <v>1099.8</v>
      </c>
      <c r="AG86">
        <v>1102.81</v>
      </c>
      <c r="AH86">
        <v>1106.3900000000001</v>
      </c>
      <c r="AI86">
        <v>1112.74</v>
      </c>
      <c r="AJ86">
        <v>1116.8699999999999</v>
      </c>
      <c r="AK86">
        <v>1149.6099999999999</v>
      </c>
      <c r="AL86">
        <v>1148.51</v>
      </c>
      <c r="AM86">
        <v>1144.08</v>
      </c>
      <c r="AN86">
        <v>1140.24</v>
      </c>
      <c r="AO86">
        <v>1134.44</v>
      </c>
      <c r="AP86">
        <v>1123.93</v>
      </c>
      <c r="AQ86">
        <v>1106.8699999999999</v>
      </c>
      <c r="AR86">
        <v>1118.26</v>
      </c>
      <c r="AS86" s="72">
        <f t="shared" si="79"/>
        <v>1.002414951700966</v>
      </c>
      <c r="AT86" s="17">
        <f t="shared" si="80"/>
        <v>0.99527600485525014</v>
      </c>
      <c r="AU86" s="17">
        <f t="shared" si="81"/>
        <v>0.99354624920410473</v>
      </c>
      <c r="AV86" s="17">
        <f t="shared" si="82"/>
        <v>0.9918164935529592</v>
      </c>
      <c r="AW86" s="17">
        <f t="shared" si="83"/>
        <v>5.6421181663794812E-3</v>
      </c>
      <c r="AX86" s="17">
        <f t="shared" si="84"/>
        <v>1.089830078706596</v>
      </c>
      <c r="AY86" s="17">
        <f t="shared" si="85"/>
        <v>0.77797067382447305</v>
      </c>
      <c r="AZ86" s="17">
        <f t="shared" si="86"/>
        <v>1.7723285556580937</v>
      </c>
      <c r="BA86" s="17">
        <f t="shared" si="87"/>
        <v>-1.5364444714032623</v>
      </c>
      <c r="BB86" s="17">
        <f t="shared" si="88"/>
        <v>1.6691010403710049</v>
      </c>
      <c r="BC86" s="17">
        <f t="shared" si="89"/>
        <v>0.163217843980029</v>
      </c>
      <c r="BD86" s="17">
        <f t="shared" si="90"/>
        <v>2.699662315383291</v>
      </c>
      <c r="BE86" s="1">
        <v>1</v>
      </c>
      <c r="BF86" s="15">
        <v>1</v>
      </c>
      <c r="BG86" s="15">
        <v>1</v>
      </c>
      <c r="BH86" s="16">
        <v>1</v>
      </c>
      <c r="BI86" s="12">
        <f t="shared" si="91"/>
        <v>9.7860688212286338</v>
      </c>
      <c r="BJ86" s="12">
        <f t="shared" si="92"/>
        <v>52.866591503020537</v>
      </c>
      <c r="BK86" s="12">
        <f t="shared" si="93"/>
        <v>52.774711175389761</v>
      </c>
      <c r="BL86" s="12">
        <f t="shared" si="94"/>
        <v>9.7860688212286338</v>
      </c>
      <c r="BM86" s="12">
        <f t="shared" si="95"/>
        <v>52.866591503020537</v>
      </c>
      <c r="BN86" s="12">
        <f t="shared" si="96"/>
        <v>52.774711175389761</v>
      </c>
      <c r="BO86" s="9">
        <f t="shared" si="97"/>
        <v>1.021307532918527E-2</v>
      </c>
      <c r="BP86" s="9">
        <f t="shared" si="98"/>
        <v>6.9812748073045088E-3</v>
      </c>
      <c r="BQ86" s="45">
        <f t="shared" si="99"/>
        <v>2.4567399729260434E-3</v>
      </c>
      <c r="BR86" s="78">
        <f t="shared" si="100"/>
        <v>-8.274045168121455E-3</v>
      </c>
      <c r="BS86" s="55">
        <v>0</v>
      </c>
      <c r="BT86" s="10">
        <f t="shared" si="101"/>
        <v>1001.6130469767394</v>
      </c>
      <c r="BU86" s="14">
        <f t="shared" si="102"/>
        <v>1001.6130469767394</v>
      </c>
      <c r="BV86" s="1">
        <f t="shared" si="103"/>
        <v>1</v>
      </c>
      <c r="BW86" s="66">
        <f t="shared" si="104"/>
        <v>1081.19</v>
      </c>
      <c r="BX86" s="41">
        <f t="shared" si="105"/>
        <v>1087.58</v>
      </c>
      <c r="BY86" s="65">
        <f t="shared" si="106"/>
        <v>1144.51</v>
      </c>
      <c r="BZ86" s="64">
        <f t="shared" si="107"/>
        <v>1148.51</v>
      </c>
      <c r="CA86" s="54">
        <f t="shared" si="108"/>
        <v>1087.58</v>
      </c>
      <c r="CB86" s="1">
        <f t="shared" si="109"/>
        <v>0.92095574300441296</v>
      </c>
      <c r="CC86" s="42">
        <f t="shared" si="110"/>
        <v>0</v>
      </c>
      <c r="CD86" s="55">
        <v>0</v>
      </c>
      <c r="CE86" s="55">
        <v>1118</v>
      </c>
      <c r="CF86" s="55">
        <v>0</v>
      </c>
      <c r="CG86" s="6">
        <f t="shared" si="111"/>
        <v>1118</v>
      </c>
      <c r="CH86" s="10">
        <f t="shared" si="112"/>
        <v>950.49777250458601</v>
      </c>
      <c r="CI86" s="1">
        <f t="shared" si="113"/>
        <v>-167.50222749541399</v>
      </c>
      <c r="CJ86" s="77">
        <f t="shared" si="114"/>
        <v>0</v>
      </c>
      <c r="CK86" s="66">
        <f t="shared" si="115"/>
        <v>1089.92</v>
      </c>
      <c r="CL86" s="41">
        <f t="shared" si="116"/>
        <v>1093.3900000000001</v>
      </c>
      <c r="CM86" s="65">
        <f t="shared" si="117"/>
        <v>1142.21</v>
      </c>
      <c r="CN86" s="64">
        <f t="shared" si="118"/>
        <v>1144.08</v>
      </c>
      <c r="CO86" s="54">
        <f t="shared" si="119"/>
        <v>1144.08</v>
      </c>
      <c r="CP86" s="1">
        <f t="shared" si="120"/>
        <v>-0.14640779272027654</v>
      </c>
      <c r="CQ86" s="42">
        <f t="shared" si="121"/>
        <v>1.1762257969884993</v>
      </c>
      <c r="CR86" s="11">
        <f t="shared" si="122"/>
        <v>1118</v>
      </c>
      <c r="CS86" s="47">
        <f t="shared" si="123"/>
        <v>1969.2593558403439</v>
      </c>
      <c r="CT86" s="55">
        <v>0</v>
      </c>
      <c r="CU86" s="10">
        <f t="shared" si="124"/>
        <v>17.148536359018369</v>
      </c>
      <c r="CV86" s="30">
        <f t="shared" si="125"/>
        <v>17.148536359018369</v>
      </c>
      <c r="CW86" s="77">
        <f t="shared" si="126"/>
        <v>1</v>
      </c>
      <c r="CX86" s="66">
        <f t="shared" si="127"/>
        <v>1096.8800000000001</v>
      </c>
      <c r="CY86" s="41">
        <f t="shared" si="128"/>
        <v>1099.8</v>
      </c>
      <c r="CZ86" s="65">
        <f t="shared" si="129"/>
        <v>1136.1600000000001</v>
      </c>
      <c r="DA86" s="64">
        <f t="shared" si="130"/>
        <v>1140.24</v>
      </c>
      <c r="DB86" s="54">
        <f t="shared" si="131"/>
        <v>1099.8</v>
      </c>
      <c r="DC86" s="43">
        <f t="shared" si="132"/>
        <v>1.5592413492469875E-2</v>
      </c>
      <c r="DD86" s="44">
        <v>0</v>
      </c>
      <c r="DE86" s="10">
        <f t="shared" si="133"/>
        <v>10.736838108077064</v>
      </c>
      <c r="DF86" s="30">
        <f t="shared" si="134"/>
        <v>10.736838108077064</v>
      </c>
      <c r="DG86" s="34">
        <f t="shared" si="135"/>
        <v>10.736838108077064</v>
      </c>
      <c r="DH86" s="21">
        <f t="shared" si="136"/>
        <v>2.4567399729260434E-3</v>
      </c>
      <c r="DI86" s="74">
        <f t="shared" si="137"/>
        <v>10.736838108077064</v>
      </c>
      <c r="DJ86" s="76">
        <f t="shared" si="138"/>
        <v>1099.8</v>
      </c>
      <c r="DK86" s="43">
        <f t="shared" si="139"/>
        <v>9.7625369231469951E-3</v>
      </c>
      <c r="DL86" s="16">
        <f t="shared" si="140"/>
        <v>0</v>
      </c>
      <c r="DM86" s="53">
        <f t="shared" si="141"/>
        <v>1118</v>
      </c>
      <c r="DN86">
        <f t="shared" si="142"/>
        <v>5.0877227441669462E-3</v>
      </c>
      <c r="DO86">
        <f t="shared" si="143"/>
        <v>5.0877227441669479E-3</v>
      </c>
      <c r="DP86" s="1">
        <f t="shared" si="144"/>
        <v>542.69720967479998</v>
      </c>
      <c r="DQ86" s="55">
        <v>1118</v>
      </c>
      <c r="DR86" s="1">
        <f t="shared" si="145"/>
        <v>-575.30279032520002</v>
      </c>
      <c r="DS86" s="55">
        <v>0</v>
      </c>
      <c r="DT86" s="15">
        <f t="shared" si="146"/>
        <v>0.9918164935529592</v>
      </c>
      <c r="DU86" s="17">
        <f t="shared" si="147"/>
        <v>1.3232107449322227E-3</v>
      </c>
      <c r="DV86" s="17">
        <f t="shared" si="148"/>
        <v>1.3232107449322227E-3</v>
      </c>
      <c r="DW86" s="17">
        <f t="shared" si="149"/>
        <v>2.1724804527368676E-3</v>
      </c>
      <c r="DX86" s="1">
        <f t="shared" si="150"/>
        <v>229.63552881519237</v>
      </c>
      <c r="DY86" s="1">
        <f t="shared" si="151"/>
        <v>229.63552881519237</v>
      </c>
      <c r="DZ86" s="79">
        <f t="shared" si="152"/>
        <v>1118.26</v>
      </c>
    </row>
    <row r="87" spans="1:130" x14ac:dyDescent="0.2">
      <c r="A87" s="23" t="s">
        <v>163</v>
      </c>
      <c r="B87">
        <v>0</v>
      </c>
      <c r="C87">
        <v>0</v>
      </c>
      <c r="D87">
        <v>2.2373152217339098E-2</v>
      </c>
      <c r="E87">
        <v>0.97762684778265996</v>
      </c>
      <c r="F87">
        <v>3.5756853396901003E-2</v>
      </c>
      <c r="G87">
        <v>2.2983702465524398E-2</v>
      </c>
      <c r="H87">
        <v>4.6385290430421999E-2</v>
      </c>
      <c r="I87">
        <v>3.2651274309431703E-2</v>
      </c>
      <c r="J87">
        <v>7.8575995377059699E-2</v>
      </c>
      <c r="K87">
        <v>0.56540395282894695</v>
      </c>
      <c r="L87">
        <v>0.18051502362452701</v>
      </c>
      <c r="M87">
        <f t="shared" si="77"/>
        <v>2.9044502310187483E-2</v>
      </c>
      <c r="N87">
        <f t="shared" si="78"/>
        <v>3.7675169101097703</v>
      </c>
      <c r="O87" s="68">
        <v>0</v>
      </c>
      <c r="P87">
        <v>3.33</v>
      </c>
      <c r="Q87">
        <v>3.35</v>
      </c>
      <c r="R87">
        <v>3.37</v>
      </c>
      <c r="S87">
        <v>3.39</v>
      </c>
      <c r="T87">
        <v>3.41</v>
      </c>
      <c r="U87">
        <v>3.45</v>
      </c>
      <c r="V87">
        <v>3.48</v>
      </c>
      <c r="W87">
        <v>3.57</v>
      </c>
      <c r="X87">
        <v>3.55</v>
      </c>
      <c r="Y87">
        <v>3.53</v>
      </c>
      <c r="Z87">
        <v>3.5</v>
      </c>
      <c r="AA87">
        <v>3.48</v>
      </c>
      <c r="AB87">
        <v>3.45</v>
      </c>
      <c r="AC87">
        <v>3.38</v>
      </c>
      <c r="AD87">
        <v>3.41</v>
      </c>
      <c r="AE87">
        <v>3.44</v>
      </c>
      <c r="AF87">
        <v>3.47</v>
      </c>
      <c r="AG87">
        <v>3.48</v>
      </c>
      <c r="AH87">
        <v>3.51</v>
      </c>
      <c r="AI87">
        <v>3.53</v>
      </c>
      <c r="AJ87">
        <v>3.58</v>
      </c>
      <c r="AK87">
        <v>3.75</v>
      </c>
      <c r="AL87">
        <v>3.72</v>
      </c>
      <c r="AM87">
        <v>3.67</v>
      </c>
      <c r="AN87">
        <v>3.62</v>
      </c>
      <c r="AO87">
        <v>3.56</v>
      </c>
      <c r="AP87">
        <v>3.53</v>
      </c>
      <c r="AQ87">
        <v>3.49</v>
      </c>
      <c r="AR87">
        <v>3.53</v>
      </c>
      <c r="AS87" s="72">
        <f t="shared" si="79"/>
        <v>1.2386602267954641</v>
      </c>
      <c r="AT87" s="17">
        <f t="shared" si="80"/>
        <v>5.3376534109420399</v>
      </c>
      <c r="AU87" s="17">
        <f t="shared" si="81"/>
        <v>24.265440638678175</v>
      </c>
      <c r="AV87" s="17">
        <f t="shared" si="82"/>
        <v>43.193227866414311</v>
      </c>
      <c r="AW87" s="17">
        <f t="shared" si="83"/>
        <v>5.6421181663794812E-3</v>
      </c>
      <c r="AX87" s="17">
        <f t="shared" si="84"/>
        <v>1.089830078706596</v>
      </c>
      <c r="AY87" s="17">
        <f t="shared" si="85"/>
        <v>0.56540395282894695</v>
      </c>
      <c r="AZ87" s="17">
        <f t="shared" si="86"/>
        <v>1.5597618346625675</v>
      </c>
      <c r="BA87" s="17">
        <f t="shared" si="87"/>
        <v>-1.5364444714032623</v>
      </c>
      <c r="BB87" s="17">
        <f t="shared" si="88"/>
        <v>1.6691010403710049</v>
      </c>
      <c r="BC87" s="17">
        <f t="shared" si="89"/>
        <v>0.18051502362452701</v>
      </c>
      <c r="BD87" s="17">
        <f t="shared" si="90"/>
        <v>2.7169594950277896</v>
      </c>
      <c r="BE87" s="1">
        <v>0</v>
      </c>
      <c r="BF87" s="49">
        <v>0</v>
      </c>
      <c r="BG87" s="49">
        <v>0</v>
      </c>
      <c r="BH87" s="16">
        <v>1</v>
      </c>
      <c r="BI87" s="12">
        <f t="shared" si="91"/>
        <v>0</v>
      </c>
      <c r="BJ87" s="12">
        <f t="shared" si="92"/>
        <v>0</v>
      </c>
      <c r="BK87" s="12">
        <f t="shared" si="93"/>
        <v>0</v>
      </c>
      <c r="BL87" s="12">
        <f t="shared" si="94"/>
        <v>0</v>
      </c>
      <c r="BM87" s="12">
        <f t="shared" si="95"/>
        <v>0</v>
      </c>
      <c r="BN87" s="12">
        <f t="shared" si="96"/>
        <v>0</v>
      </c>
      <c r="BO87" s="9">
        <f t="shared" si="97"/>
        <v>0</v>
      </c>
      <c r="BP87" s="9">
        <f t="shared" si="98"/>
        <v>0</v>
      </c>
      <c r="BQ87" s="45">
        <f t="shared" si="99"/>
        <v>0</v>
      </c>
      <c r="BR87" s="78">
        <f t="shared" si="100"/>
        <v>3.7675169101097703</v>
      </c>
      <c r="BS87" s="55">
        <v>0</v>
      </c>
      <c r="BT87" s="10">
        <f t="shared" si="101"/>
        <v>0</v>
      </c>
      <c r="BU87" s="14">
        <f t="shared" si="102"/>
        <v>0</v>
      </c>
      <c r="BV87" s="1">
        <f t="shared" si="103"/>
        <v>0</v>
      </c>
      <c r="BW87" s="66">
        <f t="shared" si="104"/>
        <v>3.41</v>
      </c>
      <c r="BX87" s="41">
        <f t="shared" si="105"/>
        <v>3.51</v>
      </c>
      <c r="BY87" s="65">
        <f t="shared" si="106"/>
        <v>3.57</v>
      </c>
      <c r="BZ87" s="64">
        <f t="shared" si="107"/>
        <v>3.75</v>
      </c>
      <c r="CA87" s="54">
        <f t="shared" si="108"/>
        <v>3.75</v>
      </c>
      <c r="CB87" s="1">
        <f t="shared" si="109"/>
        <v>0</v>
      </c>
      <c r="CC87" s="42" t="e">
        <f t="shared" si="110"/>
        <v>#DIV/0!</v>
      </c>
      <c r="CD87" s="55">
        <v>0</v>
      </c>
      <c r="CE87" s="55">
        <v>692</v>
      </c>
      <c r="CF87" s="55">
        <v>78</v>
      </c>
      <c r="CG87" s="6">
        <f t="shared" si="111"/>
        <v>770</v>
      </c>
      <c r="CH87" s="10">
        <f t="shared" si="112"/>
        <v>0</v>
      </c>
      <c r="CI87" s="1">
        <f t="shared" si="113"/>
        <v>-770</v>
      </c>
      <c r="CJ87" s="77">
        <f t="shared" si="114"/>
        <v>0</v>
      </c>
      <c r="CK87" s="66">
        <f t="shared" si="115"/>
        <v>3.45</v>
      </c>
      <c r="CL87" s="41">
        <f t="shared" si="116"/>
        <v>3.53</v>
      </c>
      <c r="CM87" s="65">
        <f t="shared" si="117"/>
        <v>3.55</v>
      </c>
      <c r="CN87" s="64">
        <f t="shared" si="118"/>
        <v>3.72</v>
      </c>
      <c r="CO87" s="54">
        <f t="shared" si="119"/>
        <v>3.72</v>
      </c>
      <c r="CP87" s="1">
        <f t="shared" si="120"/>
        <v>-206.98924731182794</v>
      </c>
      <c r="CQ87" s="42" t="e">
        <f t="shared" si="121"/>
        <v>#DIV/0!</v>
      </c>
      <c r="CR87" s="11">
        <f t="shared" si="122"/>
        <v>812</v>
      </c>
      <c r="CS87" s="47">
        <f t="shared" si="123"/>
        <v>0</v>
      </c>
      <c r="CT87" s="55">
        <v>42</v>
      </c>
      <c r="CU87" s="10">
        <f t="shared" si="124"/>
        <v>0</v>
      </c>
      <c r="CV87" s="30">
        <f t="shared" si="125"/>
        <v>-42</v>
      </c>
      <c r="CW87" s="77">
        <f t="shared" si="126"/>
        <v>0</v>
      </c>
      <c r="CX87" s="66">
        <f t="shared" si="127"/>
        <v>3.48</v>
      </c>
      <c r="CY87" s="41">
        <f t="shared" si="128"/>
        <v>3.58</v>
      </c>
      <c r="CZ87" s="65">
        <f t="shared" si="129"/>
        <v>3.53</v>
      </c>
      <c r="DA87" s="64">
        <f t="shared" si="130"/>
        <v>3.67</v>
      </c>
      <c r="DB87" s="54">
        <f t="shared" si="131"/>
        <v>3.67</v>
      </c>
      <c r="DC87" s="43">
        <f t="shared" si="132"/>
        <v>-11.444141689373296</v>
      </c>
      <c r="DD87" s="44">
        <v>0</v>
      </c>
      <c r="DE87" s="10">
        <f t="shared" si="133"/>
        <v>0</v>
      </c>
      <c r="DF87" s="30">
        <f t="shared" si="134"/>
        <v>0</v>
      </c>
      <c r="DG87" s="34">
        <f t="shared" si="135"/>
        <v>0</v>
      </c>
      <c r="DH87" s="21">
        <f t="shared" si="136"/>
        <v>0</v>
      </c>
      <c r="DI87" s="74">
        <f t="shared" si="137"/>
        <v>0</v>
      </c>
      <c r="DJ87" s="76">
        <f t="shared" si="138"/>
        <v>3.67</v>
      </c>
      <c r="DK87" s="43">
        <f t="shared" si="139"/>
        <v>0</v>
      </c>
      <c r="DL87" s="16">
        <f t="shared" si="140"/>
        <v>0</v>
      </c>
      <c r="DM87" s="53">
        <f t="shared" si="141"/>
        <v>854</v>
      </c>
      <c r="DN87">
        <f t="shared" si="142"/>
        <v>9.4172901323574341E-3</v>
      </c>
      <c r="DO87">
        <f t="shared" si="143"/>
        <v>9.4172901323574375E-3</v>
      </c>
      <c r="DP87" s="1">
        <f t="shared" si="144"/>
        <v>1004.5235038383031</v>
      </c>
      <c r="DQ87" s="55">
        <v>937</v>
      </c>
      <c r="DR87" s="1">
        <f t="shared" si="145"/>
        <v>67.5235038383031</v>
      </c>
      <c r="DS87" s="55">
        <v>0</v>
      </c>
      <c r="DT87" s="15">
        <f t="shared" si="146"/>
        <v>0</v>
      </c>
      <c r="DU87" s="17">
        <f t="shared" si="147"/>
        <v>0</v>
      </c>
      <c r="DV87" s="17">
        <f t="shared" si="148"/>
        <v>0</v>
      </c>
      <c r="DW87" s="17">
        <f t="shared" si="149"/>
        <v>0</v>
      </c>
      <c r="DX87" s="1">
        <f t="shared" si="150"/>
        <v>0</v>
      </c>
      <c r="DY87" s="1">
        <f t="shared" si="151"/>
        <v>0</v>
      </c>
      <c r="DZ87" s="79">
        <f t="shared" si="152"/>
        <v>3.53</v>
      </c>
    </row>
    <row r="88" spans="1:130" x14ac:dyDescent="0.2">
      <c r="A88" s="23" t="s">
        <v>164</v>
      </c>
      <c r="B88">
        <v>1</v>
      </c>
      <c r="C88">
        <v>1</v>
      </c>
      <c r="D88">
        <v>0.74152271273192505</v>
      </c>
      <c r="E88">
        <v>0.25847728726807401</v>
      </c>
      <c r="F88">
        <v>0.65060240963855398</v>
      </c>
      <c r="G88">
        <v>0.102546455609084</v>
      </c>
      <c r="H88">
        <v>0.591878871300757</v>
      </c>
      <c r="I88">
        <v>0.246363715676229</v>
      </c>
      <c r="J88">
        <v>0.44577662274300101</v>
      </c>
      <c r="K88">
        <v>0.50939993842965903</v>
      </c>
      <c r="L88">
        <v>1.1745548254643601</v>
      </c>
      <c r="M88">
        <f t="shared" si="77"/>
        <v>0.43198704649373604</v>
      </c>
      <c r="N88">
        <f t="shared" si="78"/>
        <v>0.12415099594632491</v>
      </c>
      <c r="O88" s="68">
        <v>0</v>
      </c>
      <c r="P88">
        <v>3.63</v>
      </c>
      <c r="Q88">
        <v>3.66</v>
      </c>
      <c r="R88">
        <v>3.68</v>
      </c>
      <c r="S88">
        <v>3.7</v>
      </c>
      <c r="T88">
        <v>3.7</v>
      </c>
      <c r="U88">
        <v>3.74</v>
      </c>
      <c r="V88">
        <v>3.79</v>
      </c>
      <c r="W88">
        <v>3.97</v>
      </c>
      <c r="X88">
        <v>3.95</v>
      </c>
      <c r="Y88">
        <v>3.91</v>
      </c>
      <c r="Z88">
        <v>3.86</v>
      </c>
      <c r="AA88">
        <v>3.84</v>
      </c>
      <c r="AB88">
        <v>3.81</v>
      </c>
      <c r="AC88">
        <v>3.76</v>
      </c>
      <c r="AD88">
        <v>3.61</v>
      </c>
      <c r="AE88">
        <v>3.63</v>
      </c>
      <c r="AF88">
        <v>3.65</v>
      </c>
      <c r="AG88">
        <v>3.67</v>
      </c>
      <c r="AH88">
        <v>3.72</v>
      </c>
      <c r="AI88">
        <v>3.74</v>
      </c>
      <c r="AJ88">
        <v>3.76</v>
      </c>
      <c r="AK88">
        <v>3.97</v>
      </c>
      <c r="AL88">
        <v>3.94</v>
      </c>
      <c r="AM88">
        <v>3.87</v>
      </c>
      <c r="AN88">
        <v>3.82</v>
      </c>
      <c r="AO88">
        <v>3.79</v>
      </c>
      <c r="AP88">
        <v>3.77</v>
      </c>
      <c r="AQ88">
        <v>3.72</v>
      </c>
      <c r="AR88">
        <v>3.76</v>
      </c>
      <c r="AS88" s="72">
        <f t="shared" si="79"/>
        <v>0.86066120328265228</v>
      </c>
      <c r="AT88" s="17">
        <f t="shared" si="80"/>
        <v>1.0519541532479191</v>
      </c>
      <c r="AU88" s="17">
        <f t="shared" si="81"/>
        <v>1.1143773465481339</v>
      </c>
      <c r="AV88" s="17">
        <f t="shared" si="82"/>
        <v>1.1768005398483485</v>
      </c>
      <c r="AW88" s="17">
        <f t="shared" si="83"/>
        <v>5.6421181663794812E-3</v>
      </c>
      <c r="AX88" s="17">
        <f t="shared" si="84"/>
        <v>1.089830078706596</v>
      </c>
      <c r="AY88" s="17">
        <f t="shared" si="85"/>
        <v>0.50939993842965903</v>
      </c>
      <c r="AZ88" s="17">
        <f t="shared" si="86"/>
        <v>1.5037578202632795</v>
      </c>
      <c r="BA88" s="17">
        <f t="shared" si="87"/>
        <v>-1.5364444714032623</v>
      </c>
      <c r="BB88" s="17">
        <f t="shared" si="88"/>
        <v>1.6691010403710049</v>
      </c>
      <c r="BC88" s="17">
        <f t="shared" si="89"/>
        <v>1.1745548254643601</v>
      </c>
      <c r="BD88" s="17">
        <f t="shared" si="90"/>
        <v>3.7109992968676222</v>
      </c>
      <c r="BE88" s="1">
        <v>0</v>
      </c>
      <c r="BF88" s="49">
        <v>0</v>
      </c>
      <c r="BG88" s="49">
        <v>0</v>
      </c>
      <c r="BH88" s="16">
        <v>1</v>
      </c>
      <c r="BI88" s="12">
        <f t="shared" si="91"/>
        <v>0</v>
      </c>
      <c r="BJ88" s="12">
        <f t="shared" si="92"/>
        <v>0</v>
      </c>
      <c r="BK88" s="12">
        <f t="shared" si="93"/>
        <v>0</v>
      </c>
      <c r="BL88" s="12">
        <f t="shared" si="94"/>
        <v>0</v>
      </c>
      <c r="BM88" s="12">
        <f t="shared" si="95"/>
        <v>0</v>
      </c>
      <c r="BN88" s="12">
        <f t="shared" si="96"/>
        <v>0</v>
      </c>
      <c r="BO88" s="9">
        <f t="shared" si="97"/>
        <v>0</v>
      </c>
      <c r="BP88" s="9">
        <f t="shared" si="98"/>
        <v>0</v>
      </c>
      <c r="BQ88" s="45">
        <f t="shared" si="99"/>
        <v>0</v>
      </c>
      <c r="BR88" s="78">
        <f t="shared" si="100"/>
        <v>0.12415099594632491</v>
      </c>
      <c r="BS88" s="55">
        <v>0</v>
      </c>
      <c r="BT88" s="10">
        <f t="shared" si="101"/>
        <v>0</v>
      </c>
      <c r="BU88" s="14">
        <f t="shared" si="102"/>
        <v>0</v>
      </c>
      <c r="BV88" s="1">
        <f t="shared" si="103"/>
        <v>0</v>
      </c>
      <c r="BW88" s="66">
        <f t="shared" si="104"/>
        <v>3.66</v>
      </c>
      <c r="BX88" s="41">
        <f t="shared" si="105"/>
        <v>3.63</v>
      </c>
      <c r="BY88" s="65">
        <f t="shared" si="106"/>
        <v>3.97</v>
      </c>
      <c r="BZ88" s="64">
        <f t="shared" si="107"/>
        <v>3.97</v>
      </c>
      <c r="CA88" s="54">
        <f t="shared" si="108"/>
        <v>3.97</v>
      </c>
      <c r="CB88" s="1">
        <f t="shared" si="109"/>
        <v>0</v>
      </c>
      <c r="CC88" s="42" t="e">
        <f t="shared" si="110"/>
        <v>#DIV/0!</v>
      </c>
      <c r="CD88" s="55">
        <v>0</v>
      </c>
      <c r="CE88" s="55">
        <v>11</v>
      </c>
      <c r="CF88" s="55">
        <v>0</v>
      </c>
      <c r="CG88" s="6">
        <f t="shared" si="111"/>
        <v>11</v>
      </c>
      <c r="CH88" s="10">
        <f t="shared" si="112"/>
        <v>0</v>
      </c>
      <c r="CI88" s="1">
        <f t="shared" si="113"/>
        <v>-11</v>
      </c>
      <c r="CJ88" s="77">
        <f t="shared" si="114"/>
        <v>0</v>
      </c>
      <c r="CK88" s="66">
        <f t="shared" si="115"/>
        <v>3.68</v>
      </c>
      <c r="CL88" s="41">
        <f t="shared" si="116"/>
        <v>3.65</v>
      </c>
      <c r="CM88" s="65">
        <f t="shared" si="117"/>
        <v>3.95</v>
      </c>
      <c r="CN88" s="64">
        <f t="shared" si="118"/>
        <v>3.94</v>
      </c>
      <c r="CO88" s="54">
        <f t="shared" si="119"/>
        <v>3.95</v>
      </c>
      <c r="CP88" s="1">
        <f t="shared" si="120"/>
        <v>-2.7848101265822782</v>
      </c>
      <c r="CQ88" s="42" t="e">
        <f t="shared" si="121"/>
        <v>#DIV/0!</v>
      </c>
      <c r="CR88" s="11">
        <f t="shared" si="122"/>
        <v>11</v>
      </c>
      <c r="CS88" s="47">
        <f t="shared" si="123"/>
        <v>0</v>
      </c>
      <c r="CT88" s="55">
        <v>0</v>
      </c>
      <c r="CU88" s="10">
        <f t="shared" si="124"/>
        <v>0</v>
      </c>
      <c r="CV88" s="30">
        <f t="shared" si="125"/>
        <v>0</v>
      </c>
      <c r="CW88" s="77">
        <f t="shared" si="126"/>
        <v>0</v>
      </c>
      <c r="CX88" s="66">
        <f t="shared" si="127"/>
        <v>3.7</v>
      </c>
      <c r="CY88" s="41">
        <f t="shared" si="128"/>
        <v>3.67</v>
      </c>
      <c r="CZ88" s="65">
        <f t="shared" si="129"/>
        <v>3.91</v>
      </c>
      <c r="DA88" s="64">
        <f t="shared" si="130"/>
        <v>3.87</v>
      </c>
      <c r="DB88" s="54">
        <f t="shared" si="131"/>
        <v>3.91</v>
      </c>
      <c r="DC88" s="43">
        <f t="shared" si="132"/>
        <v>0</v>
      </c>
      <c r="DD88" s="44">
        <v>0</v>
      </c>
      <c r="DE88" s="10">
        <f t="shared" si="133"/>
        <v>0</v>
      </c>
      <c r="DF88" s="30">
        <f t="shared" si="134"/>
        <v>0</v>
      </c>
      <c r="DG88" s="34">
        <f t="shared" si="135"/>
        <v>0</v>
      </c>
      <c r="DH88" s="21">
        <f t="shared" si="136"/>
        <v>0</v>
      </c>
      <c r="DI88" s="74">
        <f t="shared" si="137"/>
        <v>0</v>
      </c>
      <c r="DJ88" s="76">
        <f t="shared" si="138"/>
        <v>3.91</v>
      </c>
      <c r="DK88" s="43">
        <f t="shared" si="139"/>
        <v>0</v>
      </c>
      <c r="DL88" s="16">
        <f t="shared" si="140"/>
        <v>0</v>
      </c>
      <c r="DM88" s="53">
        <f t="shared" si="141"/>
        <v>11</v>
      </c>
      <c r="DN88">
        <f t="shared" si="142"/>
        <v>2.4898616607645554E-3</v>
      </c>
      <c r="DO88">
        <f t="shared" si="143"/>
        <v>2.4898616607645562E-3</v>
      </c>
      <c r="DP88" s="1">
        <f t="shared" si="144"/>
        <v>265.58856363043367</v>
      </c>
      <c r="DQ88" s="55">
        <v>0</v>
      </c>
      <c r="DR88" s="1">
        <f t="shared" si="145"/>
        <v>265.58856363043367</v>
      </c>
      <c r="DS88" s="55">
        <v>0</v>
      </c>
      <c r="DT88" s="15">
        <f t="shared" si="146"/>
        <v>0</v>
      </c>
      <c r="DU88" s="17">
        <f t="shared" si="147"/>
        <v>0</v>
      </c>
      <c r="DV88" s="17">
        <f t="shared" si="148"/>
        <v>0</v>
      </c>
      <c r="DW88" s="17">
        <f t="shared" si="149"/>
        <v>0</v>
      </c>
      <c r="DX88" s="1">
        <f t="shared" si="150"/>
        <v>0</v>
      </c>
      <c r="DY88" s="1">
        <f t="shared" si="151"/>
        <v>0</v>
      </c>
      <c r="DZ88" s="79">
        <f t="shared" si="152"/>
        <v>3.76</v>
      </c>
    </row>
    <row r="89" spans="1:130" x14ac:dyDescent="0.2">
      <c r="A89" s="23" t="s">
        <v>104</v>
      </c>
      <c r="B89">
        <v>0</v>
      </c>
      <c r="C89">
        <v>0</v>
      </c>
      <c r="D89">
        <v>0.32960447463044301</v>
      </c>
      <c r="E89">
        <v>0.67039552536955604</v>
      </c>
      <c r="F89">
        <v>0.31426301152165198</v>
      </c>
      <c r="G89">
        <v>0.71416631842875</v>
      </c>
      <c r="H89">
        <v>0.46009193480986199</v>
      </c>
      <c r="I89">
        <v>0.57322086774812997</v>
      </c>
      <c r="J89">
        <v>0.56687109553501802</v>
      </c>
      <c r="K89">
        <v>0.75625366730097399</v>
      </c>
      <c r="L89">
        <v>0.48003576400106002</v>
      </c>
      <c r="M89">
        <f t="shared" si="77"/>
        <v>0.37686000720911683</v>
      </c>
      <c r="N89">
        <f t="shared" si="78"/>
        <v>0.2323176197044636</v>
      </c>
      <c r="O89" s="68">
        <v>0</v>
      </c>
      <c r="P89">
        <v>100.7</v>
      </c>
      <c r="Q89">
        <v>100.94</v>
      </c>
      <c r="R89">
        <v>101.06</v>
      </c>
      <c r="S89">
        <v>101.59</v>
      </c>
      <c r="T89">
        <v>101.76</v>
      </c>
      <c r="U89">
        <v>102.25</v>
      </c>
      <c r="V89">
        <v>102.52</v>
      </c>
      <c r="W89">
        <v>103.21</v>
      </c>
      <c r="X89">
        <v>103.05</v>
      </c>
      <c r="Y89">
        <v>102.96</v>
      </c>
      <c r="Z89">
        <v>102.67</v>
      </c>
      <c r="AA89">
        <v>102.49</v>
      </c>
      <c r="AB89">
        <v>102.13</v>
      </c>
      <c r="AC89">
        <v>101.79</v>
      </c>
      <c r="AD89">
        <v>101.27</v>
      </c>
      <c r="AE89">
        <v>101.49</v>
      </c>
      <c r="AF89">
        <v>101.81</v>
      </c>
      <c r="AG89">
        <v>101.87</v>
      </c>
      <c r="AH89">
        <v>101.98</v>
      </c>
      <c r="AI89">
        <v>102.1</v>
      </c>
      <c r="AJ89">
        <v>102.58</v>
      </c>
      <c r="AK89">
        <v>103.68</v>
      </c>
      <c r="AL89">
        <v>103.48</v>
      </c>
      <c r="AM89">
        <v>103.4</v>
      </c>
      <c r="AN89">
        <v>103.18</v>
      </c>
      <c r="AO89">
        <v>102.97</v>
      </c>
      <c r="AP89">
        <v>102.8</v>
      </c>
      <c r="AQ89">
        <v>102.04</v>
      </c>
      <c r="AR89">
        <v>102.33</v>
      </c>
      <c r="AS89" s="72">
        <f t="shared" si="79"/>
        <v>1.0771734565308695</v>
      </c>
      <c r="AT89" s="17">
        <f t="shared" si="80"/>
        <v>1.1389306302831836</v>
      </c>
      <c r="AU89" s="17">
        <f t="shared" si="81"/>
        <v>1.2156645142812672</v>
      </c>
      <c r="AV89" s="17">
        <f t="shared" si="82"/>
        <v>1.2923983982793508</v>
      </c>
      <c r="AW89" s="17">
        <f t="shared" si="83"/>
        <v>5.6421181663794812E-3</v>
      </c>
      <c r="AX89" s="17">
        <f t="shared" si="84"/>
        <v>1.089830078706596</v>
      </c>
      <c r="AY89" s="17">
        <f t="shared" si="85"/>
        <v>0.75625366730097399</v>
      </c>
      <c r="AZ89" s="17">
        <f t="shared" si="86"/>
        <v>1.7506115491345944</v>
      </c>
      <c r="BA89" s="17">
        <f t="shared" si="87"/>
        <v>-1.5364444714032623</v>
      </c>
      <c r="BB89" s="17">
        <f t="shared" si="88"/>
        <v>1.6691010403710049</v>
      </c>
      <c r="BC89" s="17">
        <f t="shared" si="89"/>
        <v>0.48003576400106002</v>
      </c>
      <c r="BD89" s="17">
        <f t="shared" si="90"/>
        <v>3.0164802354043223</v>
      </c>
      <c r="BE89" s="1">
        <v>1</v>
      </c>
      <c r="BF89" s="15">
        <v>1</v>
      </c>
      <c r="BG89" s="15">
        <v>1</v>
      </c>
      <c r="BH89" s="16">
        <v>1</v>
      </c>
      <c r="BI89" s="12">
        <f t="shared" si="91"/>
        <v>12.138235750987866</v>
      </c>
      <c r="BJ89" s="12">
        <f t="shared" si="92"/>
        <v>94.297289458980842</v>
      </c>
      <c r="BK89" s="12">
        <f t="shared" si="93"/>
        <v>100.6504395791774</v>
      </c>
      <c r="BL89" s="12">
        <f t="shared" si="94"/>
        <v>12.138235750987866</v>
      </c>
      <c r="BM89" s="12">
        <f t="shared" si="95"/>
        <v>94.297289458980842</v>
      </c>
      <c r="BN89" s="12">
        <f t="shared" si="96"/>
        <v>100.6504395791774</v>
      </c>
      <c r="BO89" s="9">
        <f t="shared" si="97"/>
        <v>1.2667876994623939E-2</v>
      </c>
      <c r="BP89" s="9">
        <f t="shared" si="98"/>
        <v>1.2452387653164117E-2</v>
      </c>
      <c r="BQ89" s="45">
        <f t="shared" si="99"/>
        <v>4.6854251344922958E-3</v>
      </c>
      <c r="BR89" s="78">
        <f t="shared" si="100"/>
        <v>0.2323176197044636</v>
      </c>
      <c r="BS89" s="55">
        <v>1330</v>
      </c>
      <c r="BT89" s="10">
        <f t="shared" si="101"/>
        <v>1242.3594721810409</v>
      </c>
      <c r="BU89" s="14">
        <f t="shared" si="102"/>
        <v>-87.640527818959072</v>
      </c>
      <c r="BV89" s="1">
        <f t="shared" si="103"/>
        <v>0</v>
      </c>
      <c r="BW89" s="66">
        <f t="shared" si="104"/>
        <v>100.94</v>
      </c>
      <c r="BX89" s="41">
        <f t="shared" si="105"/>
        <v>101.49</v>
      </c>
      <c r="BY89" s="65">
        <f t="shared" si="106"/>
        <v>103.21</v>
      </c>
      <c r="BZ89" s="64">
        <f t="shared" si="107"/>
        <v>103.68</v>
      </c>
      <c r="CA89" s="54">
        <f t="shared" si="108"/>
        <v>103.68</v>
      </c>
      <c r="CB89" s="1">
        <f t="shared" si="109"/>
        <v>-0.84529830072298484</v>
      </c>
      <c r="CC89" s="42">
        <f t="shared" si="110"/>
        <v>1.0705436146151006</v>
      </c>
      <c r="CD89" s="55">
        <v>0</v>
      </c>
      <c r="CE89" s="55">
        <v>0</v>
      </c>
      <c r="CF89" s="55">
        <v>0</v>
      </c>
      <c r="CG89" s="6">
        <f t="shared" si="111"/>
        <v>0</v>
      </c>
      <c r="CH89" s="10">
        <f t="shared" si="112"/>
        <v>1695.3875980232333</v>
      </c>
      <c r="CI89" s="1">
        <f t="shared" si="113"/>
        <v>1695.3875980232333</v>
      </c>
      <c r="CJ89" s="77">
        <f t="shared" si="114"/>
        <v>1</v>
      </c>
      <c r="CK89" s="66">
        <f t="shared" si="115"/>
        <v>101.06</v>
      </c>
      <c r="CL89" s="41">
        <f t="shared" si="116"/>
        <v>101.81</v>
      </c>
      <c r="CM89" s="65">
        <f t="shared" si="117"/>
        <v>103.05</v>
      </c>
      <c r="CN89" s="64">
        <f t="shared" si="118"/>
        <v>103.48</v>
      </c>
      <c r="CO89" s="54">
        <f t="shared" si="119"/>
        <v>101.81</v>
      </c>
      <c r="CP89" s="1">
        <f t="shared" si="120"/>
        <v>16.652466339487606</v>
      </c>
      <c r="CQ89" s="42">
        <f t="shared" si="121"/>
        <v>0</v>
      </c>
      <c r="CR89" s="11">
        <f t="shared" si="122"/>
        <v>1330</v>
      </c>
      <c r="CS89" s="47">
        <f t="shared" si="123"/>
        <v>2970.4522747280575</v>
      </c>
      <c r="CT89" s="55">
        <v>0</v>
      </c>
      <c r="CU89" s="10">
        <f t="shared" si="124"/>
        <v>32.705204523783124</v>
      </c>
      <c r="CV89" s="30">
        <f t="shared" si="125"/>
        <v>32.705204523783124</v>
      </c>
      <c r="CW89" s="77">
        <f t="shared" si="126"/>
        <v>1</v>
      </c>
      <c r="CX89" s="66">
        <f t="shared" si="127"/>
        <v>101.59</v>
      </c>
      <c r="CY89" s="41">
        <f t="shared" si="128"/>
        <v>101.87</v>
      </c>
      <c r="CZ89" s="65">
        <f t="shared" si="129"/>
        <v>102.96</v>
      </c>
      <c r="DA89" s="64">
        <f t="shared" si="130"/>
        <v>103.4</v>
      </c>
      <c r="DB89" s="54">
        <f t="shared" si="131"/>
        <v>101.87</v>
      </c>
      <c r="DC89" s="43">
        <f t="shared" si="132"/>
        <v>0.3210484394206648</v>
      </c>
      <c r="DD89" s="44">
        <v>0</v>
      </c>
      <c r="DE89" s="10">
        <f t="shared" si="133"/>
        <v>20.476994590779753</v>
      </c>
      <c r="DF89" s="30">
        <f t="shared" si="134"/>
        <v>20.476994590779753</v>
      </c>
      <c r="DG89" s="34">
        <f t="shared" si="135"/>
        <v>20.476994590779753</v>
      </c>
      <c r="DH89" s="21">
        <f t="shared" si="136"/>
        <v>4.6854251344922958E-3</v>
      </c>
      <c r="DI89" s="74">
        <f t="shared" si="137"/>
        <v>20.476994590779753</v>
      </c>
      <c r="DJ89" s="76">
        <f t="shared" si="138"/>
        <v>101.87</v>
      </c>
      <c r="DK89" s="43">
        <f t="shared" si="139"/>
        <v>0.20101103946971388</v>
      </c>
      <c r="DL89" s="16">
        <f t="shared" si="140"/>
        <v>0</v>
      </c>
      <c r="DM89" s="53">
        <f t="shared" si="141"/>
        <v>1330</v>
      </c>
      <c r="DN89">
        <f t="shared" si="142"/>
        <v>6.4577902910076725E-3</v>
      </c>
      <c r="DO89">
        <f t="shared" si="143"/>
        <v>6.4577902910076743E-3</v>
      </c>
      <c r="DP89" s="1">
        <f t="shared" si="144"/>
        <v>688.83957476120656</v>
      </c>
      <c r="DQ89" s="55">
        <v>409</v>
      </c>
      <c r="DR89" s="1">
        <f t="shared" si="145"/>
        <v>279.83957476120656</v>
      </c>
      <c r="DS89" s="55">
        <v>0</v>
      </c>
      <c r="DT89" s="15">
        <f t="shared" si="146"/>
        <v>1.2923983982793508</v>
      </c>
      <c r="DU89" s="17">
        <f t="shared" si="147"/>
        <v>1.7242256591341084E-3</v>
      </c>
      <c r="DV89" s="17">
        <f t="shared" si="148"/>
        <v>1.7242256591341084E-3</v>
      </c>
      <c r="DW89" s="17">
        <f t="shared" si="149"/>
        <v>2.8308767555904795E-3</v>
      </c>
      <c r="DX89" s="1">
        <f t="shared" si="150"/>
        <v>299.22933481942488</v>
      </c>
      <c r="DY89" s="1">
        <f t="shared" si="151"/>
        <v>299.22933481942488</v>
      </c>
      <c r="DZ89" s="79">
        <f t="shared" si="152"/>
        <v>102.33</v>
      </c>
    </row>
    <row r="90" spans="1:130" x14ac:dyDescent="0.2">
      <c r="A90" s="23" t="s">
        <v>198</v>
      </c>
      <c r="B90">
        <v>0</v>
      </c>
      <c r="C90">
        <v>0</v>
      </c>
      <c r="D90">
        <v>2.3971234518577699E-2</v>
      </c>
      <c r="E90">
        <v>0.97602876548142203</v>
      </c>
      <c r="F90">
        <v>4.33055224473579E-2</v>
      </c>
      <c r="G90">
        <v>2.9669870455495101E-2</v>
      </c>
      <c r="H90">
        <v>6.5399080651901295E-2</v>
      </c>
      <c r="I90">
        <v>4.4049770156612503E-2</v>
      </c>
      <c r="J90">
        <v>9.5743135018605902E-2</v>
      </c>
      <c r="K90">
        <v>0.325802823848101</v>
      </c>
      <c r="L90">
        <v>-0.26825716408581801</v>
      </c>
      <c r="M90">
        <f t="shared" si="77"/>
        <v>3.4281794864225036E-2</v>
      </c>
      <c r="N90">
        <f t="shared" si="78"/>
        <v>3.4205926104572746</v>
      </c>
      <c r="O90" s="68">
        <v>0</v>
      </c>
      <c r="P90">
        <v>0.25</v>
      </c>
      <c r="Q90">
        <v>0.25</v>
      </c>
      <c r="R90">
        <v>0.25</v>
      </c>
      <c r="S90">
        <v>0.26</v>
      </c>
      <c r="T90">
        <v>0.26</v>
      </c>
      <c r="U90">
        <v>0.26</v>
      </c>
      <c r="V90">
        <v>0.27</v>
      </c>
      <c r="W90">
        <v>0.28999999999999998</v>
      </c>
      <c r="X90">
        <v>0.28999999999999998</v>
      </c>
      <c r="Y90">
        <v>0.28000000000000003</v>
      </c>
      <c r="Z90">
        <v>0.28000000000000003</v>
      </c>
      <c r="AA90">
        <v>0.28000000000000003</v>
      </c>
      <c r="AB90">
        <v>0.27</v>
      </c>
      <c r="AC90">
        <v>0.26</v>
      </c>
      <c r="AD90">
        <v>0.23</v>
      </c>
      <c r="AE90">
        <v>0.24</v>
      </c>
      <c r="AF90">
        <v>0.24</v>
      </c>
      <c r="AG90">
        <v>0.25</v>
      </c>
      <c r="AH90">
        <v>0.26</v>
      </c>
      <c r="AI90">
        <v>0.26</v>
      </c>
      <c r="AJ90">
        <v>0.27</v>
      </c>
      <c r="AK90">
        <v>0.28999999999999998</v>
      </c>
      <c r="AL90">
        <v>0.28999999999999998</v>
      </c>
      <c r="AM90">
        <v>0.28000000000000003</v>
      </c>
      <c r="AN90">
        <v>0.27</v>
      </c>
      <c r="AO90">
        <v>0.27</v>
      </c>
      <c r="AP90">
        <v>0.27</v>
      </c>
      <c r="AQ90">
        <v>0.26</v>
      </c>
      <c r="AR90">
        <v>0.27</v>
      </c>
      <c r="AS90" s="72">
        <f t="shared" si="79"/>
        <v>1.237820243595128</v>
      </c>
      <c r="AT90" s="17">
        <f t="shared" si="80"/>
        <v>2.5859203702656481</v>
      </c>
      <c r="AU90" s="17">
        <f t="shared" si="81"/>
        <v>9.5268049618525446</v>
      </c>
      <c r="AV90" s="17">
        <f t="shared" si="82"/>
        <v>16.467689553439442</v>
      </c>
      <c r="AW90" s="17">
        <f t="shared" si="83"/>
        <v>5.6421181663794812E-3</v>
      </c>
      <c r="AX90" s="17">
        <f t="shared" si="84"/>
        <v>1.089830078706596</v>
      </c>
      <c r="AY90" s="17">
        <f t="shared" si="85"/>
        <v>0.325802823848101</v>
      </c>
      <c r="AZ90" s="17">
        <f t="shared" si="86"/>
        <v>1.3201607056817215</v>
      </c>
      <c r="BA90" s="17">
        <f t="shared" si="87"/>
        <v>-1.5364444714032623</v>
      </c>
      <c r="BB90" s="17">
        <f t="shared" si="88"/>
        <v>1.6691010403710049</v>
      </c>
      <c r="BC90" s="17">
        <f t="shared" si="89"/>
        <v>-0.26825716408581801</v>
      </c>
      <c r="BD90" s="17">
        <f t="shared" si="90"/>
        <v>2.2681873073174446</v>
      </c>
      <c r="BE90" s="1">
        <v>0</v>
      </c>
      <c r="BF90" s="49">
        <v>0</v>
      </c>
      <c r="BG90" s="49">
        <v>0</v>
      </c>
      <c r="BH90" s="16">
        <v>1</v>
      </c>
      <c r="BI90" s="12">
        <f t="shared" si="91"/>
        <v>0</v>
      </c>
      <c r="BJ90" s="12">
        <f t="shared" si="92"/>
        <v>0</v>
      </c>
      <c r="BK90" s="12">
        <f t="shared" si="93"/>
        <v>0</v>
      </c>
      <c r="BL90" s="12">
        <f t="shared" si="94"/>
        <v>0</v>
      </c>
      <c r="BM90" s="12">
        <f t="shared" si="95"/>
        <v>0</v>
      </c>
      <c r="BN90" s="12">
        <f t="shared" si="96"/>
        <v>0</v>
      </c>
      <c r="BO90" s="9">
        <f t="shared" si="97"/>
        <v>0</v>
      </c>
      <c r="BP90" s="9">
        <f t="shared" si="98"/>
        <v>0</v>
      </c>
      <c r="BQ90" s="45">
        <f t="shared" si="99"/>
        <v>0</v>
      </c>
      <c r="BR90" s="78">
        <f t="shared" si="100"/>
        <v>3.4205926104572746</v>
      </c>
      <c r="BS90" s="55">
        <v>0</v>
      </c>
      <c r="BT90" s="10">
        <f t="shared" si="101"/>
        <v>0</v>
      </c>
      <c r="BU90" s="14">
        <f t="shared" si="102"/>
        <v>0</v>
      </c>
      <c r="BV90" s="1">
        <f t="shared" si="103"/>
        <v>0</v>
      </c>
      <c r="BW90" s="66">
        <f t="shared" si="104"/>
        <v>0.26</v>
      </c>
      <c r="BX90" s="41">
        <f t="shared" si="105"/>
        <v>0.26</v>
      </c>
      <c r="BY90" s="65">
        <f t="shared" si="106"/>
        <v>0.28999999999999998</v>
      </c>
      <c r="BZ90" s="64">
        <f t="shared" si="107"/>
        <v>0.28999999999999998</v>
      </c>
      <c r="CA90" s="54">
        <f t="shared" si="108"/>
        <v>0.28999999999999998</v>
      </c>
      <c r="CB90" s="1">
        <f t="shared" si="109"/>
        <v>0</v>
      </c>
      <c r="CC90" s="42" t="e">
        <f t="shared" si="110"/>
        <v>#DIV/0!</v>
      </c>
      <c r="CD90" s="55">
        <v>0</v>
      </c>
      <c r="CE90" s="55">
        <v>968</v>
      </c>
      <c r="CF90" s="55">
        <v>0</v>
      </c>
      <c r="CG90" s="6">
        <f t="shared" si="111"/>
        <v>968</v>
      </c>
      <c r="CH90" s="10">
        <f t="shared" si="112"/>
        <v>0</v>
      </c>
      <c r="CI90" s="1">
        <f t="shared" si="113"/>
        <v>-968</v>
      </c>
      <c r="CJ90" s="77">
        <f t="shared" si="114"/>
        <v>0</v>
      </c>
      <c r="CK90" s="66">
        <f t="shared" si="115"/>
        <v>0.26</v>
      </c>
      <c r="CL90" s="41">
        <f t="shared" si="116"/>
        <v>0.26</v>
      </c>
      <c r="CM90" s="65">
        <f t="shared" si="117"/>
        <v>0.28999999999999998</v>
      </c>
      <c r="CN90" s="64">
        <f t="shared" si="118"/>
        <v>0.28999999999999998</v>
      </c>
      <c r="CO90" s="54">
        <f t="shared" si="119"/>
        <v>0.28999999999999998</v>
      </c>
      <c r="CP90" s="1">
        <f t="shared" si="120"/>
        <v>-3337.9310344827591</v>
      </c>
      <c r="CQ90" s="42" t="e">
        <f t="shared" si="121"/>
        <v>#DIV/0!</v>
      </c>
      <c r="CR90" s="11">
        <f t="shared" si="122"/>
        <v>1024</v>
      </c>
      <c r="CS90" s="47">
        <f t="shared" si="123"/>
        <v>0</v>
      </c>
      <c r="CT90" s="55">
        <v>56</v>
      </c>
      <c r="CU90" s="10">
        <f t="shared" si="124"/>
        <v>0</v>
      </c>
      <c r="CV90" s="30">
        <f t="shared" si="125"/>
        <v>-56</v>
      </c>
      <c r="CW90" s="77">
        <f t="shared" si="126"/>
        <v>0</v>
      </c>
      <c r="CX90" s="66">
        <f t="shared" si="127"/>
        <v>0.27</v>
      </c>
      <c r="CY90" s="41">
        <f t="shared" si="128"/>
        <v>0.27</v>
      </c>
      <c r="CZ90" s="65">
        <f t="shared" si="129"/>
        <v>0.28000000000000003</v>
      </c>
      <c r="DA90" s="64">
        <f t="shared" si="130"/>
        <v>0.28000000000000003</v>
      </c>
      <c r="DB90" s="54">
        <f t="shared" si="131"/>
        <v>0.28000000000000003</v>
      </c>
      <c r="DC90" s="43">
        <f t="shared" si="132"/>
        <v>-199.99999999999997</v>
      </c>
      <c r="DD90" s="44">
        <v>0</v>
      </c>
      <c r="DE90" s="10">
        <f t="shared" si="133"/>
        <v>0</v>
      </c>
      <c r="DF90" s="30">
        <f t="shared" si="134"/>
        <v>0</v>
      </c>
      <c r="DG90" s="34">
        <f t="shared" si="135"/>
        <v>0</v>
      </c>
      <c r="DH90" s="21">
        <f t="shared" si="136"/>
        <v>0</v>
      </c>
      <c r="DI90" s="74">
        <f t="shared" si="137"/>
        <v>0</v>
      </c>
      <c r="DJ90" s="76">
        <f t="shared" si="138"/>
        <v>0.28000000000000003</v>
      </c>
      <c r="DK90" s="43">
        <f t="shared" si="139"/>
        <v>0</v>
      </c>
      <c r="DL90" s="16">
        <f t="shared" si="140"/>
        <v>0</v>
      </c>
      <c r="DM90" s="53">
        <f t="shared" si="141"/>
        <v>1080</v>
      </c>
      <c r="DN90">
        <f t="shared" si="142"/>
        <v>9.4018961149772064E-3</v>
      </c>
      <c r="DO90">
        <f t="shared" si="143"/>
        <v>9.4018961149772099E-3</v>
      </c>
      <c r="DP90" s="1">
        <f t="shared" si="144"/>
        <v>1002.881454792389</v>
      </c>
      <c r="DQ90" s="55">
        <v>0</v>
      </c>
      <c r="DR90" s="1">
        <f t="shared" si="145"/>
        <v>1002.881454792389</v>
      </c>
      <c r="DS90" s="55">
        <v>0</v>
      </c>
      <c r="DT90" s="15">
        <f t="shared" si="146"/>
        <v>0</v>
      </c>
      <c r="DU90" s="17">
        <f t="shared" si="147"/>
        <v>0</v>
      </c>
      <c r="DV90" s="17">
        <f t="shared" si="148"/>
        <v>0</v>
      </c>
      <c r="DW90" s="17">
        <f t="shared" si="149"/>
        <v>0</v>
      </c>
      <c r="DX90" s="1">
        <f t="shared" si="150"/>
        <v>0</v>
      </c>
      <c r="DY90" s="1">
        <f t="shared" si="151"/>
        <v>0</v>
      </c>
      <c r="DZ90" s="79">
        <f t="shared" si="152"/>
        <v>0.27</v>
      </c>
    </row>
    <row r="91" spans="1:130" x14ac:dyDescent="0.2">
      <c r="A91" s="23" t="s">
        <v>330</v>
      </c>
      <c r="B91">
        <v>0</v>
      </c>
      <c r="C91">
        <v>1</v>
      </c>
      <c r="D91">
        <v>0.65481422293248104</v>
      </c>
      <c r="E91">
        <v>0.34518577706751802</v>
      </c>
      <c r="F91">
        <v>0.39411998410806498</v>
      </c>
      <c r="G91">
        <v>0.70580860844128701</v>
      </c>
      <c r="H91">
        <v>0.64312578353531102</v>
      </c>
      <c r="I91">
        <v>0.67373860979594302</v>
      </c>
      <c r="J91">
        <v>0.65035851718066595</v>
      </c>
      <c r="K91">
        <v>0.70182808148787101</v>
      </c>
      <c r="L91">
        <v>1.49308533331392</v>
      </c>
      <c r="M91">
        <f t="shared" si="77"/>
        <v>0.540666770474169</v>
      </c>
      <c r="N91">
        <f t="shared" si="78"/>
        <v>-7.3565534533962779E-2</v>
      </c>
      <c r="O91" s="68">
        <v>0</v>
      </c>
      <c r="P91">
        <v>52.42</v>
      </c>
      <c r="Q91">
        <v>52.68</v>
      </c>
      <c r="R91">
        <v>52.81</v>
      </c>
      <c r="S91">
        <v>52.9</v>
      </c>
      <c r="T91">
        <v>53.03</v>
      </c>
      <c r="U91">
        <v>53.24</v>
      </c>
      <c r="V91">
        <v>53.49</v>
      </c>
      <c r="W91">
        <v>54.57</v>
      </c>
      <c r="X91">
        <v>54.43</v>
      </c>
      <c r="Y91">
        <v>54.31</v>
      </c>
      <c r="Z91">
        <v>54.15</v>
      </c>
      <c r="AA91">
        <v>54.01</v>
      </c>
      <c r="AB91">
        <v>53.77</v>
      </c>
      <c r="AC91">
        <v>53.55</v>
      </c>
      <c r="AD91">
        <v>52.26</v>
      </c>
      <c r="AE91">
        <v>52.55</v>
      </c>
      <c r="AF91">
        <v>52.91</v>
      </c>
      <c r="AG91">
        <v>53.05</v>
      </c>
      <c r="AH91">
        <v>53.17</v>
      </c>
      <c r="AI91">
        <v>53.3</v>
      </c>
      <c r="AJ91">
        <v>53.64</v>
      </c>
      <c r="AK91">
        <v>55.12</v>
      </c>
      <c r="AL91">
        <v>55.03</v>
      </c>
      <c r="AM91">
        <v>54.9</v>
      </c>
      <c r="AN91">
        <v>54.56</v>
      </c>
      <c r="AO91">
        <v>53.86</v>
      </c>
      <c r="AP91">
        <v>53.5</v>
      </c>
      <c r="AQ91">
        <v>53.33</v>
      </c>
      <c r="AR91">
        <v>53.63</v>
      </c>
      <c r="AS91" s="72">
        <f t="shared" si="79"/>
        <v>0.90623687526249452</v>
      </c>
      <c r="AT91" s="17">
        <f t="shared" si="80"/>
        <v>0.96187505474285284</v>
      </c>
      <c r="AU91" s="17">
        <f t="shared" si="81"/>
        <v>0.93221550753531424</v>
      </c>
      <c r="AV91" s="17">
        <f t="shared" si="82"/>
        <v>0.90255596032777552</v>
      </c>
      <c r="AW91" s="17">
        <f t="shared" si="83"/>
        <v>5.6421181663794812E-3</v>
      </c>
      <c r="AX91" s="17">
        <f t="shared" si="84"/>
        <v>1.089830078706596</v>
      </c>
      <c r="AY91" s="17">
        <f t="shared" si="85"/>
        <v>0.70182808148787101</v>
      </c>
      <c r="AZ91" s="17">
        <f t="shared" si="86"/>
        <v>1.6961859633214915</v>
      </c>
      <c r="BA91" s="17">
        <f t="shared" si="87"/>
        <v>-1.5364444714032623</v>
      </c>
      <c r="BB91" s="17">
        <f t="shared" si="88"/>
        <v>1.6691010403710049</v>
      </c>
      <c r="BC91" s="17">
        <f t="shared" si="89"/>
        <v>1.49308533331392</v>
      </c>
      <c r="BD91" s="17">
        <f t="shared" si="90"/>
        <v>4.0295298047171819</v>
      </c>
      <c r="BE91" s="1">
        <v>0</v>
      </c>
      <c r="BF91" s="50">
        <v>0.18</v>
      </c>
      <c r="BG91" s="15">
        <v>1</v>
      </c>
      <c r="BH91" s="16">
        <v>1</v>
      </c>
      <c r="BI91" s="12">
        <f t="shared" si="91"/>
        <v>0</v>
      </c>
      <c r="BJ91" s="12">
        <f t="shared" si="92"/>
        <v>45.646623345436886</v>
      </c>
      <c r="BK91" s="12">
        <f t="shared" si="93"/>
        <v>245.77279750178349</v>
      </c>
      <c r="BL91" s="12">
        <f t="shared" si="94"/>
        <v>0</v>
      </c>
      <c r="BM91" s="12">
        <f t="shared" si="95"/>
        <v>45.646623345436886</v>
      </c>
      <c r="BN91" s="12">
        <f t="shared" si="96"/>
        <v>245.77279750178349</v>
      </c>
      <c r="BO91" s="9">
        <f t="shared" si="97"/>
        <v>0</v>
      </c>
      <c r="BP91" s="9">
        <f t="shared" si="98"/>
        <v>6.0278450442905716E-3</v>
      </c>
      <c r="BQ91" s="45">
        <f t="shared" si="99"/>
        <v>1.1441083095155949E-2</v>
      </c>
      <c r="BR91" s="78">
        <f t="shared" si="100"/>
        <v>-7.3565534533962779E-2</v>
      </c>
      <c r="BS91" s="55">
        <v>0</v>
      </c>
      <c r="BT91" s="10">
        <f t="shared" si="101"/>
        <v>0</v>
      </c>
      <c r="BU91" s="14">
        <f t="shared" si="102"/>
        <v>0</v>
      </c>
      <c r="BV91" s="1">
        <f t="shared" si="103"/>
        <v>0</v>
      </c>
      <c r="BW91" s="66">
        <f t="shared" si="104"/>
        <v>52.42</v>
      </c>
      <c r="BX91" s="41">
        <f t="shared" si="105"/>
        <v>52.26</v>
      </c>
      <c r="BY91" s="65">
        <f t="shared" si="106"/>
        <v>54.43</v>
      </c>
      <c r="BZ91" s="64">
        <f t="shared" si="107"/>
        <v>55.03</v>
      </c>
      <c r="CA91" s="54">
        <f t="shared" si="108"/>
        <v>54.43</v>
      </c>
      <c r="CB91" s="1">
        <f t="shared" si="109"/>
        <v>0</v>
      </c>
      <c r="CC91" s="42" t="e">
        <f t="shared" si="110"/>
        <v>#DIV/0!</v>
      </c>
      <c r="CD91" s="55">
        <v>0</v>
      </c>
      <c r="CE91" s="55">
        <v>0</v>
      </c>
      <c r="CF91" s="55">
        <v>0</v>
      </c>
      <c r="CG91" s="6">
        <f t="shared" si="111"/>
        <v>0</v>
      </c>
      <c r="CH91" s="10">
        <f t="shared" si="112"/>
        <v>820.68869164214368</v>
      </c>
      <c r="CI91" s="1">
        <f t="shared" si="113"/>
        <v>820.68869164214368</v>
      </c>
      <c r="CJ91" s="77">
        <f t="shared" si="114"/>
        <v>1</v>
      </c>
      <c r="CK91" s="66">
        <f t="shared" si="115"/>
        <v>52.68</v>
      </c>
      <c r="CL91" s="41">
        <f t="shared" si="116"/>
        <v>52.55</v>
      </c>
      <c r="CM91" s="65">
        <f t="shared" si="117"/>
        <v>54.31</v>
      </c>
      <c r="CN91" s="64">
        <f t="shared" si="118"/>
        <v>54.9</v>
      </c>
      <c r="CO91" s="54">
        <f t="shared" si="119"/>
        <v>52.68</v>
      </c>
      <c r="CP91" s="1">
        <f t="shared" si="120"/>
        <v>15.578752688727102</v>
      </c>
      <c r="CQ91" s="42">
        <f t="shared" si="121"/>
        <v>0</v>
      </c>
      <c r="CR91" s="11">
        <f t="shared" si="122"/>
        <v>0</v>
      </c>
      <c r="CS91" s="47">
        <f t="shared" si="123"/>
        <v>900.54973986295124</v>
      </c>
      <c r="CT91" s="55">
        <v>0</v>
      </c>
      <c r="CU91" s="10">
        <f t="shared" si="124"/>
        <v>79.861048220807561</v>
      </c>
      <c r="CV91" s="30">
        <f t="shared" si="125"/>
        <v>79.861048220807561</v>
      </c>
      <c r="CW91" s="77">
        <f t="shared" si="126"/>
        <v>1</v>
      </c>
      <c r="CX91" s="66">
        <f t="shared" si="127"/>
        <v>52.81</v>
      </c>
      <c r="CY91" s="41">
        <f t="shared" si="128"/>
        <v>52.91</v>
      </c>
      <c r="CZ91" s="65">
        <f t="shared" si="129"/>
        <v>54.15</v>
      </c>
      <c r="DA91" s="64">
        <f t="shared" si="130"/>
        <v>54.56</v>
      </c>
      <c r="DB91" s="54">
        <f t="shared" si="131"/>
        <v>52.81</v>
      </c>
      <c r="DC91" s="43">
        <f t="shared" si="132"/>
        <v>1.5122334448174126</v>
      </c>
      <c r="DD91" s="44">
        <v>0</v>
      </c>
      <c r="DE91" s="10">
        <f t="shared" si="133"/>
        <v>50.001651915745761</v>
      </c>
      <c r="DF91" s="30">
        <f t="shared" si="134"/>
        <v>50.001651915745761</v>
      </c>
      <c r="DG91" s="34">
        <f t="shared" si="135"/>
        <v>50.001651915745761</v>
      </c>
      <c r="DH91" s="21">
        <f t="shared" si="136"/>
        <v>1.1441083095155949E-2</v>
      </c>
      <c r="DI91" s="74">
        <f t="shared" si="137"/>
        <v>50.001651915745761</v>
      </c>
      <c r="DJ91" s="76">
        <f t="shared" si="138"/>
        <v>52.81</v>
      </c>
      <c r="DK91" s="43">
        <f t="shared" si="139"/>
        <v>0.9468216609684863</v>
      </c>
      <c r="DL91" s="16">
        <f t="shared" si="140"/>
        <v>0</v>
      </c>
      <c r="DM91" s="53">
        <f t="shared" si="141"/>
        <v>0</v>
      </c>
      <c r="DN91">
        <f t="shared" si="142"/>
        <v>3.3251077541302846E-3</v>
      </c>
      <c r="DO91">
        <f t="shared" si="143"/>
        <v>3.3251077541302859E-3</v>
      </c>
      <c r="DP91" s="1">
        <f t="shared" si="144"/>
        <v>354.68259391756931</v>
      </c>
      <c r="DQ91" s="55">
        <v>0</v>
      </c>
      <c r="DR91" s="1">
        <f t="shared" si="145"/>
        <v>354.68259391756931</v>
      </c>
      <c r="DS91" s="55">
        <v>0</v>
      </c>
      <c r="DT91" s="15">
        <f t="shared" si="146"/>
        <v>0.16246007285899958</v>
      </c>
      <c r="DU91" s="17">
        <f t="shared" si="147"/>
        <v>2.1674262872905278E-4</v>
      </c>
      <c r="DV91" s="17">
        <f t="shared" si="148"/>
        <v>2.1674262872905278E-4</v>
      </c>
      <c r="DW91" s="17">
        <f t="shared" si="149"/>
        <v>3.5585346173469155E-4</v>
      </c>
      <c r="DX91" s="1">
        <f t="shared" si="150"/>
        <v>37.614422612280364</v>
      </c>
      <c r="DY91" s="1">
        <f t="shared" si="151"/>
        <v>37.614422612280364</v>
      </c>
      <c r="DZ91" s="79">
        <f t="shared" si="152"/>
        <v>53.63</v>
      </c>
    </row>
    <row r="92" spans="1:130" x14ac:dyDescent="0.2">
      <c r="A92" s="23" t="s">
        <v>120</v>
      </c>
      <c r="B92">
        <v>0</v>
      </c>
      <c r="C92">
        <v>0</v>
      </c>
      <c r="D92">
        <v>0.21654015181781799</v>
      </c>
      <c r="E92">
        <v>0.78345984818218095</v>
      </c>
      <c r="F92">
        <v>0.61859356376638797</v>
      </c>
      <c r="G92">
        <v>0.200585039699122</v>
      </c>
      <c r="H92">
        <v>0.41872127037191798</v>
      </c>
      <c r="I92">
        <v>0.28980894161571003</v>
      </c>
      <c r="J92">
        <v>0.477427289768174</v>
      </c>
      <c r="K92">
        <v>1.0203022730396201</v>
      </c>
      <c r="L92">
        <v>-0.48258037708539397</v>
      </c>
      <c r="M92">
        <f t="shared" si="77"/>
        <v>0.30975093885821336</v>
      </c>
      <c r="N92">
        <f t="shared" si="78"/>
        <v>0.38521392826946305</v>
      </c>
      <c r="O92" s="68">
        <v>0</v>
      </c>
      <c r="P92">
        <v>245.97</v>
      </c>
      <c r="Q92">
        <v>247.35</v>
      </c>
      <c r="R92">
        <v>248.03</v>
      </c>
      <c r="S92">
        <v>249.17</v>
      </c>
      <c r="T92">
        <v>250.18</v>
      </c>
      <c r="U92">
        <v>251.82</v>
      </c>
      <c r="V92">
        <v>255.07</v>
      </c>
      <c r="W92">
        <v>256.94</v>
      </c>
      <c r="X92">
        <v>253.63</v>
      </c>
      <c r="Y92">
        <v>253.18</v>
      </c>
      <c r="Z92">
        <v>252.72</v>
      </c>
      <c r="AA92">
        <v>251.51</v>
      </c>
      <c r="AB92">
        <v>250.05</v>
      </c>
      <c r="AC92">
        <v>248.96</v>
      </c>
      <c r="AD92">
        <v>247.1</v>
      </c>
      <c r="AE92">
        <v>248.21</v>
      </c>
      <c r="AF92">
        <v>248.54</v>
      </c>
      <c r="AG92">
        <v>249.17</v>
      </c>
      <c r="AH92">
        <v>250.04</v>
      </c>
      <c r="AI92">
        <v>252.4</v>
      </c>
      <c r="AJ92">
        <v>253.75</v>
      </c>
      <c r="AK92">
        <v>256</v>
      </c>
      <c r="AL92">
        <v>255.43</v>
      </c>
      <c r="AM92">
        <v>253.63</v>
      </c>
      <c r="AN92">
        <v>252.51</v>
      </c>
      <c r="AO92">
        <v>252.1</v>
      </c>
      <c r="AP92">
        <v>250.83</v>
      </c>
      <c r="AQ92">
        <v>249.28</v>
      </c>
      <c r="AR92">
        <v>251.51</v>
      </c>
      <c r="AS92" s="72">
        <f t="shared" si="79"/>
        <v>1.1366022679546413</v>
      </c>
      <c r="AT92" s="17">
        <f t="shared" si="80"/>
        <v>1.3097329974941894</v>
      </c>
      <c r="AU92" s="17">
        <f t="shared" si="81"/>
        <v>1.3146128207599461</v>
      </c>
      <c r="AV92" s="17">
        <f t="shared" si="82"/>
        <v>1.3194926440257031</v>
      </c>
      <c r="AW92" s="17">
        <f t="shared" si="83"/>
        <v>5.6421181663794812E-3</v>
      </c>
      <c r="AX92" s="17">
        <f t="shared" si="84"/>
        <v>1.089830078706596</v>
      </c>
      <c r="AY92" s="17">
        <f t="shared" si="85"/>
        <v>1.0203022730396201</v>
      </c>
      <c r="AZ92" s="17">
        <f t="shared" si="86"/>
        <v>2.0146601548732406</v>
      </c>
      <c r="BA92" s="17">
        <f t="shared" si="87"/>
        <v>-1.5364444714032623</v>
      </c>
      <c r="BB92" s="17">
        <f t="shared" si="88"/>
        <v>1.6691010403710049</v>
      </c>
      <c r="BC92" s="17">
        <f t="shared" si="89"/>
        <v>-0.48258037708539397</v>
      </c>
      <c r="BD92" s="17">
        <f t="shared" si="90"/>
        <v>2.0538640943178681</v>
      </c>
      <c r="BE92" s="1">
        <v>0</v>
      </c>
      <c r="BF92" s="15">
        <v>1</v>
      </c>
      <c r="BG92" s="15">
        <v>1</v>
      </c>
      <c r="BH92" s="16">
        <v>1</v>
      </c>
      <c r="BI92" s="12">
        <f t="shared" si="91"/>
        <v>0</v>
      </c>
      <c r="BJ92" s="12">
        <f t="shared" si="92"/>
        <v>23.306098618429221</v>
      </c>
      <c r="BK92" s="12">
        <f t="shared" si="93"/>
        <v>23.392932837685986</v>
      </c>
      <c r="BL92" s="12">
        <f t="shared" si="94"/>
        <v>0</v>
      </c>
      <c r="BM92" s="12">
        <f t="shared" si="95"/>
        <v>23.306098618429221</v>
      </c>
      <c r="BN92" s="12">
        <f t="shared" si="96"/>
        <v>23.392932837685986</v>
      </c>
      <c r="BO92" s="9">
        <f t="shared" si="97"/>
        <v>0</v>
      </c>
      <c r="BP92" s="9">
        <f t="shared" si="98"/>
        <v>3.0776767428272373E-3</v>
      </c>
      <c r="BQ92" s="45">
        <f t="shared" si="99"/>
        <v>1.088975228975149E-3</v>
      </c>
      <c r="BR92" s="78">
        <f t="shared" si="100"/>
        <v>0.38521392826946305</v>
      </c>
      <c r="BS92" s="55">
        <v>0</v>
      </c>
      <c r="BT92" s="10">
        <f t="shared" si="101"/>
        <v>0</v>
      </c>
      <c r="BU92" s="14">
        <f t="shared" si="102"/>
        <v>0</v>
      </c>
      <c r="BV92" s="1">
        <f t="shared" si="103"/>
        <v>0</v>
      </c>
      <c r="BW92" s="66">
        <f t="shared" si="104"/>
        <v>247.35</v>
      </c>
      <c r="BX92" s="41">
        <f t="shared" si="105"/>
        <v>248.21</v>
      </c>
      <c r="BY92" s="65">
        <f t="shared" si="106"/>
        <v>256.94</v>
      </c>
      <c r="BZ92" s="64">
        <f t="shared" si="107"/>
        <v>256</v>
      </c>
      <c r="CA92" s="54">
        <f t="shared" si="108"/>
        <v>256</v>
      </c>
      <c r="CB92" s="1">
        <f t="shared" si="109"/>
        <v>0</v>
      </c>
      <c r="CC92" s="42" t="e">
        <f t="shared" si="110"/>
        <v>#DIV/0!</v>
      </c>
      <c r="CD92" s="55">
        <v>0</v>
      </c>
      <c r="CE92" s="55">
        <v>503</v>
      </c>
      <c r="CF92" s="55">
        <v>0</v>
      </c>
      <c r="CG92" s="6">
        <f t="shared" si="111"/>
        <v>503</v>
      </c>
      <c r="CH92" s="10">
        <f t="shared" si="112"/>
        <v>419.02445746523125</v>
      </c>
      <c r="CI92" s="1">
        <f t="shared" si="113"/>
        <v>-83.975542534768749</v>
      </c>
      <c r="CJ92" s="77">
        <f t="shared" si="114"/>
        <v>0</v>
      </c>
      <c r="CK92" s="66">
        <f t="shared" si="115"/>
        <v>248.03</v>
      </c>
      <c r="CL92" s="41">
        <f t="shared" si="116"/>
        <v>248.54</v>
      </c>
      <c r="CM92" s="65">
        <f t="shared" si="117"/>
        <v>253.63</v>
      </c>
      <c r="CN92" s="64">
        <f t="shared" si="118"/>
        <v>255.43</v>
      </c>
      <c r="CO92" s="54">
        <f t="shared" si="119"/>
        <v>255.43</v>
      </c>
      <c r="CP92" s="1">
        <f t="shared" si="120"/>
        <v>-0.32876147098918979</v>
      </c>
      <c r="CQ92" s="42">
        <f t="shared" si="121"/>
        <v>1.2004072579504184</v>
      </c>
      <c r="CR92" s="11">
        <f t="shared" si="122"/>
        <v>503</v>
      </c>
      <c r="CS92" s="47">
        <f t="shared" si="123"/>
        <v>426.6257223585236</v>
      </c>
      <c r="CT92" s="55">
        <v>0</v>
      </c>
      <c r="CU92" s="10">
        <f t="shared" si="124"/>
        <v>7.6012648932923357</v>
      </c>
      <c r="CV92" s="30">
        <f t="shared" si="125"/>
        <v>7.6012648932923357</v>
      </c>
      <c r="CW92" s="77">
        <f t="shared" si="126"/>
        <v>1</v>
      </c>
      <c r="CX92" s="66">
        <f t="shared" si="127"/>
        <v>249.17</v>
      </c>
      <c r="CY92" s="41">
        <f t="shared" si="128"/>
        <v>249.17</v>
      </c>
      <c r="CZ92" s="65">
        <f t="shared" si="129"/>
        <v>253.18</v>
      </c>
      <c r="DA92" s="64">
        <f t="shared" si="130"/>
        <v>253.63</v>
      </c>
      <c r="DB92" s="54">
        <f t="shared" si="131"/>
        <v>249.17</v>
      </c>
      <c r="DC92" s="43">
        <f t="shared" si="132"/>
        <v>3.0506340624041162E-2</v>
      </c>
      <c r="DD92" s="44">
        <v>0</v>
      </c>
      <c r="DE92" s="10">
        <f t="shared" si="133"/>
        <v>4.7592137817038331</v>
      </c>
      <c r="DF92" s="30">
        <f t="shared" si="134"/>
        <v>4.7592137817038331</v>
      </c>
      <c r="DG92" s="34">
        <f t="shared" si="135"/>
        <v>4.7592137817038331</v>
      </c>
      <c r="DH92" s="21">
        <f t="shared" si="136"/>
        <v>1.088975228975149E-3</v>
      </c>
      <c r="DI92" s="74">
        <f t="shared" si="137"/>
        <v>4.7592137817038331</v>
      </c>
      <c r="DJ92" s="76">
        <f t="shared" si="138"/>
        <v>249.17</v>
      </c>
      <c r="DK92" s="43">
        <f t="shared" si="139"/>
        <v>1.9100268016630548E-2</v>
      </c>
      <c r="DL92" s="16">
        <f t="shared" si="140"/>
        <v>0</v>
      </c>
      <c r="DM92" s="53">
        <f t="shared" si="141"/>
        <v>503</v>
      </c>
      <c r="DN92">
        <f t="shared" si="142"/>
        <v>7.5469170206591473E-3</v>
      </c>
      <c r="DO92">
        <f t="shared" si="143"/>
        <v>7.5469170206591499E-3</v>
      </c>
      <c r="DP92" s="1">
        <f t="shared" si="144"/>
        <v>805.01454475967023</v>
      </c>
      <c r="DQ92" s="55">
        <v>755</v>
      </c>
      <c r="DR92" s="1">
        <f t="shared" si="145"/>
        <v>50.01454475967023</v>
      </c>
      <c r="DS92" s="55">
        <v>0</v>
      </c>
      <c r="DT92" s="15">
        <f t="shared" si="146"/>
        <v>1.3194926440257031</v>
      </c>
      <c r="DU92" s="17">
        <f t="shared" si="147"/>
        <v>1.7603728671412853E-3</v>
      </c>
      <c r="DV92" s="17">
        <f t="shared" si="148"/>
        <v>1.7603728671412853E-3</v>
      </c>
      <c r="DW92" s="17">
        <f t="shared" si="149"/>
        <v>2.8902241445966257E-3</v>
      </c>
      <c r="DX92" s="1">
        <f t="shared" si="150"/>
        <v>305.50247253215252</v>
      </c>
      <c r="DY92" s="1">
        <f t="shared" si="151"/>
        <v>305.50247253215252</v>
      </c>
      <c r="DZ92" s="79">
        <f t="shared" si="152"/>
        <v>251.51</v>
      </c>
    </row>
    <row r="93" spans="1:130" x14ac:dyDescent="0.2">
      <c r="A93" s="23" t="s">
        <v>210</v>
      </c>
      <c r="B93">
        <v>0</v>
      </c>
      <c r="C93">
        <v>0</v>
      </c>
      <c r="D93">
        <v>0.13903316020775</v>
      </c>
      <c r="E93">
        <v>0.86096683979224897</v>
      </c>
      <c r="F93">
        <v>0.20659515295987199</v>
      </c>
      <c r="G93">
        <v>0.490597576264103</v>
      </c>
      <c r="H93">
        <v>0.38696197241955699</v>
      </c>
      <c r="I93">
        <v>0.435709313390718</v>
      </c>
      <c r="J93">
        <v>0.44501889765123398</v>
      </c>
      <c r="K93">
        <v>0.71216393836645597</v>
      </c>
      <c r="L93">
        <v>-0.68008925879442295</v>
      </c>
      <c r="M93">
        <f t="shared" si="77"/>
        <v>0.20937992017656384</v>
      </c>
      <c r="N93">
        <f t="shared" si="78"/>
        <v>0.71388517126633189</v>
      </c>
      <c r="O93" s="68">
        <v>0</v>
      </c>
      <c r="P93">
        <v>4.25</v>
      </c>
      <c r="Q93">
        <v>4.3</v>
      </c>
      <c r="R93">
        <v>4.3099999999999996</v>
      </c>
      <c r="S93">
        <v>4.32</v>
      </c>
      <c r="T93">
        <v>4.33</v>
      </c>
      <c r="U93">
        <v>4.38</v>
      </c>
      <c r="V93">
        <v>4.43</v>
      </c>
      <c r="W93">
        <v>4.53</v>
      </c>
      <c r="X93">
        <v>4.5</v>
      </c>
      <c r="Y93">
        <v>4.49</v>
      </c>
      <c r="Z93">
        <v>4.47</v>
      </c>
      <c r="AA93">
        <v>4.45</v>
      </c>
      <c r="AB93">
        <v>4.43</v>
      </c>
      <c r="AC93">
        <v>4.3899999999999997</v>
      </c>
      <c r="AD93">
        <v>4.3</v>
      </c>
      <c r="AE93">
        <v>4.33</v>
      </c>
      <c r="AF93">
        <v>4.33</v>
      </c>
      <c r="AG93">
        <v>4.3499999999999996</v>
      </c>
      <c r="AH93">
        <v>4.3600000000000003</v>
      </c>
      <c r="AI93">
        <v>4.3899999999999997</v>
      </c>
      <c r="AJ93">
        <v>4.42</v>
      </c>
      <c r="AK93">
        <v>4.55</v>
      </c>
      <c r="AL93">
        <v>4.53</v>
      </c>
      <c r="AM93">
        <v>4.5</v>
      </c>
      <c r="AN93">
        <v>4.4800000000000004</v>
      </c>
      <c r="AO93">
        <v>4.46</v>
      </c>
      <c r="AP93">
        <v>4.43</v>
      </c>
      <c r="AQ93">
        <v>4.4000000000000004</v>
      </c>
      <c r="AR93">
        <v>4.41</v>
      </c>
      <c r="AS93" s="72">
        <f t="shared" si="79"/>
        <v>1.177341453170937</v>
      </c>
      <c r="AT93" s="17">
        <f t="shared" si="80"/>
        <v>1.4645398885248284</v>
      </c>
      <c r="AU93" s="17">
        <f t="shared" si="81"/>
        <v>1.5098823253377034</v>
      </c>
      <c r="AV93" s="17">
        <f t="shared" si="82"/>
        <v>1.5552247621505784</v>
      </c>
      <c r="AW93" s="17">
        <f t="shared" si="83"/>
        <v>5.6421181663794812E-3</v>
      </c>
      <c r="AX93" s="17">
        <f t="shared" si="84"/>
        <v>1.089830078706596</v>
      </c>
      <c r="AY93" s="17">
        <f t="shared" si="85"/>
        <v>0.71216393836645597</v>
      </c>
      <c r="AZ93" s="17">
        <f t="shared" si="86"/>
        <v>1.7065218202000765</v>
      </c>
      <c r="BA93" s="17">
        <f t="shared" si="87"/>
        <v>-1.5364444714032623</v>
      </c>
      <c r="BB93" s="17">
        <f t="shared" si="88"/>
        <v>1.6691010403710049</v>
      </c>
      <c r="BC93" s="17">
        <f t="shared" si="89"/>
        <v>-0.68008925879442295</v>
      </c>
      <c r="BD93" s="17">
        <f t="shared" si="90"/>
        <v>1.8563552126088394</v>
      </c>
      <c r="BE93" s="1">
        <v>0</v>
      </c>
      <c r="BF93" s="49">
        <v>0</v>
      </c>
      <c r="BG93" s="49">
        <v>0</v>
      </c>
      <c r="BH93" s="16">
        <v>1</v>
      </c>
      <c r="BI93" s="12">
        <f t="shared" si="91"/>
        <v>0</v>
      </c>
      <c r="BJ93" s="12">
        <f t="shared" si="92"/>
        <v>0</v>
      </c>
      <c r="BK93" s="12">
        <f t="shared" si="93"/>
        <v>0</v>
      </c>
      <c r="BL93" s="12">
        <f t="shared" si="94"/>
        <v>0</v>
      </c>
      <c r="BM93" s="12">
        <f t="shared" si="95"/>
        <v>0</v>
      </c>
      <c r="BN93" s="12">
        <f t="shared" si="96"/>
        <v>0</v>
      </c>
      <c r="BO93" s="9">
        <f t="shared" si="97"/>
        <v>0</v>
      </c>
      <c r="BP93" s="9">
        <f t="shared" si="98"/>
        <v>0</v>
      </c>
      <c r="BQ93" s="45">
        <f t="shared" si="99"/>
        <v>0</v>
      </c>
      <c r="BR93" s="78">
        <f t="shared" si="100"/>
        <v>0.71388517126633189</v>
      </c>
      <c r="BS93" s="55">
        <v>0</v>
      </c>
      <c r="BT93" s="10">
        <f t="shared" si="101"/>
        <v>0</v>
      </c>
      <c r="BU93" s="14">
        <f t="shared" si="102"/>
        <v>0</v>
      </c>
      <c r="BV93" s="1">
        <f t="shared" si="103"/>
        <v>0</v>
      </c>
      <c r="BW93" s="66">
        <f t="shared" si="104"/>
        <v>4.3</v>
      </c>
      <c r="BX93" s="41">
        <f t="shared" si="105"/>
        <v>4.33</v>
      </c>
      <c r="BY93" s="65">
        <f t="shared" si="106"/>
        <v>4.53</v>
      </c>
      <c r="BZ93" s="64">
        <f t="shared" si="107"/>
        <v>4.55</v>
      </c>
      <c r="CA93" s="54">
        <f t="shared" si="108"/>
        <v>4.55</v>
      </c>
      <c r="CB93" s="1">
        <f t="shared" si="109"/>
        <v>0</v>
      </c>
      <c r="CC93" s="42" t="e">
        <f t="shared" si="110"/>
        <v>#DIV/0!</v>
      </c>
      <c r="CD93" s="55">
        <v>0</v>
      </c>
      <c r="CE93" s="55">
        <v>1685</v>
      </c>
      <c r="CF93" s="55">
        <v>0</v>
      </c>
      <c r="CG93" s="6">
        <f t="shared" si="111"/>
        <v>1685</v>
      </c>
      <c r="CH93" s="10">
        <f t="shared" si="112"/>
        <v>0</v>
      </c>
      <c r="CI93" s="1">
        <f t="shared" si="113"/>
        <v>-1685</v>
      </c>
      <c r="CJ93" s="77">
        <f t="shared" si="114"/>
        <v>0</v>
      </c>
      <c r="CK93" s="66">
        <f t="shared" si="115"/>
        <v>4.3099999999999996</v>
      </c>
      <c r="CL93" s="41">
        <f t="shared" si="116"/>
        <v>4.33</v>
      </c>
      <c r="CM93" s="65">
        <f t="shared" si="117"/>
        <v>4.5</v>
      </c>
      <c r="CN93" s="64">
        <f t="shared" si="118"/>
        <v>4.53</v>
      </c>
      <c r="CO93" s="54">
        <f t="shared" si="119"/>
        <v>4.53</v>
      </c>
      <c r="CP93" s="1">
        <f t="shared" si="120"/>
        <v>-371.96467991169976</v>
      </c>
      <c r="CQ93" s="42" t="e">
        <f t="shared" si="121"/>
        <v>#DIV/0!</v>
      </c>
      <c r="CR93" s="11">
        <f t="shared" si="122"/>
        <v>1689</v>
      </c>
      <c r="CS93" s="47">
        <f t="shared" si="123"/>
        <v>0</v>
      </c>
      <c r="CT93" s="55">
        <v>4</v>
      </c>
      <c r="CU93" s="10">
        <f t="shared" si="124"/>
        <v>0</v>
      </c>
      <c r="CV93" s="30">
        <f t="shared" si="125"/>
        <v>-4</v>
      </c>
      <c r="CW93" s="77">
        <f t="shared" si="126"/>
        <v>0</v>
      </c>
      <c r="CX93" s="66">
        <f t="shared" si="127"/>
        <v>4.32</v>
      </c>
      <c r="CY93" s="41">
        <f t="shared" si="128"/>
        <v>4.3499999999999996</v>
      </c>
      <c r="CZ93" s="65">
        <f t="shared" si="129"/>
        <v>4.49</v>
      </c>
      <c r="DA93" s="64">
        <f t="shared" si="130"/>
        <v>4.5</v>
      </c>
      <c r="DB93" s="54">
        <f t="shared" si="131"/>
        <v>4.5</v>
      </c>
      <c r="DC93" s="43">
        <f t="shared" si="132"/>
        <v>-0.88888888888888884</v>
      </c>
      <c r="DD93" s="44">
        <v>0</v>
      </c>
      <c r="DE93" s="10">
        <f t="shared" si="133"/>
        <v>0</v>
      </c>
      <c r="DF93" s="30">
        <f t="shared" si="134"/>
        <v>0</v>
      </c>
      <c r="DG93" s="34">
        <f t="shared" si="135"/>
        <v>0</v>
      </c>
      <c r="DH93" s="21">
        <f t="shared" si="136"/>
        <v>0</v>
      </c>
      <c r="DI93" s="74">
        <f t="shared" si="137"/>
        <v>0</v>
      </c>
      <c r="DJ93" s="76">
        <f t="shared" si="138"/>
        <v>4.5</v>
      </c>
      <c r="DK93" s="43">
        <f t="shared" si="139"/>
        <v>0</v>
      </c>
      <c r="DL93" s="16">
        <f t="shared" si="140"/>
        <v>0</v>
      </c>
      <c r="DM93" s="53">
        <f t="shared" si="141"/>
        <v>1693</v>
      </c>
      <c r="DN93">
        <f t="shared" si="142"/>
        <v>8.2935268636004401E-3</v>
      </c>
      <c r="DO93">
        <f t="shared" si="143"/>
        <v>8.2935268636004436E-3</v>
      </c>
      <c r="DP93" s="1">
        <f t="shared" si="144"/>
        <v>884.65392348653211</v>
      </c>
      <c r="DQ93" s="55">
        <v>979</v>
      </c>
      <c r="DR93" s="1">
        <f t="shared" si="145"/>
        <v>-94.346076513467892</v>
      </c>
      <c r="DS93" s="55">
        <v>0</v>
      </c>
      <c r="DT93" s="15">
        <f t="shared" si="146"/>
        <v>0</v>
      </c>
      <c r="DU93" s="17">
        <f t="shared" si="147"/>
        <v>0</v>
      </c>
      <c r="DV93" s="17">
        <f t="shared" si="148"/>
        <v>0</v>
      </c>
      <c r="DW93" s="17">
        <f t="shared" si="149"/>
        <v>0</v>
      </c>
      <c r="DX93" s="1">
        <f t="shared" si="150"/>
        <v>0</v>
      </c>
      <c r="DY93" s="1">
        <f t="shared" si="151"/>
        <v>0</v>
      </c>
      <c r="DZ93" s="79">
        <f t="shared" si="152"/>
        <v>4.41</v>
      </c>
    </row>
    <row r="94" spans="1:130" x14ac:dyDescent="0.2">
      <c r="A94" s="23" t="s">
        <v>80</v>
      </c>
      <c r="B94">
        <v>0</v>
      </c>
      <c r="C94">
        <v>0</v>
      </c>
      <c r="D94">
        <v>0.207750699161006</v>
      </c>
      <c r="E94">
        <v>0.79224930083899303</v>
      </c>
      <c r="F94">
        <v>0.24314660309892699</v>
      </c>
      <c r="G94">
        <v>0.17467613873798499</v>
      </c>
      <c r="H94">
        <v>0.26619306310071</v>
      </c>
      <c r="I94">
        <v>0.215632966916631</v>
      </c>
      <c r="J94">
        <v>0.32608035179553402</v>
      </c>
      <c r="K94">
        <v>0.54085299289356903</v>
      </c>
      <c r="L94">
        <v>5.5190023992339098E-2</v>
      </c>
      <c r="M94">
        <f t="shared" si="77"/>
        <v>0.22117831873392721</v>
      </c>
      <c r="N94">
        <f t="shared" si="78"/>
        <v>0.66463727799386907</v>
      </c>
      <c r="O94" s="68">
        <v>0</v>
      </c>
      <c r="P94">
        <v>42.38</v>
      </c>
      <c r="Q94">
        <v>42.62</v>
      </c>
      <c r="R94">
        <v>42.83</v>
      </c>
      <c r="S94">
        <v>42.98</v>
      </c>
      <c r="T94">
        <v>43.44</v>
      </c>
      <c r="U94">
        <v>43.79</v>
      </c>
      <c r="V94">
        <v>44.08</v>
      </c>
      <c r="W94">
        <v>44.99</v>
      </c>
      <c r="X94">
        <v>44.69</v>
      </c>
      <c r="Y94">
        <v>44.53</v>
      </c>
      <c r="Z94">
        <v>44.19</v>
      </c>
      <c r="AA94">
        <v>44.11</v>
      </c>
      <c r="AB94">
        <v>43.61</v>
      </c>
      <c r="AC94">
        <v>42.76</v>
      </c>
      <c r="AD94">
        <v>42.57</v>
      </c>
      <c r="AE94">
        <v>42.74</v>
      </c>
      <c r="AF94">
        <v>42.83</v>
      </c>
      <c r="AG94">
        <v>43.01</v>
      </c>
      <c r="AH94">
        <v>43.29</v>
      </c>
      <c r="AI94">
        <v>43.75</v>
      </c>
      <c r="AJ94">
        <v>44.37</v>
      </c>
      <c r="AK94">
        <v>44.94</v>
      </c>
      <c r="AL94">
        <v>44.71</v>
      </c>
      <c r="AM94">
        <v>44.48</v>
      </c>
      <c r="AN94">
        <v>44.32</v>
      </c>
      <c r="AO94">
        <v>44.08</v>
      </c>
      <c r="AP94">
        <v>43.74</v>
      </c>
      <c r="AQ94">
        <v>43.3</v>
      </c>
      <c r="AR94">
        <v>43.84</v>
      </c>
      <c r="AS94" s="72">
        <f t="shared" si="79"/>
        <v>1.1412221755564893</v>
      </c>
      <c r="AT94" s="17">
        <f t="shared" si="80"/>
        <v>1.3296404482752668</v>
      </c>
      <c r="AU94" s="17">
        <f t="shared" si="81"/>
        <v>1.6063770519263829</v>
      </c>
      <c r="AV94" s="17">
        <f t="shared" si="82"/>
        <v>1.883113655577499</v>
      </c>
      <c r="AW94" s="17">
        <f t="shared" si="83"/>
        <v>5.6421181663794812E-3</v>
      </c>
      <c r="AX94" s="17">
        <f t="shared" si="84"/>
        <v>1.089830078706596</v>
      </c>
      <c r="AY94" s="17">
        <f t="shared" si="85"/>
        <v>0.54085299289356903</v>
      </c>
      <c r="AZ94" s="17">
        <f t="shared" si="86"/>
        <v>1.5352108747271895</v>
      </c>
      <c r="BA94" s="17">
        <f t="shared" si="87"/>
        <v>-1.5364444714032623</v>
      </c>
      <c r="BB94" s="17">
        <f t="shared" si="88"/>
        <v>1.6691010403710049</v>
      </c>
      <c r="BC94" s="17">
        <f t="shared" si="89"/>
        <v>5.5190023992339098E-2</v>
      </c>
      <c r="BD94" s="17">
        <f t="shared" si="90"/>
        <v>2.5916344953956014</v>
      </c>
      <c r="BE94" s="1">
        <v>1</v>
      </c>
      <c r="BF94" s="15">
        <v>1</v>
      </c>
      <c r="BG94" s="15">
        <v>1</v>
      </c>
      <c r="BH94" s="16">
        <v>1</v>
      </c>
      <c r="BI94" s="12">
        <f t="shared" si="91"/>
        <v>10.460409465744867</v>
      </c>
      <c r="BJ94" s="12">
        <f t="shared" si="92"/>
        <v>59.983144029685697</v>
      </c>
      <c r="BK94" s="12">
        <f t="shared" si="93"/>
        <v>72.467369804121859</v>
      </c>
      <c r="BL94" s="12">
        <f t="shared" si="94"/>
        <v>10.460409465744867</v>
      </c>
      <c r="BM94" s="12">
        <f t="shared" si="95"/>
        <v>59.983144029685697</v>
      </c>
      <c r="BN94" s="12">
        <f t="shared" si="96"/>
        <v>72.467369804121859</v>
      </c>
      <c r="BO94" s="9">
        <f t="shared" si="97"/>
        <v>1.0916840234765707E-2</v>
      </c>
      <c r="BP94" s="9">
        <f t="shared" si="98"/>
        <v>7.9210480640394005E-3</v>
      </c>
      <c r="BQ94" s="45">
        <f t="shared" si="99"/>
        <v>3.3734620268963521E-3</v>
      </c>
      <c r="BR94" s="78">
        <f t="shared" si="100"/>
        <v>0.66463727799386907</v>
      </c>
      <c r="BS94" s="55">
        <v>2324</v>
      </c>
      <c r="BT94" s="10">
        <f t="shared" si="101"/>
        <v>1070.6324254414581</v>
      </c>
      <c r="BU94" s="14">
        <f t="shared" si="102"/>
        <v>-1253.3675745585419</v>
      </c>
      <c r="BV94" s="1">
        <f t="shared" si="103"/>
        <v>0</v>
      </c>
      <c r="BW94" s="66">
        <f t="shared" si="104"/>
        <v>42.62</v>
      </c>
      <c r="BX94" s="41">
        <f t="shared" si="105"/>
        <v>42.74</v>
      </c>
      <c r="BY94" s="65">
        <f t="shared" si="106"/>
        <v>44.99</v>
      </c>
      <c r="BZ94" s="64">
        <f t="shared" si="107"/>
        <v>44.94</v>
      </c>
      <c r="CA94" s="54">
        <f t="shared" si="108"/>
        <v>44.94</v>
      </c>
      <c r="CB94" s="1">
        <f t="shared" si="109"/>
        <v>-27.889799166856744</v>
      </c>
      <c r="CC94" s="42">
        <f t="shared" si="110"/>
        <v>2.1706796326869475</v>
      </c>
      <c r="CD94" s="55">
        <v>964</v>
      </c>
      <c r="CE94" s="55">
        <v>175</v>
      </c>
      <c r="CF94" s="55">
        <v>0</v>
      </c>
      <c r="CG94" s="6">
        <f t="shared" si="111"/>
        <v>1139</v>
      </c>
      <c r="CH94" s="10">
        <f t="shared" si="112"/>
        <v>1078.4475254997387</v>
      </c>
      <c r="CI94" s="1">
        <f t="shared" si="113"/>
        <v>-60.552474500261269</v>
      </c>
      <c r="CJ94" s="77">
        <f t="shared" si="114"/>
        <v>0</v>
      </c>
      <c r="CK94" s="66">
        <f t="shared" si="115"/>
        <v>42.83</v>
      </c>
      <c r="CL94" s="41">
        <f t="shared" si="116"/>
        <v>42.83</v>
      </c>
      <c r="CM94" s="65">
        <f t="shared" si="117"/>
        <v>44.69</v>
      </c>
      <c r="CN94" s="64">
        <f t="shared" si="118"/>
        <v>44.71</v>
      </c>
      <c r="CO94" s="54">
        <f t="shared" si="119"/>
        <v>44.71</v>
      </c>
      <c r="CP94" s="1">
        <f t="shared" si="120"/>
        <v>-1.3543385036962932</v>
      </c>
      <c r="CQ94" s="42">
        <f t="shared" si="121"/>
        <v>1.0561478171802583</v>
      </c>
      <c r="CR94" s="11">
        <f t="shared" si="122"/>
        <v>3507</v>
      </c>
      <c r="CS94" s="47">
        <f t="shared" si="123"/>
        <v>2172.6273905813387</v>
      </c>
      <c r="CT94" s="55">
        <v>44</v>
      </c>
      <c r="CU94" s="10">
        <f t="shared" si="124"/>
        <v>23.547439640141921</v>
      </c>
      <c r="CV94" s="30">
        <f t="shared" si="125"/>
        <v>-20.452560359858079</v>
      </c>
      <c r="CW94" s="77">
        <f t="shared" si="126"/>
        <v>0</v>
      </c>
      <c r="CX94" s="66">
        <f t="shared" si="127"/>
        <v>42.98</v>
      </c>
      <c r="CY94" s="41">
        <f t="shared" si="128"/>
        <v>43.01</v>
      </c>
      <c r="CZ94" s="65">
        <f t="shared" si="129"/>
        <v>44.53</v>
      </c>
      <c r="DA94" s="64">
        <f t="shared" si="130"/>
        <v>44.48</v>
      </c>
      <c r="DB94" s="54">
        <f t="shared" si="131"/>
        <v>44.48</v>
      </c>
      <c r="DC94" s="43">
        <f t="shared" si="132"/>
        <v>-0.45981475629177337</v>
      </c>
      <c r="DD94" s="44">
        <v>0</v>
      </c>
      <c r="DE94" s="10">
        <f t="shared" si="133"/>
        <v>14.743243503866744</v>
      </c>
      <c r="DF94" s="30">
        <f t="shared" si="134"/>
        <v>14.743243503866744</v>
      </c>
      <c r="DG94" s="34">
        <f t="shared" si="135"/>
        <v>14.743243503866744</v>
      </c>
      <c r="DH94" s="21">
        <f t="shared" si="136"/>
        <v>3.3734620268963521E-3</v>
      </c>
      <c r="DI94" s="74">
        <f t="shared" si="137"/>
        <v>14.743243503866744</v>
      </c>
      <c r="DJ94" s="76">
        <f t="shared" si="138"/>
        <v>44.48</v>
      </c>
      <c r="DK94" s="43">
        <f t="shared" si="139"/>
        <v>0.33145781258693219</v>
      </c>
      <c r="DL94" s="16">
        <f t="shared" si="140"/>
        <v>0</v>
      </c>
      <c r="DM94" s="53">
        <f t="shared" si="141"/>
        <v>3551</v>
      </c>
      <c r="DN94">
        <f t="shared" si="142"/>
        <v>7.6315841162504297E-3</v>
      </c>
      <c r="DO94">
        <f t="shared" si="143"/>
        <v>7.6315841162504323E-3</v>
      </c>
      <c r="DP94" s="1">
        <f t="shared" si="144"/>
        <v>814.0458145122011</v>
      </c>
      <c r="DQ94" s="55">
        <v>1096</v>
      </c>
      <c r="DR94" s="1">
        <f t="shared" si="145"/>
        <v>-281.9541854877989</v>
      </c>
      <c r="DS94" s="55">
        <v>1140</v>
      </c>
      <c r="DT94" s="15">
        <f t="shared" si="146"/>
        <v>1.883113655577499</v>
      </c>
      <c r="DU94" s="17">
        <f t="shared" si="147"/>
        <v>2.512315775333185E-3</v>
      </c>
      <c r="DV94" s="17">
        <f t="shared" si="148"/>
        <v>2.512315775333185E-3</v>
      </c>
      <c r="DW94" s="17">
        <f t="shared" si="149"/>
        <v>4.124782793608118E-3</v>
      </c>
      <c r="DX94" s="1">
        <f t="shared" si="150"/>
        <v>435.99779084996527</v>
      </c>
      <c r="DY94" s="1">
        <f t="shared" si="151"/>
        <v>-704.00220915003479</v>
      </c>
      <c r="DZ94" s="79">
        <f t="shared" si="152"/>
        <v>43.84</v>
      </c>
    </row>
    <row r="95" spans="1:130" x14ac:dyDescent="0.2">
      <c r="A95" s="23" t="s">
        <v>331</v>
      </c>
      <c r="B95">
        <v>0</v>
      </c>
      <c r="C95">
        <v>1</v>
      </c>
      <c r="D95">
        <v>0.71594087095485404</v>
      </c>
      <c r="E95">
        <v>0.28405912904514502</v>
      </c>
      <c r="F95">
        <v>0.754072308303536</v>
      </c>
      <c r="G95">
        <v>0.72294191391558704</v>
      </c>
      <c r="H95">
        <v>0.992478061011282</v>
      </c>
      <c r="I95">
        <v>0.84705607190240195</v>
      </c>
      <c r="J95">
        <v>0.85764849154154599</v>
      </c>
      <c r="K95">
        <v>0.54541673984918704</v>
      </c>
      <c r="L95">
        <v>0.37007942081233203</v>
      </c>
      <c r="M95">
        <f t="shared" si="77"/>
        <v>0.76854980361159153</v>
      </c>
      <c r="N95">
        <f t="shared" si="78"/>
        <v>-0.62480726636797546</v>
      </c>
      <c r="O95" s="68">
        <v>-1</v>
      </c>
      <c r="P95">
        <v>12.89</v>
      </c>
      <c r="Q95">
        <v>12.93</v>
      </c>
      <c r="R95">
        <v>13.07</v>
      </c>
      <c r="S95">
        <v>13.19</v>
      </c>
      <c r="T95">
        <v>13.27</v>
      </c>
      <c r="U95">
        <v>13.31</v>
      </c>
      <c r="V95">
        <v>13.39</v>
      </c>
      <c r="W95">
        <v>13.97</v>
      </c>
      <c r="X95">
        <v>13.88</v>
      </c>
      <c r="Y95">
        <v>13.81</v>
      </c>
      <c r="Z95">
        <v>13.68</v>
      </c>
      <c r="AA95">
        <v>13.46</v>
      </c>
      <c r="AB95">
        <v>13.29</v>
      </c>
      <c r="AC95">
        <v>13.19</v>
      </c>
      <c r="AD95">
        <v>12.72</v>
      </c>
      <c r="AE95">
        <v>12.78</v>
      </c>
      <c r="AF95">
        <v>12.82</v>
      </c>
      <c r="AG95">
        <v>13</v>
      </c>
      <c r="AH95">
        <v>13.13</v>
      </c>
      <c r="AI95">
        <v>13.32</v>
      </c>
      <c r="AJ95">
        <v>13.47</v>
      </c>
      <c r="AK95">
        <v>13.89</v>
      </c>
      <c r="AL95">
        <v>13.7</v>
      </c>
      <c r="AM95">
        <v>13.57</v>
      </c>
      <c r="AN95">
        <v>13.44</v>
      </c>
      <c r="AO95">
        <v>13.42</v>
      </c>
      <c r="AP95">
        <v>13.21</v>
      </c>
      <c r="AQ95">
        <v>13.17</v>
      </c>
      <c r="AR95">
        <v>13.35</v>
      </c>
      <c r="AS95" s="72">
        <f t="shared" si="79"/>
        <v>0.8741075178496428</v>
      </c>
      <c r="AT95" s="17">
        <f t="shared" si="80"/>
        <v>0.76361667935655408</v>
      </c>
      <c r="AU95" s="17">
        <f t="shared" si="81"/>
        <v>0.63852297365244459</v>
      </c>
      <c r="AV95" s="17">
        <f t="shared" si="82"/>
        <v>0.5134292679483351</v>
      </c>
      <c r="AW95" s="17">
        <f t="shared" si="83"/>
        <v>5.6421181663794812E-3</v>
      </c>
      <c r="AX95" s="17">
        <f t="shared" si="84"/>
        <v>1.089830078706596</v>
      </c>
      <c r="AY95" s="17">
        <f t="shared" si="85"/>
        <v>0.54541673984918704</v>
      </c>
      <c r="AZ95" s="17">
        <f t="shared" si="86"/>
        <v>1.5397746216828074</v>
      </c>
      <c r="BA95" s="17">
        <f t="shared" si="87"/>
        <v>-1.5364444714032623</v>
      </c>
      <c r="BB95" s="17">
        <f t="shared" si="88"/>
        <v>1.6691010403710049</v>
      </c>
      <c r="BC95" s="17">
        <f t="shared" si="89"/>
        <v>0.37007942081233203</v>
      </c>
      <c r="BD95" s="17">
        <f t="shared" si="90"/>
        <v>2.9065238922155943</v>
      </c>
      <c r="BE95" s="1">
        <v>0</v>
      </c>
      <c r="BF95" s="50">
        <v>0.18</v>
      </c>
      <c r="BG95" s="15">
        <v>1</v>
      </c>
      <c r="BH95" s="16">
        <v>1</v>
      </c>
      <c r="BI95" s="12">
        <f t="shared" si="91"/>
        <v>0</v>
      </c>
      <c r="BJ95" s="12">
        <f t="shared" si="92"/>
        <v>9.8094238520701893</v>
      </c>
      <c r="BK95" s="12">
        <f t="shared" si="93"/>
        <v>45.569274750657776</v>
      </c>
      <c r="BL95" s="12">
        <f t="shared" si="94"/>
        <v>0</v>
      </c>
      <c r="BM95" s="12">
        <f t="shared" si="95"/>
        <v>9.8094238520701893</v>
      </c>
      <c r="BN95" s="12">
        <f t="shared" si="96"/>
        <v>45.569274750657776</v>
      </c>
      <c r="BO95" s="9">
        <f t="shared" si="97"/>
        <v>0</v>
      </c>
      <c r="BP95" s="9">
        <f t="shared" si="98"/>
        <v>1.2953792114386044E-3</v>
      </c>
      <c r="BQ95" s="45">
        <f t="shared" si="99"/>
        <v>2.1213163714934079E-3</v>
      </c>
      <c r="BR95" s="78">
        <f t="shared" si="100"/>
        <v>-0.62480726636797546</v>
      </c>
      <c r="BS95" s="55">
        <v>0</v>
      </c>
      <c r="BT95" s="10">
        <f t="shared" si="101"/>
        <v>0</v>
      </c>
      <c r="BU95" s="14">
        <f t="shared" si="102"/>
        <v>0</v>
      </c>
      <c r="BV95" s="1">
        <f t="shared" si="103"/>
        <v>0</v>
      </c>
      <c r="BW95" s="66">
        <f t="shared" si="104"/>
        <v>12.89</v>
      </c>
      <c r="BX95" s="41">
        <f t="shared" si="105"/>
        <v>12.72</v>
      </c>
      <c r="BY95" s="65">
        <f t="shared" si="106"/>
        <v>13.88</v>
      </c>
      <c r="BZ95" s="64">
        <f t="shared" si="107"/>
        <v>13.7</v>
      </c>
      <c r="CA95" s="54">
        <f t="shared" si="108"/>
        <v>13.88</v>
      </c>
      <c r="CB95" s="1">
        <f t="shared" si="109"/>
        <v>0</v>
      </c>
      <c r="CC95" s="42" t="e">
        <f t="shared" si="110"/>
        <v>#DIV/0!</v>
      </c>
      <c r="CD95" s="55">
        <v>0</v>
      </c>
      <c r="CE95" s="55">
        <v>0</v>
      </c>
      <c r="CF95" s="55">
        <v>0</v>
      </c>
      <c r="CG95" s="6">
        <f t="shared" si="111"/>
        <v>0</v>
      </c>
      <c r="CH95" s="10">
        <f t="shared" si="112"/>
        <v>176.36536148568143</v>
      </c>
      <c r="CI95" s="1">
        <f t="shared" si="113"/>
        <v>176.36536148568143</v>
      </c>
      <c r="CJ95" s="77">
        <f t="shared" si="114"/>
        <v>1</v>
      </c>
      <c r="CK95" s="66">
        <f t="shared" si="115"/>
        <v>12.93</v>
      </c>
      <c r="CL95" s="41">
        <f t="shared" si="116"/>
        <v>12.78</v>
      </c>
      <c r="CM95" s="65">
        <f t="shared" si="117"/>
        <v>13.81</v>
      </c>
      <c r="CN95" s="64">
        <f t="shared" si="118"/>
        <v>13.57</v>
      </c>
      <c r="CO95" s="54">
        <f t="shared" si="119"/>
        <v>12.93</v>
      </c>
      <c r="CP95" s="1">
        <f t="shared" si="120"/>
        <v>13.640012489225169</v>
      </c>
      <c r="CQ95" s="42">
        <f t="shared" si="121"/>
        <v>0</v>
      </c>
      <c r="CR95" s="11">
        <f t="shared" si="122"/>
        <v>0</v>
      </c>
      <c r="CS95" s="47">
        <f t="shared" si="123"/>
        <v>191.17257402197973</v>
      </c>
      <c r="CT95" s="55">
        <v>0</v>
      </c>
      <c r="CU95" s="10">
        <f t="shared" si="124"/>
        <v>14.807212536298287</v>
      </c>
      <c r="CV95" s="30">
        <f t="shared" si="125"/>
        <v>14.807212536298287</v>
      </c>
      <c r="CW95" s="77">
        <f t="shared" si="126"/>
        <v>1</v>
      </c>
      <c r="CX95" s="66">
        <f t="shared" si="127"/>
        <v>13.07</v>
      </c>
      <c r="CY95" s="41">
        <f t="shared" si="128"/>
        <v>12.82</v>
      </c>
      <c r="CZ95" s="65">
        <f t="shared" si="129"/>
        <v>13.68</v>
      </c>
      <c r="DA95" s="64">
        <f t="shared" si="130"/>
        <v>13.44</v>
      </c>
      <c r="DB95" s="54">
        <f t="shared" si="131"/>
        <v>13.07</v>
      </c>
      <c r="DC95" s="43">
        <f t="shared" si="132"/>
        <v>1.1329160318514375</v>
      </c>
      <c r="DD95" s="44">
        <v>0</v>
      </c>
      <c r="DE95" s="10">
        <f t="shared" si="133"/>
        <v>9.2709162173199307</v>
      </c>
      <c r="DF95" s="30">
        <f t="shared" si="134"/>
        <v>9.2709162173199307</v>
      </c>
      <c r="DG95" s="34">
        <f t="shared" si="135"/>
        <v>9.2709162173199307</v>
      </c>
      <c r="DH95" s="21">
        <f t="shared" si="136"/>
        <v>2.1213163714934079E-3</v>
      </c>
      <c r="DI95" s="74">
        <f t="shared" si="137"/>
        <v>9.2709162173199307</v>
      </c>
      <c r="DJ95" s="76">
        <f t="shared" si="138"/>
        <v>13.07</v>
      </c>
      <c r="DK95" s="43">
        <f t="shared" si="139"/>
        <v>0.70932794317673531</v>
      </c>
      <c r="DL95" s="16">
        <f t="shared" si="140"/>
        <v>-1</v>
      </c>
      <c r="DM95" s="53">
        <f t="shared" si="141"/>
        <v>0</v>
      </c>
      <c r="DN95">
        <f t="shared" si="142"/>
        <v>2.7362865893363801E-3</v>
      </c>
      <c r="DO95">
        <f t="shared" si="143"/>
        <v>2.736286589336381E-3</v>
      </c>
      <c r="DP95" s="1">
        <f t="shared" si="144"/>
        <v>291.87421791133306</v>
      </c>
      <c r="DQ95" s="55">
        <v>0</v>
      </c>
      <c r="DR95" s="1">
        <f t="shared" si="145"/>
        <v>291.87421791133306</v>
      </c>
      <c r="DS95" s="55">
        <v>0</v>
      </c>
      <c r="DT95" s="15">
        <f t="shared" si="146"/>
        <v>9.2417268230700317E-2</v>
      </c>
      <c r="DU95" s="17">
        <f t="shared" si="147"/>
        <v>1.2329652020816724E-4</v>
      </c>
      <c r="DV95" s="17">
        <f t="shared" si="148"/>
        <v>1.2329652020816724E-4</v>
      </c>
      <c r="DW95" s="17">
        <f t="shared" si="149"/>
        <v>2.0243130662942114E-4</v>
      </c>
      <c r="DX95" s="1">
        <f t="shared" si="150"/>
        <v>21.397393973343075</v>
      </c>
      <c r="DY95" s="1">
        <f t="shared" si="151"/>
        <v>21.397393973343075</v>
      </c>
      <c r="DZ95" s="79">
        <f t="shared" si="152"/>
        <v>13.35</v>
      </c>
    </row>
    <row r="96" spans="1:130" x14ac:dyDescent="0.2">
      <c r="A96" s="23" t="s">
        <v>212</v>
      </c>
      <c r="B96">
        <v>1</v>
      </c>
      <c r="C96">
        <v>1</v>
      </c>
      <c r="D96">
        <v>0.59320046893317702</v>
      </c>
      <c r="E96">
        <v>0.40679953106682298</v>
      </c>
      <c r="F96">
        <v>0.46597462514417498</v>
      </c>
      <c r="G96">
        <v>0.51144010767160097</v>
      </c>
      <c r="H96">
        <v>0.477792732166891</v>
      </c>
      <c r="I96">
        <v>0.49433021997865301</v>
      </c>
      <c r="J96">
        <v>0.58089701852032605</v>
      </c>
      <c r="K96">
        <v>0.84524540922577496</v>
      </c>
      <c r="L96">
        <v>-0.1434631733841</v>
      </c>
      <c r="M96">
        <f t="shared" si="77"/>
        <v>0.51240449328238069</v>
      </c>
      <c r="N96">
        <f t="shared" si="78"/>
        <v>-2.23384005869267E-2</v>
      </c>
      <c r="O96" s="68">
        <v>0</v>
      </c>
      <c r="P96">
        <v>58.1</v>
      </c>
      <c r="Q96">
        <v>58.81</v>
      </c>
      <c r="R96">
        <v>59.86</v>
      </c>
      <c r="S96">
        <v>60.6</v>
      </c>
      <c r="T96">
        <v>60.81</v>
      </c>
      <c r="U96">
        <v>61.15</v>
      </c>
      <c r="V96">
        <v>61.8</v>
      </c>
      <c r="W96">
        <v>65.099999999999994</v>
      </c>
      <c r="X96">
        <v>64.59</v>
      </c>
      <c r="Y96">
        <v>63.9</v>
      </c>
      <c r="Z96">
        <v>63.18</v>
      </c>
      <c r="AA96">
        <v>61.7</v>
      </c>
      <c r="AB96">
        <v>61.31</v>
      </c>
      <c r="AC96">
        <v>60.75</v>
      </c>
      <c r="AD96">
        <v>58.85</v>
      </c>
      <c r="AE96">
        <v>59.46</v>
      </c>
      <c r="AF96">
        <v>59.65</v>
      </c>
      <c r="AG96">
        <v>60.07</v>
      </c>
      <c r="AH96">
        <v>60.27</v>
      </c>
      <c r="AI96">
        <v>61.12</v>
      </c>
      <c r="AJ96">
        <v>61.79</v>
      </c>
      <c r="AK96">
        <v>63.68</v>
      </c>
      <c r="AL96">
        <v>63.61</v>
      </c>
      <c r="AM96">
        <v>62.93</v>
      </c>
      <c r="AN96">
        <v>62.67</v>
      </c>
      <c r="AO96">
        <v>62.21</v>
      </c>
      <c r="AP96">
        <v>61.44</v>
      </c>
      <c r="AQ96">
        <v>61.12</v>
      </c>
      <c r="AR96">
        <v>61.47</v>
      </c>
      <c r="AS96" s="72">
        <f t="shared" si="79"/>
        <v>0.93862226506935253</v>
      </c>
      <c r="AT96" s="17">
        <f t="shared" si="80"/>
        <v>0.98647591258313583</v>
      </c>
      <c r="AU96" s="17">
        <f t="shared" si="81"/>
        <v>0.98358674448057171</v>
      </c>
      <c r="AV96" s="17">
        <f t="shared" si="82"/>
        <v>0.98069757637800758</v>
      </c>
      <c r="AW96" s="17">
        <f t="shared" si="83"/>
        <v>5.6421181663794812E-3</v>
      </c>
      <c r="AX96" s="17">
        <f t="shared" si="84"/>
        <v>1.089830078706596</v>
      </c>
      <c r="AY96" s="17">
        <f t="shared" si="85"/>
        <v>0.84524540922577496</v>
      </c>
      <c r="AZ96" s="17">
        <f t="shared" si="86"/>
        <v>1.8396032910593956</v>
      </c>
      <c r="BA96" s="17">
        <f t="shared" si="87"/>
        <v>-1.5364444714032623</v>
      </c>
      <c r="BB96" s="17">
        <f t="shared" si="88"/>
        <v>1.6691010403710049</v>
      </c>
      <c r="BC96" s="17">
        <f t="shared" si="89"/>
        <v>-0.1434631733841</v>
      </c>
      <c r="BD96" s="17">
        <f t="shared" si="90"/>
        <v>2.392981298019162</v>
      </c>
      <c r="BE96" s="1">
        <v>0</v>
      </c>
      <c r="BF96" s="15">
        <v>1</v>
      </c>
      <c r="BG96" s="15">
        <v>1</v>
      </c>
      <c r="BH96" s="16">
        <v>1</v>
      </c>
      <c r="BI96" s="12">
        <f t="shared" si="91"/>
        <v>0</v>
      </c>
      <c r="BJ96" s="12">
        <f t="shared" si="92"/>
        <v>32.347722078119226</v>
      </c>
      <c r="BK96" s="12">
        <f t="shared" si="93"/>
        <v>32.252982809145095</v>
      </c>
      <c r="BL96" s="12">
        <f t="shared" si="94"/>
        <v>0</v>
      </c>
      <c r="BM96" s="12">
        <f t="shared" si="95"/>
        <v>32.347722078119226</v>
      </c>
      <c r="BN96" s="12">
        <f t="shared" si="96"/>
        <v>32.252982809145095</v>
      </c>
      <c r="BO96" s="9">
        <f t="shared" si="97"/>
        <v>0</v>
      </c>
      <c r="BP96" s="9">
        <f t="shared" si="98"/>
        <v>4.2716644065233312E-3</v>
      </c>
      <c r="BQ96" s="45">
        <f t="shared" si="99"/>
        <v>1.5014235104004446E-3</v>
      </c>
      <c r="BR96" s="78">
        <f t="shared" si="100"/>
        <v>-2.23384005869267E-2</v>
      </c>
      <c r="BS96" s="55">
        <v>0</v>
      </c>
      <c r="BT96" s="10">
        <f t="shared" si="101"/>
        <v>0</v>
      </c>
      <c r="BU96" s="14">
        <f t="shared" si="102"/>
        <v>0</v>
      </c>
      <c r="BV96" s="1">
        <f t="shared" si="103"/>
        <v>0</v>
      </c>
      <c r="BW96" s="66">
        <f t="shared" si="104"/>
        <v>58.1</v>
      </c>
      <c r="BX96" s="41">
        <f t="shared" si="105"/>
        <v>58.85</v>
      </c>
      <c r="BY96" s="65">
        <f t="shared" si="106"/>
        <v>64.59</v>
      </c>
      <c r="BZ96" s="64">
        <f t="shared" si="107"/>
        <v>63.61</v>
      </c>
      <c r="CA96" s="54">
        <f t="shared" si="108"/>
        <v>64.59</v>
      </c>
      <c r="CB96" s="1">
        <f t="shared" si="109"/>
        <v>0</v>
      </c>
      <c r="CC96" s="42" t="e">
        <f t="shared" si="110"/>
        <v>#DIV/0!</v>
      </c>
      <c r="CD96" s="55">
        <v>615</v>
      </c>
      <c r="CE96" s="55">
        <v>0</v>
      </c>
      <c r="CF96" s="55">
        <v>0</v>
      </c>
      <c r="CG96" s="6">
        <f t="shared" si="111"/>
        <v>615</v>
      </c>
      <c r="CH96" s="10">
        <f t="shared" si="112"/>
        <v>581.58540028238895</v>
      </c>
      <c r="CI96" s="1">
        <f t="shared" si="113"/>
        <v>-33.414599717611054</v>
      </c>
      <c r="CJ96" s="77">
        <f t="shared" si="114"/>
        <v>0</v>
      </c>
      <c r="CK96" s="66">
        <f t="shared" si="115"/>
        <v>58.81</v>
      </c>
      <c r="CL96" s="41">
        <f t="shared" si="116"/>
        <v>59.46</v>
      </c>
      <c r="CM96" s="65">
        <f t="shared" si="117"/>
        <v>63.9</v>
      </c>
      <c r="CN96" s="64">
        <f t="shared" si="118"/>
        <v>62.93</v>
      </c>
      <c r="CO96" s="54">
        <f t="shared" si="119"/>
        <v>63.9</v>
      </c>
      <c r="CP96" s="1">
        <f t="shared" si="120"/>
        <v>-0.52292018337419488</v>
      </c>
      <c r="CQ96" s="42">
        <f t="shared" si="121"/>
        <v>1.0574543303552437</v>
      </c>
      <c r="CR96" s="11">
        <f t="shared" si="122"/>
        <v>615</v>
      </c>
      <c r="CS96" s="47">
        <f t="shared" si="123"/>
        <v>592.06563666968611</v>
      </c>
      <c r="CT96" s="55">
        <v>0</v>
      </c>
      <c r="CU96" s="10">
        <f t="shared" si="124"/>
        <v>10.480236387297184</v>
      </c>
      <c r="CV96" s="30">
        <f t="shared" si="125"/>
        <v>10.480236387297184</v>
      </c>
      <c r="CW96" s="77">
        <f t="shared" si="126"/>
        <v>1</v>
      </c>
      <c r="CX96" s="66">
        <f t="shared" si="127"/>
        <v>59.86</v>
      </c>
      <c r="CY96" s="41">
        <f t="shared" si="128"/>
        <v>59.65</v>
      </c>
      <c r="CZ96" s="65">
        <f t="shared" si="129"/>
        <v>63.18</v>
      </c>
      <c r="DA96" s="64">
        <f t="shared" si="130"/>
        <v>62.67</v>
      </c>
      <c r="DB96" s="54">
        <f t="shared" si="131"/>
        <v>59.86</v>
      </c>
      <c r="DC96" s="43">
        <f t="shared" si="132"/>
        <v>0.1750791244119142</v>
      </c>
      <c r="DD96" s="44">
        <v>0</v>
      </c>
      <c r="DE96" s="10">
        <f t="shared" si="133"/>
        <v>6.5617612529136879</v>
      </c>
      <c r="DF96" s="30">
        <f t="shared" si="134"/>
        <v>6.5617612529136879</v>
      </c>
      <c r="DG96" s="34">
        <f t="shared" si="135"/>
        <v>6.5617612529136879</v>
      </c>
      <c r="DH96" s="21">
        <f t="shared" si="136"/>
        <v>1.5014235104004446E-3</v>
      </c>
      <c r="DI96" s="74">
        <f t="shared" si="137"/>
        <v>6.5617612529136879</v>
      </c>
      <c r="DJ96" s="76">
        <f t="shared" si="138"/>
        <v>59.86</v>
      </c>
      <c r="DK96" s="43">
        <f t="shared" si="139"/>
        <v>0.10961846396447858</v>
      </c>
      <c r="DL96" s="16">
        <f t="shared" si="140"/>
        <v>0</v>
      </c>
      <c r="DM96" s="53">
        <f t="shared" si="141"/>
        <v>615</v>
      </c>
      <c r="DN96">
        <f t="shared" si="142"/>
        <v>3.9186211164844121E-3</v>
      </c>
      <c r="DO96">
        <f t="shared" si="143"/>
        <v>3.9186211164844139E-3</v>
      </c>
      <c r="DP96" s="1">
        <f t="shared" si="144"/>
        <v>417.99147725315947</v>
      </c>
      <c r="DQ96" s="55">
        <v>123</v>
      </c>
      <c r="DR96" s="1">
        <f t="shared" si="145"/>
        <v>294.99147725315947</v>
      </c>
      <c r="DS96" s="55">
        <v>0</v>
      </c>
      <c r="DT96" s="15">
        <f t="shared" si="146"/>
        <v>0.98069757637800758</v>
      </c>
      <c r="DU96" s="17">
        <f t="shared" si="147"/>
        <v>1.3083766795849098E-3</v>
      </c>
      <c r="DV96" s="17">
        <f t="shared" si="148"/>
        <v>1.3083766795849098E-3</v>
      </c>
      <c r="DW96" s="17">
        <f t="shared" si="149"/>
        <v>2.1481255137182089E-3</v>
      </c>
      <c r="DX96" s="1">
        <f t="shared" si="150"/>
        <v>227.06116305104212</v>
      </c>
      <c r="DY96" s="1">
        <f t="shared" si="151"/>
        <v>227.06116305104212</v>
      </c>
      <c r="DZ96" s="79">
        <f t="shared" si="152"/>
        <v>61.47</v>
      </c>
    </row>
    <row r="97" spans="1:130" x14ac:dyDescent="0.2">
      <c r="A97" s="23" t="s">
        <v>229</v>
      </c>
      <c r="B97">
        <v>0</v>
      </c>
      <c r="C97">
        <v>0</v>
      </c>
      <c r="D97">
        <v>0.28365960846983601</v>
      </c>
      <c r="E97">
        <v>0.71634039153016305</v>
      </c>
      <c r="F97">
        <v>0.20580055621771901</v>
      </c>
      <c r="G97">
        <v>0.34809862097785199</v>
      </c>
      <c r="H97">
        <v>0.51274550773088101</v>
      </c>
      <c r="I97">
        <v>0.42247603973918801</v>
      </c>
      <c r="J97">
        <v>0.43778681516842799</v>
      </c>
      <c r="K97">
        <v>0.84370954265614995</v>
      </c>
      <c r="L97">
        <v>0.57011875553585301</v>
      </c>
      <c r="M97">
        <f t="shared" si="77"/>
        <v>0.27903281542096553</v>
      </c>
      <c r="N97">
        <f t="shared" si="78"/>
        <v>0.4684588149362014</v>
      </c>
      <c r="O97" s="68">
        <v>0</v>
      </c>
      <c r="P97">
        <v>428.99</v>
      </c>
      <c r="Q97">
        <v>433.76</v>
      </c>
      <c r="R97">
        <v>434.65</v>
      </c>
      <c r="S97">
        <v>435.25</v>
      </c>
      <c r="T97">
        <v>436.97</v>
      </c>
      <c r="U97">
        <v>438.31</v>
      </c>
      <c r="V97">
        <v>441.07</v>
      </c>
      <c r="W97">
        <v>452.58</v>
      </c>
      <c r="X97">
        <v>448.75</v>
      </c>
      <c r="Y97">
        <v>445.67</v>
      </c>
      <c r="Z97">
        <v>444.04</v>
      </c>
      <c r="AA97">
        <v>438.17</v>
      </c>
      <c r="AB97">
        <v>435.61</v>
      </c>
      <c r="AC97">
        <v>434.18</v>
      </c>
      <c r="AD97">
        <v>430.53</v>
      </c>
      <c r="AE97">
        <v>431.15</v>
      </c>
      <c r="AF97">
        <v>432.15</v>
      </c>
      <c r="AG97">
        <v>435.08</v>
      </c>
      <c r="AH97">
        <v>436.25</v>
      </c>
      <c r="AI97">
        <v>442.11</v>
      </c>
      <c r="AJ97">
        <v>446.26</v>
      </c>
      <c r="AK97">
        <v>451.5</v>
      </c>
      <c r="AL97">
        <v>448.12</v>
      </c>
      <c r="AM97">
        <v>446.5</v>
      </c>
      <c r="AN97">
        <v>444.81</v>
      </c>
      <c r="AO97">
        <v>442.28</v>
      </c>
      <c r="AP97">
        <v>439.79</v>
      </c>
      <c r="AQ97">
        <v>438.22</v>
      </c>
      <c r="AR97">
        <v>439.84</v>
      </c>
      <c r="AS97" s="72">
        <f t="shared" si="79"/>
        <v>1.1013229735405292</v>
      </c>
      <c r="AT97" s="17">
        <f t="shared" si="80"/>
        <v>1.3299718415180395</v>
      </c>
      <c r="AU97" s="17">
        <f t="shared" si="81"/>
        <v>1.5153071112673127</v>
      </c>
      <c r="AV97" s="17">
        <f t="shared" si="82"/>
        <v>1.7006423810165858</v>
      </c>
      <c r="AW97" s="17">
        <f t="shared" si="83"/>
        <v>5.6421181663794812E-3</v>
      </c>
      <c r="AX97" s="17">
        <f t="shared" si="84"/>
        <v>1.089830078706596</v>
      </c>
      <c r="AY97" s="17">
        <f t="shared" si="85"/>
        <v>0.84370954265614995</v>
      </c>
      <c r="AZ97" s="17">
        <f t="shared" si="86"/>
        <v>1.8380674244897706</v>
      </c>
      <c r="BA97" s="17">
        <f t="shared" si="87"/>
        <v>-1.5364444714032623</v>
      </c>
      <c r="BB97" s="17">
        <f t="shared" si="88"/>
        <v>1.6691010403710049</v>
      </c>
      <c r="BC97" s="17">
        <f t="shared" si="89"/>
        <v>0.57011875553585301</v>
      </c>
      <c r="BD97" s="17">
        <f t="shared" si="90"/>
        <v>3.1065632269391155</v>
      </c>
      <c r="BE97" s="1">
        <v>0</v>
      </c>
      <c r="BF97" s="15">
        <v>1</v>
      </c>
      <c r="BG97" s="15">
        <v>1</v>
      </c>
      <c r="BH97" s="16">
        <v>1</v>
      </c>
      <c r="BI97" s="12">
        <f t="shared" si="91"/>
        <v>0</v>
      </c>
      <c r="BJ97" s="12">
        <f t="shared" si="92"/>
        <v>123.86917197568911</v>
      </c>
      <c r="BK97" s="12">
        <f t="shared" si="93"/>
        <v>141.13068510331277</v>
      </c>
      <c r="BL97" s="12">
        <f t="shared" si="94"/>
        <v>0</v>
      </c>
      <c r="BM97" s="12">
        <f t="shared" si="95"/>
        <v>123.86917197568911</v>
      </c>
      <c r="BN97" s="12">
        <f t="shared" si="96"/>
        <v>141.13068510331277</v>
      </c>
      <c r="BO97" s="9">
        <f t="shared" si="97"/>
        <v>0</v>
      </c>
      <c r="BP97" s="9">
        <f t="shared" si="98"/>
        <v>1.635748977056975E-2</v>
      </c>
      <c r="BQ97" s="45">
        <f t="shared" si="99"/>
        <v>6.569839754261543E-3</v>
      </c>
      <c r="BR97" s="78">
        <f t="shared" si="100"/>
        <v>0.4684588149362014</v>
      </c>
      <c r="BS97" s="55">
        <v>0</v>
      </c>
      <c r="BT97" s="10">
        <f t="shared" si="101"/>
        <v>0</v>
      </c>
      <c r="BU97" s="14">
        <f t="shared" si="102"/>
        <v>0</v>
      </c>
      <c r="BV97" s="1">
        <f t="shared" si="103"/>
        <v>0</v>
      </c>
      <c r="BW97" s="66">
        <f t="shared" si="104"/>
        <v>433.76</v>
      </c>
      <c r="BX97" s="41">
        <f t="shared" si="105"/>
        <v>431.15</v>
      </c>
      <c r="BY97" s="65">
        <f t="shared" si="106"/>
        <v>452.58</v>
      </c>
      <c r="BZ97" s="64">
        <f t="shared" si="107"/>
        <v>451.5</v>
      </c>
      <c r="CA97" s="54">
        <f t="shared" si="108"/>
        <v>451.5</v>
      </c>
      <c r="CB97" s="1">
        <f t="shared" si="109"/>
        <v>0</v>
      </c>
      <c r="CC97" s="42" t="e">
        <f t="shared" si="110"/>
        <v>#DIV/0!</v>
      </c>
      <c r="CD97" s="55">
        <v>0</v>
      </c>
      <c r="CE97" s="55">
        <v>0</v>
      </c>
      <c r="CF97" s="55">
        <v>0</v>
      </c>
      <c r="CG97" s="6">
        <f t="shared" si="111"/>
        <v>0</v>
      </c>
      <c r="CH97" s="10">
        <f t="shared" si="112"/>
        <v>2227.0656892671632</v>
      </c>
      <c r="CI97" s="1">
        <f t="shared" si="113"/>
        <v>2227.0656892671632</v>
      </c>
      <c r="CJ97" s="77">
        <f t="shared" si="114"/>
        <v>1</v>
      </c>
      <c r="CK97" s="66">
        <f t="shared" si="115"/>
        <v>434.65</v>
      </c>
      <c r="CL97" s="41">
        <f t="shared" si="116"/>
        <v>432.15</v>
      </c>
      <c r="CM97" s="65">
        <f t="shared" si="117"/>
        <v>448.75</v>
      </c>
      <c r="CN97" s="64">
        <f t="shared" si="118"/>
        <v>448.12</v>
      </c>
      <c r="CO97" s="54">
        <f t="shared" si="119"/>
        <v>432.15</v>
      </c>
      <c r="CP97" s="1">
        <f t="shared" si="120"/>
        <v>5.1534552568949747</v>
      </c>
      <c r="CQ97" s="42">
        <f t="shared" si="121"/>
        <v>0</v>
      </c>
      <c r="CR97" s="11">
        <f t="shared" si="122"/>
        <v>0</v>
      </c>
      <c r="CS97" s="47">
        <f t="shared" si="123"/>
        <v>2272.9244847198597</v>
      </c>
      <c r="CT97" s="55">
        <v>0</v>
      </c>
      <c r="CU97" s="10">
        <f t="shared" si="124"/>
        <v>45.858795452696427</v>
      </c>
      <c r="CV97" s="30">
        <f t="shared" si="125"/>
        <v>45.858795452696427</v>
      </c>
      <c r="CW97" s="77">
        <f t="shared" si="126"/>
        <v>1</v>
      </c>
      <c r="CX97" s="66">
        <f t="shared" si="127"/>
        <v>435.25</v>
      </c>
      <c r="CY97" s="41">
        <f t="shared" si="128"/>
        <v>435.08</v>
      </c>
      <c r="CZ97" s="65">
        <f t="shared" si="129"/>
        <v>445.67</v>
      </c>
      <c r="DA97" s="64">
        <f t="shared" si="130"/>
        <v>446.5</v>
      </c>
      <c r="DB97" s="54">
        <f t="shared" si="131"/>
        <v>435.08</v>
      </c>
      <c r="DC97" s="43">
        <f t="shared" si="132"/>
        <v>0.10540313379768416</v>
      </c>
      <c r="DD97" s="44">
        <v>0</v>
      </c>
      <c r="DE97" s="10">
        <f t="shared" si="133"/>
        <v>28.71256486843448</v>
      </c>
      <c r="DF97" s="30">
        <f t="shared" si="134"/>
        <v>28.71256486843448</v>
      </c>
      <c r="DG97" s="34">
        <f t="shared" si="135"/>
        <v>28.71256486843448</v>
      </c>
      <c r="DH97" s="21">
        <f t="shared" si="136"/>
        <v>6.569839754261543E-3</v>
      </c>
      <c r="DI97" s="74">
        <f t="shared" si="137"/>
        <v>28.71256486843448</v>
      </c>
      <c r="DJ97" s="76">
        <f t="shared" si="138"/>
        <v>435.08</v>
      </c>
      <c r="DK97" s="43">
        <f t="shared" si="139"/>
        <v>6.5993759465924617E-2</v>
      </c>
      <c r="DL97" s="16">
        <f t="shared" si="140"/>
        <v>0</v>
      </c>
      <c r="DM97" s="53">
        <f t="shared" si="141"/>
        <v>0</v>
      </c>
      <c r="DN97">
        <f t="shared" si="142"/>
        <v>6.9003682906893645E-3</v>
      </c>
      <c r="DO97">
        <f t="shared" si="143"/>
        <v>6.9003682906893671E-3</v>
      </c>
      <c r="DP97" s="1">
        <f t="shared" si="144"/>
        <v>736.0484848312534</v>
      </c>
      <c r="DQ97" s="55">
        <v>880</v>
      </c>
      <c r="DR97" s="1">
        <f t="shared" si="145"/>
        <v>-143.9515151687466</v>
      </c>
      <c r="DS97" s="55">
        <v>0</v>
      </c>
      <c r="DT97" s="15">
        <f t="shared" si="146"/>
        <v>1.7006423810165858</v>
      </c>
      <c r="DU97" s="17">
        <f t="shared" si="147"/>
        <v>2.2688756301955043E-3</v>
      </c>
      <c r="DV97" s="17">
        <f t="shared" si="148"/>
        <v>2.2688756301955043E-3</v>
      </c>
      <c r="DW97" s="17">
        <f t="shared" si="149"/>
        <v>3.7250966825720967E-3</v>
      </c>
      <c r="DX97" s="1">
        <f t="shared" si="150"/>
        <v>393.75016954123578</v>
      </c>
      <c r="DY97" s="1">
        <f t="shared" si="151"/>
        <v>393.75016954123578</v>
      </c>
      <c r="DZ97" s="79">
        <f t="shared" si="152"/>
        <v>439.84</v>
      </c>
    </row>
    <row r="98" spans="1:130" x14ac:dyDescent="0.2">
      <c r="A98" s="23" t="s">
        <v>81</v>
      </c>
      <c r="B98">
        <v>0</v>
      </c>
      <c r="C98">
        <v>0</v>
      </c>
      <c r="D98">
        <v>0.21548456957227899</v>
      </c>
      <c r="E98">
        <v>0.78451543042771998</v>
      </c>
      <c r="F98">
        <v>0.141397849462365</v>
      </c>
      <c r="G98">
        <v>0.29706390328151899</v>
      </c>
      <c r="H98">
        <v>0.35808865860679301</v>
      </c>
      <c r="I98">
        <v>0.32615213420515499</v>
      </c>
      <c r="J98">
        <v>0.35020376709807399</v>
      </c>
      <c r="K98">
        <v>0.58687978332840396</v>
      </c>
      <c r="L98">
        <v>1.9611206564745201E-2</v>
      </c>
      <c r="M98">
        <f t="shared" si="77"/>
        <v>0.20299072057361062</v>
      </c>
      <c r="N98">
        <f t="shared" si="78"/>
        <v>0.74231835762053344</v>
      </c>
      <c r="O98" s="68">
        <v>0</v>
      </c>
      <c r="P98">
        <v>78.44</v>
      </c>
      <c r="Q98">
        <v>79.52</v>
      </c>
      <c r="R98">
        <v>79.88</v>
      </c>
      <c r="S98">
        <v>80.209999999999994</v>
      </c>
      <c r="T98">
        <v>80.61</v>
      </c>
      <c r="U98">
        <v>81.05</v>
      </c>
      <c r="V98">
        <v>82.18</v>
      </c>
      <c r="W98">
        <v>84.46</v>
      </c>
      <c r="X98">
        <v>83.5</v>
      </c>
      <c r="Y98">
        <v>83.07</v>
      </c>
      <c r="Z98">
        <v>82.73</v>
      </c>
      <c r="AA98">
        <v>82.31</v>
      </c>
      <c r="AB98">
        <v>81.69</v>
      </c>
      <c r="AC98">
        <v>79.86</v>
      </c>
      <c r="AD98">
        <v>79.86</v>
      </c>
      <c r="AE98">
        <v>80.83</v>
      </c>
      <c r="AF98">
        <v>81.03</v>
      </c>
      <c r="AG98">
        <v>81.23</v>
      </c>
      <c r="AH98">
        <v>81.39</v>
      </c>
      <c r="AI98">
        <v>82.15</v>
      </c>
      <c r="AJ98">
        <v>85.25</v>
      </c>
      <c r="AK98">
        <v>84.47</v>
      </c>
      <c r="AL98">
        <v>84.17</v>
      </c>
      <c r="AM98">
        <v>84.03</v>
      </c>
      <c r="AN98">
        <v>83.22</v>
      </c>
      <c r="AO98">
        <v>82.89</v>
      </c>
      <c r="AP98">
        <v>82.57</v>
      </c>
      <c r="AQ98">
        <v>81.760000000000005</v>
      </c>
      <c r="AR98">
        <v>82.01</v>
      </c>
      <c r="AS98" s="72">
        <f t="shared" si="79"/>
        <v>1.1371571025536718</v>
      </c>
      <c r="AT98" s="17">
        <f t="shared" si="80"/>
        <v>1.4051388388175465</v>
      </c>
      <c r="AU98" s="17">
        <f t="shared" si="81"/>
        <v>1.7060683806424721</v>
      </c>
      <c r="AV98" s="17">
        <f t="shared" si="82"/>
        <v>2.0069979224673977</v>
      </c>
      <c r="AW98" s="17">
        <f t="shared" si="83"/>
        <v>5.6421181663794812E-3</v>
      </c>
      <c r="AX98" s="17">
        <f t="shared" si="84"/>
        <v>1.089830078706596</v>
      </c>
      <c r="AY98" s="17">
        <f t="shared" si="85"/>
        <v>0.58687978332840396</v>
      </c>
      <c r="AZ98" s="17">
        <f t="shared" si="86"/>
        <v>1.5812376651620244</v>
      </c>
      <c r="BA98" s="17">
        <f t="shared" si="87"/>
        <v>-1.5364444714032623</v>
      </c>
      <c r="BB98" s="17">
        <f t="shared" si="88"/>
        <v>1.6691010403710049</v>
      </c>
      <c r="BC98" s="17">
        <f t="shared" si="89"/>
        <v>1.9611206564745201E-2</v>
      </c>
      <c r="BD98" s="17">
        <f t="shared" si="90"/>
        <v>2.5560556779680077</v>
      </c>
      <c r="BE98" s="1">
        <v>1</v>
      </c>
      <c r="BF98" s="15">
        <v>1</v>
      </c>
      <c r="BG98" s="15">
        <v>1</v>
      </c>
      <c r="BH98" s="16">
        <v>1</v>
      </c>
      <c r="BI98" s="12">
        <f t="shared" si="91"/>
        <v>12.546873684888771</v>
      </c>
      <c r="BJ98" s="12">
        <f t="shared" si="92"/>
        <v>59.979173501019623</v>
      </c>
      <c r="BK98" s="12">
        <f t="shared" si="93"/>
        <v>72.824527071837295</v>
      </c>
      <c r="BL98" s="12">
        <f t="shared" si="94"/>
        <v>12.546873684888771</v>
      </c>
      <c r="BM98" s="12">
        <f t="shared" si="95"/>
        <v>59.979173501019623</v>
      </c>
      <c r="BN98" s="12">
        <f t="shared" si="96"/>
        <v>72.824527071837295</v>
      </c>
      <c r="BO98" s="9">
        <f t="shared" si="97"/>
        <v>1.3094345485448286E-2</v>
      </c>
      <c r="BP98" s="9">
        <f t="shared" si="98"/>
        <v>7.9205237375988245E-3</v>
      </c>
      <c r="BQ98" s="45">
        <f t="shared" si="99"/>
        <v>3.3900882199474425E-3</v>
      </c>
      <c r="BR98" s="78">
        <f t="shared" si="100"/>
        <v>0.74231835762053344</v>
      </c>
      <c r="BS98" s="55">
        <v>1476</v>
      </c>
      <c r="BT98" s="10">
        <f t="shared" si="101"/>
        <v>1284.1839364845098</v>
      </c>
      <c r="BU98" s="14">
        <f t="shared" si="102"/>
        <v>-191.81606351549021</v>
      </c>
      <c r="BV98" s="1">
        <f t="shared" si="103"/>
        <v>0</v>
      </c>
      <c r="BW98" s="66">
        <f t="shared" si="104"/>
        <v>79.52</v>
      </c>
      <c r="BX98" s="41">
        <f t="shared" si="105"/>
        <v>80.83</v>
      </c>
      <c r="BY98" s="65">
        <f t="shared" si="106"/>
        <v>84.46</v>
      </c>
      <c r="BZ98" s="64">
        <f t="shared" si="107"/>
        <v>84.47</v>
      </c>
      <c r="CA98" s="54">
        <f t="shared" si="108"/>
        <v>84.47</v>
      </c>
      <c r="CB98" s="1">
        <f t="shared" si="109"/>
        <v>-2.2708187938379334</v>
      </c>
      <c r="CC98" s="42">
        <f t="shared" si="110"/>
        <v>1.1493680601866054</v>
      </c>
      <c r="CD98" s="55">
        <v>656</v>
      </c>
      <c r="CE98" s="55">
        <v>820</v>
      </c>
      <c r="CF98" s="55">
        <v>0</v>
      </c>
      <c r="CG98" s="6">
        <f t="shared" si="111"/>
        <v>1476</v>
      </c>
      <c r="CH98" s="10">
        <f t="shared" si="112"/>
        <v>1078.3761386645849</v>
      </c>
      <c r="CI98" s="1">
        <f t="shared" si="113"/>
        <v>-397.62386133541509</v>
      </c>
      <c r="CJ98" s="77">
        <f t="shared" si="114"/>
        <v>0</v>
      </c>
      <c r="CK98" s="66">
        <f t="shared" si="115"/>
        <v>79.88</v>
      </c>
      <c r="CL98" s="41">
        <f t="shared" si="116"/>
        <v>81.03</v>
      </c>
      <c r="CM98" s="65">
        <f t="shared" si="117"/>
        <v>83.5</v>
      </c>
      <c r="CN98" s="64">
        <f t="shared" si="118"/>
        <v>84.17</v>
      </c>
      <c r="CO98" s="54">
        <f t="shared" si="119"/>
        <v>84.17</v>
      </c>
      <c r="CP98" s="1">
        <f t="shared" si="120"/>
        <v>-4.7240568056957954</v>
      </c>
      <c r="CQ98" s="42">
        <f t="shared" si="121"/>
        <v>1.3687246472532446</v>
      </c>
      <c r="CR98" s="11">
        <f t="shared" si="122"/>
        <v>2952</v>
      </c>
      <c r="CS98" s="47">
        <f t="shared" si="123"/>
        <v>2386.2235689419717</v>
      </c>
      <c r="CT98" s="55">
        <v>0</v>
      </c>
      <c r="CU98" s="10">
        <f t="shared" si="124"/>
        <v>23.663493792877141</v>
      </c>
      <c r="CV98" s="30">
        <f t="shared" si="125"/>
        <v>23.663493792877141</v>
      </c>
      <c r="CW98" s="77">
        <f t="shared" si="126"/>
        <v>1</v>
      </c>
      <c r="CX98" s="66">
        <f t="shared" si="127"/>
        <v>80.209999999999994</v>
      </c>
      <c r="CY98" s="41">
        <f t="shared" si="128"/>
        <v>81.23</v>
      </c>
      <c r="CZ98" s="65">
        <f t="shared" si="129"/>
        <v>83.07</v>
      </c>
      <c r="DA98" s="64">
        <f t="shared" si="130"/>
        <v>84.03</v>
      </c>
      <c r="DB98" s="54">
        <f t="shared" si="131"/>
        <v>81.23</v>
      </c>
      <c r="DC98" s="43">
        <f t="shared" si="132"/>
        <v>0.29131470876372201</v>
      </c>
      <c r="DD98" s="44">
        <v>0</v>
      </c>
      <c r="DE98" s="10">
        <f t="shared" si="133"/>
        <v>14.815905952929507</v>
      </c>
      <c r="DF98" s="30">
        <f t="shared" si="134"/>
        <v>14.815905952929507</v>
      </c>
      <c r="DG98" s="34">
        <f t="shared" si="135"/>
        <v>14.815905952929507</v>
      </c>
      <c r="DH98" s="21">
        <f t="shared" si="136"/>
        <v>3.3900882199474425E-3</v>
      </c>
      <c r="DI98" s="74">
        <f t="shared" si="137"/>
        <v>14.815905952929507</v>
      </c>
      <c r="DJ98" s="76">
        <f t="shared" si="138"/>
        <v>81.23</v>
      </c>
      <c r="DK98" s="43">
        <f t="shared" si="139"/>
        <v>0.18239450883823102</v>
      </c>
      <c r="DL98" s="16">
        <f t="shared" si="140"/>
        <v>0</v>
      </c>
      <c r="DM98" s="53">
        <f t="shared" si="141"/>
        <v>2952</v>
      </c>
      <c r="DN98">
        <f t="shared" si="142"/>
        <v>7.5570852400440305E-3</v>
      </c>
      <c r="DO98">
        <f t="shared" si="143"/>
        <v>7.5570852400440331E-3</v>
      </c>
      <c r="DP98" s="1">
        <f t="shared" si="144"/>
        <v>806.09916838501692</v>
      </c>
      <c r="DQ98" s="55">
        <v>820</v>
      </c>
      <c r="DR98" s="1">
        <f t="shared" si="145"/>
        <v>-13.900831614983076</v>
      </c>
      <c r="DS98" s="55">
        <v>820</v>
      </c>
      <c r="DT98" s="15">
        <f t="shared" si="146"/>
        <v>2.0069979224673977</v>
      </c>
      <c r="DU98" s="17">
        <f t="shared" si="147"/>
        <v>2.6775933182479443E-3</v>
      </c>
      <c r="DV98" s="17">
        <f t="shared" si="148"/>
        <v>2.6775933182479443E-3</v>
      </c>
      <c r="DW98" s="17">
        <f t="shared" si="149"/>
        <v>4.3961395919366302E-3</v>
      </c>
      <c r="DX98" s="1">
        <f t="shared" si="150"/>
        <v>464.68074714688566</v>
      </c>
      <c r="DY98" s="1">
        <f t="shared" si="151"/>
        <v>-355.31925285311434</v>
      </c>
      <c r="DZ98" s="79">
        <f t="shared" si="152"/>
        <v>82.01</v>
      </c>
    </row>
    <row r="99" spans="1:130" x14ac:dyDescent="0.2">
      <c r="A99" s="23" t="s">
        <v>121</v>
      </c>
      <c r="B99">
        <v>0</v>
      </c>
      <c r="C99">
        <v>0</v>
      </c>
      <c r="D99">
        <v>0.40751098681582099</v>
      </c>
      <c r="E99">
        <v>0.59248901318417801</v>
      </c>
      <c r="F99">
        <v>0.44219308700834298</v>
      </c>
      <c r="G99">
        <v>0.33597994149603</v>
      </c>
      <c r="H99">
        <v>0.857501044713748</v>
      </c>
      <c r="I99">
        <v>0.53675241111308403</v>
      </c>
      <c r="J99">
        <v>0.59743407496421697</v>
      </c>
      <c r="K99">
        <v>1.18425216592949</v>
      </c>
      <c r="L99">
        <v>0.24148633741332601</v>
      </c>
      <c r="M99">
        <f t="shared" si="77"/>
        <v>0.45603562233359196</v>
      </c>
      <c r="N99">
        <f t="shared" si="78"/>
        <v>7.959797273019531E-2</v>
      </c>
      <c r="O99" s="68">
        <v>0</v>
      </c>
      <c r="P99">
        <v>200.11</v>
      </c>
      <c r="Q99">
        <v>202.58</v>
      </c>
      <c r="R99">
        <v>203.38</v>
      </c>
      <c r="S99">
        <v>204.48</v>
      </c>
      <c r="T99">
        <v>205.23</v>
      </c>
      <c r="U99">
        <v>207.03</v>
      </c>
      <c r="V99">
        <v>208.29</v>
      </c>
      <c r="W99">
        <v>215.17</v>
      </c>
      <c r="X99">
        <v>213.12</v>
      </c>
      <c r="Y99">
        <v>211.98</v>
      </c>
      <c r="Z99">
        <v>209.46</v>
      </c>
      <c r="AA99">
        <v>208.58</v>
      </c>
      <c r="AB99">
        <v>205.66</v>
      </c>
      <c r="AC99">
        <v>205.09</v>
      </c>
      <c r="AD99">
        <v>201.95</v>
      </c>
      <c r="AE99">
        <v>202.36</v>
      </c>
      <c r="AF99">
        <v>203.45</v>
      </c>
      <c r="AG99">
        <v>204.13</v>
      </c>
      <c r="AH99">
        <v>205.43</v>
      </c>
      <c r="AI99">
        <v>206.96</v>
      </c>
      <c r="AJ99">
        <v>210.42</v>
      </c>
      <c r="AK99">
        <v>214.78</v>
      </c>
      <c r="AL99">
        <v>212.42</v>
      </c>
      <c r="AM99">
        <v>209.87</v>
      </c>
      <c r="AN99">
        <v>208.76</v>
      </c>
      <c r="AO99">
        <v>208.05</v>
      </c>
      <c r="AP99">
        <v>207.55</v>
      </c>
      <c r="AQ99">
        <v>204.84</v>
      </c>
      <c r="AR99">
        <v>207.54</v>
      </c>
      <c r="AS99" s="72">
        <f t="shared" si="79"/>
        <v>1.0362242755144897</v>
      </c>
      <c r="AT99" s="17">
        <f t="shared" si="80"/>
        <v>1.0601973864833854</v>
      </c>
      <c r="AU99" s="17">
        <f t="shared" si="81"/>
        <v>1.0724607889214626</v>
      </c>
      <c r="AV99" s="17">
        <f t="shared" si="82"/>
        <v>1.0847241913595398</v>
      </c>
      <c r="AW99" s="17">
        <f t="shared" si="83"/>
        <v>5.6421181663794812E-3</v>
      </c>
      <c r="AX99" s="17">
        <f t="shared" si="84"/>
        <v>1.089830078706596</v>
      </c>
      <c r="AY99" s="17">
        <f t="shared" si="85"/>
        <v>1.089830078706596</v>
      </c>
      <c r="AZ99" s="17">
        <f t="shared" si="86"/>
        <v>2.0841879605402163</v>
      </c>
      <c r="BA99" s="17">
        <f t="shared" si="87"/>
        <v>-1.5364444714032623</v>
      </c>
      <c r="BB99" s="17">
        <f t="shared" si="88"/>
        <v>1.6691010403710049</v>
      </c>
      <c r="BC99" s="17">
        <f t="shared" si="89"/>
        <v>0.24148633741332601</v>
      </c>
      <c r="BD99" s="17">
        <f t="shared" si="90"/>
        <v>2.7779308088165884</v>
      </c>
      <c r="BE99" s="1">
        <v>0</v>
      </c>
      <c r="BF99" s="15">
        <v>1</v>
      </c>
      <c r="BG99" s="15">
        <v>1</v>
      </c>
      <c r="BH99" s="16">
        <v>1</v>
      </c>
      <c r="BI99" s="12">
        <f t="shared" si="91"/>
        <v>0</v>
      </c>
      <c r="BJ99" s="12">
        <f t="shared" si="92"/>
        <v>63.135325923614687</v>
      </c>
      <c r="BK99" s="12">
        <f t="shared" si="93"/>
        <v>63.86561815007321</v>
      </c>
      <c r="BL99" s="12">
        <f t="shared" si="94"/>
        <v>0</v>
      </c>
      <c r="BM99" s="12">
        <f t="shared" si="95"/>
        <v>63.135325923614687</v>
      </c>
      <c r="BN99" s="12">
        <f t="shared" si="96"/>
        <v>63.86561815007321</v>
      </c>
      <c r="BO99" s="9">
        <f t="shared" si="97"/>
        <v>0</v>
      </c>
      <c r="BP99" s="9">
        <f t="shared" si="98"/>
        <v>8.3373080766197556E-3</v>
      </c>
      <c r="BQ99" s="45">
        <f t="shared" si="99"/>
        <v>2.9730379098329021E-3</v>
      </c>
      <c r="BR99" s="78">
        <f t="shared" si="100"/>
        <v>7.959797273019531E-2</v>
      </c>
      <c r="BS99" s="55">
        <v>0</v>
      </c>
      <c r="BT99" s="10">
        <f t="shared" si="101"/>
        <v>0</v>
      </c>
      <c r="BU99" s="14">
        <f t="shared" si="102"/>
        <v>0</v>
      </c>
      <c r="BV99" s="1">
        <f t="shared" si="103"/>
        <v>0</v>
      </c>
      <c r="BW99" s="66">
        <f t="shared" si="104"/>
        <v>202.58</v>
      </c>
      <c r="BX99" s="41">
        <f t="shared" si="105"/>
        <v>202.36</v>
      </c>
      <c r="BY99" s="65">
        <f t="shared" si="106"/>
        <v>215.17</v>
      </c>
      <c r="BZ99" s="64">
        <f t="shared" si="107"/>
        <v>214.78</v>
      </c>
      <c r="CA99" s="54">
        <f t="shared" si="108"/>
        <v>214.78</v>
      </c>
      <c r="CB99" s="1">
        <f t="shared" si="109"/>
        <v>0</v>
      </c>
      <c r="CC99" s="42" t="e">
        <f t="shared" si="110"/>
        <v>#DIV/0!</v>
      </c>
      <c r="CD99" s="55">
        <v>0</v>
      </c>
      <c r="CE99" s="55">
        <v>0</v>
      </c>
      <c r="CF99" s="55">
        <v>0</v>
      </c>
      <c r="CG99" s="6">
        <f t="shared" si="111"/>
        <v>0</v>
      </c>
      <c r="CH99" s="10">
        <f t="shared" si="112"/>
        <v>1135.1211597085492</v>
      </c>
      <c r="CI99" s="1">
        <f t="shared" si="113"/>
        <v>1135.1211597085492</v>
      </c>
      <c r="CJ99" s="77">
        <f t="shared" si="114"/>
        <v>1</v>
      </c>
      <c r="CK99" s="66">
        <f t="shared" si="115"/>
        <v>203.38</v>
      </c>
      <c r="CL99" s="41">
        <f t="shared" si="116"/>
        <v>203.45</v>
      </c>
      <c r="CM99" s="65">
        <f t="shared" si="117"/>
        <v>213.12</v>
      </c>
      <c r="CN99" s="64">
        <f t="shared" si="118"/>
        <v>212.42</v>
      </c>
      <c r="CO99" s="54">
        <f t="shared" si="119"/>
        <v>203.45</v>
      </c>
      <c r="CP99" s="1">
        <f t="shared" si="120"/>
        <v>5.5793618073656877</v>
      </c>
      <c r="CQ99" s="42">
        <f t="shared" si="121"/>
        <v>0</v>
      </c>
      <c r="CR99" s="11">
        <f t="shared" si="122"/>
        <v>0</v>
      </c>
      <c r="CS99" s="47">
        <f t="shared" si="123"/>
        <v>1155.8735589267649</v>
      </c>
      <c r="CT99" s="55">
        <v>0</v>
      </c>
      <c r="CU99" s="10">
        <f t="shared" si="124"/>
        <v>20.752399218215626</v>
      </c>
      <c r="CV99" s="30">
        <f t="shared" si="125"/>
        <v>20.752399218215626</v>
      </c>
      <c r="CW99" s="77">
        <f t="shared" si="126"/>
        <v>1</v>
      </c>
      <c r="CX99" s="66">
        <f t="shared" si="127"/>
        <v>204.48</v>
      </c>
      <c r="CY99" s="41">
        <f t="shared" si="128"/>
        <v>204.13</v>
      </c>
      <c r="CZ99" s="65">
        <f t="shared" si="129"/>
        <v>211.98</v>
      </c>
      <c r="DA99" s="64">
        <f t="shared" si="130"/>
        <v>209.87</v>
      </c>
      <c r="DB99" s="54">
        <f t="shared" si="131"/>
        <v>204.13</v>
      </c>
      <c r="DC99" s="43">
        <f t="shared" si="132"/>
        <v>0.10166266211833452</v>
      </c>
      <c r="DD99" s="44">
        <v>0</v>
      </c>
      <c r="DE99" s="10">
        <f t="shared" si="133"/>
        <v>12.993245959617324</v>
      </c>
      <c r="DF99" s="30">
        <f t="shared" si="134"/>
        <v>12.993245959617324</v>
      </c>
      <c r="DG99" s="34">
        <f t="shared" si="135"/>
        <v>12.993245959617324</v>
      </c>
      <c r="DH99" s="21">
        <f t="shared" si="136"/>
        <v>2.9730379098329021E-3</v>
      </c>
      <c r="DI99" s="74">
        <f t="shared" si="137"/>
        <v>12.993245959617324</v>
      </c>
      <c r="DJ99" s="76">
        <f t="shared" si="138"/>
        <v>204.13</v>
      </c>
      <c r="DK99" s="43">
        <f t="shared" si="139"/>
        <v>6.3651819720851044E-2</v>
      </c>
      <c r="DL99" s="16">
        <f t="shared" si="140"/>
        <v>0</v>
      </c>
      <c r="DM99" s="53">
        <f t="shared" si="141"/>
        <v>0</v>
      </c>
      <c r="DN99">
        <f t="shared" si="142"/>
        <v>5.7073319437213168E-3</v>
      </c>
      <c r="DO99">
        <f t="shared" si="143"/>
        <v>5.7073319437213185E-3</v>
      </c>
      <c r="DP99" s="1">
        <f t="shared" si="144"/>
        <v>608.7896837728656</v>
      </c>
      <c r="DQ99" s="55">
        <v>415</v>
      </c>
      <c r="DR99" s="1">
        <f t="shared" si="145"/>
        <v>193.7896837728656</v>
      </c>
      <c r="DS99" s="55">
        <v>0</v>
      </c>
      <c r="DT99" s="15">
        <f t="shared" si="146"/>
        <v>1.0847241913595398</v>
      </c>
      <c r="DU99" s="17">
        <f t="shared" si="147"/>
        <v>1.4471615612613514E-3</v>
      </c>
      <c r="DV99" s="17">
        <f t="shared" si="148"/>
        <v>1.4471615612613514E-3</v>
      </c>
      <c r="DW99" s="17">
        <f t="shared" si="149"/>
        <v>2.3759859990809635E-3</v>
      </c>
      <c r="DX99" s="1">
        <f t="shared" si="150"/>
        <v>251.14647207485601</v>
      </c>
      <c r="DY99" s="1">
        <f t="shared" si="151"/>
        <v>251.14647207485601</v>
      </c>
      <c r="DZ99" s="79">
        <f t="shared" si="152"/>
        <v>207.54</v>
      </c>
    </row>
    <row r="100" spans="1:130" x14ac:dyDescent="0.2">
      <c r="A100" s="23" t="s">
        <v>177</v>
      </c>
      <c r="B100">
        <v>0</v>
      </c>
      <c r="C100">
        <v>0</v>
      </c>
      <c r="D100">
        <v>0.35836995605273603</v>
      </c>
      <c r="E100">
        <v>0.64163004394726297</v>
      </c>
      <c r="F100">
        <v>0.26976559396106398</v>
      </c>
      <c r="G100">
        <v>0.35227747597158299</v>
      </c>
      <c r="H100">
        <v>0.86711241119933102</v>
      </c>
      <c r="I100">
        <v>0.55268813231417802</v>
      </c>
      <c r="J100">
        <v>0.53578026078968699</v>
      </c>
      <c r="K100">
        <v>1.0840795880818199</v>
      </c>
      <c r="L100">
        <v>-0.55872415956810595</v>
      </c>
      <c r="M100">
        <f t="shared" si="77"/>
        <v>0.36115541932897638</v>
      </c>
      <c r="N100">
        <f t="shared" si="78"/>
        <v>0.26545285905817156</v>
      </c>
      <c r="O100" s="68">
        <v>0</v>
      </c>
      <c r="P100">
        <v>334.36</v>
      </c>
      <c r="Q100">
        <v>335.68</v>
      </c>
      <c r="R100">
        <v>336.52</v>
      </c>
      <c r="S100">
        <v>338.08</v>
      </c>
      <c r="T100">
        <v>340.03</v>
      </c>
      <c r="U100">
        <v>342.05</v>
      </c>
      <c r="V100">
        <v>344.24</v>
      </c>
      <c r="W100">
        <v>349.02</v>
      </c>
      <c r="X100">
        <v>346.44</v>
      </c>
      <c r="Y100">
        <v>345.62</v>
      </c>
      <c r="Z100">
        <v>344</v>
      </c>
      <c r="AA100">
        <v>342.92</v>
      </c>
      <c r="AB100">
        <v>341.56</v>
      </c>
      <c r="AC100">
        <v>338.88</v>
      </c>
      <c r="AD100">
        <v>335.42</v>
      </c>
      <c r="AE100">
        <v>336.77</v>
      </c>
      <c r="AF100">
        <v>339.34</v>
      </c>
      <c r="AG100">
        <v>340.18</v>
      </c>
      <c r="AH100">
        <v>340.58</v>
      </c>
      <c r="AI100">
        <v>340.77</v>
      </c>
      <c r="AJ100">
        <v>344.45</v>
      </c>
      <c r="AK100">
        <v>349.46</v>
      </c>
      <c r="AL100">
        <v>347.33</v>
      </c>
      <c r="AM100">
        <v>345.5</v>
      </c>
      <c r="AN100">
        <v>344.97</v>
      </c>
      <c r="AO100">
        <v>343.46</v>
      </c>
      <c r="AP100">
        <v>341.22</v>
      </c>
      <c r="AQ100">
        <v>339.21</v>
      </c>
      <c r="AR100">
        <v>342.01</v>
      </c>
      <c r="AS100" s="72">
        <f t="shared" si="79"/>
        <v>1.0620537589248218</v>
      </c>
      <c r="AT100" s="17">
        <f t="shared" si="80"/>
        <v>1.2143508616743208</v>
      </c>
      <c r="AU100" s="17">
        <f t="shared" si="81"/>
        <v>1.2063975233872126</v>
      </c>
      <c r="AV100" s="17">
        <f t="shared" si="82"/>
        <v>1.1984441851001042</v>
      </c>
      <c r="AW100" s="17">
        <f t="shared" si="83"/>
        <v>5.6421181663794812E-3</v>
      </c>
      <c r="AX100" s="17">
        <f t="shared" si="84"/>
        <v>1.089830078706596</v>
      </c>
      <c r="AY100" s="17">
        <f t="shared" si="85"/>
        <v>1.0840795880818199</v>
      </c>
      <c r="AZ100" s="17">
        <f t="shared" si="86"/>
        <v>2.0784374699154404</v>
      </c>
      <c r="BA100" s="17">
        <f t="shared" si="87"/>
        <v>-1.5364444714032623</v>
      </c>
      <c r="BB100" s="17">
        <f t="shared" si="88"/>
        <v>1.6691010403710049</v>
      </c>
      <c r="BC100" s="17">
        <f t="shared" si="89"/>
        <v>-0.55872415956810595</v>
      </c>
      <c r="BD100" s="17">
        <f t="shared" si="90"/>
        <v>1.9777203118351565</v>
      </c>
      <c r="BE100" s="1">
        <v>1</v>
      </c>
      <c r="BF100" s="15">
        <v>1</v>
      </c>
      <c r="BG100" s="15">
        <v>1</v>
      </c>
      <c r="BH100" s="16">
        <v>1</v>
      </c>
      <c r="BI100" s="12">
        <f t="shared" si="91"/>
        <v>22.364833300436235</v>
      </c>
      <c r="BJ100" s="12">
        <f t="shared" si="92"/>
        <v>18.578202013275078</v>
      </c>
      <c r="BK100" s="12">
        <f t="shared" si="93"/>
        <v>18.456524885155709</v>
      </c>
      <c r="BL100" s="12">
        <f t="shared" si="94"/>
        <v>22.364833300436235</v>
      </c>
      <c r="BM100" s="12">
        <f t="shared" si="95"/>
        <v>18.578202013275078</v>
      </c>
      <c r="BN100" s="12">
        <f t="shared" si="96"/>
        <v>18.456524885155709</v>
      </c>
      <c r="BO100" s="9">
        <f t="shared" si="97"/>
        <v>2.3340703135720366E-2</v>
      </c>
      <c r="BP100" s="9">
        <f t="shared" si="98"/>
        <v>2.4533364076040503E-3</v>
      </c>
      <c r="BQ100" s="45">
        <f t="shared" si="99"/>
        <v>8.5917822071967804E-4</v>
      </c>
      <c r="BR100" s="78">
        <f t="shared" si="100"/>
        <v>0.26545285905817156</v>
      </c>
      <c r="BS100" s="55">
        <v>0</v>
      </c>
      <c r="BT100" s="10">
        <f t="shared" si="101"/>
        <v>2289.0610352732392</v>
      </c>
      <c r="BU100" s="14">
        <f t="shared" si="102"/>
        <v>2289.0610352732392</v>
      </c>
      <c r="BV100" s="1">
        <f t="shared" si="103"/>
        <v>1</v>
      </c>
      <c r="BW100" s="66">
        <f t="shared" si="104"/>
        <v>335.68</v>
      </c>
      <c r="BX100" s="41">
        <f t="shared" si="105"/>
        <v>336.77</v>
      </c>
      <c r="BY100" s="65">
        <f t="shared" si="106"/>
        <v>349.02</v>
      </c>
      <c r="BZ100" s="64">
        <f t="shared" si="107"/>
        <v>349.46</v>
      </c>
      <c r="CA100" s="54">
        <f t="shared" si="108"/>
        <v>336.77</v>
      </c>
      <c r="CB100" s="1">
        <f t="shared" si="109"/>
        <v>6.7971049537465911</v>
      </c>
      <c r="CC100" s="42">
        <f t="shared" si="110"/>
        <v>0</v>
      </c>
      <c r="CD100" s="55">
        <v>0</v>
      </c>
      <c r="CE100" s="55">
        <v>0</v>
      </c>
      <c r="CF100" s="55">
        <v>0</v>
      </c>
      <c r="CG100" s="6">
        <f t="shared" si="111"/>
        <v>0</v>
      </c>
      <c r="CH100" s="10">
        <f t="shared" si="112"/>
        <v>334.02077056072841</v>
      </c>
      <c r="CI100" s="1">
        <f t="shared" si="113"/>
        <v>334.02077056072841</v>
      </c>
      <c r="CJ100" s="77">
        <f t="shared" si="114"/>
        <v>1</v>
      </c>
      <c r="CK100" s="66">
        <f t="shared" si="115"/>
        <v>336.52</v>
      </c>
      <c r="CL100" s="41">
        <f t="shared" si="116"/>
        <v>339.34</v>
      </c>
      <c r="CM100" s="65">
        <f t="shared" si="117"/>
        <v>346.44</v>
      </c>
      <c r="CN100" s="64">
        <f t="shared" si="118"/>
        <v>347.33</v>
      </c>
      <c r="CO100" s="54">
        <f t="shared" si="119"/>
        <v>339.34</v>
      </c>
      <c r="CP100" s="1">
        <f t="shared" si="120"/>
        <v>0.98432477916169159</v>
      </c>
      <c r="CQ100" s="42">
        <f t="shared" si="121"/>
        <v>0</v>
      </c>
      <c r="CR100" s="11">
        <f t="shared" si="122"/>
        <v>0</v>
      </c>
      <c r="CS100" s="47">
        <f t="shared" si="123"/>
        <v>2629.0790416502355</v>
      </c>
      <c r="CT100" s="55">
        <v>0</v>
      </c>
      <c r="CU100" s="10">
        <f t="shared" si="124"/>
        <v>5.997235816267497</v>
      </c>
      <c r="CV100" s="30">
        <f t="shared" si="125"/>
        <v>5.997235816267497</v>
      </c>
      <c r="CW100" s="77">
        <f t="shared" si="126"/>
        <v>1</v>
      </c>
      <c r="CX100" s="66">
        <f t="shared" si="127"/>
        <v>338.08</v>
      </c>
      <c r="CY100" s="41">
        <f t="shared" si="128"/>
        <v>340.18</v>
      </c>
      <c r="CZ100" s="65">
        <f t="shared" si="129"/>
        <v>345.62</v>
      </c>
      <c r="DA100" s="64">
        <f t="shared" si="130"/>
        <v>345.5</v>
      </c>
      <c r="DB100" s="54">
        <f t="shared" si="131"/>
        <v>340.18</v>
      </c>
      <c r="DC100" s="43">
        <f t="shared" si="132"/>
        <v>1.7629595556080596E-2</v>
      </c>
      <c r="DD100" s="44">
        <v>0</v>
      </c>
      <c r="DE100" s="10">
        <f t="shared" si="133"/>
        <v>3.7549181287044524</v>
      </c>
      <c r="DF100" s="30">
        <f t="shared" si="134"/>
        <v>3.7549181287044524</v>
      </c>
      <c r="DG100" s="34">
        <f t="shared" si="135"/>
        <v>3.7549181287044524</v>
      </c>
      <c r="DH100" s="21">
        <f t="shared" si="136"/>
        <v>8.5917822071967804E-4</v>
      </c>
      <c r="DI100" s="74">
        <f t="shared" si="137"/>
        <v>3.7549181287044524</v>
      </c>
      <c r="DJ100" s="76">
        <f t="shared" si="138"/>
        <v>340.18</v>
      </c>
      <c r="DK100" s="43">
        <f t="shared" si="139"/>
        <v>1.1038033184503651E-2</v>
      </c>
      <c r="DL100" s="16">
        <f t="shared" si="140"/>
        <v>0</v>
      </c>
      <c r="DM100" s="53">
        <f t="shared" si="141"/>
        <v>0</v>
      </c>
      <c r="DN100">
        <f t="shared" si="142"/>
        <v>6.1806979781634831E-3</v>
      </c>
      <c r="DO100">
        <f t="shared" si="143"/>
        <v>6.1806979781634849E-3</v>
      </c>
      <c r="DP100" s="1">
        <f t="shared" si="144"/>
        <v>659.28269193474262</v>
      </c>
      <c r="DQ100" s="55">
        <v>0</v>
      </c>
      <c r="DR100" s="1">
        <f t="shared" si="145"/>
        <v>659.28269193474262</v>
      </c>
      <c r="DS100" s="55">
        <v>0</v>
      </c>
      <c r="DT100" s="15">
        <f t="shared" si="146"/>
        <v>1.1984441851001042</v>
      </c>
      <c r="DU100" s="17">
        <f t="shared" si="147"/>
        <v>1.5988786567213142E-3</v>
      </c>
      <c r="DV100" s="17">
        <f t="shared" si="148"/>
        <v>1.5988786567213142E-3</v>
      </c>
      <c r="DW100" s="17">
        <f t="shared" si="149"/>
        <v>2.6250789160597063E-3</v>
      </c>
      <c r="DX100" s="1">
        <f t="shared" si="150"/>
        <v>277.47609158534306</v>
      </c>
      <c r="DY100" s="1">
        <f t="shared" si="151"/>
        <v>277.47609158534306</v>
      </c>
      <c r="DZ100" s="79">
        <f t="shared" si="152"/>
        <v>342.01</v>
      </c>
    </row>
    <row r="101" spans="1:130" x14ac:dyDescent="0.2">
      <c r="A101" s="23" t="s">
        <v>124</v>
      </c>
      <c r="B101">
        <v>0</v>
      </c>
      <c r="C101">
        <v>0</v>
      </c>
      <c r="D101">
        <v>0.35358361774744002</v>
      </c>
      <c r="E101">
        <v>0.64641638225255904</v>
      </c>
      <c r="F101">
        <v>0.28735632183908</v>
      </c>
      <c r="G101">
        <v>0.22361623616236101</v>
      </c>
      <c r="H101">
        <v>0.70332103321033201</v>
      </c>
      <c r="I101">
        <v>0.39657786405738499</v>
      </c>
      <c r="J101">
        <v>0.46107271611705702</v>
      </c>
      <c r="K101">
        <v>0.62723280427169203</v>
      </c>
      <c r="L101">
        <v>1.00842984834039</v>
      </c>
      <c r="M101">
        <f t="shared" si="77"/>
        <v>0.33976015174722807</v>
      </c>
      <c r="N101">
        <f t="shared" si="78"/>
        <v>0.31291545247041153</v>
      </c>
      <c r="O101" s="68">
        <v>0</v>
      </c>
      <c r="P101">
        <v>69.8</v>
      </c>
      <c r="Q101">
        <v>70.040000000000006</v>
      </c>
      <c r="R101">
        <v>70.510000000000005</v>
      </c>
      <c r="S101">
        <v>70.91</v>
      </c>
      <c r="T101">
        <v>71.58</v>
      </c>
      <c r="U101">
        <v>72.17</v>
      </c>
      <c r="V101">
        <v>72.98</v>
      </c>
      <c r="W101">
        <v>74.89</v>
      </c>
      <c r="X101">
        <v>74.45</v>
      </c>
      <c r="Y101">
        <v>74.010000000000005</v>
      </c>
      <c r="Z101">
        <v>73.48</v>
      </c>
      <c r="AA101">
        <v>72.97</v>
      </c>
      <c r="AB101">
        <v>72.36</v>
      </c>
      <c r="AC101">
        <v>71.77</v>
      </c>
      <c r="AD101">
        <v>69.97</v>
      </c>
      <c r="AE101">
        <v>70.290000000000006</v>
      </c>
      <c r="AF101">
        <v>71.209999999999994</v>
      </c>
      <c r="AG101">
        <v>71.510000000000005</v>
      </c>
      <c r="AH101">
        <v>71.72</v>
      </c>
      <c r="AI101">
        <v>72.17</v>
      </c>
      <c r="AJ101">
        <v>72.8</v>
      </c>
      <c r="AK101">
        <v>74.849999999999994</v>
      </c>
      <c r="AL101">
        <v>74.37</v>
      </c>
      <c r="AM101">
        <v>74.3</v>
      </c>
      <c r="AN101">
        <v>74.06</v>
      </c>
      <c r="AO101">
        <v>73.3</v>
      </c>
      <c r="AP101">
        <v>72.31</v>
      </c>
      <c r="AQ101">
        <v>72.099999999999994</v>
      </c>
      <c r="AR101">
        <v>72.56</v>
      </c>
      <c r="AS101" s="72">
        <f t="shared" si="79"/>
        <v>1.0645695516123808</v>
      </c>
      <c r="AT101" s="17">
        <f t="shared" si="80"/>
        <v>1.1633057065054357</v>
      </c>
      <c r="AU101" s="17">
        <f t="shared" si="81"/>
        <v>1.3245840588889903</v>
      </c>
      <c r="AV101" s="17">
        <f t="shared" si="82"/>
        <v>1.4858624112725447</v>
      </c>
      <c r="AW101" s="17">
        <f t="shared" si="83"/>
        <v>5.6421181663794812E-3</v>
      </c>
      <c r="AX101" s="17">
        <f t="shared" si="84"/>
        <v>1.089830078706596</v>
      </c>
      <c r="AY101" s="17">
        <f t="shared" si="85"/>
        <v>0.62723280427169203</v>
      </c>
      <c r="AZ101" s="17">
        <f t="shared" si="86"/>
        <v>1.6215906861053124</v>
      </c>
      <c r="BA101" s="17">
        <f t="shared" si="87"/>
        <v>-1.5364444714032623</v>
      </c>
      <c r="BB101" s="17">
        <f t="shared" si="88"/>
        <v>1.6691010403710049</v>
      </c>
      <c r="BC101" s="17">
        <f t="shared" si="89"/>
        <v>1.00842984834039</v>
      </c>
      <c r="BD101" s="17">
        <f t="shared" si="90"/>
        <v>3.5448743197436521</v>
      </c>
      <c r="BE101" s="1">
        <v>1</v>
      </c>
      <c r="BF101" s="15">
        <v>1</v>
      </c>
      <c r="BG101" s="15">
        <v>1</v>
      </c>
      <c r="BH101" s="16">
        <v>1</v>
      </c>
      <c r="BI101" s="12">
        <f t="shared" si="91"/>
        <v>10.27409462345134</v>
      </c>
      <c r="BJ101" s="12">
        <f t="shared" si="92"/>
        <v>183.69495441545126</v>
      </c>
      <c r="BK101" s="12">
        <f t="shared" si="93"/>
        <v>209.16205169144808</v>
      </c>
      <c r="BL101" s="12">
        <f t="shared" si="94"/>
        <v>10.27409462345134</v>
      </c>
      <c r="BM101" s="12">
        <f t="shared" si="95"/>
        <v>183.69495441545126</v>
      </c>
      <c r="BN101" s="12">
        <f t="shared" si="96"/>
        <v>209.16205169144808</v>
      </c>
      <c r="BO101" s="9">
        <f t="shared" si="97"/>
        <v>1.0722395708158531E-2</v>
      </c>
      <c r="BP101" s="9">
        <f t="shared" si="98"/>
        <v>2.4257757518115548E-2</v>
      </c>
      <c r="BQ101" s="45">
        <f t="shared" si="99"/>
        <v>9.7367993450853552E-3</v>
      </c>
      <c r="BR101" s="78">
        <f t="shared" si="100"/>
        <v>0.31291545247041153</v>
      </c>
      <c r="BS101" s="55">
        <v>1669</v>
      </c>
      <c r="BT101" s="10">
        <f t="shared" si="101"/>
        <v>1051.5629318280687</v>
      </c>
      <c r="BU101" s="14">
        <f t="shared" si="102"/>
        <v>-617.43706817193129</v>
      </c>
      <c r="BV101" s="1">
        <f t="shared" si="103"/>
        <v>0</v>
      </c>
      <c r="BW101" s="66">
        <f t="shared" si="104"/>
        <v>70.040000000000006</v>
      </c>
      <c r="BX101" s="41">
        <f t="shared" si="105"/>
        <v>70.290000000000006</v>
      </c>
      <c r="BY101" s="65">
        <f t="shared" si="106"/>
        <v>74.89</v>
      </c>
      <c r="BZ101" s="64">
        <f t="shared" si="107"/>
        <v>74.849999999999994</v>
      </c>
      <c r="CA101" s="54">
        <f t="shared" si="108"/>
        <v>74.849999999999994</v>
      </c>
      <c r="CB101" s="1">
        <f t="shared" si="109"/>
        <v>-8.2489922267459104</v>
      </c>
      <c r="CC101" s="42">
        <f t="shared" si="110"/>
        <v>1.5871613095932928</v>
      </c>
      <c r="CD101" s="55">
        <v>871</v>
      </c>
      <c r="CE101" s="55">
        <v>4426</v>
      </c>
      <c r="CF101" s="55">
        <v>0</v>
      </c>
      <c r="CG101" s="6">
        <f t="shared" si="111"/>
        <v>5297</v>
      </c>
      <c r="CH101" s="10">
        <f t="shared" si="112"/>
        <v>3302.6839829884248</v>
      </c>
      <c r="CI101" s="1">
        <f t="shared" si="113"/>
        <v>-1994.3160170115752</v>
      </c>
      <c r="CJ101" s="77">
        <f t="shared" si="114"/>
        <v>0</v>
      </c>
      <c r="CK101" s="66">
        <f t="shared" si="115"/>
        <v>70.510000000000005</v>
      </c>
      <c r="CL101" s="41">
        <f t="shared" si="116"/>
        <v>71.209999999999994</v>
      </c>
      <c r="CM101" s="65">
        <f t="shared" si="117"/>
        <v>74.45</v>
      </c>
      <c r="CN101" s="64">
        <f t="shared" si="118"/>
        <v>74.37</v>
      </c>
      <c r="CO101" s="54">
        <f t="shared" si="119"/>
        <v>74.37</v>
      </c>
      <c r="CP101" s="1">
        <f t="shared" si="120"/>
        <v>-26.816135767266037</v>
      </c>
      <c r="CQ101" s="42">
        <f t="shared" si="121"/>
        <v>1.6038470611429869</v>
      </c>
      <c r="CR101" s="11">
        <f t="shared" si="122"/>
        <v>6966</v>
      </c>
      <c r="CS101" s="47">
        <f t="shared" si="123"/>
        <v>4422.2117216050583</v>
      </c>
      <c r="CT101" s="55">
        <v>0</v>
      </c>
      <c r="CU101" s="10">
        <f t="shared" si="124"/>
        <v>67.9648067885648</v>
      </c>
      <c r="CV101" s="30">
        <f t="shared" si="125"/>
        <v>67.9648067885648</v>
      </c>
      <c r="CW101" s="77">
        <f t="shared" si="126"/>
        <v>1</v>
      </c>
      <c r="CX101" s="66">
        <f t="shared" si="127"/>
        <v>70.91</v>
      </c>
      <c r="CY101" s="41">
        <f t="shared" si="128"/>
        <v>71.510000000000005</v>
      </c>
      <c r="CZ101" s="65">
        <f t="shared" si="129"/>
        <v>74.010000000000005</v>
      </c>
      <c r="DA101" s="64">
        <f t="shared" si="130"/>
        <v>74.3</v>
      </c>
      <c r="DB101" s="54">
        <f t="shared" si="131"/>
        <v>71.510000000000005</v>
      </c>
      <c r="DC101" s="43">
        <f t="shared" si="132"/>
        <v>0.95042381189434755</v>
      </c>
      <c r="DD101" s="44">
        <v>0</v>
      </c>
      <c r="DE101" s="10">
        <f t="shared" si="133"/>
        <v>42.553318385787236</v>
      </c>
      <c r="DF101" s="30">
        <f t="shared" si="134"/>
        <v>42.553318385787236</v>
      </c>
      <c r="DG101" s="34">
        <f t="shared" si="135"/>
        <v>42.553318385787236</v>
      </c>
      <c r="DH101" s="21">
        <f t="shared" si="136"/>
        <v>9.7367993450853552E-3</v>
      </c>
      <c r="DI101" s="74">
        <f t="shared" si="137"/>
        <v>42.553318385787236</v>
      </c>
      <c r="DJ101" s="76">
        <f t="shared" si="138"/>
        <v>71.510000000000005</v>
      </c>
      <c r="DK101" s="43">
        <f t="shared" si="139"/>
        <v>0.5950680797900606</v>
      </c>
      <c r="DL101" s="16">
        <f t="shared" si="140"/>
        <v>0</v>
      </c>
      <c r="DM101" s="53">
        <f t="shared" si="141"/>
        <v>6966</v>
      </c>
      <c r="DN101">
        <f t="shared" si="142"/>
        <v>6.2268038483069043E-3</v>
      </c>
      <c r="DO101">
        <f t="shared" si="143"/>
        <v>6.226803848306906E-3</v>
      </c>
      <c r="DP101" s="1">
        <f t="shared" si="144"/>
        <v>664.20071289120108</v>
      </c>
      <c r="DQ101" s="55">
        <v>871</v>
      </c>
      <c r="DR101" s="1">
        <f t="shared" si="145"/>
        <v>-206.79928710879892</v>
      </c>
      <c r="DS101" s="55">
        <v>0</v>
      </c>
      <c r="DT101" s="15">
        <f t="shared" si="146"/>
        <v>1.4858624112725447</v>
      </c>
      <c r="DU101" s="17">
        <f t="shared" si="147"/>
        <v>1.9823315309504376E-3</v>
      </c>
      <c r="DV101" s="17">
        <f t="shared" si="148"/>
        <v>1.9823315309504376E-3</v>
      </c>
      <c r="DW101" s="17">
        <f t="shared" si="149"/>
        <v>3.2546414230141137E-3</v>
      </c>
      <c r="DX101" s="1">
        <f t="shared" si="150"/>
        <v>344.02210769543785</v>
      </c>
      <c r="DY101" s="1">
        <f t="shared" si="151"/>
        <v>344.02210769543785</v>
      </c>
      <c r="DZ101" s="79">
        <f t="shared" si="152"/>
        <v>72.56</v>
      </c>
    </row>
    <row r="102" spans="1:130" x14ac:dyDescent="0.2">
      <c r="A102" s="23" t="s">
        <v>165</v>
      </c>
      <c r="B102">
        <v>0</v>
      </c>
      <c r="C102">
        <v>0</v>
      </c>
      <c r="D102">
        <v>0.32241310427487002</v>
      </c>
      <c r="E102">
        <v>0.67758689572512898</v>
      </c>
      <c r="F102">
        <v>9.1775923718712696E-2</v>
      </c>
      <c r="G102">
        <v>0.57751776013372302</v>
      </c>
      <c r="H102">
        <v>0.409527789385708</v>
      </c>
      <c r="I102">
        <v>0.486322497565709</v>
      </c>
      <c r="J102">
        <v>0.38383482156552401</v>
      </c>
      <c r="K102">
        <v>0.80413628417167904</v>
      </c>
      <c r="L102">
        <v>-0.758847417544119</v>
      </c>
      <c r="M102">
        <f t="shared" si="77"/>
        <v>0.18686974099435516</v>
      </c>
      <c r="N102">
        <f t="shared" si="78"/>
        <v>0.82049072670936585</v>
      </c>
      <c r="O102" s="68">
        <v>0</v>
      </c>
      <c r="P102">
        <v>4.63</v>
      </c>
      <c r="Q102">
        <v>4.74</v>
      </c>
      <c r="R102">
        <v>4.79</v>
      </c>
      <c r="S102">
        <v>4.87</v>
      </c>
      <c r="T102">
        <v>4.91</v>
      </c>
      <c r="U102">
        <v>4.92</v>
      </c>
      <c r="V102">
        <v>5</v>
      </c>
      <c r="W102">
        <v>5.15</v>
      </c>
      <c r="X102">
        <v>5.0599999999999996</v>
      </c>
      <c r="Y102">
        <v>5</v>
      </c>
      <c r="Z102">
        <v>4.92</v>
      </c>
      <c r="AA102">
        <v>4.92</v>
      </c>
      <c r="AB102">
        <v>4.88</v>
      </c>
      <c r="AC102">
        <v>4.7699999999999996</v>
      </c>
      <c r="AD102">
        <v>4.7699999999999996</v>
      </c>
      <c r="AE102">
        <v>4.8099999999999996</v>
      </c>
      <c r="AF102">
        <v>4.8600000000000003</v>
      </c>
      <c r="AG102">
        <v>4.87</v>
      </c>
      <c r="AH102">
        <v>4.92</v>
      </c>
      <c r="AI102">
        <v>4.97</v>
      </c>
      <c r="AJ102">
        <v>5.01</v>
      </c>
      <c r="AK102">
        <v>5.18</v>
      </c>
      <c r="AL102">
        <v>5.13</v>
      </c>
      <c r="AM102">
        <v>5.0999999999999996</v>
      </c>
      <c r="AN102">
        <v>4.99</v>
      </c>
      <c r="AO102">
        <v>4.9400000000000004</v>
      </c>
      <c r="AP102">
        <v>4.92</v>
      </c>
      <c r="AQ102">
        <v>4.8600000000000003</v>
      </c>
      <c r="AR102">
        <v>4.92</v>
      </c>
      <c r="AS102" s="72">
        <f t="shared" si="79"/>
        <v>1.0809533809323812</v>
      </c>
      <c r="AT102" s="17">
        <f t="shared" si="80"/>
        <v>1.6186408554549061</v>
      </c>
      <c r="AU102" s="17">
        <f t="shared" si="81"/>
        <v>1.6109171415211319</v>
      </c>
      <c r="AV102" s="17">
        <f t="shared" si="82"/>
        <v>1.6031934275873574</v>
      </c>
      <c r="AW102" s="17">
        <f t="shared" si="83"/>
        <v>5.6421181663794812E-3</v>
      </c>
      <c r="AX102" s="17">
        <f t="shared" si="84"/>
        <v>1.089830078706596</v>
      </c>
      <c r="AY102" s="17">
        <f t="shared" si="85"/>
        <v>0.80413628417167904</v>
      </c>
      <c r="AZ102" s="17">
        <f t="shared" si="86"/>
        <v>1.7984941660052995</v>
      </c>
      <c r="BA102" s="17">
        <f t="shared" si="87"/>
        <v>-1.5364444714032623</v>
      </c>
      <c r="BB102" s="17">
        <f t="shared" si="88"/>
        <v>1.6691010403710049</v>
      </c>
      <c r="BC102" s="17">
        <f t="shared" si="89"/>
        <v>-0.758847417544119</v>
      </c>
      <c r="BD102" s="17">
        <f t="shared" si="90"/>
        <v>1.7775970538591435</v>
      </c>
      <c r="BE102" s="1">
        <v>0</v>
      </c>
      <c r="BF102" s="49">
        <v>0</v>
      </c>
      <c r="BG102" s="49">
        <v>0</v>
      </c>
      <c r="BH102" s="16">
        <v>1</v>
      </c>
      <c r="BI102" s="12">
        <f t="shared" si="91"/>
        <v>0</v>
      </c>
      <c r="BJ102" s="12">
        <f t="shared" si="92"/>
        <v>0</v>
      </c>
      <c r="BK102" s="12">
        <f t="shared" si="93"/>
        <v>0</v>
      </c>
      <c r="BL102" s="12">
        <f t="shared" si="94"/>
        <v>0</v>
      </c>
      <c r="BM102" s="12">
        <f t="shared" si="95"/>
        <v>0</v>
      </c>
      <c r="BN102" s="12">
        <f t="shared" si="96"/>
        <v>0</v>
      </c>
      <c r="BO102" s="9">
        <f t="shared" si="97"/>
        <v>0</v>
      </c>
      <c r="BP102" s="9">
        <f t="shared" si="98"/>
        <v>0</v>
      </c>
      <c r="BQ102" s="45">
        <f t="shared" si="99"/>
        <v>0</v>
      </c>
      <c r="BR102" s="78">
        <f t="shared" si="100"/>
        <v>0.82049072670936585</v>
      </c>
      <c r="BS102" s="55">
        <v>0</v>
      </c>
      <c r="BT102" s="10">
        <f t="shared" si="101"/>
        <v>0</v>
      </c>
      <c r="BU102" s="14">
        <f t="shared" si="102"/>
        <v>0</v>
      </c>
      <c r="BV102" s="1">
        <f t="shared" si="103"/>
        <v>0</v>
      </c>
      <c r="BW102" s="66">
        <f t="shared" si="104"/>
        <v>4.74</v>
      </c>
      <c r="BX102" s="41">
        <f t="shared" si="105"/>
        <v>4.8099999999999996</v>
      </c>
      <c r="BY102" s="65">
        <f t="shared" si="106"/>
        <v>5.15</v>
      </c>
      <c r="BZ102" s="64">
        <f t="shared" si="107"/>
        <v>5.18</v>
      </c>
      <c r="CA102" s="54">
        <f t="shared" si="108"/>
        <v>5.18</v>
      </c>
      <c r="CB102" s="1">
        <f t="shared" si="109"/>
        <v>0</v>
      </c>
      <c r="CC102" s="42" t="e">
        <f t="shared" si="110"/>
        <v>#DIV/0!</v>
      </c>
      <c r="CD102" s="55">
        <v>0</v>
      </c>
      <c r="CE102" s="55">
        <v>30</v>
      </c>
      <c r="CF102" s="55">
        <v>0</v>
      </c>
      <c r="CG102" s="6">
        <f t="shared" si="111"/>
        <v>30</v>
      </c>
      <c r="CH102" s="10">
        <f t="shared" si="112"/>
        <v>0</v>
      </c>
      <c r="CI102" s="1">
        <f t="shared" si="113"/>
        <v>-30</v>
      </c>
      <c r="CJ102" s="77">
        <f t="shared" si="114"/>
        <v>0</v>
      </c>
      <c r="CK102" s="66">
        <f t="shared" si="115"/>
        <v>4.79</v>
      </c>
      <c r="CL102" s="41">
        <f t="shared" si="116"/>
        <v>4.8600000000000003</v>
      </c>
      <c r="CM102" s="65">
        <f t="shared" si="117"/>
        <v>5.0599999999999996</v>
      </c>
      <c r="CN102" s="64">
        <f t="shared" si="118"/>
        <v>5.13</v>
      </c>
      <c r="CO102" s="54">
        <f t="shared" si="119"/>
        <v>5.13</v>
      </c>
      <c r="CP102" s="1">
        <f t="shared" si="120"/>
        <v>-5.8479532163742691</v>
      </c>
      <c r="CQ102" s="42" t="e">
        <f t="shared" si="121"/>
        <v>#DIV/0!</v>
      </c>
      <c r="CR102" s="11">
        <f t="shared" si="122"/>
        <v>30</v>
      </c>
      <c r="CS102" s="47">
        <f t="shared" si="123"/>
        <v>0</v>
      </c>
      <c r="CT102" s="55">
        <v>0</v>
      </c>
      <c r="CU102" s="10">
        <f t="shared" si="124"/>
        <v>0</v>
      </c>
      <c r="CV102" s="30">
        <f t="shared" si="125"/>
        <v>0</v>
      </c>
      <c r="CW102" s="77">
        <f t="shared" si="126"/>
        <v>0</v>
      </c>
      <c r="CX102" s="66">
        <f t="shared" si="127"/>
        <v>4.87</v>
      </c>
      <c r="CY102" s="41">
        <f t="shared" si="128"/>
        <v>4.87</v>
      </c>
      <c r="CZ102" s="65">
        <f t="shared" si="129"/>
        <v>5</v>
      </c>
      <c r="DA102" s="64">
        <f t="shared" si="130"/>
        <v>5.0999999999999996</v>
      </c>
      <c r="DB102" s="54">
        <f t="shared" si="131"/>
        <v>5.0999999999999996</v>
      </c>
      <c r="DC102" s="43">
        <f t="shared" si="132"/>
        <v>0</v>
      </c>
      <c r="DD102" s="44">
        <v>0</v>
      </c>
      <c r="DE102" s="10">
        <f t="shared" si="133"/>
        <v>0</v>
      </c>
      <c r="DF102" s="30">
        <f t="shared" si="134"/>
        <v>0</v>
      </c>
      <c r="DG102" s="34">
        <f t="shared" si="135"/>
        <v>0</v>
      </c>
      <c r="DH102" s="21">
        <f t="shared" si="136"/>
        <v>0</v>
      </c>
      <c r="DI102" s="74">
        <f t="shared" si="137"/>
        <v>0</v>
      </c>
      <c r="DJ102" s="76">
        <f t="shared" si="138"/>
        <v>5.0999999999999996</v>
      </c>
      <c r="DK102" s="43">
        <f t="shared" si="139"/>
        <v>0</v>
      </c>
      <c r="DL102" s="16">
        <f t="shared" si="140"/>
        <v>0</v>
      </c>
      <c r="DM102" s="53">
        <f t="shared" si="141"/>
        <v>30</v>
      </c>
      <c r="DN102">
        <f t="shared" si="142"/>
        <v>6.5270633692187168E-3</v>
      </c>
      <c r="DO102">
        <f t="shared" si="143"/>
        <v>6.5270633692187194E-3</v>
      </c>
      <c r="DP102" s="1">
        <f t="shared" si="144"/>
        <v>696.22879546782235</v>
      </c>
      <c r="DQ102" s="55">
        <v>276</v>
      </c>
      <c r="DR102" s="1">
        <f t="shared" si="145"/>
        <v>420.22879546782235</v>
      </c>
      <c r="DS102" s="55">
        <v>0</v>
      </c>
      <c r="DT102" s="15">
        <f t="shared" si="146"/>
        <v>0</v>
      </c>
      <c r="DU102" s="17">
        <f t="shared" si="147"/>
        <v>0</v>
      </c>
      <c r="DV102" s="17">
        <f t="shared" si="148"/>
        <v>0</v>
      </c>
      <c r="DW102" s="17">
        <f t="shared" si="149"/>
        <v>0</v>
      </c>
      <c r="DX102" s="1">
        <f t="shared" si="150"/>
        <v>0</v>
      </c>
      <c r="DY102" s="1">
        <f t="shared" si="151"/>
        <v>0</v>
      </c>
      <c r="DZ102" s="79">
        <f t="shared" si="152"/>
        <v>4.92</v>
      </c>
    </row>
    <row r="103" spans="1:130" x14ac:dyDescent="0.2">
      <c r="A103" s="24" t="s">
        <v>125</v>
      </c>
      <c r="B103">
        <v>0</v>
      </c>
      <c r="C103">
        <v>0</v>
      </c>
      <c r="D103">
        <v>0.51588502269288905</v>
      </c>
      <c r="E103">
        <v>0.48411497730711001</v>
      </c>
      <c r="F103">
        <v>0.25185185185185099</v>
      </c>
      <c r="G103">
        <v>0.31215970961887402</v>
      </c>
      <c r="H103">
        <v>0.86206896551724099</v>
      </c>
      <c r="I103">
        <v>0.51875157633235702</v>
      </c>
      <c r="J103">
        <v>0.51023001362962095</v>
      </c>
      <c r="K103">
        <v>-0.17642580827853099</v>
      </c>
      <c r="L103">
        <v>-0.42893262542099903</v>
      </c>
      <c r="M103">
        <f t="shared" si="77"/>
        <v>0.3828137236905555</v>
      </c>
      <c r="N103">
        <f t="shared" si="78"/>
        <v>0.22007762301810732</v>
      </c>
      <c r="O103" s="68">
        <v>0</v>
      </c>
      <c r="P103">
        <v>1.71</v>
      </c>
      <c r="Q103">
        <v>1.73</v>
      </c>
      <c r="R103">
        <v>1.75</v>
      </c>
      <c r="S103">
        <v>1.77</v>
      </c>
      <c r="T103">
        <v>1.79</v>
      </c>
      <c r="U103">
        <v>1.85</v>
      </c>
      <c r="V103">
        <v>1.92</v>
      </c>
      <c r="W103">
        <v>2.0299999999999998</v>
      </c>
      <c r="X103">
        <v>2.0099999999999998</v>
      </c>
      <c r="Y103">
        <v>1.98</v>
      </c>
      <c r="Z103">
        <v>1.95</v>
      </c>
      <c r="AA103">
        <v>1.9</v>
      </c>
      <c r="AB103">
        <v>1.88</v>
      </c>
      <c r="AC103">
        <v>1.84</v>
      </c>
      <c r="AD103">
        <v>1.69</v>
      </c>
      <c r="AE103">
        <v>1.71</v>
      </c>
      <c r="AF103">
        <v>1.74</v>
      </c>
      <c r="AG103">
        <v>1.76</v>
      </c>
      <c r="AH103">
        <v>1.8</v>
      </c>
      <c r="AI103">
        <v>1.82</v>
      </c>
      <c r="AJ103">
        <v>1.84</v>
      </c>
      <c r="AK103">
        <v>1.99</v>
      </c>
      <c r="AL103">
        <v>1.97</v>
      </c>
      <c r="AM103">
        <v>1.94</v>
      </c>
      <c r="AN103">
        <v>1.9</v>
      </c>
      <c r="AO103">
        <v>1.88</v>
      </c>
      <c r="AP103">
        <v>1.86</v>
      </c>
      <c r="AQ103">
        <v>1.81</v>
      </c>
      <c r="AR103">
        <v>1.85</v>
      </c>
      <c r="AS103" s="72">
        <f t="shared" si="79"/>
        <v>0.97926077030653036</v>
      </c>
      <c r="AT103" s="17">
        <f t="shared" si="80"/>
        <v>1</v>
      </c>
      <c r="AU103" s="17">
        <f t="shared" si="81"/>
        <v>1.089148181786183</v>
      </c>
      <c r="AV103" s="17">
        <f t="shared" si="82"/>
        <v>1.178296363572366</v>
      </c>
      <c r="AW103" s="17">
        <f t="shared" si="83"/>
        <v>5.6421181663794812E-3</v>
      </c>
      <c r="AX103" s="17">
        <f t="shared" si="84"/>
        <v>1.089830078706596</v>
      </c>
      <c r="AY103" s="17">
        <f t="shared" si="85"/>
        <v>5.6421181663794812E-3</v>
      </c>
      <c r="AZ103" s="17">
        <f t="shared" si="86"/>
        <v>1</v>
      </c>
      <c r="BA103" s="17">
        <f t="shared" si="87"/>
        <v>-1.5364444714032623</v>
      </c>
      <c r="BB103" s="17">
        <f t="shared" si="88"/>
        <v>1.6691010403710049</v>
      </c>
      <c r="BC103" s="17">
        <f t="shared" si="89"/>
        <v>-0.42893262542099903</v>
      </c>
      <c r="BD103" s="17">
        <f t="shared" si="90"/>
        <v>2.1075118459822635</v>
      </c>
      <c r="BE103" s="1">
        <v>1</v>
      </c>
      <c r="BF103" s="15">
        <v>1</v>
      </c>
      <c r="BG103" s="15">
        <v>1</v>
      </c>
      <c r="BH103" s="16">
        <v>1</v>
      </c>
      <c r="BI103" s="12">
        <f t="shared" si="91"/>
        <v>1.178296363572366</v>
      </c>
      <c r="BJ103" s="12">
        <f t="shared" si="92"/>
        <v>19.727865466702706</v>
      </c>
      <c r="BK103" s="12">
        <f t="shared" si="93"/>
        <v>21.48656880358168</v>
      </c>
      <c r="BL103" s="12">
        <f t="shared" si="94"/>
        <v>1.178296363572366</v>
      </c>
      <c r="BM103" s="12">
        <f t="shared" si="95"/>
        <v>19.727865466702706</v>
      </c>
      <c r="BN103" s="12">
        <f t="shared" si="96"/>
        <v>21.48656880358168</v>
      </c>
      <c r="BO103" s="9">
        <f t="shared" si="97"/>
        <v>1.2297102893007025E-3</v>
      </c>
      <c r="BP103" s="9">
        <f t="shared" si="98"/>
        <v>2.6051547162202664E-3</v>
      </c>
      <c r="BQ103" s="45">
        <f t="shared" si="99"/>
        <v>1.0002311956829951E-3</v>
      </c>
      <c r="BR103" s="78">
        <f t="shared" si="100"/>
        <v>0.22007762301810732</v>
      </c>
      <c r="BS103" s="55">
        <v>131</v>
      </c>
      <c r="BT103" s="10">
        <f t="shared" si="101"/>
        <v>120.59970479659437</v>
      </c>
      <c r="BU103" s="14">
        <f t="shared" si="102"/>
        <v>-10.400295203405634</v>
      </c>
      <c r="BV103" s="1">
        <f t="shared" si="103"/>
        <v>0</v>
      </c>
      <c r="BW103" s="66">
        <f t="shared" si="104"/>
        <v>1.73</v>
      </c>
      <c r="BX103" s="41">
        <f t="shared" si="105"/>
        <v>1.71</v>
      </c>
      <c r="BY103" s="65">
        <f t="shared" si="106"/>
        <v>2.0299999999999998</v>
      </c>
      <c r="BZ103" s="64">
        <f t="shared" si="107"/>
        <v>1.99</v>
      </c>
      <c r="CA103" s="54">
        <f t="shared" si="108"/>
        <v>1.99</v>
      </c>
      <c r="CB103" s="1">
        <f t="shared" si="109"/>
        <v>-5.226278996686248</v>
      </c>
      <c r="CC103" s="42">
        <f t="shared" si="110"/>
        <v>1.0862381481028247</v>
      </c>
      <c r="CD103" s="55">
        <v>126</v>
      </c>
      <c r="CE103" s="55">
        <v>0</v>
      </c>
      <c r="CF103" s="55">
        <v>2</v>
      </c>
      <c r="CG103" s="6">
        <f t="shared" si="111"/>
        <v>128</v>
      </c>
      <c r="CH103" s="10">
        <f t="shared" si="112"/>
        <v>354.69077255150279</v>
      </c>
      <c r="CI103" s="1">
        <f t="shared" si="113"/>
        <v>226.69077255150279</v>
      </c>
      <c r="CJ103" s="77">
        <f t="shared" si="114"/>
        <v>1</v>
      </c>
      <c r="CK103" s="66">
        <f t="shared" si="115"/>
        <v>1.75</v>
      </c>
      <c r="CL103" s="41">
        <f t="shared" si="116"/>
        <v>1.74</v>
      </c>
      <c r="CM103" s="65">
        <f t="shared" si="117"/>
        <v>2.0099999999999998</v>
      </c>
      <c r="CN103" s="64">
        <f t="shared" si="118"/>
        <v>1.97</v>
      </c>
      <c r="CO103" s="54">
        <f t="shared" si="119"/>
        <v>1.74</v>
      </c>
      <c r="CP103" s="1">
        <f t="shared" si="120"/>
        <v>130.28205319051884</v>
      </c>
      <c r="CQ103" s="42">
        <f t="shared" si="121"/>
        <v>0.3608777276026085</v>
      </c>
      <c r="CR103" s="11">
        <f t="shared" si="122"/>
        <v>263</v>
      </c>
      <c r="CS103" s="47">
        <f t="shared" si="123"/>
        <v>482.27229114020361</v>
      </c>
      <c r="CT103" s="55">
        <v>4</v>
      </c>
      <c r="CU103" s="10">
        <f t="shared" si="124"/>
        <v>6.9818137921064425</v>
      </c>
      <c r="CV103" s="30">
        <f t="shared" si="125"/>
        <v>2.9818137921064425</v>
      </c>
      <c r="CW103" s="77">
        <f t="shared" si="126"/>
        <v>1</v>
      </c>
      <c r="CX103" s="66">
        <f t="shared" si="127"/>
        <v>1.77</v>
      </c>
      <c r="CY103" s="41">
        <f t="shared" si="128"/>
        <v>1.76</v>
      </c>
      <c r="CZ103" s="65">
        <f t="shared" si="129"/>
        <v>1.98</v>
      </c>
      <c r="DA103" s="64">
        <f t="shared" si="130"/>
        <v>1.94</v>
      </c>
      <c r="DB103" s="54">
        <f t="shared" si="131"/>
        <v>1.76</v>
      </c>
      <c r="DC103" s="43">
        <f t="shared" si="132"/>
        <v>1.6942123818786605</v>
      </c>
      <c r="DD103" s="44">
        <v>0</v>
      </c>
      <c r="DE103" s="10">
        <f t="shared" si="133"/>
        <v>4.3713704083651352</v>
      </c>
      <c r="DF103" s="30">
        <f t="shared" si="134"/>
        <v>4.3713704083651352</v>
      </c>
      <c r="DG103" s="34">
        <f t="shared" si="135"/>
        <v>4.3713704083651352</v>
      </c>
      <c r="DH103" s="21">
        <f t="shared" si="136"/>
        <v>1.0002311956829951E-3</v>
      </c>
      <c r="DI103" s="74">
        <f t="shared" si="137"/>
        <v>4.3713704083651352</v>
      </c>
      <c r="DJ103" s="76">
        <f t="shared" si="138"/>
        <v>1.76</v>
      </c>
      <c r="DK103" s="43">
        <f t="shared" si="139"/>
        <v>2.4837331865710994</v>
      </c>
      <c r="DL103" s="16">
        <f t="shared" si="140"/>
        <v>0</v>
      </c>
      <c r="DM103" s="53">
        <f t="shared" si="141"/>
        <v>267</v>
      </c>
      <c r="DN103">
        <f t="shared" si="142"/>
        <v>4.663385839966447E-3</v>
      </c>
      <c r="DO103">
        <f t="shared" si="143"/>
        <v>4.6633858399664488E-3</v>
      </c>
      <c r="DP103" s="1">
        <f t="shared" si="144"/>
        <v>497.43404077754116</v>
      </c>
      <c r="DQ103" s="55">
        <v>0</v>
      </c>
      <c r="DR103" s="1">
        <f t="shared" si="145"/>
        <v>497.43404077754116</v>
      </c>
      <c r="DS103" s="55">
        <v>0</v>
      </c>
      <c r="DT103" s="15">
        <f t="shared" si="146"/>
        <v>1.178296363572366</v>
      </c>
      <c r="DU103" s="17">
        <f t="shared" si="147"/>
        <v>1.5719988718964249E-3</v>
      </c>
      <c r="DV103" s="17">
        <f t="shared" si="148"/>
        <v>1.5719988718964249E-3</v>
      </c>
      <c r="DW103" s="17">
        <f t="shared" si="149"/>
        <v>2.5809470139197821E-3</v>
      </c>
      <c r="DX103" s="1">
        <f t="shared" si="150"/>
        <v>272.81126126534883</v>
      </c>
      <c r="DY103" s="1">
        <f t="shared" si="151"/>
        <v>272.81126126534883</v>
      </c>
      <c r="DZ103" s="79">
        <f t="shared" si="152"/>
        <v>1.85</v>
      </c>
    </row>
    <row r="104" spans="1:130" x14ac:dyDescent="0.2">
      <c r="A104" s="24" t="s">
        <v>148</v>
      </c>
      <c r="B104">
        <v>0</v>
      </c>
      <c r="C104">
        <v>0</v>
      </c>
      <c r="D104">
        <v>0.72233320015980795</v>
      </c>
      <c r="E104">
        <v>0.27766679984019099</v>
      </c>
      <c r="F104">
        <v>0.932856575288041</v>
      </c>
      <c r="G104">
        <v>0.75386544086920104</v>
      </c>
      <c r="H104">
        <v>0.90639364814040901</v>
      </c>
      <c r="I104">
        <v>0.82661892499289702</v>
      </c>
      <c r="J104">
        <v>0.89352434797799696</v>
      </c>
      <c r="K104">
        <v>0.61633563946071501</v>
      </c>
      <c r="L104">
        <v>1.35376399420377</v>
      </c>
      <c r="M104">
        <f t="shared" si="77"/>
        <v>0.81830246062695811</v>
      </c>
      <c r="N104">
        <f t="shared" si="78"/>
        <v>-0.84779193821762622</v>
      </c>
      <c r="O104" s="68">
        <v>0</v>
      </c>
      <c r="P104">
        <v>186.85</v>
      </c>
      <c r="Q104">
        <v>187.42</v>
      </c>
      <c r="R104">
        <v>187.83</v>
      </c>
      <c r="S104">
        <v>188.23</v>
      </c>
      <c r="T104">
        <v>188.54</v>
      </c>
      <c r="U104">
        <v>189.05</v>
      </c>
      <c r="V104">
        <v>189.66</v>
      </c>
      <c r="W104">
        <v>192.92</v>
      </c>
      <c r="X104">
        <v>192.26</v>
      </c>
      <c r="Y104">
        <v>191.91</v>
      </c>
      <c r="Z104">
        <v>191.37</v>
      </c>
      <c r="AA104">
        <v>190.57</v>
      </c>
      <c r="AB104">
        <v>190.01</v>
      </c>
      <c r="AC104">
        <v>188.96</v>
      </c>
      <c r="AD104">
        <v>184.83</v>
      </c>
      <c r="AE104">
        <v>185.91</v>
      </c>
      <c r="AF104">
        <v>186.66</v>
      </c>
      <c r="AG104">
        <v>187.72</v>
      </c>
      <c r="AH104">
        <v>188.22</v>
      </c>
      <c r="AI104">
        <v>189</v>
      </c>
      <c r="AJ104">
        <v>189.15</v>
      </c>
      <c r="AK104">
        <v>192.52</v>
      </c>
      <c r="AL104">
        <v>191.96</v>
      </c>
      <c r="AM104">
        <v>191.51</v>
      </c>
      <c r="AN104">
        <v>190.74</v>
      </c>
      <c r="AO104">
        <v>190.39</v>
      </c>
      <c r="AP104">
        <v>189.4</v>
      </c>
      <c r="AQ104">
        <v>188.71</v>
      </c>
      <c r="AR104">
        <v>188.95</v>
      </c>
      <c r="AS104" s="72">
        <f t="shared" si="79"/>
        <v>0.87074758504829897</v>
      </c>
      <c r="AT104" s="17">
        <f t="shared" si="80"/>
        <v>0.66756894031810932</v>
      </c>
      <c r="AU104" s="17">
        <f t="shared" si="81"/>
        <v>0.49183492772354304</v>
      </c>
      <c r="AV104" s="17">
        <f t="shared" si="82"/>
        <v>0.31610091512897676</v>
      </c>
      <c r="AW104" s="17">
        <f t="shared" si="83"/>
        <v>5.6421181663794812E-3</v>
      </c>
      <c r="AX104" s="17">
        <f t="shared" si="84"/>
        <v>1.089830078706596</v>
      </c>
      <c r="AY104" s="17">
        <f t="shared" si="85"/>
        <v>0.61633563946071501</v>
      </c>
      <c r="AZ104" s="17">
        <f t="shared" si="86"/>
        <v>1.6106935212943356</v>
      </c>
      <c r="BA104" s="17">
        <f t="shared" si="87"/>
        <v>-1.5364444714032623</v>
      </c>
      <c r="BB104" s="17">
        <f t="shared" si="88"/>
        <v>1.6691010403710049</v>
      </c>
      <c r="BC104" s="17">
        <f t="shared" si="89"/>
        <v>1.35376399420377</v>
      </c>
      <c r="BD104" s="17">
        <f t="shared" si="90"/>
        <v>3.8902084656070324</v>
      </c>
      <c r="BE104" s="1">
        <v>1</v>
      </c>
      <c r="BF104" s="15">
        <v>1</v>
      </c>
      <c r="BG104" s="15">
        <v>1</v>
      </c>
      <c r="BH104" s="16">
        <v>1</v>
      </c>
      <c r="BI104" s="12">
        <f t="shared" si="91"/>
        <v>2.1275383657432947</v>
      </c>
      <c r="BJ104" s="12">
        <f t="shared" si="92"/>
        <v>152.89300646788053</v>
      </c>
      <c r="BK104" s="12">
        <f t="shared" si="93"/>
        <v>112.6447266251361</v>
      </c>
      <c r="BL104" s="12">
        <f t="shared" si="94"/>
        <v>2.1275383657432947</v>
      </c>
      <c r="BM104" s="12">
        <f t="shared" si="95"/>
        <v>152.89300646788053</v>
      </c>
      <c r="BN104" s="12">
        <f t="shared" si="96"/>
        <v>112.6447266251361</v>
      </c>
      <c r="BO104" s="9">
        <f t="shared" si="97"/>
        <v>2.2203716315516335E-3</v>
      </c>
      <c r="BP104" s="9">
        <f t="shared" si="98"/>
        <v>2.0190219643842072E-2</v>
      </c>
      <c r="BQ104" s="45">
        <f t="shared" si="99"/>
        <v>5.2437767346484128E-3</v>
      </c>
      <c r="BR104" s="78">
        <f t="shared" si="100"/>
        <v>-0.84779193821762622</v>
      </c>
      <c r="BS104" s="55">
        <v>0</v>
      </c>
      <c r="BT104" s="10">
        <f t="shared" si="101"/>
        <v>217.75548731574449</v>
      </c>
      <c r="BU104" s="14">
        <f t="shared" si="102"/>
        <v>217.75548731574449</v>
      </c>
      <c r="BV104" s="1">
        <f t="shared" si="103"/>
        <v>1</v>
      </c>
      <c r="BW104" s="66">
        <f t="shared" si="104"/>
        <v>186.85</v>
      </c>
      <c r="BX104" s="41">
        <f t="shared" si="105"/>
        <v>184.83</v>
      </c>
      <c r="BY104" s="65">
        <f t="shared" si="106"/>
        <v>192.26</v>
      </c>
      <c r="BZ104" s="64">
        <f t="shared" si="107"/>
        <v>191.96</v>
      </c>
      <c r="CA104" s="54">
        <f t="shared" si="108"/>
        <v>184.83</v>
      </c>
      <c r="CB104" s="1">
        <f t="shared" si="109"/>
        <v>1.1781393026875748</v>
      </c>
      <c r="CC104" s="42">
        <f t="shared" si="110"/>
        <v>0</v>
      </c>
      <c r="CD104" s="55">
        <v>0</v>
      </c>
      <c r="CE104" s="55">
        <v>0</v>
      </c>
      <c r="CF104" s="55">
        <v>0</v>
      </c>
      <c r="CG104" s="6">
        <f t="shared" si="111"/>
        <v>0</v>
      </c>
      <c r="CH104" s="10">
        <f t="shared" si="112"/>
        <v>2748.8903284212406</v>
      </c>
      <c r="CI104" s="1">
        <f t="shared" si="113"/>
        <v>2748.8903284212406</v>
      </c>
      <c r="CJ104" s="77">
        <f t="shared" si="114"/>
        <v>1</v>
      </c>
      <c r="CK104" s="66">
        <f t="shared" si="115"/>
        <v>187.42</v>
      </c>
      <c r="CL104" s="41">
        <f t="shared" si="116"/>
        <v>185.91</v>
      </c>
      <c r="CM104" s="65">
        <f t="shared" si="117"/>
        <v>191.91</v>
      </c>
      <c r="CN104" s="64">
        <f t="shared" si="118"/>
        <v>191.51</v>
      </c>
      <c r="CO104" s="54">
        <f t="shared" si="119"/>
        <v>185.91</v>
      </c>
      <c r="CP104" s="1">
        <f t="shared" si="120"/>
        <v>14.78613484170427</v>
      </c>
      <c r="CQ104" s="42">
        <f t="shared" si="121"/>
        <v>0</v>
      </c>
      <c r="CR104" s="11">
        <f t="shared" si="122"/>
        <v>0</v>
      </c>
      <c r="CS104" s="47">
        <f t="shared" si="123"/>
        <v>3003.2484261001782</v>
      </c>
      <c r="CT104" s="55">
        <v>0</v>
      </c>
      <c r="CU104" s="10">
        <f t="shared" si="124"/>
        <v>36.602610363192852</v>
      </c>
      <c r="CV104" s="30">
        <f t="shared" si="125"/>
        <v>36.602610363192852</v>
      </c>
      <c r="CW104" s="77">
        <f t="shared" si="126"/>
        <v>1</v>
      </c>
      <c r="CX104" s="66">
        <f t="shared" si="127"/>
        <v>187.83</v>
      </c>
      <c r="CY104" s="41">
        <f t="shared" si="128"/>
        <v>186.66</v>
      </c>
      <c r="CZ104" s="65">
        <f t="shared" si="129"/>
        <v>191.37</v>
      </c>
      <c r="DA104" s="64">
        <f t="shared" si="130"/>
        <v>190.74</v>
      </c>
      <c r="DB104" s="54">
        <f t="shared" si="131"/>
        <v>186.66</v>
      </c>
      <c r="DC104" s="43">
        <f t="shared" si="132"/>
        <v>0.19609241596053173</v>
      </c>
      <c r="DD104" s="44">
        <v>0</v>
      </c>
      <c r="DE104" s="10">
        <f t="shared" si="133"/>
        <v>22.917192090038039</v>
      </c>
      <c r="DF104" s="30">
        <f t="shared" si="134"/>
        <v>22.917192090038039</v>
      </c>
      <c r="DG104" s="34">
        <f t="shared" si="135"/>
        <v>22.917192090038039</v>
      </c>
      <c r="DH104" s="21">
        <f t="shared" si="136"/>
        <v>5.2437767346484128E-3</v>
      </c>
      <c r="DI104" s="74">
        <f t="shared" si="137"/>
        <v>22.917192090038039</v>
      </c>
      <c r="DJ104" s="76">
        <f t="shared" si="138"/>
        <v>186.66</v>
      </c>
      <c r="DK104" s="43">
        <f t="shared" si="139"/>
        <v>0.12277505673437288</v>
      </c>
      <c r="DL104" s="16">
        <f t="shared" si="140"/>
        <v>0</v>
      </c>
      <c r="DM104" s="53">
        <f t="shared" si="141"/>
        <v>0</v>
      </c>
      <c r="DN104">
        <f t="shared" si="142"/>
        <v>2.6747105198154488E-3</v>
      </c>
      <c r="DO104">
        <f t="shared" si="143"/>
        <v>2.6747105198154496E-3</v>
      </c>
      <c r="DP104" s="1">
        <f t="shared" si="144"/>
        <v>285.30602172767436</v>
      </c>
      <c r="DQ104" s="55">
        <v>0</v>
      </c>
      <c r="DR104" s="1">
        <f t="shared" si="145"/>
        <v>285.30602172767436</v>
      </c>
      <c r="DS104" s="55">
        <v>0</v>
      </c>
      <c r="DT104" s="15">
        <f t="shared" si="146"/>
        <v>0.31610091512897676</v>
      </c>
      <c r="DU104" s="17">
        <f t="shared" si="147"/>
        <v>4.2171926974436501E-4</v>
      </c>
      <c r="DV104" s="17">
        <f t="shared" si="148"/>
        <v>4.2171926974436501E-4</v>
      </c>
      <c r="DW104" s="17">
        <f t="shared" si="149"/>
        <v>6.9238923094523967E-4</v>
      </c>
      <c r="DX104" s="1">
        <f t="shared" si="150"/>
        <v>73.186926489373718</v>
      </c>
      <c r="DY104" s="1">
        <f t="shared" si="151"/>
        <v>73.186926489373718</v>
      </c>
      <c r="DZ104" s="79">
        <f t="shared" si="152"/>
        <v>188.95</v>
      </c>
    </row>
    <row r="105" spans="1:130" x14ac:dyDescent="0.2">
      <c r="A105" s="24" t="s">
        <v>217</v>
      </c>
      <c r="B105">
        <v>0</v>
      </c>
      <c r="C105">
        <v>0</v>
      </c>
      <c r="D105">
        <v>0.19936076707950401</v>
      </c>
      <c r="E105">
        <v>0.80063923292049499</v>
      </c>
      <c r="F105">
        <v>8.8597536750099307E-2</v>
      </c>
      <c r="G105">
        <v>0.57501044713748395</v>
      </c>
      <c r="H105">
        <v>0.72670288340994504</v>
      </c>
      <c r="I105">
        <v>0.64642226905147004</v>
      </c>
      <c r="J105">
        <v>0.438645387069724</v>
      </c>
      <c r="K105">
        <v>0.57091376048102405</v>
      </c>
      <c r="L105">
        <v>-0.73757234518544301</v>
      </c>
      <c r="M105">
        <f t="shared" si="77"/>
        <v>0.16806718934079201</v>
      </c>
      <c r="N105">
        <f t="shared" si="78"/>
        <v>0.92586519414296542</v>
      </c>
      <c r="O105" s="68">
        <v>0</v>
      </c>
      <c r="P105">
        <v>8.85</v>
      </c>
      <c r="Q105">
        <v>8.91</v>
      </c>
      <c r="R105">
        <v>8.93</v>
      </c>
      <c r="S105">
        <v>8.99</v>
      </c>
      <c r="T105">
        <v>9.0399999999999991</v>
      </c>
      <c r="U105">
        <v>9.09</v>
      </c>
      <c r="V105">
        <v>9.23</v>
      </c>
      <c r="W105">
        <v>9.7100000000000009</v>
      </c>
      <c r="X105">
        <v>9.6199999999999992</v>
      </c>
      <c r="Y105">
        <v>9.5</v>
      </c>
      <c r="Z105">
        <v>9.43</v>
      </c>
      <c r="AA105">
        <v>9.3800000000000008</v>
      </c>
      <c r="AB105">
        <v>9.3000000000000007</v>
      </c>
      <c r="AC105">
        <v>9.16</v>
      </c>
      <c r="AD105">
        <v>8.85</v>
      </c>
      <c r="AE105">
        <v>8.91</v>
      </c>
      <c r="AF105">
        <v>8.99</v>
      </c>
      <c r="AG105">
        <v>9.0399999999999991</v>
      </c>
      <c r="AH105">
        <v>9.09</v>
      </c>
      <c r="AI105">
        <v>9.1999999999999993</v>
      </c>
      <c r="AJ105">
        <v>9.2899999999999991</v>
      </c>
      <c r="AK105">
        <v>9.8000000000000007</v>
      </c>
      <c r="AL105">
        <v>9.65</v>
      </c>
      <c r="AM105">
        <v>9.5500000000000007</v>
      </c>
      <c r="AN105">
        <v>9.5</v>
      </c>
      <c r="AO105">
        <v>9.43</v>
      </c>
      <c r="AP105">
        <v>9.32</v>
      </c>
      <c r="AQ105">
        <v>9.23</v>
      </c>
      <c r="AR105">
        <v>9.32</v>
      </c>
      <c r="AS105" s="72">
        <f t="shared" si="79"/>
        <v>1.1456320873582531</v>
      </c>
      <c r="AT105" s="17">
        <f t="shared" si="80"/>
        <v>1.5141323777743014</v>
      </c>
      <c r="AU105" s="17">
        <f t="shared" si="81"/>
        <v>1.6181905976015831</v>
      </c>
      <c r="AV105" s="17">
        <f t="shared" si="82"/>
        <v>1.7222488174288648</v>
      </c>
      <c r="AW105" s="17">
        <f t="shared" si="83"/>
        <v>5.6421181663794812E-3</v>
      </c>
      <c r="AX105" s="17">
        <f t="shared" si="84"/>
        <v>1.089830078706596</v>
      </c>
      <c r="AY105" s="17">
        <f t="shared" si="85"/>
        <v>0.57091376048102405</v>
      </c>
      <c r="AZ105" s="17">
        <f t="shared" si="86"/>
        <v>1.5652716423146447</v>
      </c>
      <c r="BA105" s="17">
        <f t="shared" si="87"/>
        <v>-1.5364444714032623</v>
      </c>
      <c r="BB105" s="17">
        <f t="shared" si="88"/>
        <v>1.6691010403710049</v>
      </c>
      <c r="BC105" s="17">
        <f t="shared" si="89"/>
        <v>-0.73757234518544301</v>
      </c>
      <c r="BD105" s="17">
        <f t="shared" si="90"/>
        <v>1.7988721262178193</v>
      </c>
      <c r="BE105" s="1">
        <v>0</v>
      </c>
      <c r="BF105" s="49">
        <v>0</v>
      </c>
      <c r="BG105" s="49">
        <v>0</v>
      </c>
      <c r="BH105" s="16">
        <v>1</v>
      </c>
      <c r="BI105" s="12">
        <f t="shared" si="91"/>
        <v>0</v>
      </c>
      <c r="BJ105" s="12">
        <f t="shared" si="92"/>
        <v>0</v>
      </c>
      <c r="BK105" s="12">
        <f t="shared" si="93"/>
        <v>0</v>
      </c>
      <c r="BL105" s="12">
        <f t="shared" si="94"/>
        <v>0</v>
      </c>
      <c r="BM105" s="12">
        <f t="shared" si="95"/>
        <v>0</v>
      </c>
      <c r="BN105" s="12">
        <f t="shared" si="96"/>
        <v>0</v>
      </c>
      <c r="BO105" s="9">
        <f t="shared" si="97"/>
        <v>0</v>
      </c>
      <c r="BP105" s="9">
        <f t="shared" si="98"/>
        <v>0</v>
      </c>
      <c r="BQ105" s="45">
        <f t="shared" si="99"/>
        <v>0</v>
      </c>
      <c r="BR105" s="78">
        <f t="shared" si="100"/>
        <v>0.92586519414296542</v>
      </c>
      <c r="BS105" s="55">
        <v>0</v>
      </c>
      <c r="BT105" s="10">
        <f t="shared" si="101"/>
        <v>0</v>
      </c>
      <c r="BU105" s="14">
        <f t="shared" si="102"/>
        <v>0</v>
      </c>
      <c r="BV105" s="1">
        <f t="shared" si="103"/>
        <v>0</v>
      </c>
      <c r="BW105" s="66">
        <f t="shared" si="104"/>
        <v>8.91</v>
      </c>
      <c r="BX105" s="41">
        <f t="shared" si="105"/>
        <v>8.91</v>
      </c>
      <c r="BY105" s="65">
        <f t="shared" si="106"/>
        <v>9.7100000000000009</v>
      </c>
      <c r="BZ105" s="64">
        <f t="shared" si="107"/>
        <v>9.8000000000000007</v>
      </c>
      <c r="CA105" s="54">
        <f t="shared" si="108"/>
        <v>9.8000000000000007</v>
      </c>
      <c r="CB105" s="1">
        <f t="shared" si="109"/>
        <v>0</v>
      </c>
      <c r="CC105" s="42" t="e">
        <f t="shared" si="110"/>
        <v>#DIV/0!</v>
      </c>
      <c r="CD105" s="55">
        <v>0</v>
      </c>
      <c r="CE105" s="55">
        <v>9</v>
      </c>
      <c r="CF105" s="55">
        <v>0</v>
      </c>
      <c r="CG105" s="6">
        <f t="shared" si="111"/>
        <v>9</v>
      </c>
      <c r="CH105" s="10">
        <f t="shared" si="112"/>
        <v>0</v>
      </c>
      <c r="CI105" s="1">
        <f t="shared" si="113"/>
        <v>-9</v>
      </c>
      <c r="CJ105" s="77">
        <f t="shared" si="114"/>
        <v>0</v>
      </c>
      <c r="CK105" s="66">
        <f t="shared" si="115"/>
        <v>8.93</v>
      </c>
      <c r="CL105" s="41">
        <f t="shared" si="116"/>
        <v>8.99</v>
      </c>
      <c r="CM105" s="65">
        <f t="shared" si="117"/>
        <v>9.6199999999999992</v>
      </c>
      <c r="CN105" s="64">
        <f t="shared" si="118"/>
        <v>9.65</v>
      </c>
      <c r="CO105" s="54">
        <f t="shared" si="119"/>
        <v>9.65</v>
      </c>
      <c r="CP105" s="1">
        <f t="shared" si="120"/>
        <v>-0.93264248704663211</v>
      </c>
      <c r="CQ105" s="42" t="e">
        <f t="shared" si="121"/>
        <v>#DIV/0!</v>
      </c>
      <c r="CR105" s="11">
        <f t="shared" si="122"/>
        <v>9</v>
      </c>
      <c r="CS105" s="47">
        <f t="shared" si="123"/>
        <v>0</v>
      </c>
      <c r="CT105" s="55">
        <v>0</v>
      </c>
      <c r="CU105" s="10">
        <f t="shared" si="124"/>
        <v>0</v>
      </c>
      <c r="CV105" s="30">
        <f t="shared" si="125"/>
        <v>0</v>
      </c>
      <c r="CW105" s="77">
        <f t="shared" si="126"/>
        <v>0</v>
      </c>
      <c r="CX105" s="66">
        <f t="shared" si="127"/>
        <v>8.99</v>
      </c>
      <c r="CY105" s="41">
        <f t="shared" si="128"/>
        <v>9.0399999999999991</v>
      </c>
      <c r="CZ105" s="65">
        <f t="shared" si="129"/>
        <v>9.5</v>
      </c>
      <c r="DA105" s="64">
        <f t="shared" si="130"/>
        <v>9.5500000000000007</v>
      </c>
      <c r="DB105" s="54">
        <f t="shared" si="131"/>
        <v>9.5500000000000007</v>
      </c>
      <c r="DC105" s="43">
        <f t="shared" si="132"/>
        <v>0</v>
      </c>
      <c r="DD105" s="44">
        <v>0</v>
      </c>
      <c r="DE105" s="10">
        <f t="shared" si="133"/>
        <v>0</v>
      </c>
      <c r="DF105" s="30">
        <f t="shared" si="134"/>
        <v>0</v>
      </c>
      <c r="DG105" s="34">
        <f t="shared" si="135"/>
        <v>0</v>
      </c>
      <c r="DH105" s="21">
        <f t="shared" si="136"/>
        <v>0</v>
      </c>
      <c r="DI105" s="74">
        <f t="shared" si="137"/>
        <v>0</v>
      </c>
      <c r="DJ105" s="76">
        <f t="shared" si="138"/>
        <v>9.5500000000000007</v>
      </c>
      <c r="DK105" s="43">
        <f t="shared" si="139"/>
        <v>0</v>
      </c>
      <c r="DL105" s="16">
        <f t="shared" si="140"/>
        <v>0</v>
      </c>
      <c r="DM105" s="53">
        <f t="shared" si="141"/>
        <v>9</v>
      </c>
      <c r="DN105">
        <f t="shared" si="142"/>
        <v>7.71240270749665E-3</v>
      </c>
      <c r="DO105">
        <f t="shared" si="143"/>
        <v>7.7124027074966526E-3</v>
      </c>
      <c r="DP105" s="1">
        <f t="shared" si="144"/>
        <v>822.6665720032529</v>
      </c>
      <c r="DQ105" s="55">
        <v>783</v>
      </c>
      <c r="DR105" s="1">
        <f t="shared" si="145"/>
        <v>39.666572003252895</v>
      </c>
      <c r="DS105" s="55">
        <v>0</v>
      </c>
      <c r="DT105" s="15">
        <f t="shared" si="146"/>
        <v>0</v>
      </c>
      <c r="DU105" s="17">
        <f t="shared" si="147"/>
        <v>0</v>
      </c>
      <c r="DV105" s="17">
        <f t="shared" si="148"/>
        <v>0</v>
      </c>
      <c r="DW105" s="17">
        <f t="shared" si="149"/>
        <v>0</v>
      </c>
      <c r="DX105" s="1">
        <f t="shared" si="150"/>
        <v>0</v>
      </c>
      <c r="DY105" s="1">
        <f t="shared" si="151"/>
        <v>0</v>
      </c>
      <c r="DZ105" s="79">
        <f t="shared" si="152"/>
        <v>9.32</v>
      </c>
    </row>
    <row r="106" spans="1:130" x14ac:dyDescent="0.2">
      <c r="A106" s="24" t="s">
        <v>129</v>
      </c>
      <c r="B106">
        <v>1</v>
      </c>
      <c r="C106">
        <v>1</v>
      </c>
      <c r="D106">
        <v>0.95205753096284396</v>
      </c>
      <c r="E106">
        <v>4.7942469037155301E-2</v>
      </c>
      <c r="F106">
        <v>0.98688915375446895</v>
      </c>
      <c r="G106">
        <v>0.76138737985791805</v>
      </c>
      <c r="H106">
        <v>0.65190137902214795</v>
      </c>
      <c r="I106">
        <v>0.70452074696167499</v>
      </c>
      <c r="J106">
        <v>0.83659253966551095</v>
      </c>
      <c r="K106">
        <v>0.78691666734778698</v>
      </c>
      <c r="L106">
        <v>0.54212681286397801</v>
      </c>
      <c r="M106">
        <f t="shared" si="77"/>
        <v>0.86131498499073711</v>
      </c>
      <c r="N106">
        <f t="shared" si="78"/>
        <v>-1.1334645170132895</v>
      </c>
      <c r="O106" s="68">
        <v>0</v>
      </c>
      <c r="P106">
        <v>183.7</v>
      </c>
      <c r="Q106">
        <v>185.2</v>
      </c>
      <c r="R106">
        <v>186.32</v>
      </c>
      <c r="S106">
        <v>187.17</v>
      </c>
      <c r="T106">
        <v>187.79</v>
      </c>
      <c r="U106">
        <v>189.61</v>
      </c>
      <c r="V106">
        <v>192.84</v>
      </c>
      <c r="W106">
        <v>192.78</v>
      </c>
      <c r="X106">
        <v>191.3</v>
      </c>
      <c r="Y106">
        <v>190.57</v>
      </c>
      <c r="Z106">
        <v>189.88</v>
      </c>
      <c r="AA106">
        <v>188.66</v>
      </c>
      <c r="AB106">
        <v>187.57</v>
      </c>
      <c r="AC106">
        <v>186.36</v>
      </c>
      <c r="AD106">
        <v>184.11</v>
      </c>
      <c r="AE106">
        <v>184.41</v>
      </c>
      <c r="AF106">
        <v>184.75</v>
      </c>
      <c r="AG106">
        <v>185.01</v>
      </c>
      <c r="AH106">
        <v>185.4</v>
      </c>
      <c r="AI106">
        <v>185.79</v>
      </c>
      <c r="AJ106">
        <v>187.5</v>
      </c>
      <c r="AK106">
        <v>190.69</v>
      </c>
      <c r="AL106">
        <v>189.78</v>
      </c>
      <c r="AM106">
        <v>188.97</v>
      </c>
      <c r="AN106">
        <v>188.35</v>
      </c>
      <c r="AO106">
        <v>188.07</v>
      </c>
      <c r="AP106">
        <v>187.54</v>
      </c>
      <c r="AQ106">
        <v>186.54</v>
      </c>
      <c r="AR106">
        <v>187.75</v>
      </c>
      <c r="AS106" s="72">
        <f t="shared" si="79"/>
        <v>0.75</v>
      </c>
      <c r="AT106" s="17">
        <f t="shared" si="80"/>
        <v>0.51976312362138233</v>
      </c>
      <c r="AU106" s="17">
        <f t="shared" si="81"/>
        <v>0.39966106682239777</v>
      </c>
      <c r="AV106" s="17">
        <f t="shared" si="82"/>
        <v>0.27955901002341327</v>
      </c>
      <c r="AW106" s="17">
        <f t="shared" si="83"/>
        <v>5.6421181663794812E-3</v>
      </c>
      <c r="AX106" s="17">
        <f t="shared" si="84"/>
        <v>1.089830078706596</v>
      </c>
      <c r="AY106" s="17">
        <f t="shared" si="85"/>
        <v>0.78691666734778698</v>
      </c>
      <c r="AZ106" s="17">
        <f t="shared" si="86"/>
        <v>1.7812745491814075</v>
      </c>
      <c r="BA106" s="17">
        <f t="shared" si="87"/>
        <v>-1.5364444714032623</v>
      </c>
      <c r="BB106" s="17">
        <f t="shared" si="88"/>
        <v>1.6691010403710049</v>
      </c>
      <c r="BC106" s="17">
        <f t="shared" si="89"/>
        <v>0.54212681286397801</v>
      </c>
      <c r="BD106" s="17">
        <f t="shared" si="90"/>
        <v>3.0785712842672401</v>
      </c>
      <c r="BE106" s="1">
        <v>1</v>
      </c>
      <c r="BF106" s="15">
        <v>1</v>
      </c>
      <c r="BG106" s="15">
        <v>1</v>
      </c>
      <c r="BH106" s="16">
        <v>1</v>
      </c>
      <c r="BI106" s="12">
        <f t="shared" si="91"/>
        <v>2.8144720809990158</v>
      </c>
      <c r="BJ106" s="12">
        <f t="shared" si="92"/>
        <v>46.687682870614495</v>
      </c>
      <c r="BK106" s="12">
        <f t="shared" si="93"/>
        <v>35.899524794159447</v>
      </c>
      <c r="BL106" s="12">
        <f t="shared" si="94"/>
        <v>2.8144720809990158</v>
      </c>
      <c r="BM106" s="12">
        <f t="shared" si="95"/>
        <v>46.687682870614495</v>
      </c>
      <c r="BN106" s="12">
        <f t="shared" si="96"/>
        <v>35.899524794159447</v>
      </c>
      <c r="BO106" s="9">
        <f t="shared" si="97"/>
        <v>2.9372790954399742E-3</v>
      </c>
      <c r="BP106" s="9">
        <f t="shared" si="98"/>
        <v>6.1653217082743199E-3</v>
      </c>
      <c r="BQ106" s="45">
        <f t="shared" si="99"/>
        <v>1.6711753718131029E-3</v>
      </c>
      <c r="BR106" s="78">
        <f t="shared" si="100"/>
        <v>-1.1334645170132895</v>
      </c>
      <c r="BS106" s="55">
        <v>1314</v>
      </c>
      <c r="BT106" s="10">
        <f t="shared" si="101"/>
        <v>288.06377802751484</v>
      </c>
      <c r="BU106" s="14">
        <f t="shared" si="102"/>
        <v>-1025.9362219724851</v>
      </c>
      <c r="BV106" s="1">
        <f t="shared" si="103"/>
        <v>0</v>
      </c>
      <c r="BW106" s="66">
        <f t="shared" si="104"/>
        <v>183.7</v>
      </c>
      <c r="BX106" s="41">
        <f t="shared" si="105"/>
        <v>184.11</v>
      </c>
      <c r="BY106" s="65">
        <f t="shared" si="106"/>
        <v>190.57</v>
      </c>
      <c r="BZ106" s="64">
        <f t="shared" si="107"/>
        <v>188.97</v>
      </c>
      <c r="CA106" s="54">
        <f t="shared" si="108"/>
        <v>190.57</v>
      </c>
      <c r="CB106" s="1">
        <f t="shared" si="109"/>
        <v>-5.3835137848165244</v>
      </c>
      <c r="CC106" s="42">
        <f t="shared" si="110"/>
        <v>4.561489851301233</v>
      </c>
      <c r="CD106" s="55">
        <v>0</v>
      </c>
      <c r="CE106" s="55">
        <v>188</v>
      </c>
      <c r="CF106" s="55">
        <v>0</v>
      </c>
      <c r="CG106" s="6">
        <f t="shared" si="111"/>
        <v>188</v>
      </c>
      <c r="CH106" s="10">
        <f t="shared" si="112"/>
        <v>839.40608445286534</v>
      </c>
      <c r="CI106" s="1">
        <f t="shared" si="113"/>
        <v>651.40608445286534</v>
      </c>
      <c r="CJ106" s="77">
        <f t="shared" si="114"/>
        <v>1</v>
      </c>
      <c r="CK106" s="66">
        <f t="shared" si="115"/>
        <v>185.2</v>
      </c>
      <c r="CL106" s="41">
        <f t="shared" si="116"/>
        <v>184.41</v>
      </c>
      <c r="CM106" s="65">
        <f t="shared" si="117"/>
        <v>189.88</v>
      </c>
      <c r="CN106" s="64">
        <f t="shared" si="118"/>
        <v>188.35</v>
      </c>
      <c r="CO106" s="54">
        <f t="shared" si="119"/>
        <v>185.2</v>
      </c>
      <c r="CP106" s="1">
        <f t="shared" si="120"/>
        <v>3.5173114711277829</v>
      </c>
      <c r="CQ106" s="42">
        <f t="shared" si="121"/>
        <v>0.22396787857755474</v>
      </c>
      <c r="CR106" s="11">
        <f t="shared" si="122"/>
        <v>1502</v>
      </c>
      <c r="CS106" s="47">
        <f t="shared" si="123"/>
        <v>1139.1350008107102</v>
      </c>
      <c r="CT106" s="55">
        <v>0</v>
      </c>
      <c r="CU106" s="10">
        <f t="shared" si="124"/>
        <v>11.665138330329821</v>
      </c>
      <c r="CV106" s="30">
        <f t="shared" si="125"/>
        <v>11.665138330329821</v>
      </c>
      <c r="CW106" s="77">
        <f t="shared" si="126"/>
        <v>1</v>
      </c>
      <c r="CX106" s="66">
        <f t="shared" si="127"/>
        <v>186.32</v>
      </c>
      <c r="CY106" s="41">
        <f t="shared" si="128"/>
        <v>184.75</v>
      </c>
      <c r="CZ106" s="65">
        <f t="shared" si="129"/>
        <v>188.66</v>
      </c>
      <c r="DA106" s="64">
        <f t="shared" si="130"/>
        <v>188.07</v>
      </c>
      <c r="DB106" s="54">
        <f t="shared" si="131"/>
        <v>186.32</v>
      </c>
      <c r="DC106" s="43">
        <f t="shared" si="132"/>
        <v>6.2608084641100376E-2</v>
      </c>
      <c r="DD106" s="44">
        <v>0</v>
      </c>
      <c r="DE106" s="10">
        <f t="shared" si="133"/>
        <v>7.3036379979571135</v>
      </c>
      <c r="DF106" s="30">
        <f t="shared" si="134"/>
        <v>7.3036379979571135</v>
      </c>
      <c r="DG106" s="34">
        <f t="shared" si="135"/>
        <v>7.3036379979571135</v>
      </c>
      <c r="DH106" s="21">
        <f t="shared" si="136"/>
        <v>1.6711753718131029E-3</v>
      </c>
      <c r="DI106" s="74">
        <f t="shared" si="137"/>
        <v>7.3036379979571135</v>
      </c>
      <c r="DJ106" s="76">
        <f t="shared" si="138"/>
        <v>186.32</v>
      </c>
      <c r="DK106" s="43">
        <f t="shared" si="139"/>
        <v>3.9199431075338742E-2</v>
      </c>
      <c r="DL106" s="16">
        <f t="shared" si="140"/>
        <v>0</v>
      </c>
      <c r="DM106" s="53">
        <f t="shared" si="141"/>
        <v>1502</v>
      </c>
      <c r="DN106">
        <f t="shared" si="142"/>
        <v>4.618205214069842E-4</v>
      </c>
      <c r="DO106">
        <f t="shared" si="143"/>
        <v>4.6182052140698437E-4</v>
      </c>
      <c r="DP106" s="1">
        <f t="shared" si="144"/>
        <v>49.261471377440209</v>
      </c>
      <c r="DQ106" s="55">
        <v>376</v>
      </c>
      <c r="DR106" s="1">
        <f t="shared" si="145"/>
        <v>-326.73852862255978</v>
      </c>
      <c r="DS106" s="55">
        <v>0</v>
      </c>
      <c r="DT106" s="15">
        <f t="shared" si="146"/>
        <v>0.27955901002341327</v>
      </c>
      <c r="DU106" s="17">
        <f t="shared" si="147"/>
        <v>3.7296766923128739E-4</v>
      </c>
      <c r="DV106" s="17">
        <f t="shared" si="148"/>
        <v>3.7296766923128739E-4</v>
      </c>
      <c r="DW106" s="17">
        <f t="shared" si="149"/>
        <v>6.1234763548515838E-4</v>
      </c>
      <c r="DX106" s="1">
        <f t="shared" si="150"/>
        <v>64.726369766052215</v>
      </c>
      <c r="DY106" s="1">
        <f t="shared" si="151"/>
        <v>64.726369766052215</v>
      </c>
      <c r="DZ106" s="79">
        <f t="shared" si="152"/>
        <v>187.75</v>
      </c>
    </row>
    <row r="107" spans="1:130" x14ac:dyDescent="0.2">
      <c r="A107" s="24" t="s">
        <v>127</v>
      </c>
      <c r="B107">
        <v>0</v>
      </c>
      <c r="C107">
        <v>0</v>
      </c>
      <c r="D107">
        <v>0.135830324909747</v>
      </c>
      <c r="E107">
        <v>0.864169675090252</v>
      </c>
      <c r="F107">
        <v>0.119282511210762</v>
      </c>
      <c r="G107">
        <v>0.19753086419752999</v>
      </c>
      <c r="H107">
        <v>3.8936372269705602E-2</v>
      </c>
      <c r="I107">
        <v>8.7699117801444904E-2</v>
      </c>
      <c r="J107">
        <v>0.174037087072684</v>
      </c>
      <c r="K107">
        <v>0.95369968384825099</v>
      </c>
      <c r="L107">
        <v>-0.107632206762237</v>
      </c>
      <c r="M107">
        <f t="shared" si="77"/>
        <v>0.11050453067888029</v>
      </c>
      <c r="N107">
        <f t="shared" si="78"/>
        <v>1.4100437502789642</v>
      </c>
      <c r="O107" s="68">
        <v>0</v>
      </c>
      <c r="P107">
        <v>291.23</v>
      </c>
      <c r="Q107">
        <v>293.02</v>
      </c>
      <c r="R107">
        <v>294.98</v>
      </c>
      <c r="S107">
        <v>295.58999999999997</v>
      </c>
      <c r="T107">
        <v>297.32</v>
      </c>
      <c r="U107">
        <v>298.61</v>
      </c>
      <c r="V107">
        <v>299.25</v>
      </c>
      <c r="W107">
        <v>307.12</v>
      </c>
      <c r="X107">
        <v>305.88</v>
      </c>
      <c r="Y107">
        <v>302.35000000000002</v>
      </c>
      <c r="Z107">
        <v>299.63</v>
      </c>
      <c r="AA107">
        <v>297.43</v>
      </c>
      <c r="AB107">
        <v>296.66000000000003</v>
      </c>
      <c r="AC107">
        <v>295.04000000000002</v>
      </c>
      <c r="AD107">
        <v>291.79000000000002</v>
      </c>
      <c r="AE107">
        <v>292.67</v>
      </c>
      <c r="AF107">
        <v>293.76</v>
      </c>
      <c r="AG107">
        <v>294.76</v>
      </c>
      <c r="AH107">
        <v>295.91000000000003</v>
      </c>
      <c r="AI107">
        <v>298.47000000000003</v>
      </c>
      <c r="AJ107">
        <v>300.36</v>
      </c>
      <c r="AK107">
        <v>306.39</v>
      </c>
      <c r="AL107">
        <v>303.82</v>
      </c>
      <c r="AM107">
        <v>302.51</v>
      </c>
      <c r="AN107">
        <v>301.24</v>
      </c>
      <c r="AO107">
        <v>300.14999999999998</v>
      </c>
      <c r="AP107">
        <v>298.35000000000002</v>
      </c>
      <c r="AQ107">
        <v>294.87</v>
      </c>
      <c r="AR107">
        <v>298.94</v>
      </c>
      <c r="AS107" s="72">
        <f t="shared" si="79"/>
        <v>1.1790249258191732</v>
      </c>
      <c r="AT107" s="17">
        <f t="shared" si="80"/>
        <v>2.5606557038620719</v>
      </c>
      <c r="AU107" s="17">
        <f t="shared" si="81"/>
        <v>3.0277278506486796</v>
      </c>
      <c r="AV107" s="17">
        <f t="shared" si="82"/>
        <v>3.4947999974352872</v>
      </c>
      <c r="AW107" s="17">
        <f t="shared" si="83"/>
        <v>5.6421181663794812E-3</v>
      </c>
      <c r="AX107" s="17">
        <f t="shared" si="84"/>
        <v>1.089830078706596</v>
      </c>
      <c r="AY107" s="17">
        <f t="shared" si="85"/>
        <v>0.95369968384825099</v>
      </c>
      <c r="AZ107" s="17">
        <f t="shared" si="86"/>
        <v>1.9480575656818715</v>
      </c>
      <c r="BA107" s="17">
        <f t="shared" si="87"/>
        <v>-1.5364444714032623</v>
      </c>
      <c r="BB107" s="17">
        <f t="shared" si="88"/>
        <v>1.6691010403710049</v>
      </c>
      <c r="BC107" s="17">
        <f t="shared" si="89"/>
        <v>-0.107632206762237</v>
      </c>
      <c r="BD107" s="17">
        <f t="shared" si="90"/>
        <v>2.4288122646410253</v>
      </c>
      <c r="BE107" s="1">
        <v>1</v>
      </c>
      <c r="BF107" s="15">
        <v>1</v>
      </c>
      <c r="BG107" s="15">
        <v>1</v>
      </c>
      <c r="BH107" s="16">
        <v>1</v>
      </c>
      <c r="BI107" s="12">
        <f t="shared" si="91"/>
        <v>50.330294518940981</v>
      </c>
      <c r="BJ107" s="12">
        <f t="shared" si="92"/>
        <v>89.110109596548327</v>
      </c>
      <c r="BK107" s="12">
        <f t="shared" si="93"/>
        <v>105.36409099938811</v>
      </c>
      <c r="BL107" s="12">
        <f t="shared" si="94"/>
        <v>50.330294518940981</v>
      </c>
      <c r="BM107" s="12">
        <f t="shared" si="95"/>
        <v>89.110109596548327</v>
      </c>
      <c r="BN107" s="12">
        <f t="shared" si="96"/>
        <v>105.36409099938811</v>
      </c>
      <c r="BO107" s="9">
        <f t="shared" si="97"/>
        <v>5.2526412663986256E-2</v>
      </c>
      <c r="BP107" s="9">
        <f t="shared" si="98"/>
        <v>1.1767396866638975E-2</v>
      </c>
      <c r="BQ107" s="45">
        <f t="shared" si="99"/>
        <v>4.9048525004514567E-3</v>
      </c>
      <c r="BR107" s="78">
        <f t="shared" si="100"/>
        <v>1.4100437502789642</v>
      </c>
      <c r="BS107" s="55">
        <v>7772</v>
      </c>
      <c r="BT107" s="10">
        <f t="shared" si="101"/>
        <v>5151.3514332739014</v>
      </c>
      <c r="BU107" s="14">
        <f t="shared" si="102"/>
        <v>-2620.6485667260986</v>
      </c>
      <c r="BV107" s="1">
        <f t="shared" si="103"/>
        <v>0</v>
      </c>
      <c r="BW107" s="66">
        <f t="shared" si="104"/>
        <v>294.98</v>
      </c>
      <c r="BX107" s="41">
        <f t="shared" si="105"/>
        <v>293.76</v>
      </c>
      <c r="BY107" s="65">
        <f t="shared" si="106"/>
        <v>307.12</v>
      </c>
      <c r="BZ107" s="64">
        <f t="shared" si="107"/>
        <v>306.39</v>
      </c>
      <c r="CA107" s="54">
        <f t="shared" si="108"/>
        <v>306.39</v>
      </c>
      <c r="CB107" s="1">
        <f t="shared" si="109"/>
        <v>-8.5533097252720349</v>
      </c>
      <c r="CC107" s="42">
        <f t="shared" si="110"/>
        <v>1.5087303012950459</v>
      </c>
      <c r="CD107" s="55">
        <v>0</v>
      </c>
      <c r="CE107" s="55">
        <v>3288</v>
      </c>
      <c r="CF107" s="55">
        <v>0</v>
      </c>
      <c r="CG107" s="6">
        <f t="shared" si="111"/>
        <v>3288</v>
      </c>
      <c r="CH107" s="10">
        <f t="shared" si="112"/>
        <v>1602.12637643415</v>
      </c>
      <c r="CI107" s="1">
        <f t="shared" si="113"/>
        <v>-1685.87362356585</v>
      </c>
      <c r="CJ107" s="77">
        <f t="shared" si="114"/>
        <v>0</v>
      </c>
      <c r="CK107" s="66">
        <f t="shared" si="115"/>
        <v>295.58999999999997</v>
      </c>
      <c r="CL107" s="41">
        <f t="shared" si="116"/>
        <v>294.76</v>
      </c>
      <c r="CM107" s="65">
        <f t="shared" si="117"/>
        <v>305.88</v>
      </c>
      <c r="CN107" s="64">
        <f t="shared" si="118"/>
        <v>303.82</v>
      </c>
      <c r="CO107" s="54">
        <f t="shared" si="119"/>
        <v>303.82</v>
      </c>
      <c r="CP107" s="1">
        <f t="shared" si="120"/>
        <v>-5.5489224658213745</v>
      </c>
      <c r="CQ107" s="42">
        <f t="shared" si="121"/>
        <v>2.0522725599949836</v>
      </c>
      <c r="CR107" s="11">
        <f t="shared" si="122"/>
        <v>11359</v>
      </c>
      <c r="CS107" s="47">
        <f t="shared" si="123"/>
        <v>6787.714661131703</v>
      </c>
      <c r="CT107" s="55">
        <v>299</v>
      </c>
      <c r="CU107" s="10">
        <f t="shared" si="124"/>
        <v>34.23685142365126</v>
      </c>
      <c r="CV107" s="30">
        <f t="shared" si="125"/>
        <v>-264.76314857634873</v>
      </c>
      <c r="CW107" s="77">
        <f t="shared" si="126"/>
        <v>0</v>
      </c>
      <c r="CX107" s="66">
        <f t="shared" si="127"/>
        <v>297.32</v>
      </c>
      <c r="CY107" s="41">
        <f t="shared" si="128"/>
        <v>295.91000000000003</v>
      </c>
      <c r="CZ107" s="65">
        <f t="shared" si="129"/>
        <v>302.35000000000002</v>
      </c>
      <c r="DA107" s="64">
        <f t="shared" si="130"/>
        <v>302.51</v>
      </c>
      <c r="DB107" s="54">
        <f t="shared" si="131"/>
        <v>302.51</v>
      </c>
      <c r="DC107" s="43">
        <f t="shared" si="132"/>
        <v>-0.87522114500792947</v>
      </c>
      <c r="DD107" s="44">
        <v>0</v>
      </c>
      <c r="DE107" s="10">
        <f t="shared" si="133"/>
        <v>21.435971173873032</v>
      </c>
      <c r="DF107" s="30">
        <f t="shared" si="134"/>
        <v>21.435971173873032</v>
      </c>
      <c r="DG107" s="34">
        <f t="shared" si="135"/>
        <v>21.435971173873032</v>
      </c>
      <c r="DH107" s="21">
        <f t="shared" si="136"/>
        <v>4.9048525004514567E-3</v>
      </c>
      <c r="DI107" s="74">
        <f t="shared" si="137"/>
        <v>21.435971173873032</v>
      </c>
      <c r="DJ107" s="76">
        <f t="shared" si="138"/>
        <v>302.51</v>
      </c>
      <c r="DK107" s="43">
        <f t="shared" si="139"/>
        <v>7.0860372132732913E-2</v>
      </c>
      <c r="DL107" s="16">
        <f t="shared" si="140"/>
        <v>0</v>
      </c>
      <c r="DM107" s="53">
        <f t="shared" si="141"/>
        <v>11658</v>
      </c>
      <c r="DN107">
        <f t="shared" si="142"/>
        <v>8.3243791558792989E-3</v>
      </c>
      <c r="DO107">
        <f t="shared" si="143"/>
        <v>8.3243791558793023E-3</v>
      </c>
      <c r="DP107" s="1">
        <f t="shared" si="144"/>
        <v>887.94487579933343</v>
      </c>
      <c r="DQ107" s="55">
        <v>897</v>
      </c>
      <c r="DR107" s="1">
        <f t="shared" si="145"/>
        <v>-9.0551242006665689</v>
      </c>
      <c r="DS107" s="55">
        <v>299</v>
      </c>
      <c r="DT107" s="15">
        <f t="shared" si="146"/>
        <v>3.4947999974352872</v>
      </c>
      <c r="DU107" s="17">
        <f t="shared" si="147"/>
        <v>4.6625126099988107E-3</v>
      </c>
      <c r="DV107" s="17">
        <f t="shared" si="148"/>
        <v>4.6625126099988107E-3</v>
      </c>
      <c r="DW107" s="17">
        <f t="shared" si="149"/>
        <v>7.6550296652710516E-3</v>
      </c>
      <c r="DX107" s="1">
        <f t="shared" si="150"/>
        <v>809.15194567848073</v>
      </c>
      <c r="DY107" s="1">
        <f t="shared" si="151"/>
        <v>510.15194567848073</v>
      </c>
      <c r="DZ107" s="79">
        <f t="shared" si="152"/>
        <v>298.94</v>
      </c>
    </row>
    <row r="108" spans="1:130" x14ac:dyDescent="0.2">
      <c r="A108" s="24" t="s">
        <v>309</v>
      </c>
      <c r="B108">
        <v>1</v>
      </c>
      <c r="C108">
        <v>1</v>
      </c>
      <c r="D108">
        <v>0.75389532560926797</v>
      </c>
      <c r="E108">
        <v>0.246104674390731</v>
      </c>
      <c r="F108">
        <v>0.76201827572506897</v>
      </c>
      <c r="G108">
        <v>0.27872962808190499</v>
      </c>
      <c r="H108">
        <v>0.41997492687003701</v>
      </c>
      <c r="I108">
        <v>0.342139525881198</v>
      </c>
      <c r="J108">
        <v>0.54650352990439799</v>
      </c>
      <c r="K108">
        <v>0.39081870988134598</v>
      </c>
      <c r="L108">
        <v>-0.29035014423309202</v>
      </c>
      <c r="M108">
        <f t="shared" si="77"/>
        <v>0.53941963880671728</v>
      </c>
      <c r="N108">
        <f t="shared" si="78"/>
        <v>-7.1287985000987777E-2</v>
      </c>
      <c r="O108" s="68">
        <v>0</v>
      </c>
      <c r="P108">
        <v>41.29</v>
      </c>
      <c r="Q108">
        <v>41.44</v>
      </c>
      <c r="R108">
        <v>41.55</v>
      </c>
      <c r="S108">
        <v>41.66</v>
      </c>
      <c r="T108">
        <v>41.82</v>
      </c>
      <c r="U108">
        <v>42.13</v>
      </c>
      <c r="V108">
        <v>42.33</v>
      </c>
      <c r="W108">
        <v>43.36</v>
      </c>
      <c r="X108">
        <v>43.24</v>
      </c>
      <c r="Y108">
        <v>42.93</v>
      </c>
      <c r="Z108">
        <v>42.81</v>
      </c>
      <c r="AA108">
        <v>42.76</v>
      </c>
      <c r="AB108">
        <v>42.54</v>
      </c>
      <c r="AC108">
        <v>42.36</v>
      </c>
      <c r="AD108">
        <v>41.18</v>
      </c>
      <c r="AE108">
        <v>41.33</v>
      </c>
      <c r="AF108">
        <v>41.39</v>
      </c>
      <c r="AG108">
        <v>41.55</v>
      </c>
      <c r="AH108">
        <v>41.61</v>
      </c>
      <c r="AI108">
        <v>41.69</v>
      </c>
      <c r="AJ108">
        <v>42.1</v>
      </c>
      <c r="AK108">
        <v>43.23</v>
      </c>
      <c r="AL108">
        <v>43.09</v>
      </c>
      <c r="AM108">
        <v>42.88</v>
      </c>
      <c r="AN108">
        <v>42.77</v>
      </c>
      <c r="AO108">
        <v>42.55</v>
      </c>
      <c r="AP108">
        <v>42.29</v>
      </c>
      <c r="AQ108">
        <v>42</v>
      </c>
      <c r="AR108">
        <v>42.3</v>
      </c>
      <c r="AS108" s="72">
        <f t="shared" si="79"/>
        <v>0.85415791684166342</v>
      </c>
      <c r="AT108" s="17">
        <f t="shared" si="80"/>
        <v>0.97704008851421564</v>
      </c>
      <c r="AU108" s="17">
        <f t="shared" si="81"/>
        <v>0.96049332266218324</v>
      </c>
      <c r="AV108" s="17">
        <f t="shared" si="82"/>
        <v>0.94394655681015072</v>
      </c>
      <c r="AW108" s="17">
        <f t="shared" si="83"/>
        <v>5.6421181663794812E-3</v>
      </c>
      <c r="AX108" s="17">
        <f t="shared" si="84"/>
        <v>1.089830078706596</v>
      </c>
      <c r="AY108" s="17">
        <f t="shared" si="85"/>
        <v>0.39081870988134598</v>
      </c>
      <c r="AZ108" s="17">
        <f t="shared" si="86"/>
        <v>1.3851765917149665</v>
      </c>
      <c r="BA108" s="17">
        <f t="shared" si="87"/>
        <v>-1.5364444714032623</v>
      </c>
      <c r="BB108" s="17">
        <f t="shared" si="88"/>
        <v>1.6691010403710049</v>
      </c>
      <c r="BC108" s="17">
        <f t="shared" si="89"/>
        <v>-0.29035014423309202</v>
      </c>
      <c r="BD108" s="17">
        <f t="shared" si="90"/>
        <v>2.2460943271701703</v>
      </c>
      <c r="BE108" s="1">
        <v>0</v>
      </c>
      <c r="BF108" s="87">
        <v>0.17</v>
      </c>
      <c r="BG108" s="88">
        <v>0.8</v>
      </c>
      <c r="BH108" s="16">
        <v>1</v>
      </c>
      <c r="BI108" s="12">
        <f t="shared" si="91"/>
        <v>0</v>
      </c>
      <c r="BJ108" s="12">
        <f t="shared" si="92"/>
        <v>4.2273992763126707</v>
      </c>
      <c r="BK108" s="12">
        <f t="shared" si="93"/>
        <v>19.556732745133601</v>
      </c>
      <c r="BL108" s="12">
        <f t="shared" si="94"/>
        <v>0</v>
      </c>
      <c r="BM108" s="12">
        <f t="shared" si="95"/>
        <v>4.2273992763126707</v>
      </c>
      <c r="BN108" s="12">
        <f t="shared" si="96"/>
        <v>19.556732745133601</v>
      </c>
      <c r="BO108" s="9">
        <f t="shared" si="97"/>
        <v>0</v>
      </c>
      <c r="BP108" s="9">
        <f t="shared" si="98"/>
        <v>5.5824737757970936E-4</v>
      </c>
      <c r="BQ108" s="45">
        <f t="shared" si="99"/>
        <v>9.1039450533660928E-4</v>
      </c>
      <c r="BR108" s="78">
        <f t="shared" si="100"/>
        <v>-7.1287985000987777E-2</v>
      </c>
      <c r="BS108" s="55">
        <v>0</v>
      </c>
      <c r="BT108" s="10">
        <f t="shared" si="101"/>
        <v>0</v>
      </c>
      <c r="BU108" s="14">
        <f t="shared" si="102"/>
        <v>0</v>
      </c>
      <c r="BV108" s="1">
        <f t="shared" si="103"/>
        <v>0</v>
      </c>
      <c r="BW108" s="66">
        <f t="shared" si="104"/>
        <v>41.29</v>
      </c>
      <c r="BX108" s="41">
        <f t="shared" si="105"/>
        <v>41.18</v>
      </c>
      <c r="BY108" s="65">
        <f t="shared" si="106"/>
        <v>43.24</v>
      </c>
      <c r="BZ108" s="64">
        <f t="shared" si="107"/>
        <v>43.09</v>
      </c>
      <c r="CA108" s="54">
        <f t="shared" si="108"/>
        <v>43.24</v>
      </c>
      <c r="CB108" s="1">
        <f t="shared" si="109"/>
        <v>0</v>
      </c>
      <c r="CC108" s="42" t="e">
        <f t="shared" si="110"/>
        <v>#DIV/0!</v>
      </c>
      <c r="CD108" s="55">
        <v>0</v>
      </c>
      <c r="CE108" s="55">
        <v>0</v>
      </c>
      <c r="CF108" s="55">
        <v>0</v>
      </c>
      <c r="CG108" s="6">
        <f t="shared" si="111"/>
        <v>0</v>
      </c>
      <c r="CH108" s="10">
        <f t="shared" si="112"/>
        <v>76.005157158526401</v>
      </c>
      <c r="CI108" s="1">
        <f t="shared" si="113"/>
        <v>76.005157158526401</v>
      </c>
      <c r="CJ108" s="77">
        <f t="shared" si="114"/>
        <v>1</v>
      </c>
      <c r="CK108" s="66">
        <f t="shared" si="115"/>
        <v>41.44</v>
      </c>
      <c r="CL108" s="41">
        <f t="shared" si="116"/>
        <v>41.33</v>
      </c>
      <c r="CM108" s="65">
        <f t="shared" si="117"/>
        <v>42.93</v>
      </c>
      <c r="CN108" s="64">
        <f t="shared" si="118"/>
        <v>42.88</v>
      </c>
      <c r="CO108" s="54">
        <f t="shared" si="119"/>
        <v>41.44</v>
      </c>
      <c r="CP108" s="1">
        <f t="shared" si="120"/>
        <v>1.834101282782973</v>
      </c>
      <c r="CQ108" s="42">
        <f t="shared" si="121"/>
        <v>0</v>
      </c>
      <c r="CR108" s="11">
        <f t="shared" si="122"/>
        <v>42</v>
      </c>
      <c r="CS108" s="47">
        <f t="shared" si="123"/>
        <v>82.359892884677009</v>
      </c>
      <c r="CT108" s="55">
        <v>42</v>
      </c>
      <c r="CU108" s="10">
        <f t="shared" si="124"/>
        <v>6.3547357261506008</v>
      </c>
      <c r="CV108" s="30">
        <f t="shared" si="125"/>
        <v>-35.645264273849399</v>
      </c>
      <c r="CW108" s="77">
        <f t="shared" si="126"/>
        <v>0</v>
      </c>
      <c r="CX108" s="66">
        <f t="shared" si="127"/>
        <v>41.55</v>
      </c>
      <c r="CY108" s="41">
        <f t="shared" si="128"/>
        <v>41.39</v>
      </c>
      <c r="CZ108" s="65">
        <f t="shared" si="129"/>
        <v>42.81</v>
      </c>
      <c r="DA108" s="64">
        <f t="shared" si="130"/>
        <v>42.77</v>
      </c>
      <c r="DB108" s="54">
        <f t="shared" si="131"/>
        <v>42.81</v>
      </c>
      <c r="DC108" s="43">
        <f t="shared" si="132"/>
        <v>-0.83263873566571822</v>
      </c>
      <c r="DD108" s="44">
        <v>0</v>
      </c>
      <c r="DE108" s="10">
        <f t="shared" si="133"/>
        <v>3.9787517303429043</v>
      </c>
      <c r="DF108" s="30">
        <f t="shared" si="134"/>
        <v>3.9787517303429043</v>
      </c>
      <c r="DG108" s="34">
        <f t="shared" si="135"/>
        <v>3.9787517303429043</v>
      </c>
      <c r="DH108" s="21">
        <f t="shared" si="136"/>
        <v>9.1039450533660928E-4</v>
      </c>
      <c r="DI108" s="74">
        <f t="shared" si="137"/>
        <v>3.9787517303429043</v>
      </c>
      <c r="DJ108" s="76">
        <f t="shared" si="138"/>
        <v>42.81</v>
      </c>
      <c r="DK108" s="43">
        <f t="shared" si="139"/>
        <v>9.293977412620659E-2</v>
      </c>
      <c r="DL108" s="16">
        <f t="shared" si="140"/>
        <v>0</v>
      </c>
      <c r="DM108" s="53">
        <f t="shared" si="141"/>
        <v>84</v>
      </c>
      <c r="DN108">
        <f t="shared" si="142"/>
        <v>2.3706786765558567E-3</v>
      </c>
      <c r="DO108">
        <f t="shared" si="143"/>
        <v>2.3706786765558575E-3</v>
      </c>
      <c r="DP108" s="1">
        <f t="shared" si="144"/>
        <v>252.87555307086021</v>
      </c>
      <c r="DQ108" s="55">
        <v>0</v>
      </c>
      <c r="DR108" s="1">
        <f t="shared" si="145"/>
        <v>252.87555307086021</v>
      </c>
      <c r="DS108" s="55">
        <v>0</v>
      </c>
      <c r="DT108" s="15">
        <f t="shared" si="146"/>
        <v>0.16047091465772564</v>
      </c>
      <c r="DU108" s="17">
        <f t="shared" si="147"/>
        <v>2.140888358929739E-4</v>
      </c>
      <c r="DV108" s="17">
        <f t="shared" si="148"/>
        <v>2.140888358929739E-4</v>
      </c>
      <c r="DW108" s="17">
        <f t="shared" si="149"/>
        <v>3.5149639836887844E-4</v>
      </c>
      <c r="DX108" s="1">
        <f t="shared" si="150"/>
        <v>37.153872300387185</v>
      </c>
      <c r="DY108" s="1">
        <f t="shared" si="151"/>
        <v>37.153872300387185</v>
      </c>
      <c r="DZ108" s="79">
        <f t="shared" si="152"/>
        <v>42.3</v>
      </c>
    </row>
    <row r="109" spans="1:130" x14ac:dyDescent="0.2">
      <c r="A109" s="24" t="s">
        <v>128</v>
      </c>
      <c r="B109">
        <v>0</v>
      </c>
      <c r="C109">
        <v>0</v>
      </c>
      <c r="D109">
        <v>0.43664921465968498</v>
      </c>
      <c r="E109">
        <v>0.56335078534031402</v>
      </c>
      <c r="F109">
        <v>0.38596491228070101</v>
      </c>
      <c r="G109">
        <v>0.65562130177514699</v>
      </c>
      <c r="H109">
        <v>0.41183431952662702</v>
      </c>
      <c r="I109">
        <v>0.51962231734571296</v>
      </c>
      <c r="J109">
        <v>0.56817334289437804</v>
      </c>
      <c r="K109">
        <v>0.36065995428636499</v>
      </c>
      <c r="L109">
        <v>0.95096174396569999</v>
      </c>
      <c r="M109">
        <f t="shared" si="77"/>
        <v>0.44081657948654068</v>
      </c>
      <c r="N109">
        <f t="shared" si="78"/>
        <v>0.10766387715072938</v>
      </c>
      <c r="O109" s="68">
        <v>0</v>
      </c>
      <c r="P109">
        <v>24.19</v>
      </c>
      <c r="Q109">
        <v>24.28</v>
      </c>
      <c r="R109">
        <v>24.51</v>
      </c>
      <c r="S109">
        <v>24.66</v>
      </c>
      <c r="T109">
        <v>24.76</v>
      </c>
      <c r="U109">
        <v>24.81</v>
      </c>
      <c r="V109">
        <v>25.26</v>
      </c>
      <c r="W109">
        <v>25.8</v>
      </c>
      <c r="X109">
        <v>25.62</v>
      </c>
      <c r="Y109">
        <v>25.48</v>
      </c>
      <c r="Z109">
        <v>25.43</v>
      </c>
      <c r="AA109">
        <v>25.27</v>
      </c>
      <c r="AB109">
        <v>25.01</v>
      </c>
      <c r="AC109">
        <v>24.88</v>
      </c>
      <c r="AD109">
        <v>24.46</v>
      </c>
      <c r="AE109">
        <v>24.57</v>
      </c>
      <c r="AF109">
        <v>24.7</v>
      </c>
      <c r="AG109">
        <v>24.81</v>
      </c>
      <c r="AH109">
        <v>24.86</v>
      </c>
      <c r="AI109">
        <v>24.95</v>
      </c>
      <c r="AJ109">
        <v>25.23</v>
      </c>
      <c r="AK109">
        <v>25.91</v>
      </c>
      <c r="AL109">
        <v>25.73</v>
      </c>
      <c r="AM109">
        <v>25.58</v>
      </c>
      <c r="AN109">
        <v>25.51</v>
      </c>
      <c r="AO109">
        <v>25.34</v>
      </c>
      <c r="AP109">
        <v>25.12</v>
      </c>
      <c r="AQ109">
        <v>25.09</v>
      </c>
      <c r="AR109">
        <v>25.14</v>
      </c>
      <c r="AS109" s="72">
        <f t="shared" si="79"/>
        <v>1.0209086551253272</v>
      </c>
      <c r="AT109" s="17">
        <f t="shared" si="80"/>
        <v>1.0332507080226339</v>
      </c>
      <c r="AU109" s="17">
        <f t="shared" si="81"/>
        <v>1.0886015181040105</v>
      </c>
      <c r="AV109" s="17">
        <f t="shared" si="82"/>
        <v>1.1439523281853872</v>
      </c>
      <c r="AW109" s="17">
        <f t="shared" si="83"/>
        <v>5.6421181663794812E-3</v>
      </c>
      <c r="AX109" s="17">
        <f t="shared" si="84"/>
        <v>1.089830078706596</v>
      </c>
      <c r="AY109" s="17">
        <f t="shared" si="85"/>
        <v>0.36065995428636499</v>
      </c>
      <c r="AZ109" s="17">
        <f t="shared" si="86"/>
        <v>1.3550178361199854</v>
      </c>
      <c r="BA109" s="17">
        <f t="shared" si="87"/>
        <v>-1.5364444714032623</v>
      </c>
      <c r="BB109" s="17">
        <f t="shared" si="88"/>
        <v>1.6691010403710049</v>
      </c>
      <c r="BC109" s="17">
        <f t="shared" si="89"/>
        <v>0.95096174396569999</v>
      </c>
      <c r="BD109" s="17">
        <f t="shared" si="90"/>
        <v>3.4874062153689622</v>
      </c>
      <c r="BE109" s="1">
        <v>1</v>
      </c>
      <c r="BF109" s="15">
        <v>1</v>
      </c>
      <c r="BG109" s="15">
        <v>1</v>
      </c>
      <c r="BH109" s="16">
        <v>1</v>
      </c>
      <c r="BI109" s="12">
        <f t="shared" si="91"/>
        <v>3.8564523889616544</v>
      </c>
      <c r="BJ109" s="12">
        <f t="shared" si="92"/>
        <v>152.83255039480832</v>
      </c>
      <c r="BK109" s="12">
        <f t="shared" si="93"/>
        <v>161.01972646492638</v>
      </c>
      <c r="BL109" s="12">
        <f t="shared" si="94"/>
        <v>3.8564523889616544</v>
      </c>
      <c r="BM109" s="12">
        <f t="shared" si="95"/>
        <v>152.83255039480832</v>
      </c>
      <c r="BN109" s="12">
        <f t="shared" si="96"/>
        <v>161.01972646492638</v>
      </c>
      <c r="BO109" s="9">
        <f t="shared" si="97"/>
        <v>4.0247252979094582E-3</v>
      </c>
      <c r="BP109" s="9">
        <f t="shared" si="98"/>
        <v>2.0182236143338479E-2</v>
      </c>
      <c r="BQ109" s="45">
        <f t="shared" si="99"/>
        <v>7.4957037116002859E-3</v>
      </c>
      <c r="BR109" s="78">
        <f t="shared" si="100"/>
        <v>0.10766387715072938</v>
      </c>
      <c r="BS109" s="55">
        <v>679</v>
      </c>
      <c r="BT109" s="10">
        <f t="shared" si="101"/>
        <v>394.7114105154692</v>
      </c>
      <c r="BU109" s="14">
        <f t="shared" si="102"/>
        <v>-284.2885894845308</v>
      </c>
      <c r="BV109" s="1">
        <f t="shared" si="103"/>
        <v>0</v>
      </c>
      <c r="BW109" s="66">
        <f t="shared" si="104"/>
        <v>24.28</v>
      </c>
      <c r="BX109" s="41">
        <f t="shared" si="105"/>
        <v>24.57</v>
      </c>
      <c r="BY109" s="65">
        <f t="shared" si="106"/>
        <v>25.8</v>
      </c>
      <c r="BZ109" s="64">
        <f t="shared" si="107"/>
        <v>25.91</v>
      </c>
      <c r="CA109" s="54">
        <f t="shared" si="108"/>
        <v>25.91</v>
      </c>
      <c r="CB109" s="1">
        <f t="shared" si="109"/>
        <v>-10.972157062313038</v>
      </c>
      <c r="CC109" s="42">
        <f t="shared" si="110"/>
        <v>1.7202441629778757</v>
      </c>
      <c r="CD109" s="55">
        <v>729</v>
      </c>
      <c r="CE109" s="55">
        <v>2841</v>
      </c>
      <c r="CF109" s="55">
        <v>0</v>
      </c>
      <c r="CG109" s="6">
        <f t="shared" si="111"/>
        <v>3570</v>
      </c>
      <c r="CH109" s="10">
        <f t="shared" si="112"/>
        <v>2747.8033780210767</v>
      </c>
      <c r="CI109" s="1">
        <f t="shared" si="113"/>
        <v>-822.1966219789233</v>
      </c>
      <c r="CJ109" s="77">
        <f t="shared" si="114"/>
        <v>0</v>
      </c>
      <c r="CK109" s="66">
        <f t="shared" si="115"/>
        <v>24.51</v>
      </c>
      <c r="CL109" s="41">
        <f t="shared" si="116"/>
        <v>24.7</v>
      </c>
      <c r="CM109" s="65">
        <f t="shared" si="117"/>
        <v>25.62</v>
      </c>
      <c r="CN109" s="64">
        <f t="shared" si="118"/>
        <v>25.73</v>
      </c>
      <c r="CO109" s="54">
        <f t="shared" si="119"/>
        <v>25.73</v>
      </c>
      <c r="CP109" s="1">
        <f t="shared" si="120"/>
        <v>-31.954785152698147</v>
      </c>
      <c r="CQ109" s="42">
        <f t="shared" si="121"/>
        <v>1.2992195979360999</v>
      </c>
      <c r="CR109" s="11">
        <f t="shared" si="122"/>
        <v>4300</v>
      </c>
      <c r="CS109" s="47">
        <f t="shared" si="123"/>
        <v>3194.8362995842581</v>
      </c>
      <c r="CT109" s="55">
        <v>51</v>
      </c>
      <c r="CU109" s="10">
        <f t="shared" si="124"/>
        <v>52.32151104771232</v>
      </c>
      <c r="CV109" s="30">
        <f t="shared" si="125"/>
        <v>1.3215110477123204</v>
      </c>
      <c r="CW109" s="77">
        <f t="shared" si="126"/>
        <v>1</v>
      </c>
      <c r="CX109" s="66">
        <f t="shared" si="127"/>
        <v>24.66</v>
      </c>
      <c r="CY109" s="41">
        <f t="shared" si="128"/>
        <v>24.81</v>
      </c>
      <c r="CZ109" s="65">
        <f t="shared" si="129"/>
        <v>25.48</v>
      </c>
      <c r="DA109" s="64">
        <f t="shared" si="130"/>
        <v>25.58</v>
      </c>
      <c r="DB109" s="54">
        <f t="shared" si="131"/>
        <v>24.81</v>
      </c>
      <c r="DC109" s="43">
        <f t="shared" si="132"/>
        <v>5.3265257868291838E-2</v>
      </c>
      <c r="DD109" s="44">
        <v>0</v>
      </c>
      <c r="DE109" s="10">
        <f t="shared" si="133"/>
        <v>32.758923673029429</v>
      </c>
      <c r="DF109" s="30">
        <f t="shared" si="134"/>
        <v>32.758923673029429</v>
      </c>
      <c r="DG109" s="34">
        <f t="shared" si="135"/>
        <v>32.758923673029429</v>
      </c>
      <c r="DH109" s="21">
        <f t="shared" si="136"/>
        <v>7.4957037116002859E-3</v>
      </c>
      <c r="DI109" s="74">
        <f t="shared" si="137"/>
        <v>32.758923673029429</v>
      </c>
      <c r="DJ109" s="76">
        <f t="shared" si="138"/>
        <v>24.81</v>
      </c>
      <c r="DK109" s="43">
        <f t="shared" si="139"/>
        <v>1.3203919255553982</v>
      </c>
      <c r="DL109" s="16">
        <f t="shared" si="140"/>
        <v>0</v>
      </c>
      <c r="DM109" s="53">
        <f t="shared" si="141"/>
        <v>4351</v>
      </c>
      <c r="DN109">
        <f t="shared" si="142"/>
        <v>5.426649036770907E-3</v>
      </c>
      <c r="DO109">
        <f t="shared" si="143"/>
        <v>5.4266490367709088E-3</v>
      </c>
      <c r="DP109" s="1">
        <f t="shared" si="144"/>
        <v>578.84979945427926</v>
      </c>
      <c r="DQ109" s="55">
        <v>176</v>
      </c>
      <c r="DR109" s="1">
        <f t="shared" si="145"/>
        <v>402.84979945427926</v>
      </c>
      <c r="DS109" s="55">
        <v>779</v>
      </c>
      <c r="DT109" s="15">
        <f t="shared" si="146"/>
        <v>1.1439523281853872</v>
      </c>
      <c r="DU109" s="17">
        <f t="shared" si="147"/>
        <v>1.5261795122227533E-3</v>
      </c>
      <c r="DV109" s="17">
        <f t="shared" si="148"/>
        <v>1.5261795122227533E-3</v>
      </c>
      <c r="DW109" s="17">
        <f t="shared" si="149"/>
        <v>2.5057196447125663E-3</v>
      </c>
      <c r="DX109" s="1">
        <f t="shared" si="150"/>
        <v>264.8595778854077</v>
      </c>
      <c r="DY109" s="1">
        <f t="shared" si="151"/>
        <v>-514.1404221145923</v>
      </c>
      <c r="DZ109" s="79">
        <f t="shared" si="152"/>
        <v>25.14</v>
      </c>
    </row>
    <row r="110" spans="1:130" x14ac:dyDescent="0.2">
      <c r="A110" s="24" t="s">
        <v>166</v>
      </c>
      <c r="B110">
        <v>0</v>
      </c>
      <c r="C110">
        <v>1</v>
      </c>
      <c r="D110">
        <v>0.26542800265428002</v>
      </c>
      <c r="E110">
        <v>0.73457199734571998</v>
      </c>
      <c r="F110">
        <v>0.34911242603550202</v>
      </c>
      <c r="G110">
        <v>9.6635647816750103E-2</v>
      </c>
      <c r="H110">
        <v>0.467430207587687</v>
      </c>
      <c r="I110">
        <v>0.212533340724118</v>
      </c>
      <c r="J110">
        <v>0.35436829672220599</v>
      </c>
      <c r="K110">
        <v>0.42995584476329501</v>
      </c>
      <c r="L110">
        <v>-0.96534953783748501</v>
      </c>
      <c r="M110">
        <f t="shared" si="77"/>
        <v>0.26461908167957304</v>
      </c>
      <c r="N110">
        <f t="shared" si="78"/>
        <v>0.51170631461148031</v>
      </c>
      <c r="O110" s="68">
        <v>0</v>
      </c>
      <c r="P110">
        <v>1.94</v>
      </c>
      <c r="Q110">
        <v>1.96</v>
      </c>
      <c r="R110">
        <v>1.96</v>
      </c>
      <c r="S110">
        <v>1.97</v>
      </c>
      <c r="T110">
        <v>1.98</v>
      </c>
      <c r="U110">
        <v>2</v>
      </c>
      <c r="V110">
        <v>2.0099999999999998</v>
      </c>
      <c r="W110">
        <v>2.09</v>
      </c>
      <c r="X110">
        <v>2.08</v>
      </c>
      <c r="Y110">
        <v>2.06</v>
      </c>
      <c r="Z110">
        <v>2.0499999999999998</v>
      </c>
      <c r="AA110">
        <v>2.04</v>
      </c>
      <c r="AB110">
        <v>2.04</v>
      </c>
      <c r="AC110">
        <v>2.0099999999999998</v>
      </c>
      <c r="AD110">
        <v>1.95</v>
      </c>
      <c r="AE110">
        <v>1.96</v>
      </c>
      <c r="AF110">
        <v>1.97</v>
      </c>
      <c r="AG110">
        <v>1.98</v>
      </c>
      <c r="AH110">
        <v>1.99</v>
      </c>
      <c r="AI110">
        <v>2</v>
      </c>
      <c r="AJ110">
        <v>2.0099999999999998</v>
      </c>
      <c r="AK110">
        <v>2.09</v>
      </c>
      <c r="AL110">
        <v>2.0699999999999998</v>
      </c>
      <c r="AM110">
        <v>2.06</v>
      </c>
      <c r="AN110">
        <v>2.0499999999999998</v>
      </c>
      <c r="AO110">
        <v>2.04</v>
      </c>
      <c r="AP110">
        <v>2.02</v>
      </c>
      <c r="AQ110">
        <v>2.0099999999999998</v>
      </c>
      <c r="AR110">
        <v>2.0099999999999998</v>
      </c>
      <c r="AS110" s="72">
        <f t="shared" si="79"/>
        <v>1.1109058608476137</v>
      </c>
      <c r="AT110" s="17">
        <f t="shared" si="80"/>
        <v>1.1983977530081866</v>
      </c>
      <c r="AU110" s="17">
        <f t="shared" si="81"/>
        <v>1.2292387356621381</v>
      </c>
      <c r="AV110" s="17">
        <f t="shared" si="82"/>
        <v>1.2600797183160897</v>
      </c>
      <c r="AW110" s="17">
        <f t="shared" si="83"/>
        <v>5.6421181663794812E-3</v>
      </c>
      <c r="AX110" s="17">
        <f t="shared" si="84"/>
        <v>1.089830078706596</v>
      </c>
      <c r="AY110" s="17">
        <f t="shared" si="85"/>
        <v>0.42995584476329501</v>
      </c>
      <c r="AZ110" s="17">
        <f t="shared" si="86"/>
        <v>1.4243137265969155</v>
      </c>
      <c r="BA110" s="17">
        <f t="shared" si="87"/>
        <v>-1.5364444714032623</v>
      </c>
      <c r="BB110" s="17">
        <f t="shared" si="88"/>
        <v>1.6691010403710049</v>
      </c>
      <c r="BC110" s="17">
        <f t="shared" si="89"/>
        <v>-0.96534953783748501</v>
      </c>
      <c r="BD110" s="17">
        <f t="shared" si="90"/>
        <v>1.5710949335657773</v>
      </c>
      <c r="BE110" s="1">
        <v>0</v>
      </c>
      <c r="BF110" s="49">
        <v>0</v>
      </c>
      <c r="BG110" s="49">
        <v>0</v>
      </c>
      <c r="BH110" s="16">
        <v>1</v>
      </c>
      <c r="BI110" s="12">
        <f t="shared" si="91"/>
        <v>0</v>
      </c>
      <c r="BJ110" s="12">
        <f t="shared" si="92"/>
        <v>0</v>
      </c>
      <c r="BK110" s="12">
        <f t="shared" si="93"/>
        <v>0</v>
      </c>
      <c r="BL110" s="12">
        <f t="shared" si="94"/>
        <v>0</v>
      </c>
      <c r="BM110" s="12">
        <f t="shared" si="95"/>
        <v>0</v>
      </c>
      <c r="BN110" s="12">
        <f t="shared" si="96"/>
        <v>0</v>
      </c>
      <c r="BO110" s="9">
        <f t="shared" si="97"/>
        <v>0</v>
      </c>
      <c r="BP110" s="9">
        <f t="shared" si="98"/>
        <v>0</v>
      </c>
      <c r="BQ110" s="45">
        <f t="shared" si="99"/>
        <v>0</v>
      </c>
      <c r="BR110" s="78">
        <f t="shared" si="100"/>
        <v>0.51170631461148031</v>
      </c>
      <c r="BS110" s="55">
        <v>0</v>
      </c>
      <c r="BT110" s="10">
        <f t="shared" si="101"/>
        <v>0</v>
      </c>
      <c r="BU110" s="14">
        <f t="shared" si="102"/>
        <v>0</v>
      </c>
      <c r="BV110" s="1">
        <f t="shared" si="103"/>
        <v>0</v>
      </c>
      <c r="BW110" s="66">
        <f t="shared" si="104"/>
        <v>1.96</v>
      </c>
      <c r="BX110" s="41">
        <f t="shared" si="105"/>
        <v>1.96</v>
      </c>
      <c r="BY110" s="65">
        <f t="shared" si="106"/>
        <v>2.09</v>
      </c>
      <c r="BZ110" s="64">
        <f t="shared" si="107"/>
        <v>2.09</v>
      </c>
      <c r="CA110" s="54">
        <f t="shared" si="108"/>
        <v>2.09</v>
      </c>
      <c r="CB110" s="1">
        <f t="shared" si="109"/>
        <v>0</v>
      </c>
      <c r="CC110" s="42" t="e">
        <f t="shared" si="110"/>
        <v>#DIV/0!</v>
      </c>
      <c r="CD110" s="55">
        <v>0</v>
      </c>
      <c r="CE110" s="55">
        <v>86</v>
      </c>
      <c r="CF110" s="55">
        <v>0</v>
      </c>
      <c r="CG110" s="6">
        <f t="shared" si="111"/>
        <v>86</v>
      </c>
      <c r="CH110" s="10">
        <f t="shared" si="112"/>
        <v>0</v>
      </c>
      <c r="CI110" s="1">
        <f t="shared" si="113"/>
        <v>-86</v>
      </c>
      <c r="CJ110" s="77">
        <f t="shared" si="114"/>
        <v>0</v>
      </c>
      <c r="CK110" s="66">
        <f t="shared" si="115"/>
        <v>1.96</v>
      </c>
      <c r="CL110" s="41">
        <f t="shared" si="116"/>
        <v>1.97</v>
      </c>
      <c r="CM110" s="65">
        <f t="shared" si="117"/>
        <v>2.08</v>
      </c>
      <c r="CN110" s="64">
        <f t="shared" si="118"/>
        <v>2.0699999999999998</v>
      </c>
      <c r="CO110" s="54">
        <f t="shared" si="119"/>
        <v>2.08</v>
      </c>
      <c r="CP110" s="1">
        <f t="shared" si="120"/>
        <v>-41.346153846153847</v>
      </c>
      <c r="CQ110" s="42" t="e">
        <f t="shared" si="121"/>
        <v>#DIV/0!</v>
      </c>
      <c r="CR110" s="11">
        <f t="shared" si="122"/>
        <v>86</v>
      </c>
      <c r="CS110" s="47">
        <f t="shared" si="123"/>
        <v>0</v>
      </c>
      <c r="CT110" s="55">
        <v>0</v>
      </c>
      <c r="CU110" s="10">
        <f t="shared" si="124"/>
        <v>0</v>
      </c>
      <c r="CV110" s="30">
        <f t="shared" si="125"/>
        <v>0</v>
      </c>
      <c r="CW110" s="77">
        <f t="shared" si="126"/>
        <v>0</v>
      </c>
      <c r="CX110" s="66">
        <f t="shared" si="127"/>
        <v>1.97</v>
      </c>
      <c r="CY110" s="41">
        <f t="shared" si="128"/>
        <v>1.98</v>
      </c>
      <c r="CZ110" s="65">
        <f t="shared" si="129"/>
        <v>2.06</v>
      </c>
      <c r="DA110" s="64">
        <f t="shared" si="130"/>
        <v>2.06</v>
      </c>
      <c r="DB110" s="54">
        <f t="shared" si="131"/>
        <v>2.06</v>
      </c>
      <c r="DC110" s="43">
        <f t="shared" si="132"/>
        <v>0</v>
      </c>
      <c r="DD110" s="44">
        <v>0</v>
      </c>
      <c r="DE110" s="10">
        <f t="shared" si="133"/>
        <v>0</v>
      </c>
      <c r="DF110" s="30">
        <f t="shared" si="134"/>
        <v>0</v>
      </c>
      <c r="DG110" s="34">
        <f t="shared" si="135"/>
        <v>0</v>
      </c>
      <c r="DH110" s="21">
        <f t="shared" si="136"/>
        <v>0</v>
      </c>
      <c r="DI110" s="74">
        <f t="shared" si="137"/>
        <v>0</v>
      </c>
      <c r="DJ110" s="76">
        <f t="shared" si="138"/>
        <v>2.06</v>
      </c>
      <c r="DK110" s="43">
        <f t="shared" si="139"/>
        <v>0</v>
      </c>
      <c r="DL110" s="16">
        <f t="shared" si="140"/>
        <v>0</v>
      </c>
      <c r="DM110" s="53">
        <f t="shared" si="141"/>
        <v>86</v>
      </c>
      <c r="DN110">
        <f t="shared" si="142"/>
        <v>7.0759898194283589E-3</v>
      </c>
      <c r="DO110">
        <f t="shared" si="143"/>
        <v>7.0759898194283615E-3</v>
      </c>
      <c r="DP110" s="1">
        <f t="shared" si="144"/>
        <v>754.78168205878444</v>
      </c>
      <c r="DQ110" s="55">
        <v>828</v>
      </c>
      <c r="DR110" s="1">
        <f t="shared" si="145"/>
        <v>-73.21831794121556</v>
      </c>
      <c r="DS110" s="55">
        <v>0</v>
      </c>
      <c r="DT110" s="15">
        <f t="shared" si="146"/>
        <v>0</v>
      </c>
      <c r="DU110" s="17">
        <f t="shared" si="147"/>
        <v>0</v>
      </c>
      <c r="DV110" s="17">
        <f t="shared" si="148"/>
        <v>0</v>
      </c>
      <c r="DW110" s="17">
        <f t="shared" si="149"/>
        <v>0</v>
      </c>
      <c r="DX110" s="1">
        <f t="shared" si="150"/>
        <v>0</v>
      </c>
      <c r="DY110" s="1">
        <f t="shared" si="151"/>
        <v>0</v>
      </c>
      <c r="DZ110" s="79">
        <f t="shared" si="152"/>
        <v>2.0099999999999998</v>
      </c>
    </row>
    <row r="111" spans="1:130" x14ac:dyDescent="0.2">
      <c r="A111" s="24" t="s">
        <v>332</v>
      </c>
      <c r="B111">
        <v>0</v>
      </c>
      <c r="C111">
        <v>1</v>
      </c>
      <c r="D111">
        <v>0.441470235717139</v>
      </c>
      <c r="E111">
        <v>0.55852976428286005</v>
      </c>
      <c r="F111">
        <v>0.67659912594358296</v>
      </c>
      <c r="G111">
        <v>0.36439615545340498</v>
      </c>
      <c r="H111">
        <v>0.34099456748850798</v>
      </c>
      <c r="I111">
        <v>0.35250121903804699</v>
      </c>
      <c r="J111">
        <v>0.53847205501539297</v>
      </c>
      <c r="K111">
        <v>0.54108988490740295</v>
      </c>
      <c r="L111">
        <v>0.39433512115535102</v>
      </c>
      <c r="M111">
        <f t="shared" si="77"/>
        <v>0.45592649539617552</v>
      </c>
      <c r="N111">
        <f t="shared" si="78"/>
        <v>7.9797866958957894E-2</v>
      </c>
      <c r="O111" s="68">
        <v>0</v>
      </c>
      <c r="P111">
        <v>24.16</v>
      </c>
      <c r="Q111">
        <v>24.22</v>
      </c>
      <c r="R111">
        <v>24.26</v>
      </c>
      <c r="S111">
        <v>24.39</v>
      </c>
      <c r="T111">
        <v>24.5</v>
      </c>
      <c r="U111">
        <v>24.59</v>
      </c>
      <c r="V111">
        <v>24.66</v>
      </c>
      <c r="W111">
        <v>25.03</v>
      </c>
      <c r="X111">
        <v>24.9</v>
      </c>
      <c r="Y111">
        <v>24.85</v>
      </c>
      <c r="Z111">
        <v>24.78</v>
      </c>
      <c r="AA111">
        <v>24.72</v>
      </c>
      <c r="AB111">
        <v>24.66</v>
      </c>
      <c r="AC111">
        <v>24.53</v>
      </c>
      <c r="AD111">
        <v>24.18</v>
      </c>
      <c r="AE111">
        <v>24.28</v>
      </c>
      <c r="AF111">
        <v>24.32</v>
      </c>
      <c r="AG111">
        <v>24.37</v>
      </c>
      <c r="AH111">
        <v>24.45</v>
      </c>
      <c r="AI111">
        <v>24.52</v>
      </c>
      <c r="AJ111">
        <v>24.66</v>
      </c>
      <c r="AK111">
        <v>25.12</v>
      </c>
      <c r="AL111">
        <v>25.03</v>
      </c>
      <c r="AM111">
        <v>24.94</v>
      </c>
      <c r="AN111">
        <v>24.83</v>
      </c>
      <c r="AO111">
        <v>24.73</v>
      </c>
      <c r="AP111">
        <v>24.61</v>
      </c>
      <c r="AQ111">
        <v>24.49</v>
      </c>
      <c r="AR111">
        <v>24.62</v>
      </c>
      <c r="AS111" s="72">
        <f t="shared" si="79"/>
        <v>1.0183746325073499</v>
      </c>
      <c r="AT111" s="17">
        <f t="shared" si="80"/>
        <v>1.0348112928589712</v>
      </c>
      <c r="AU111" s="17">
        <f t="shared" si="81"/>
        <v>1.0622020905956564</v>
      </c>
      <c r="AV111" s="17">
        <f t="shared" si="82"/>
        <v>1.0895928883323416</v>
      </c>
      <c r="AW111" s="17">
        <f t="shared" si="83"/>
        <v>5.6421181663794812E-3</v>
      </c>
      <c r="AX111" s="17">
        <f t="shared" si="84"/>
        <v>1.089830078706596</v>
      </c>
      <c r="AY111" s="17">
        <f t="shared" si="85"/>
        <v>0.54108988490740295</v>
      </c>
      <c r="AZ111" s="17">
        <f t="shared" si="86"/>
        <v>1.5354477667410236</v>
      </c>
      <c r="BA111" s="17">
        <f t="shared" si="87"/>
        <v>-1.5364444714032623</v>
      </c>
      <c r="BB111" s="17">
        <f t="shared" si="88"/>
        <v>1.6691010403710049</v>
      </c>
      <c r="BC111" s="17">
        <f t="shared" si="89"/>
        <v>0.39433512115535102</v>
      </c>
      <c r="BD111" s="17">
        <f t="shared" si="90"/>
        <v>2.9307795925586131</v>
      </c>
      <c r="BE111" s="1">
        <v>0</v>
      </c>
      <c r="BF111" s="50">
        <v>0.18</v>
      </c>
      <c r="BG111" s="15">
        <v>1</v>
      </c>
      <c r="BH111" s="16">
        <v>1</v>
      </c>
      <c r="BI111" s="12">
        <f t="shared" si="91"/>
        <v>0</v>
      </c>
      <c r="BJ111" s="12">
        <f t="shared" si="92"/>
        <v>13.742517538787027</v>
      </c>
      <c r="BK111" s="12">
        <f t="shared" si="93"/>
        <v>78.368184724867007</v>
      </c>
      <c r="BL111" s="12">
        <f t="shared" si="94"/>
        <v>0</v>
      </c>
      <c r="BM111" s="12">
        <f t="shared" si="95"/>
        <v>13.742517538787027</v>
      </c>
      <c r="BN111" s="12">
        <f t="shared" si="96"/>
        <v>78.368184724867007</v>
      </c>
      <c r="BO111" s="9">
        <f t="shared" si="97"/>
        <v>0</v>
      </c>
      <c r="BP111" s="9">
        <f t="shared" si="98"/>
        <v>1.8147621920545545E-3</v>
      </c>
      <c r="BQ111" s="45">
        <f t="shared" si="99"/>
        <v>3.6481535896877608E-3</v>
      </c>
      <c r="BR111" s="78">
        <f t="shared" si="100"/>
        <v>7.9797866958957894E-2</v>
      </c>
      <c r="BS111" s="55">
        <v>0</v>
      </c>
      <c r="BT111" s="10">
        <f t="shared" si="101"/>
        <v>0</v>
      </c>
      <c r="BU111" s="14">
        <f t="shared" si="102"/>
        <v>0</v>
      </c>
      <c r="BV111" s="1">
        <f t="shared" si="103"/>
        <v>0</v>
      </c>
      <c r="BW111" s="66">
        <f t="shared" si="104"/>
        <v>24.22</v>
      </c>
      <c r="BX111" s="41">
        <f t="shared" si="105"/>
        <v>24.28</v>
      </c>
      <c r="BY111" s="65">
        <f t="shared" si="106"/>
        <v>25.03</v>
      </c>
      <c r="BZ111" s="64">
        <f t="shared" si="107"/>
        <v>25.12</v>
      </c>
      <c r="CA111" s="54">
        <f t="shared" si="108"/>
        <v>25.03</v>
      </c>
      <c r="CB111" s="1">
        <f t="shared" si="109"/>
        <v>0</v>
      </c>
      <c r="CC111" s="42" t="e">
        <f t="shared" si="110"/>
        <v>#DIV/0!</v>
      </c>
      <c r="CD111" s="55">
        <v>0</v>
      </c>
      <c r="CE111" s="55">
        <v>0</v>
      </c>
      <c r="CF111" s="55">
        <v>0</v>
      </c>
      <c r="CG111" s="6">
        <f t="shared" si="111"/>
        <v>0</v>
      </c>
      <c r="CH111" s="10">
        <f t="shared" si="112"/>
        <v>247.07914654335079</v>
      </c>
      <c r="CI111" s="1">
        <f t="shared" si="113"/>
        <v>247.07914654335079</v>
      </c>
      <c r="CJ111" s="77">
        <f t="shared" si="114"/>
        <v>1</v>
      </c>
      <c r="CK111" s="66">
        <f t="shared" si="115"/>
        <v>24.26</v>
      </c>
      <c r="CL111" s="41">
        <f t="shared" si="116"/>
        <v>24.32</v>
      </c>
      <c r="CM111" s="65">
        <f t="shared" si="117"/>
        <v>24.9</v>
      </c>
      <c r="CN111" s="64">
        <f t="shared" si="118"/>
        <v>25.03</v>
      </c>
      <c r="CO111" s="54">
        <f t="shared" si="119"/>
        <v>24.26</v>
      </c>
      <c r="CP111" s="1">
        <f t="shared" si="120"/>
        <v>10.184630937483544</v>
      </c>
      <c r="CQ111" s="42">
        <f t="shared" si="121"/>
        <v>0</v>
      </c>
      <c r="CR111" s="11">
        <f t="shared" si="122"/>
        <v>0</v>
      </c>
      <c r="CS111" s="47">
        <f t="shared" si="123"/>
        <v>272.54398823008933</v>
      </c>
      <c r="CT111" s="55">
        <v>0</v>
      </c>
      <c r="CU111" s="10">
        <f t="shared" si="124"/>
        <v>25.464841686738509</v>
      </c>
      <c r="CV111" s="30">
        <f t="shared" si="125"/>
        <v>25.464841686738509</v>
      </c>
      <c r="CW111" s="77">
        <f t="shared" si="126"/>
        <v>1</v>
      </c>
      <c r="CX111" s="66">
        <f t="shared" si="127"/>
        <v>24.39</v>
      </c>
      <c r="CY111" s="41">
        <f t="shared" si="128"/>
        <v>24.37</v>
      </c>
      <c r="CZ111" s="65">
        <f t="shared" si="129"/>
        <v>24.85</v>
      </c>
      <c r="DA111" s="64">
        <f t="shared" si="130"/>
        <v>24.94</v>
      </c>
      <c r="DB111" s="54">
        <f t="shared" si="131"/>
        <v>24.39</v>
      </c>
      <c r="DC111" s="43">
        <f t="shared" si="132"/>
        <v>1.0440689498457774</v>
      </c>
      <c r="DD111" s="44">
        <v>0</v>
      </c>
      <c r="DE111" s="10">
        <f t="shared" si="133"/>
        <v>15.943744522227805</v>
      </c>
      <c r="DF111" s="30">
        <f t="shared" si="134"/>
        <v>15.943744522227805</v>
      </c>
      <c r="DG111" s="34">
        <f t="shared" si="135"/>
        <v>15.943744522227805</v>
      </c>
      <c r="DH111" s="21">
        <f t="shared" si="136"/>
        <v>3.6481535896877608E-3</v>
      </c>
      <c r="DI111" s="74">
        <f t="shared" si="137"/>
        <v>15.943744522227805</v>
      </c>
      <c r="DJ111" s="76">
        <f t="shared" si="138"/>
        <v>24.39</v>
      </c>
      <c r="DK111" s="43">
        <f t="shared" si="139"/>
        <v>0.6537000624119641</v>
      </c>
      <c r="DL111" s="16">
        <f t="shared" si="140"/>
        <v>0</v>
      </c>
      <c r="DM111" s="53">
        <f t="shared" si="141"/>
        <v>0</v>
      </c>
      <c r="DN111">
        <f t="shared" si="142"/>
        <v>5.3802090743913736E-3</v>
      </c>
      <c r="DO111">
        <f t="shared" si="143"/>
        <v>5.3802090743913754E-3</v>
      </c>
      <c r="DP111" s="1">
        <f t="shared" si="144"/>
        <v>573.89614154717924</v>
      </c>
      <c r="DQ111" s="55">
        <v>0</v>
      </c>
      <c r="DR111" s="1">
        <f t="shared" si="145"/>
        <v>573.89614154717924</v>
      </c>
      <c r="DS111" s="55">
        <v>0</v>
      </c>
      <c r="DT111" s="15">
        <f t="shared" si="146"/>
        <v>0.19612671989982147</v>
      </c>
      <c r="DU111" s="17">
        <f t="shared" si="147"/>
        <v>2.6165826524027143E-4</v>
      </c>
      <c r="DV111" s="17">
        <f t="shared" si="148"/>
        <v>2.6165826524027143E-4</v>
      </c>
      <c r="DW111" s="17">
        <f t="shared" si="149"/>
        <v>4.2959707568021994E-4</v>
      </c>
      <c r="DX111" s="1">
        <f t="shared" si="150"/>
        <v>45.40927009355061</v>
      </c>
      <c r="DY111" s="1">
        <f t="shared" si="151"/>
        <v>45.40927009355061</v>
      </c>
      <c r="DZ111" s="79">
        <f t="shared" si="152"/>
        <v>24.62</v>
      </c>
    </row>
    <row r="112" spans="1:130" x14ac:dyDescent="0.2">
      <c r="A112" s="24" t="s">
        <v>171</v>
      </c>
      <c r="B112">
        <v>1</v>
      </c>
      <c r="C112">
        <v>0</v>
      </c>
      <c r="D112">
        <v>3.2760687175389498E-2</v>
      </c>
      <c r="E112">
        <v>0.96723931282460995</v>
      </c>
      <c r="F112">
        <v>0.80135081446166001</v>
      </c>
      <c r="G112">
        <v>5.6414542415378098E-2</v>
      </c>
      <c r="H112">
        <v>1.48349352277475E-2</v>
      </c>
      <c r="I112">
        <v>2.8929329107933902E-2</v>
      </c>
      <c r="J112">
        <v>0.16092549428574901</v>
      </c>
      <c r="K112">
        <v>0.63543279461317004</v>
      </c>
      <c r="L112">
        <v>0.37806493471663499</v>
      </c>
      <c r="M112">
        <f t="shared" si="77"/>
        <v>4.5222077234032473E-2</v>
      </c>
      <c r="N112">
        <f t="shared" si="78"/>
        <v>2.8646855908226296</v>
      </c>
      <c r="O112" s="68">
        <v>0</v>
      </c>
      <c r="P112">
        <v>7.16</v>
      </c>
      <c r="Q112">
        <v>7.2</v>
      </c>
      <c r="R112">
        <v>7.22</v>
      </c>
      <c r="S112">
        <v>7.26</v>
      </c>
      <c r="T112">
        <v>7.31</v>
      </c>
      <c r="U112">
        <v>7.34</v>
      </c>
      <c r="V112">
        <v>7.42</v>
      </c>
      <c r="W112">
        <v>7.59</v>
      </c>
      <c r="X112">
        <v>7.58</v>
      </c>
      <c r="Y112">
        <v>7.58</v>
      </c>
      <c r="Z112">
        <v>7.55</v>
      </c>
      <c r="AA112">
        <v>7.52</v>
      </c>
      <c r="AB112">
        <v>7.5</v>
      </c>
      <c r="AC112">
        <v>7.46</v>
      </c>
      <c r="AD112">
        <v>7.23</v>
      </c>
      <c r="AE112">
        <v>7.27</v>
      </c>
      <c r="AF112">
        <v>7.32</v>
      </c>
      <c r="AG112">
        <v>7.33</v>
      </c>
      <c r="AH112">
        <v>7.35</v>
      </c>
      <c r="AI112">
        <v>7.42</v>
      </c>
      <c r="AJ112">
        <v>7.47</v>
      </c>
      <c r="AK112">
        <v>7.73</v>
      </c>
      <c r="AL112">
        <v>7.7</v>
      </c>
      <c r="AM112">
        <v>7.64</v>
      </c>
      <c r="AN112">
        <v>7.61</v>
      </c>
      <c r="AO112">
        <v>7.56</v>
      </c>
      <c r="AP112">
        <v>7.52</v>
      </c>
      <c r="AQ112">
        <v>7.47</v>
      </c>
      <c r="AR112">
        <v>7.45</v>
      </c>
      <c r="AS112" s="72">
        <f t="shared" si="79"/>
        <v>1.2332003359932802</v>
      </c>
      <c r="AT112" s="17">
        <f t="shared" si="80"/>
        <v>4.0522011354169809</v>
      </c>
      <c r="AU112" s="17">
        <f t="shared" si="81"/>
        <v>12.736458558369062</v>
      </c>
      <c r="AV112" s="17">
        <f t="shared" si="82"/>
        <v>21.420715981321141</v>
      </c>
      <c r="AW112" s="17">
        <f t="shared" si="83"/>
        <v>5.6421181663794812E-3</v>
      </c>
      <c r="AX112" s="17">
        <f t="shared" si="84"/>
        <v>1.089830078706596</v>
      </c>
      <c r="AY112" s="17">
        <f t="shared" si="85"/>
        <v>0.63543279461317004</v>
      </c>
      <c r="AZ112" s="17">
        <f t="shared" si="86"/>
        <v>1.6297906764467904</v>
      </c>
      <c r="BA112" s="17">
        <f t="shared" si="87"/>
        <v>-1.5364444714032623</v>
      </c>
      <c r="BB112" s="17">
        <f t="shared" si="88"/>
        <v>1.6691010403710049</v>
      </c>
      <c r="BC112" s="17">
        <f t="shared" si="89"/>
        <v>0.37806493471663499</v>
      </c>
      <c r="BD112" s="17">
        <f t="shared" si="90"/>
        <v>2.9145094061198975</v>
      </c>
      <c r="BE112" s="1">
        <v>0</v>
      </c>
      <c r="BF112" s="49">
        <v>0</v>
      </c>
      <c r="BG112" s="49">
        <v>0</v>
      </c>
      <c r="BH112" s="16">
        <v>1</v>
      </c>
      <c r="BI112" s="12">
        <f t="shared" si="91"/>
        <v>0</v>
      </c>
      <c r="BJ112" s="12">
        <f t="shared" si="92"/>
        <v>0</v>
      </c>
      <c r="BK112" s="12">
        <f t="shared" si="93"/>
        <v>0</v>
      </c>
      <c r="BL112" s="12">
        <f t="shared" si="94"/>
        <v>0</v>
      </c>
      <c r="BM112" s="12">
        <f t="shared" si="95"/>
        <v>0</v>
      </c>
      <c r="BN112" s="12">
        <f t="shared" si="96"/>
        <v>0</v>
      </c>
      <c r="BO112" s="9">
        <f t="shared" si="97"/>
        <v>0</v>
      </c>
      <c r="BP112" s="9">
        <f t="shared" si="98"/>
        <v>0</v>
      </c>
      <c r="BQ112" s="45">
        <f t="shared" si="99"/>
        <v>0</v>
      </c>
      <c r="BR112" s="78">
        <f t="shared" si="100"/>
        <v>2.8646855908226296</v>
      </c>
      <c r="BS112" s="55">
        <v>0</v>
      </c>
      <c r="BT112" s="10">
        <f t="shared" si="101"/>
        <v>0</v>
      </c>
      <c r="BU112" s="14">
        <f t="shared" si="102"/>
        <v>0</v>
      </c>
      <c r="BV112" s="1">
        <f t="shared" si="103"/>
        <v>0</v>
      </c>
      <c r="BW112" s="66">
        <f t="shared" si="104"/>
        <v>7.26</v>
      </c>
      <c r="BX112" s="41">
        <f t="shared" si="105"/>
        <v>7.33</v>
      </c>
      <c r="BY112" s="65">
        <f t="shared" si="106"/>
        <v>7.59</v>
      </c>
      <c r="BZ112" s="64">
        <f t="shared" si="107"/>
        <v>7.73</v>
      </c>
      <c r="CA112" s="54">
        <f t="shared" si="108"/>
        <v>7.73</v>
      </c>
      <c r="CB112" s="1">
        <f t="shared" si="109"/>
        <v>0</v>
      </c>
      <c r="CC112" s="42" t="e">
        <f t="shared" si="110"/>
        <v>#DIV/0!</v>
      </c>
      <c r="CD112" s="55">
        <v>0</v>
      </c>
      <c r="CE112" s="55">
        <v>1676</v>
      </c>
      <c r="CF112" s="55">
        <v>0</v>
      </c>
      <c r="CG112" s="6">
        <f t="shared" si="111"/>
        <v>1676</v>
      </c>
      <c r="CH112" s="10">
        <f t="shared" si="112"/>
        <v>0</v>
      </c>
      <c r="CI112" s="1">
        <f t="shared" si="113"/>
        <v>-1676</v>
      </c>
      <c r="CJ112" s="77">
        <f t="shared" si="114"/>
        <v>0</v>
      </c>
      <c r="CK112" s="66">
        <f t="shared" si="115"/>
        <v>7.31</v>
      </c>
      <c r="CL112" s="41">
        <f t="shared" si="116"/>
        <v>7.35</v>
      </c>
      <c r="CM112" s="65">
        <f t="shared" si="117"/>
        <v>7.58</v>
      </c>
      <c r="CN112" s="64">
        <f t="shared" si="118"/>
        <v>7.7</v>
      </c>
      <c r="CO112" s="54">
        <f t="shared" si="119"/>
        <v>7.7</v>
      </c>
      <c r="CP112" s="1">
        <f t="shared" si="120"/>
        <v>-217.66233766233765</v>
      </c>
      <c r="CQ112" s="42" t="e">
        <f t="shared" si="121"/>
        <v>#DIV/0!</v>
      </c>
      <c r="CR112" s="11">
        <f t="shared" si="122"/>
        <v>1780</v>
      </c>
      <c r="CS112" s="47">
        <f t="shared" si="123"/>
        <v>0</v>
      </c>
      <c r="CT112" s="55">
        <v>104</v>
      </c>
      <c r="CU112" s="10">
        <f t="shared" si="124"/>
        <v>0</v>
      </c>
      <c r="CV112" s="30">
        <f t="shared" si="125"/>
        <v>-104</v>
      </c>
      <c r="CW112" s="77">
        <f t="shared" si="126"/>
        <v>0</v>
      </c>
      <c r="CX112" s="66">
        <f t="shared" si="127"/>
        <v>7.34</v>
      </c>
      <c r="CY112" s="41">
        <f t="shared" si="128"/>
        <v>7.42</v>
      </c>
      <c r="CZ112" s="65">
        <f t="shared" si="129"/>
        <v>7.58</v>
      </c>
      <c r="DA112" s="64">
        <f t="shared" si="130"/>
        <v>7.64</v>
      </c>
      <c r="DB112" s="54">
        <f t="shared" si="131"/>
        <v>7.64</v>
      </c>
      <c r="DC112" s="43">
        <f t="shared" si="132"/>
        <v>-13.612565445026178</v>
      </c>
      <c r="DD112" s="44">
        <v>0</v>
      </c>
      <c r="DE112" s="10">
        <f t="shared" si="133"/>
        <v>0</v>
      </c>
      <c r="DF112" s="30">
        <f t="shared" si="134"/>
        <v>0</v>
      </c>
      <c r="DG112" s="34">
        <f t="shared" si="135"/>
        <v>0</v>
      </c>
      <c r="DH112" s="21">
        <f t="shared" si="136"/>
        <v>0</v>
      </c>
      <c r="DI112" s="74">
        <f t="shared" si="137"/>
        <v>0</v>
      </c>
      <c r="DJ112" s="76">
        <f t="shared" si="138"/>
        <v>7.64</v>
      </c>
      <c r="DK112" s="43">
        <f t="shared" si="139"/>
        <v>0</v>
      </c>
      <c r="DL112" s="16">
        <f t="shared" si="140"/>
        <v>0</v>
      </c>
      <c r="DM112" s="53">
        <f t="shared" si="141"/>
        <v>1884</v>
      </c>
      <c r="DN112">
        <f t="shared" si="142"/>
        <v>9.3172290193859232E-3</v>
      </c>
      <c r="DO112">
        <f t="shared" si="143"/>
        <v>9.3172290193859267E-3</v>
      </c>
      <c r="DP112" s="1">
        <f t="shared" si="144"/>
        <v>993.85018503985805</v>
      </c>
      <c r="DQ112" s="55">
        <v>1155</v>
      </c>
      <c r="DR112" s="1">
        <f t="shared" si="145"/>
        <v>-161.14981496014195</v>
      </c>
      <c r="DS112" s="55">
        <v>0</v>
      </c>
      <c r="DT112" s="15">
        <f t="shared" si="146"/>
        <v>0</v>
      </c>
      <c r="DU112" s="17">
        <f t="shared" si="147"/>
        <v>0</v>
      </c>
      <c r="DV112" s="17">
        <f t="shared" si="148"/>
        <v>0</v>
      </c>
      <c r="DW112" s="17">
        <f t="shared" si="149"/>
        <v>0</v>
      </c>
      <c r="DX112" s="1">
        <f t="shared" si="150"/>
        <v>0</v>
      </c>
      <c r="DY112" s="1">
        <f t="shared" si="151"/>
        <v>0</v>
      </c>
      <c r="DZ112" s="79">
        <f t="shared" si="152"/>
        <v>7.45</v>
      </c>
    </row>
    <row r="113" spans="1:130" x14ac:dyDescent="0.2">
      <c r="A113" s="24" t="s">
        <v>192</v>
      </c>
      <c r="B113">
        <v>0</v>
      </c>
      <c r="C113">
        <v>0</v>
      </c>
      <c r="D113">
        <v>0.54265402843601895</v>
      </c>
      <c r="E113">
        <v>0.45734597156398099</v>
      </c>
      <c r="F113">
        <v>0.36247086247086202</v>
      </c>
      <c r="G113">
        <v>0.63623978201634801</v>
      </c>
      <c r="H113">
        <v>0.70980926430517699</v>
      </c>
      <c r="I113">
        <v>0.67201852027657005</v>
      </c>
      <c r="J113">
        <v>0.63607583439571103</v>
      </c>
      <c r="K113">
        <v>0.21656668390629</v>
      </c>
      <c r="L113">
        <v>0.108112949130428</v>
      </c>
      <c r="M113">
        <f t="shared" si="77"/>
        <v>0.4926357983824956</v>
      </c>
      <c r="N113">
        <f t="shared" si="78"/>
        <v>1.3257719938439017E-2</v>
      </c>
      <c r="O113" s="68">
        <v>0</v>
      </c>
      <c r="P113">
        <v>12.76</v>
      </c>
      <c r="Q113">
        <v>12.81</v>
      </c>
      <c r="R113">
        <v>12.97</v>
      </c>
      <c r="S113">
        <v>13.06</v>
      </c>
      <c r="T113">
        <v>13.12</v>
      </c>
      <c r="U113">
        <v>13.27</v>
      </c>
      <c r="V113">
        <v>13.44</v>
      </c>
      <c r="W113">
        <v>14.19</v>
      </c>
      <c r="X113">
        <v>14.09</v>
      </c>
      <c r="Y113">
        <v>13.96</v>
      </c>
      <c r="Z113">
        <v>13.79</v>
      </c>
      <c r="AA113">
        <v>13.65</v>
      </c>
      <c r="AB113">
        <v>13.47</v>
      </c>
      <c r="AC113">
        <v>13.31</v>
      </c>
      <c r="AD113">
        <v>12.67</v>
      </c>
      <c r="AE113">
        <v>12.83</v>
      </c>
      <c r="AF113">
        <v>12.96</v>
      </c>
      <c r="AG113">
        <v>13.07</v>
      </c>
      <c r="AH113">
        <v>13.24</v>
      </c>
      <c r="AI113">
        <v>13.37</v>
      </c>
      <c r="AJ113">
        <v>13.5</v>
      </c>
      <c r="AK113">
        <v>14.16</v>
      </c>
      <c r="AL113">
        <v>13.9</v>
      </c>
      <c r="AM113">
        <v>13.72</v>
      </c>
      <c r="AN113">
        <v>13.6</v>
      </c>
      <c r="AO113">
        <v>13.37</v>
      </c>
      <c r="AP113">
        <v>13.31</v>
      </c>
      <c r="AQ113">
        <v>13.24</v>
      </c>
      <c r="AR113">
        <v>13.43</v>
      </c>
      <c r="AS113" s="72">
        <f t="shared" si="79"/>
        <v>0.96519045922399072</v>
      </c>
      <c r="AT113" s="17">
        <f t="shared" si="80"/>
        <v>1.0025405394646172</v>
      </c>
      <c r="AU113" s="17">
        <f t="shared" si="81"/>
        <v>1.0077585984615109</v>
      </c>
      <c r="AV113" s="17">
        <f t="shared" si="82"/>
        <v>1.0129766574584047</v>
      </c>
      <c r="AW113" s="17">
        <f t="shared" si="83"/>
        <v>5.6421181663794812E-3</v>
      </c>
      <c r="AX113" s="17">
        <f t="shared" si="84"/>
        <v>1.089830078706596</v>
      </c>
      <c r="AY113" s="17">
        <f t="shared" si="85"/>
        <v>0.21656668390629</v>
      </c>
      <c r="AZ113" s="17">
        <f t="shared" si="86"/>
        <v>1.2109245657399106</v>
      </c>
      <c r="BA113" s="17">
        <f t="shared" si="87"/>
        <v>-1.5364444714032623</v>
      </c>
      <c r="BB113" s="17">
        <f t="shared" si="88"/>
        <v>1.6691010403710049</v>
      </c>
      <c r="BC113" s="17">
        <f t="shared" si="89"/>
        <v>0.108112949130428</v>
      </c>
      <c r="BD113" s="17">
        <f t="shared" si="90"/>
        <v>2.6445574205336904</v>
      </c>
      <c r="BE113" s="1">
        <v>0</v>
      </c>
      <c r="BF113" s="50">
        <v>0.18</v>
      </c>
      <c r="BG113" s="15">
        <v>1</v>
      </c>
      <c r="BH113" s="16">
        <v>1</v>
      </c>
      <c r="BI113" s="12">
        <f t="shared" si="91"/>
        <v>0</v>
      </c>
      <c r="BJ113" s="12">
        <f t="shared" si="92"/>
        <v>8.8264578758707817</v>
      </c>
      <c r="BK113" s="12">
        <f t="shared" si="93"/>
        <v>49.291100781915254</v>
      </c>
      <c r="BL113" s="12">
        <f t="shared" si="94"/>
        <v>0</v>
      </c>
      <c r="BM113" s="12">
        <f t="shared" si="95"/>
        <v>8.8264578758707817</v>
      </c>
      <c r="BN113" s="12">
        <f t="shared" si="96"/>
        <v>49.291100781915254</v>
      </c>
      <c r="BO113" s="9">
        <f t="shared" si="97"/>
        <v>0</v>
      </c>
      <c r="BP113" s="9">
        <f t="shared" si="98"/>
        <v>1.1655740658640815E-3</v>
      </c>
      <c r="BQ113" s="45">
        <f t="shared" si="99"/>
        <v>2.2945728153397709E-3</v>
      </c>
      <c r="BR113" s="78">
        <f t="shared" si="100"/>
        <v>1.3257719938439017E-2</v>
      </c>
      <c r="BS113" s="55">
        <v>0</v>
      </c>
      <c r="BT113" s="10">
        <f t="shared" si="101"/>
        <v>0</v>
      </c>
      <c r="BU113" s="14">
        <f t="shared" si="102"/>
        <v>0</v>
      </c>
      <c r="BV113" s="1">
        <f t="shared" si="103"/>
        <v>0</v>
      </c>
      <c r="BW113" s="66">
        <f t="shared" si="104"/>
        <v>12.81</v>
      </c>
      <c r="BX113" s="41">
        <f t="shared" si="105"/>
        <v>12.83</v>
      </c>
      <c r="BY113" s="65">
        <f t="shared" si="106"/>
        <v>14.19</v>
      </c>
      <c r="BZ113" s="64">
        <f t="shared" si="107"/>
        <v>14.16</v>
      </c>
      <c r="CA113" s="54">
        <f t="shared" si="108"/>
        <v>14.16</v>
      </c>
      <c r="CB113" s="1">
        <f t="shared" si="109"/>
        <v>0</v>
      </c>
      <c r="CC113" s="42" t="e">
        <f t="shared" si="110"/>
        <v>#DIV/0!</v>
      </c>
      <c r="CD113" s="55">
        <v>0</v>
      </c>
      <c r="CE113" s="55">
        <v>67</v>
      </c>
      <c r="CF113" s="55">
        <v>0</v>
      </c>
      <c r="CG113" s="6">
        <f t="shared" si="111"/>
        <v>67</v>
      </c>
      <c r="CH113" s="10">
        <f t="shared" si="112"/>
        <v>158.69244283776837</v>
      </c>
      <c r="CI113" s="1">
        <f t="shared" si="113"/>
        <v>91.692442837768368</v>
      </c>
      <c r="CJ113" s="77">
        <f t="shared" si="114"/>
        <v>1</v>
      </c>
      <c r="CK113" s="66">
        <f t="shared" si="115"/>
        <v>12.97</v>
      </c>
      <c r="CL113" s="41">
        <f t="shared" si="116"/>
        <v>12.96</v>
      </c>
      <c r="CM113" s="65">
        <f t="shared" si="117"/>
        <v>14.09</v>
      </c>
      <c r="CN113" s="64">
        <f t="shared" si="118"/>
        <v>13.9</v>
      </c>
      <c r="CO113" s="54">
        <f t="shared" si="119"/>
        <v>12.96</v>
      </c>
      <c r="CP113" s="1">
        <f t="shared" si="120"/>
        <v>7.075034169580892</v>
      </c>
      <c r="CQ113" s="42">
        <f t="shared" si="121"/>
        <v>0.42220031906934752</v>
      </c>
      <c r="CR113" s="11">
        <f t="shared" si="122"/>
        <v>67</v>
      </c>
      <c r="CS113" s="47">
        <f t="shared" si="123"/>
        <v>174.70902000340305</v>
      </c>
      <c r="CT113" s="55">
        <v>0</v>
      </c>
      <c r="CU113" s="10">
        <f t="shared" si="124"/>
        <v>16.016577165634672</v>
      </c>
      <c r="CV113" s="30">
        <f t="shared" si="125"/>
        <v>16.016577165634672</v>
      </c>
      <c r="CW113" s="77">
        <f t="shared" si="126"/>
        <v>1</v>
      </c>
      <c r="CX113" s="66">
        <f t="shared" si="127"/>
        <v>13.06</v>
      </c>
      <c r="CY113" s="41">
        <f t="shared" si="128"/>
        <v>13.07</v>
      </c>
      <c r="CZ113" s="65">
        <f t="shared" si="129"/>
        <v>13.96</v>
      </c>
      <c r="DA113" s="64">
        <f t="shared" si="130"/>
        <v>13.72</v>
      </c>
      <c r="DB113" s="54">
        <f t="shared" si="131"/>
        <v>13.07</v>
      </c>
      <c r="DC113" s="43">
        <f t="shared" si="132"/>
        <v>1.2254458428182611</v>
      </c>
      <c r="DD113" s="44">
        <v>0</v>
      </c>
      <c r="DE113" s="10">
        <f t="shared" si="133"/>
        <v>10.028109249248322</v>
      </c>
      <c r="DF113" s="30">
        <f t="shared" si="134"/>
        <v>10.028109249248322</v>
      </c>
      <c r="DG113" s="34">
        <f t="shared" si="135"/>
        <v>10.028109249248322</v>
      </c>
      <c r="DH113" s="21">
        <f t="shared" si="136"/>
        <v>2.2945728153397709E-3</v>
      </c>
      <c r="DI113" s="74">
        <f t="shared" si="137"/>
        <v>10.028109249248322</v>
      </c>
      <c r="DJ113" s="76">
        <f t="shared" si="138"/>
        <v>13.07</v>
      </c>
      <c r="DK113" s="43">
        <f t="shared" si="139"/>
        <v>0.76726161050101926</v>
      </c>
      <c r="DL113" s="16">
        <f t="shared" si="140"/>
        <v>0</v>
      </c>
      <c r="DM113" s="53">
        <f t="shared" si="141"/>
        <v>67</v>
      </c>
      <c r="DN113">
        <f t="shared" si="142"/>
        <v>4.405525190773401E-3</v>
      </c>
      <c r="DO113">
        <f t="shared" si="143"/>
        <v>4.4055251907734027E-3</v>
      </c>
      <c r="DP113" s="1">
        <f t="shared" si="144"/>
        <v>469.92856104941734</v>
      </c>
      <c r="DQ113" s="55">
        <v>0</v>
      </c>
      <c r="DR113" s="1">
        <f t="shared" si="145"/>
        <v>469.92856104941734</v>
      </c>
      <c r="DS113" s="55">
        <v>0</v>
      </c>
      <c r="DT113" s="15">
        <f t="shared" si="146"/>
        <v>0.18233579834251284</v>
      </c>
      <c r="DU113" s="17">
        <f t="shared" si="147"/>
        <v>2.4325940244078543E-4</v>
      </c>
      <c r="DV113" s="17">
        <f t="shared" si="148"/>
        <v>2.4325940244078543E-4</v>
      </c>
      <c r="DW113" s="17">
        <f t="shared" si="149"/>
        <v>3.9938936316159297E-4</v>
      </c>
      <c r="DX113" s="1">
        <f t="shared" si="150"/>
        <v>42.216254464906697</v>
      </c>
      <c r="DY113" s="1">
        <f t="shared" si="151"/>
        <v>42.216254464906697</v>
      </c>
      <c r="DZ113" s="79">
        <f t="shared" si="152"/>
        <v>13.43</v>
      </c>
    </row>
    <row r="114" spans="1:130" x14ac:dyDescent="0.2">
      <c r="A114" s="24" t="s">
        <v>82</v>
      </c>
      <c r="B114">
        <v>0</v>
      </c>
      <c r="C114">
        <v>0</v>
      </c>
      <c r="D114">
        <v>0.20167627029858501</v>
      </c>
      <c r="E114">
        <v>0.79832372970141396</v>
      </c>
      <c r="F114">
        <v>0.14456578263130501</v>
      </c>
      <c r="G114">
        <v>0.14952751528627001</v>
      </c>
      <c r="H114">
        <v>0.22178988326848201</v>
      </c>
      <c r="I114">
        <v>0.18210900625935</v>
      </c>
      <c r="J114">
        <v>0.26313710369121002</v>
      </c>
      <c r="K114">
        <v>0.439037517853547</v>
      </c>
      <c r="L114">
        <v>-0.11036950516953201</v>
      </c>
      <c r="M114">
        <f t="shared" si="77"/>
        <v>0.17274215851888286</v>
      </c>
      <c r="N114">
        <f t="shared" si="78"/>
        <v>0.89801365134888633</v>
      </c>
      <c r="O114" s="68">
        <v>0</v>
      </c>
      <c r="P114">
        <v>73.52</v>
      </c>
      <c r="Q114">
        <v>73.92</v>
      </c>
      <c r="R114">
        <v>74.099999999999994</v>
      </c>
      <c r="S114">
        <v>74.39</v>
      </c>
      <c r="T114">
        <v>74.95</v>
      </c>
      <c r="U114">
        <v>75.430000000000007</v>
      </c>
      <c r="V114">
        <v>76.81</v>
      </c>
      <c r="W114">
        <v>77.2</v>
      </c>
      <c r="X114">
        <v>76.790000000000006</v>
      </c>
      <c r="Y114">
        <v>76.5</v>
      </c>
      <c r="Z114">
        <v>76.25</v>
      </c>
      <c r="AA114">
        <v>75.709999999999994</v>
      </c>
      <c r="AB114">
        <v>75.41</v>
      </c>
      <c r="AC114">
        <v>74.959999999999994</v>
      </c>
      <c r="AD114">
        <v>73.62</v>
      </c>
      <c r="AE114">
        <v>74</v>
      </c>
      <c r="AF114">
        <v>74.209999999999994</v>
      </c>
      <c r="AG114">
        <v>74.5</v>
      </c>
      <c r="AH114">
        <v>74.680000000000007</v>
      </c>
      <c r="AI114">
        <v>74.89</v>
      </c>
      <c r="AJ114">
        <v>75.44</v>
      </c>
      <c r="AK114">
        <v>76.91</v>
      </c>
      <c r="AL114">
        <v>76.66</v>
      </c>
      <c r="AM114">
        <v>76.319999999999993</v>
      </c>
      <c r="AN114">
        <v>76.23</v>
      </c>
      <c r="AO114">
        <v>75.87</v>
      </c>
      <c r="AP114">
        <v>75.650000000000006</v>
      </c>
      <c r="AQ114">
        <v>74.760000000000005</v>
      </c>
      <c r="AR114">
        <v>75.48</v>
      </c>
      <c r="AS114" s="72">
        <f t="shared" si="79"/>
        <v>1.1444150137426798</v>
      </c>
      <c r="AT114" s="17">
        <f t="shared" si="80"/>
        <v>1.3817160687729029</v>
      </c>
      <c r="AU114" s="17">
        <f t="shared" si="81"/>
        <v>1.7990608398016867</v>
      </c>
      <c r="AV114" s="17">
        <f t="shared" si="82"/>
        <v>2.2164056108304706</v>
      </c>
      <c r="AW114" s="17">
        <f t="shared" si="83"/>
        <v>5.6421181663794812E-3</v>
      </c>
      <c r="AX114" s="17">
        <f t="shared" si="84"/>
        <v>1.089830078706596</v>
      </c>
      <c r="AY114" s="17">
        <f t="shared" si="85"/>
        <v>0.439037517853547</v>
      </c>
      <c r="AZ114" s="17">
        <f t="shared" si="86"/>
        <v>1.4333953996871676</v>
      </c>
      <c r="BA114" s="17">
        <f t="shared" si="87"/>
        <v>-1.5364444714032623</v>
      </c>
      <c r="BB114" s="17">
        <f t="shared" si="88"/>
        <v>1.6691010403710049</v>
      </c>
      <c r="BC114" s="17">
        <f t="shared" si="89"/>
        <v>-0.11036950516953201</v>
      </c>
      <c r="BD114" s="17">
        <f t="shared" si="90"/>
        <v>2.4260749662337302</v>
      </c>
      <c r="BE114" s="1">
        <v>1</v>
      </c>
      <c r="BF114" s="15">
        <v>1</v>
      </c>
      <c r="BG114" s="15">
        <v>1</v>
      </c>
      <c r="BH114" s="16">
        <v>1</v>
      </c>
      <c r="BI114" s="12">
        <f t="shared" si="91"/>
        <v>9.3564966446034639</v>
      </c>
      <c r="BJ114" s="12">
        <f t="shared" si="92"/>
        <v>47.866941021413488</v>
      </c>
      <c r="BK114" s="12">
        <f t="shared" si="93"/>
        <v>62.325061609221109</v>
      </c>
      <c r="BL114" s="12">
        <f t="shared" si="94"/>
        <v>9.3564966446034639</v>
      </c>
      <c r="BM114" s="12">
        <f t="shared" si="95"/>
        <v>47.866941021413488</v>
      </c>
      <c r="BN114" s="12">
        <f t="shared" si="96"/>
        <v>62.325061609221109</v>
      </c>
      <c r="BO114" s="9">
        <f t="shared" si="97"/>
        <v>9.7647591483632223E-3</v>
      </c>
      <c r="BP114" s="9">
        <f t="shared" si="98"/>
        <v>6.3210481318136764E-3</v>
      </c>
      <c r="BQ114" s="45">
        <f t="shared" si="99"/>
        <v>2.9013227502390215E-3</v>
      </c>
      <c r="BR114" s="78">
        <f t="shared" si="100"/>
        <v>0.89801365134888633</v>
      </c>
      <c r="BS114" s="55">
        <v>1812</v>
      </c>
      <c r="BT114" s="10">
        <f t="shared" si="101"/>
        <v>957.64594388498472</v>
      </c>
      <c r="BU114" s="14">
        <f t="shared" si="102"/>
        <v>-854.35405611501528</v>
      </c>
      <c r="BV114" s="1">
        <f t="shared" si="103"/>
        <v>0</v>
      </c>
      <c r="BW114" s="66">
        <f t="shared" si="104"/>
        <v>73.92</v>
      </c>
      <c r="BX114" s="41">
        <f t="shared" si="105"/>
        <v>74</v>
      </c>
      <c r="BY114" s="65">
        <f t="shared" si="106"/>
        <v>77.2</v>
      </c>
      <c r="BZ114" s="64">
        <f t="shared" si="107"/>
        <v>76.91</v>
      </c>
      <c r="CA114" s="54">
        <f t="shared" si="108"/>
        <v>76.91</v>
      </c>
      <c r="CB114" s="1">
        <f t="shared" si="109"/>
        <v>-11.108491172994608</v>
      </c>
      <c r="CC114" s="42">
        <f t="shared" si="110"/>
        <v>1.8921397950573109</v>
      </c>
      <c r="CD114" s="55">
        <v>2793</v>
      </c>
      <c r="CE114" s="55">
        <v>0</v>
      </c>
      <c r="CF114" s="55">
        <v>0</v>
      </c>
      <c r="CG114" s="6">
        <f t="shared" si="111"/>
        <v>2793</v>
      </c>
      <c r="CH114" s="10">
        <f t="shared" si="112"/>
        <v>860.6081747271794</v>
      </c>
      <c r="CI114" s="1">
        <f t="shared" si="113"/>
        <v>-1932.3918252728206</v>
      </c>
      <c r="CJ114" s="77">
        <f t="shared" si="114"/>
        <v>0</v>
      </c>
      <c r="CK114" s="66">
        <f t="shared" si="115"/>
        <v>74.099999999999994</v>
      </c>
      <c r="CL114" s="41">
        <f t="shared" si="116"/>
        <v>74.209999999999994</v>
      </c>
      <c r="CM114" s="65">
        <f t="shared" si="117"/>
        <v>76.790000000000006</v>
      </c>
      <c r="CN114" s="64">
        <f t="shared" si="118"/>
        <v>76.66</v>
      </c>
      <c r="CO114" s="54">
        <f t="shared" si="119"/>
        <v>76.66</v>
      </c>
      <c r="CP114" s="1">
        <f t="shared" si="120"/>
        <v>-25.207302703793644</v>
      </c>
      <c r="CQ114" s="42">
        <f t="shared" si="121"/>
        <v>3.2453793515096536</v>
      </c>
      <c r="CR114" s="11">
        <f t="shared" si="122"/>
        <v>4757</v>
      </c>
      <c r="CS114" s="47">
        <f t="shared" si="123"/>
        <v>1838.5059316733825</v>
      </c>
      <c r="CT114" s="55">
        <v>152</v>
      </c>
      <c r="CU114" s="10">
        <f t="shared" si="124"/>
        <v>20.251813061218421</v>
      </c>
      <c r="CV114" s="30">
        <f t="shared" si="125"/>
        <v>-131.74818693878157</v>
      </c>
      <c r="CW114" s="77">
        <f t="shared" si="126"/>
        <v>0</v>
      </c>
      <c r="CX114" s="66">
        <f t="shared" si="127"/>
        <v>74.39</v>
      </c>
      <c r="CY114" s="41">
        <f t="shared" si="128"/>
        <v>74.5</v>
      </c>
      <c r="CZ114" s="65">
        <f t="shared" si="129"/>
        <v>76.5</v>
      </c>
      <c r="DA114" s="64">
        <f t="shared" si="130"/>
        <v>76.319999999999993</v>
      </c>
      <c r="DB114" s="54">
        <f t="shared" si="131"/>
        <v>76.319999999999993</v>
      </c>
      <c r="DC114" s="43">
        <f t="shared" si="132"/>
        <v>-1.7262603110427357</v>
      </c>
      <c r="DD114" s="44">
        <v>0</v>
      </c>
      <c r="DE114" s="10">
        <f t="shared" si="133"/>
        <v>12.679824894734612</v>
      </c>
      <c r="DF114" s="30">
        <f t="shared" si="134"/>
        <v>12.679824894734612</v>
      </c>
      <c r="DG114" s="34">
        <f t="shared" si="135"/>
        <v>12.679824894734612</v>
      </c>
      <c r="DH114" s="21">
        <f t="shared" si="136"/>
        <v>2.9013227502390215E-3</v>
      </c>
      <c r="DI114" s="74">
        <f t="shared" si="137"/>
        <v>12.679824894734612</v>
      </c>
      <c r="DJ114" s="76">
        <f t="shared" si="138"/>
        <v>76.319999999999993</v>
      </c>
      <c r="DK114" s="43">
        <f t="shared" si="139"/>
        <v>0.16614026329578896</v>
      </c>
      <c r="DL114" s="16">
        <f t="shared" si="140"/>
        <v>0</v>
      </c>
      <c r="DM114" s="53">
        <f t="shared" si="141"/>
        <v>4909</v>
      </c>
      <c r="DN114">
        <f t="shared" si="142"/>
        <v>7.6900979133249772E-3</v>
      </c>
      <c r="DO114">
        <f t="shared" si="143"/>
        <v>7.6900979133249798E-3</v>
      </c>
      <c r="DP114" s="1">
        <f t="shared" si="144"/>
        <v>820.28736421854899</v>
      </c>
      <c r="DQ114" s="55">
        <v>528</v>
      </c>
      <c r="DR114" s="1">
        <f t="shared" si="145"/>
        <v>292.28736421854899</v>
      </c>
      <c r="DS114" s="55">
        <v>755</v>
      </c>
      <c r="DT114" s="15">
        <f t="shared" si="146"/>
        <v>2.2164056108304706</v>
      </c>
      <c r="DU114" s="17">
        <f t="shared" si="147"/>
        <v>2.9569701032828672E-3</v>
      </c>
      <c r="DV114" s="17">
        <f t="shared" si="148"/>
        <v>2.9569701032828672E-3</v>
      </c>
      <c r="DW114" s="17">
        <f t="shared" si="149"/>
        <v>4.8548273759962497E-3</v>
      </c>
      <c r="DX114" s="1">
        <f t="shared" si="150"/>
        <v>513.16496329755557</v>
      </c>
      <c r="DY114" s="1">
        <f t="shared" si="151"/>
        <v>-241.83503670244443</v>
      </c>
      <c r="DZ114" s="79">
        <f t="shared" si="152"/>
        <v>75.48</v>
      </c>
    </row>
    <row r="115" spans="1:130" x14ac:dyDescent="0.2">
      <c r="A115" s="24" t="s">
        <v>130</v>
      </c>
      <c r="B115">
        <v>1</v>
      </c>
      <c r="C115">
        <v>1</v>
      </c>
      <c r="D115">
        <v>0.60047942469037097</v>
      </c>
      <c r="E115">
        <v>0.39952057530962798</v>
      </c>
      <c r="F115">
        <v>0.57489074294795395</v>
      </c>
      <c r="G115">
        <v>0.69494358545758395</v>
      </c>
      <c r="H115">
        <v>0.63163393230254905</v>
      </c>
      <c r="I115">
        <v>0.66253298001760297</v>
      </c>
      <c r="J115">
        <v>0.70876143663333502</v>
      </c>
      <c r="K115">
        <v>0.53028463315174401</v>
      </c>
      <c r="L115">
        <v>1.0039459985267101</v>
      </c>
      <c r="M115">
        <f t="shared" si="77"/>
        <v>0.61048125834315514</v>
      </c>
      <c r="N115">
        <f t="shared" si="78"/>
        <v>-0.20648329815668778</v>
      </c>
      <c r="O115" s="68">
        <v>0</v>
      </c>
      <c r="P115">
        <v>87.77</v>
      </c>
      <c r="Q115">
        <v>87.92</v>
      </c>
      <c r="R115">
        <v>88.24</v>
      </c>
      <c r="S115">
        <v>88.74</v>
      </c>
      <c r="T115">
        <v>88.97</v>
      </c>
      <c r="U115">
        <v>89.77</v>
      </c>
      <c r="V115">
        <v>90.15</v>
      </c>
      <c r="W115">
        <v>92.42</v>
      </c>
      <c r="X115">
        <v>91.93</v>
      </c>
      <c r="Y115">
        <v>91.67</v>
      </c>
      <c r="Z115">
        <v>90.71</v>
      </c>
      <c r="AA115">
        <v>90.57</v>
      </c>
      <c r="AB115">
        <v>90.05</v>
      </c>
      <c r="AC115">
        <v>89.55</v>
      </c>
      <c r="AD115">
        <v>88.15</v>
      </c>
      <c r="AE115">
        <v>88.44</v>
      </c>
      <c r="AF115">
        <v>88.66</v>
      </c>
      <c r="AG115">
        <v>89.12</v>
      </c>
      <c r="AH115">
        <v>89.31</v>
      </c>
      <c r="AI115">
        <v>89.64</v>
      </c>
      <c r="AJ115">
        <v>90.57</v>
      </c>
      <c r="AK115">
        <v>92.41</v>
      </c>
      <c r="AL115">
        <v>91.69</v>
      </c>
      <c r="AM115">
        <v>91.4</v>
      </c>
      <c r="AN115">
        <v>91.15</v>
      </c>
      <c r="AO115">
        <v>90.99</v>
      </c>
      <c r="AP115">
        <v>90.3</v>
      </c>
      <c r="AQ115">
        <v>89.53</v>
      </c>
      <c r="AR115">
        <v>89.82</v>
      </c>
      <c r="AS115" s="72">
        <f t="shared" si="79"/>
        <v>0.93479630407391867</v>
      </c>
      <c r="AT115" s="17">
        <f t="shared" si="80"/>
        <v>0.91659790837667132</v>
      </c>
      <c r="AU115" s="17">
        <f t="shared" si="81"/>
        <v>0.84342253357342623</v>
      </c>
      <c r="AV115" s="17">
        <f t="shared" si="82"/>
        <v>0.77024715877018113</v>
      </c>
      <c r="AW115" s="17">
        <f t="shared" si="83"/>
        <v>5.6421181663794812E-3</v>
      </c>
      <c r="AX115" s="17">
        <f t="shared" si="84"/>
        <v>1.089830078706596</v>
      </c>
      <c r="AY115" s="17">
        <f t="shared" si="85"/>
        <v>0.53028463315174401</v>
      </c>
      <c r="AZ115" s="17">
        <f t="shared" si="86"/>
        <v>1.5246425149853646</v>
      </c>
      <c r="BA115" s="17">
        <f t="shared" si="87"/>
        <v>-1.5364444714032623</v>
      </c>
      <c r="BB115" s="17">
        <f t="shared" si="88"/>
        <v>1.6691010403710049</v>
      </c>
      <c r="BC115" s="17">
        <f t="shared" si="89"/>
        <v>1.0039459985267101</v>
      </c>
      <c r="BD115" s="17">
        <f t="shared" si="90"/>
        <v>3.5403904699299726</v>
      </c>
      <c r="BE115" s="1">
        <v>1</v>
      </c>
      <c r="BF115" s="15">
        <v>1</v>
      </c>
      <c r="BG115" s="15">
        <v>1</v>
      </c>
      <c r="BH115" s="16">
        <v>1</v>
      </c>
      <c r="BI115" s="12">
        <f t="shared" si="91"/>
        <v>4.1620012756999563</v>
      </c>
      <c r="BJ115" s="12">
        <f t="shared" si="92"/>
        <v>144.00697045834428</v>
      </c>
      <c r="BK115" s="12">
        <f t="shared" si="93"/>
        <v>132.51036552256392</v>
      </c>
      <c r="BL115" s="12">
        <f t="shared" si="94"/>
        <v>4.1620012756999563</v>
      </c>
      <c r="BM115" s="12">
        <f t="shared" si="95"/>
        <v>144.00697045834428</v>
      </c>
      <c r="BN115" s="12">
        <f t="shared" si="96"/>
        <v>132.51036552256392</v>
      </c>
      <c r="BO115" s="9">
        <f t="shared" si="97"/>
        <v>4.3436065416462243E-3</v>
      </c>
      <c r="BP115" s="9">
        <f t="shared" si="98"/>
        <v>1.9016778013381905E-2</v>
      </c>
      <c r="BQ115" s="45">
        <f t="shared" si="99"/>
        <v>6.16855127305999E-3</v>
      </c>
      <c r="BR115" s="78">
        <f t="shared" si="100"/>
        <v>-0.20648329815668778</v>
      </c>
      <c r="BS115" s="55">
        <v>1347</v>
      </c>
      <c r="BT115" s="10">
        <f t="shared" si="101"/>
        <v>425.98461705397358</v>
      </c>
      <c r="BU115" s="14">
        <f t="shared" si="102"/>
        <v>-921.01538294602642</v>
      </c>
      <c r="BV115" s="1">
        <f t="shared" si="103"/>
        <v>0</v>
      </c>
      <c r="BW115" s="66">
        <f t="shared" si="104"/>
        <v>87.77</v>
      </c>
      <c r="BX115" s="41">
        <f t="shared" si="105"/>
        <v>88.15</v>
      </c>
      <c r="BY115" s="65">
        <f t="shared" si="106"/>
        <v>91.93</v>
      </c>
      <c r="BZ115" s="64">
        <f t="shared" si="107"/>
        <v>91.69</v>
      </c>
      <c r="CA115" s="54">
        <f t="shared" si="108"/>
        <v>91.93</v>
      </c>
      <c r="CB115" s="1">
        <f t="shared" si="109"/>
        <v>-10.018659664375354</v>
      </c>
      <c r="CC115" s="42">
        <f t="shared" si="110"/>
        <v>3.1620860145504524</v>
      </c>
      <c r="CD115" s="55">
        <v>0</v>
      </c>
      <c r="CE115" s="55">
        <v>0</v>
      </c>
      <c r="CF115" s="55">
        <v>0</v>
      </c>
      <c r="CG115" s="6">
        <f t="shared" si="111"/>
        <v>0</v>
      </c>
      <c r="CH115" s="10">
        <f t="shared" si="112"/>
        <v>2589.1267198107412</v>
      </c>
      <c r="CI115" s="1">
        <f t="shared" si="113"/>
        <v>2589.1267198107412</v>
      </c>
      <c r="CJ115" s="77">
        <f t="shared" si="114"/>
        <v>1</v>
      </c>
      <c r="CK115" s="66">
        <f t="shared" si="115"/>
        <v>87.92</v>
      </c>
      <c r="CL115" s="41">
        <f t="shared" si="116"/>
        <v>88.44</v>
      </c>
      <c r="CM115" s="65">
        <f t="shared" si="117"/>
        <v>91.67</v>
      </c>
      <c r="CN115" s="64">
        <f t="shared" si="118"/>
        <v>91.4</v>
      </c>
      <c r="CO115" s="54">
        <f t="shared" si="119"/>
        <v>87.92</v>
      </c>
      <c r="CP115" s="1">
        <f t="shared" si="120"/>
        <v>29.448666057901971</v>
      </c>
      <c r="CQ115" s="42">
        <f t="shared" si="121"/>
        <v>0</v>
      </c>
      <c r="CR115" s="11">
        <f t="shared" si="122"/>
        <v>1347</v>
      </c>
      <c r="CS115" s="47">
        <f t="shared" si="123"/>
        <v>3058.1690584609282</v>
      </c>
      <c r="CT115" s="55">
        <v>0</v>
      </c>
      <c r="CU115" s="10">
        <f t="shared" si="124"/>
        <v>43.057721596213348</v>
      </c>
      <c r="CV115" s="30">
        <f t="shared" si="125"/>
        <v>43.057721596213348</v>
      </c>
      <c r="CW115" s="77">
        <f t="shared" si="126"/>
        <v>1</v>
      </c>
      <c r="CX115" s="66">
        <f t="shared" si="127"/>
        <v>88.24</v>
      </c>
      <c r="CY115" s="41">
        <f t="shared" si="128"/>
        <v>88.66</v>
      </c>
      <c r="CZ115" s="65">
        <f t="shared" si="129"/>
        <v>90.71</v>
      </c>
      <c r="DA115" s="64">
        <f t="shared" si="130"/>
        <v>91.15</v>
      </c>
      <c r="DB115" s="54">
        <f t="shared" si="131"/>
        <v>88.24</v>
      </c>
      <c r="DC115" s="43">
        <f t="shared" si="132"/>
        <v>0.48796148681112139</v>
      </c>
      <c r="DD115" s="44">
        <v>0</v>
      </c>
      <c r="DE115" s="10">
        <f t="shared" si="133"/>
        <v>26.95878974173046</v>
      </c>
      <c r="DF115" s="30">
        <f t="shared" si="134"/>
        <v>26.95878974173046</v>
      </c>
      <c r="DG115" s="34">
        <f t="shared" si="135"/>
        <v>26.95878974173046</v>
      </c>
      <c r="DH115" s="21">
        <f t="shared" si="136"/>
        <v>6.16855127305999E-3</v>
      </c>
      <c r="DI115" s="74">
        <f t="shared" si="137"/>
        <v>26.95878974173046</v>
      </c>
      <c r="DJ115" s="76">
        <f t="shared" si="138"/>
        <v>88.24</v>
      </c>
      <c r="DK115" s="43">
        <f t="shared" si="139"/>
        <v>0.30551665618461538</v>
      </c>
      <c r="DL115" s="16">
        <f t="shared" si="140"/>
        <v>0</v>
      </c>
      <c r="DM115" s="53">
        <f t="shared" si="141"/>
        <v>1347</v>
      </c>
      <c r="DN115">
        <f t="shared" si="142"/>
        <v>3.8485043450582064E-3</v>
      </c>
      <c r="DO115">
        <f t="shared" si="143"/>
        <v>3.8485043450582077E-3</v>
      </c>
      <c r="DP115" s="1">
        <f t="shared" si="144"/>
        <v>410.5122614786689</v>
      </c>
      <c r="DQ115" s="55">
        <v>719</v>
      </c>
      <c r="DR115" s="1">
        <f t="shared" si="145"/>
        <v>-308.4877385213311</v>
      </c>
      <c r="DS115" s="55">
        <v>449</v>
      </c>
      <c r="DT115" s="15">
        <f t="shared" si="146"/>
        <v>0.77024715877018113</v>
      </c>
      <c r="DU115" s="17">
        <f t="shared" si="147"/>
        <v>1.0276087596478331E-3</v>
      </c>
      <c r="DV115" s="17">
        <f t="shared" si="148"/>
        <v>1.0276087596478331E-3</v>
      </c>
      <c r="DW115" s="17">
        <f t="shared" si="149"/>
        <v>1.6871537296278881E-3</v>
      </c>
      <c r="DX115" s="1">
        <f t="shared" si="150"/>
        <v>178.33552352912702</v>
      </c>
      <c r="DY115" s="1">
        <f t="shared" si="151"/>
        <v>-270.66447647087296</v>
      </c>
      <c r="DZ115" s="79">
        <f t="shared" si="152"/>
        <v>89.82</v>
      </c>
    </row>
    <row r="116" spans="1:130" x14ac:dyDescent="0.2">
      <c r="A116" s="24" t="s">
        <v>312</v>
      </c>
      <c r="B116">
        <v>1</v>
      </c>
      <c r="C116">
        <v>1</v>
      </c>
      <c r="D116">
        <v>0.58330003995205704</v>
      </c>
      <c r="E116">
        <v>0.41669996004794202</v>
      </c>
      <c r="F116">
        <v>0.47119586809693997</v>
      </c>
      <c r="G116">
        <v>0.18094442122858301</v>
      </c>
      <c r="H116">
        <v>0.30714584203928103</v>
      </c>
      <c r="I116">
        <v>0.23574631836057</v>
      </c>
      <c r="J116">
        <v>0.402274800307584</v>
      </c>
      <c r="K116">
        <v>0.75728607786384305</v>
      </c>
      <c r="L116">
        <v>0.33901573533625501</v>
      </c>
      <c r="M116">
        <f t="shared" si="77"/>
        <v>0.37135647999232996</v>
      </c>
      <c r="N116">
        <f t="shared" si="78"/>
        <v>0.24378347732061295</v>
      </c>
      <c r="O116" s="68">
        <v>0</v>
      </c>
      <c r="P116">
        <v>116.61</v>
      </c>
      <c r="Q116">
        <v>117.06</v>
      </c>
      <c r="R116">
        <v>117.39</v>
      </c>
      <c r="S116">
        <v>117.94</v>
      </c>
      <c r="T116">
        <v>118.51</v>
      </c>
      <c r="U116">
        <v>119.61</v>
      </c>
      <c r="V116">
        <v>120.23</v>
      </c>
      <c r="W116">
        <v>122.48</v>
      </c>
      <c r="X116">
        <v>122.1</v>
      </c>
      <c r="Y116">
        <v>121.59</v>
      </c>
      <c r="Z116">
        <v>120.65</v>
      </c>
      <c r="AA116">
        <v>119.78</v>
      </c>
      <c r="AB116">
        <v>118.9</v>
      </c>
      <c r="AC116">
        <v>118.79</v>
      </c>
      <c r="AD116">
        <v>116.42</v>
      </c>
      <c r="AE116">
        <v>117.22</v>
      </c>
      <c r="AF116">
        <v>117.74</v>
      </c>
      <c r="AG116">
        <v>117.92</v>
      </c>
      <c r="AH116">
        <v>118.52</v>
      </c>
      <c r="AI116">
        <v>119.14</v>
      </c>
      <c r="AJ116">
        <v>119.91</v>
      </c>
      <c r="AK116">
        <v>122.33</v>
      </c>
      <c r="AL116">
        <v>122.04</v>
      </c>
      <c r="AM116">
        <v>120.58</v>
      </c>
      <c r="AN116">
        <v>120.32</v>
      </c>
      <c r="AO116">
        <v>120.04</v>
      </c>
      <c r="AP116">
        <v>119.61</v>
      </c>
      <c r="AQ116">
        <v>118.74</v>
      </c>
      <c r="AR116">
        <v>119.39</v>
      </c>
      <c r="AS116" s="72">
        <f t="shared" si="79"/>
        <v>0.94382612347753048</v>
      </c>
      <c r="AT116" s="17">
        <f t="shared" si="80"/>
        <v>1.1464313994823039</v>
      </c>
      <c r="AU116" s="17">
        <f t="shared" si="81"/>
        <v>1.2200533340177477</v>
      </c>
      <c r="AV116" s="17">
        <f t="shared" si="82"/>
        <v>1.2936752685531914</v>
      </c>
      <c r="AW116" s="17">
        <f t="shared" si="83"/>
        <v>5.6421181663794812E-3</v>
      </c>
      <c r="AX116" s="17">
        <f t="shared" si="84"/>
        <v>1.089830078706596</v>
      </c>
      <c r="AY116" s="17">
        <f t="shared" si="85"/>
        <v>0.75728607786384305</v>
      </c>
      <c r="AZ116" s="17">
        <f t="shared" si="86"/>
        <v>1.7516439596974636</v>
      </c>
      <c r="BA116" s="17">
        <f t="shared" si="87"/>
        <v>-1.5364444714032623</v>
      </c>
      <c r="BB116" s="17">
        <f t="shared" si="88"/>
        <v>1.6691010403710049</v>
      </c>
      <c r="BC116" s="17">
        <f t="shared" si="89"/>
        <v>0.33901573533625501</v>
      </c>
      <c r="BD116" s="17">
        <f t="shared" si="90"/>
        <v>2.8754602067395174</v>
      </c>
      <c r="BE116" s="1">
        <v>0</v>
      </c>
      <c r="BF116" s="87">
        <v>0.17</v>
      </c>
      <c r="BG116" s="88">
        <v>0.8</v>
      </c>
      <c r="BH116" s="16">
        <v>1</v>
      </c>
      <c r="BI116" s="12">
        <f t="shared" si="91"/>
        <v>0</v>
      </c>
      <c r="BJ116" s="12">
        <f t="shared" si="92"/>
        <v>13.323748950582397</v>
      </c>
      <c r="BK116" s="12">
        <f t="shared" si="93"/>
        <v>66.726485380897444</v>
      </c>
      <c r="BL116" s="12">
        <f t="shared" si="94"/>
        <v>0</v>
      </c>
      <c r="BM116" s="12">
        <f t="shared" si="95"/>
        <v>13.323748950582397</v>
      </c>
      <c r="BN116" s="12">
        <f t="shared" si="96"/>
        <v>66.726485380897444</v>
      </c>
      <c r="BO116" s="9">
        <f t="shared" si="97"/>
        <v>0</v>
      </c>
      <c r="BP116" s="9">
        <f t="shared" si="98"/>
        <v>1.7594618878017936E-3</v>
      </c>
      <c r="BQ116" s="45">
        <f t="shared" si="99"/>
        <v>3.10621546261651E-3</v>
      </c>
      <c r="BR116" s="78">
        <f t="shared" si="100"/>
        <v>0.24378347732061295</v>
      </c>
      <c r="BS116" s="55">
        <v>0</v>
      </c>
      <c r="BT116" s="10">
        <f t="shared" si="101"/>
        <v>0</v>
      </c>
      <c r="BU116" s="14">
        <f t="shared" si="102"/>
        <v>0</v>
      </c>
      <c r="BV116" s="1">
        <f t="shared" si="103"/>
        <v>0</v>
      </c>
      <c r="BW116" s="66">
        <f t="shared" si="104"/>
        <v>117.06</v>
      </c>
      <c r="BX116" s="41">
        <f t="shared" si="105"/>
        <v>117.22</v>
      </c>
      <c r="BY116" s="65">
        <f t="shared" si="106"/>
        <v>122.48</v>
      </c>
      <c r="BZ116" s="64">
        <f t="shared" si="107"/>
        <v>122.33</v>
      </c>
      <c r="CA116" s="54">
        <f t="shared" si="108"/>
        <v>122.48</v>
      </c>
      <c r="CB116" s="1">
        <f t="shared" si="109"/>
        <v>0</v>
      </c>
      <c r="CC116" s="42" t="e">
        <f t="shared" si="110"/>
        <v>#DIV/0!</v>
      </c>
      <c r="CD116" s="55">
        <v>0</v>
      </c>
      <c r="CE116" s="55">
        <v>0</v>
      </c>
      <c r="CF116" s="55">
        <v>0</v>
      </c>
      <c r="CG116" s="6">
        <f t="shared" si="111"/>
        <v>0</v>
      </c>
      <c r="CH116" s="10">
        <f t="shared" si="112"/>
        <v>239.55003223945909</v>
      </c>
      <c r="CI116" s="1">
        <f t="shared" si="113"/>
        <v>239.55003223945909</v>
      </c>
      <c r="CJ116" s="77">
        <f t="shared" si="114"/>
        <v>1</v>
      </c>
      <c r="CK116" s="66">
        <f t="shared" si="115"/>
        <v>117.39</v>
      </c>
      <c r="CL116" s="41">
        <f t="shared" si="116"/>
        <v>117.74</v>
      </c>
      <c r="CM116" s="65">
        <f t="shared" si="117"/>
        <v>122.1</v>
      </c>
      <c r="CN116" s="64">
        <f t="shared" si="118"/>
        <v>122.04</v>
      </c>
      <c r="CO116" s="54">
        <f t="shared" si="119"/>
        <v>117.39</v>
      </c>
      <c r="CP116" s="1">
        <f t="shared" si="120"/>
        <v>2.0406340594553121</v>
      </c>
      <c r="CQ116" s="42">
        <f t="shared" si="121"/>
        <v>0</v>
      </c>
      <c r="CR116" s="11">
        <f t="shared" si="122"/>
        <v>0</v>
      </c>
      <c r="CS116" s="47">
        <f t="shared" si="123"/>
        <v>261.23203741161484</v>
      </c>
      <c r="CT116" s="55">
        <v>0</v>
      </c>
      <c r="CU116" s="10">
        <f t="shared" si="124"/>
        <v>21.682005172155765</v>
      </c>
      <c r="CV116" s="30">
        <f t="shared" si="125"/>
        <v>21.682005172155765</v>
      </c>
      <c r="CW116" s="77">
        <f t="shared" si="126"/>
        <v>1</v>
      </c>
      <c r="CX116" s="66">
        <f t="shared" si="127"/>
        <v>117.94</v>
      </c>
      <c r="CY116" s="41">
        <f t="shared" si="128"/>
        <v>117.92</v>
      </c>
      <c r="CZ116" s="65">
        <f t="shared" si="129"/>
        <v>121.59</v>
      </c>
      <c r="DA116" s="64">
        <f t="shared" si="130"/>
        <v>120.58</v>
      </c>
      <c r="DB116" s="54">
        <f t="shared" si="131"/>
        <v>117.94</v>
      </c>
      <c r="DC116" s="43">
        <f t="shared" si="132"/>
        <v>0.18383928414580097</v>
      </c>
      <c r="DD116" s="44">
        <v>0</v>
      </c>
      <c r="DE116" s="10">
        <f t="shared" si="133"/>
        <v>13.575279809200692</v>
      </c>
      <c r="DF116" s="30">
        <f t="shared" si="134"/>
        <v>13.575279809200692</v>
      </c>
      <c r="DG116" s="34">
        <f t="shared" si="135"/>
        <v>13.575279809200692</v>
      </c>
      <c r="DH116" s="21">
        <f t="shared" si="136"/>
        <v>3.10621546261651E-3</v>
      </c>
      <c r="DI116" s="74">
        <f t="shared" si="137"/>
        <v>13.575279809200692</v>
      </c>
      <c r="DJ116" s="76">
        <f t="shared" si="138"/>
        <v>117.94</v>
      </c>
      <c r="DK116" s="43">
        <f t="shared" si="139"/>
        <v>0.11510327123283612</v>
      </c>
      <c r="DL116" s="16">
        <f t="shared" si="140"/>
        <v>0</v>
      </c>
      <c r="DM116" s="53">
        <f t="shared" si="141"/>
        <v>0</v>
      </c>
      <c r="DN116">
        <f t="shared" si="142"/>
        <v>4.0139900318957094E-3</v>
      </c>
      <c r="DO116">
        <f t="shared" si="143"/>
        <v>4.0139900318957112E-3</v>
      </c>
      <c r="DP116" s="1">
        <f t="shared" si="144"/>
        <v>428.16428872225174</v>
      </c>
      <c r="DQ116" s="55">
        <v>836</v>
      </c>
      <c r="DR116" s="1">
        <f t="shared" si="145"/>
        <v>-407.83571127774826</v>
      </c>
      <c r="DS116" s="55">
        <v>0</v>
      </c>
      <c r="DT116" s="15">
        <f t="shared" si="146"/>
        <v>0.21992479565404255</v>
      </c>
      <c r="DU116" s="17">
        <f t="shared" si="147"/>
        <v>2.9340795860732864E-4</v>
      </c>
      <c r="DV116" s="17">
        <f t="shared" si="148"/>
        <v>2.9340795860732864E-4</v>
      </c>
      <c r="DW116" s="17">
        <f t="shared" si="149"/>
        <v>4.8172451530727217E-4</v>
      </c>
      <c r="DX116" s="1">
        <f t="shared" si="150"/>
        <v>50.919244717009285</v>
      </c>
      <c r="DY116" s="1">
        <f t="shared" si="151"/>
        <v>50.919244717009285</v>
      </c>
      <c r="DZ116" s="79">
        <f t="shared" si="152"/>
        <v>119.39</v>
      </c>
    </row>
    <row r="117" spans="1:130" x14ac:dyDescent="0.2">
      <c r="A117" s="24" t="s">
        <v>131</v>
      </c>
      <c r="B117">
        <v>1</v>
      </c>
      <c r="C117">
        <v>1</v>
      </c>
      <c r="D117">
        <v>0.60542797494780798</v>
      </c>
      <c r="E117">
        <v>0.39457202505219202</v>
      </c>
      <c r="F117">
        <v>0.37322515212981699</v>
      </c>
      <c r="G117">
        <v>0.79945799457994504</v>
      </c>
      <c r="H117">
        <v>0.620596205962059</v>
      </c>
      <c r="I117">
        <v>0.70437248545237097</v>
      </c>
      <c r="J117">
        <v>0.65598501311836099</v>
      </c>
      <c r="K117">
        <v>0.10283097633385101</v>
      </c>
      <c r="L117">
        <v>0.42670214898789999</v>
      </c>
      <c r="M117">
        <f t="shared" si="77"/>
        <v>0.5216687871345328</v>
      </c>
      <c r="N117">
        <f t="shared" si="78"/>
        <v>-3.9058850997696473E-2</v>
      </c>
      <c r="O117" s="68">
        <v>0</v>
      </c>
      <c r="P117">
        <v>35.71</v>
      </c>
      <c r="Q117">
        <v>36.04</v>
      </c>
      <c r="R117">
        <v>36.51</v>
      </c>
      <c r="S117">
        <v>36.909999999999997</v>
      </c>
      <c r="T117">
        <v>37.07</v>
      </c>
      <c r="U117">
        <v>37.380000000000003</v>
      </c>
      <c r="V117">
        <v>38.340000000000003</v>
      </c>
      <c r="W117">
        <v>39.299999999999997</v>
      </c>
      <c r="X117">
        <v>39</v>
      </c>
      <c r="Y117">
        <v>38.450000000000003</v>
      </c>
      <c r="Z117">
        <v>38.299999999999997</v>
      </c>
      <c r="AA117">
        <v>37.880000000000003</v>
      </c>
      <c r="AB117">
        <v>37.24</v>
      </c>
      <c r="AC117">
        <v>36.53</v>
      </c>
      <c r="AD117">
        <v>36.28</v>
      </c>
      <c r="AE117">
        <v>36.450000000000003</v>
      </c>
      <c r="AF117">
        <v>36.67</v>
      </c>
      <c r="AG117">
        <v>36.729999999999997</v>
      </c>
      <c r="AH117">
        <v>36.93</v>
      </c>
      <c r="AI117">
        <v>37.47</v>
      </c>
      <c r="AJ117">
        <v>37.590000000000003</v>
      </c>
      <c r="AK117">
        <v>39.049999999999997</v>
      </c>
      <c r="AL117">
        <v>38.97</v>
      </c>
      <c r="AM117">
        <v>38.409999999999997</v>
      </c>
      <c r="AN117">
        <v>38.04</v>
      </c>
      <c r="AO117">
        <v>37.97</v>
      </c>
      <c r="AP117">
        <v>37.549999999999997</v>
      </c>
      <c r="AQ117">
        <v>37.5</v>
      </c>
      <c r="AR117">
        <v>37.549999999999997</v>
      </c>
      <c r="AS117" s="72">
        <f t="shared" si="79"/>
        <v>0.932195249623191</v>
      </c>
      <c r="AT117" s="17">
        <f t="shared" si="80"/>
        <v>0.99638379408597033</v>
      </c>
      <c r="AU117" s="17">
        <f t="shared" si="81"/>
        <v>0.9774217551653146</v>
      </c>
      <c r="AV117" s="17">
        <f t="shared" si="82"/>
        <v>0.95845971624465887</v>
      </c>
      <c r="AW117" s="17">
        <f t="shared" si="83"/>
        <v>5.6421181663794812E-3</v>
      </c>
      <c r="AX117" s="17">
        <f t="shared" si="84"/>
        <v>1.089830078706596</v>
      </c>
      <c r="AY117" s="17">
        <f t="shared" si="85"/>
        <v>0.10283097633385101</v>
      </c>
      <c r="AZ117" s="17">
        <f t="shared" si="86"/>
        <v>1.0971888581674716</v>
      </c>
      <c r="BA117" s="17">
        <f t="shared" si="87"/>
        <v>-1.5364444714032623</v>
      </c>
      <c r="BB117" s="17">
        <f t="shared" si="88"/>
        <v>1.6691010403710049</v>
      </c>
      <c r="BC117" s="17">
        <f t="shared" si="89"/>
        <v>0.42670214898789999</v>
      </c>
      <c r="BD117" s="17">
        <f t="shared" si="90"/>
        <v>2.9631466203911625</v>
      </c>
      <c r="BE117" s="1">
        <v>1</v>
      </c>
      <c r="BF117" s="15">
        <v>1</v>
      </c>
      <c r="BG117" s="15">
        <v>1</v>
      </c>
      <c r="BH117" s="16">
        <v>1</v>
      </c>
      <c r="BI117" s="12">
        <f t="shared" si="91"/>
        <v>1.3889909602848405</v>
      </c>
      <c r="BJ117" s="12">
        <f t="shared" si="92"/>
        <v>76.813794839512482</v>
      </c>
      <c r="BK117" s="12">
        <f t="shared" si="93"/>
        <v>75.351962384954888</v>
      </c>
      <c r="BL117" s="12">
        <f t="shared" si="94"/>
        <v>1.3889909602848405</v>
      </c>
      <c r="BM117" s="12">
        <f t="shared" si="95"/>
        <v>76.813794839512482</v>
      </c>
      <c r="BN117" s="12">
        <f t="shared" si="96"/>
        <v>75.351962384954888</v>
      </c>
      <c r="BO117" s="9">
        <f t="shared" si="97"/>
        <v>1.4495983594733637E-3</v>
      </c>
      <c r="BP117" s="9">
        <f t="shared" si="98"/>
        <v>1.0143612355563086E-2</v>
      </c>
      <c r="BQ117" s="45">
        <f t="shared" si="99"/>
        <v>3.507744029414314E-3</v>
      </c>
      <c r="BR117" s="78">
        <f t="shared" si="100"/>
        <v>-3.9058850997696473E-2</v>
      </c>
      <c r="BS117" s="55">
        <v>113</v>
      </c>
      <c r="BT117" s="10">
        <f t="shared" si="101"/>
        <v>142.16448845486232</v>
      </c>
      <c r="BU117" s="14">
        <f t="shared" si="102"/>
        <v>29.164488454862322</v>
      </c>
      <c r="BV117" s="1">
        <f t="shared" si="103"/>
        <v>1</v>
      </c>
      <c r="BW117" s="66">
        <f t="shared" si="104"/>
        <v>35.71</v>
      </c>
      <c r="BX117" s="41">
        <f t="shared" si="105"/>
        <v>36.28</v>
      </c>
      <c r="BY117" s="65">
        <f t="shared" si="106"/>
        <v>39</v>
      </c>
      <c r="BZ117" s="64">
        <f t="shared" si="107"/>
        <v>38.97</v>
      </c>
      <c r="CA117" s="54">
        <f t="shared" si="108"/>
        <v>35.71</v>
      </c>
      <c r="CB117" s="1">
        <f t="shared" si="109"/>
        <v>0.81670368117788639</v>
      </c>
      <c r="CC117" s="42">
        <f t="shared" si="110"/>
        <v>0.79485391343618039</v>
      </c>
      <c r="CD117" s="55">
        <v>0</v>
      </c>
      <c r="CE117" s="55">
        <v>75</v>
      </c>
      <c r="CF117" s="55">
        <v>75</v>
      </c>
      <c r="CG117" s="6">
        <f t="shared" si="111"/>
        <v>150</v>
      </c>
      <c r="CH117" s="10">
        <f t="shared" si="112"/>
        <v>1381.048764764972</v>
      </c>
      <c r="CI117" s="1">
        <f t="shared" si="113"/>
        <v>1231.048764764972</v>
      </c>
      <c r="CJ117" s="77">
        <f t="shared" si="114"/>
        <v>1</v>
      </c>
      <c r="CK117" s="66">
        <f t="shared" si="115"/>
        <v>36.04</v>
      </c>
      <c r="CL117" s="41">
        <f t="shared" si="116"/>
        <v>36.450000000000003</v>
      </c>
      <c r="CM117" s="65">
        <f t="shared" si="117"/>
        <v>38.450000000000003</v>
      </c>
      <c r="CN117" s="64">
        <f t="shared" si="118"/>
        <v>38.409999999999997</v>
      </c>
      <c r="CO117" s="54">
        <f t="shared" si="119"/>
        <v>36.04</v>
      </c>
      <c r="CP117" s="1">
        <f t="shared" si="120"/>
        <v>34.157845859183467</v>
      </c>
      <c r="CQ117" s="42">
        <f t="shared" si="121"/>
        <v>0.10861310898426321</v>
      </c>
      <c r="CR117" s="11">
        <f t="shared" si="122"/>
        <v>263</v>
      </c>
      <c r="CS117" s="47">
        <f t="shared" si="123"/>
        <v>1547.698008093952</v>
      </c>
      <c r="CT117" s="55">
        <v>0</v>
      </c>
      <c r="CU117" s="10">
        <f t="shared" si="124"/>
        <v>24.484754874117797</v>
      </c>
      <c r="CV117" s="30">
        <f t="shared" si="125"/>
        <v>24.484754874117797</v>
      </c>
      <c r="CW117" s="77">
        <f t="shared" si="126"/>
        <v>1</v>
      </c>
      <c r="CX117" s="66">
        <f t="shared" si="127"/>
        <v>36.51</v>
      </c>
      <c r="CY117" s="41">
        <f t="shared" si="128"/>
        <v>36.67</v>
      </c>
      <c r="CZ117" s="65">
        <f t="shared" si="129"/>
        <v>38.299999999999997</v>
      </c>
      <c r="DA117" s="64">
        <f t="shared" si="130"/>
        <v>38.04</v>
      </c>
      <c r="DB117" s="54">
        <f t="shared" si="131"/>
        <v>36.51</v>
      </c>
      <c r="DC117" s="43">
        <f t="shared" si="132"/>
        <v>0.67063146738202684</v>
      </c>
      <c r="DD117" s="44">
        <v>0</v>
      </c>
      <c r="DE117" s="10">
        <f t="shared" si="133"/>
        <v>15.330104196391144</v>
      </c>
      <c r="DF117" s="30">
        <f t="shared" si="134"/>
        <v>15.330104196391144</v>
      </c>
      <c r="DG117" s="34">
        <f t="shared" si="135"/>
        <v>15.330104196391144</v>
      </c>
      <c r="DH117" s="21">
        <f t="shared" si="136"/>
        <v>3.507744029414314E-3</v>
      </c>
      <c r="DI117" s="74">
        <f t="shared" si="137"/>
        <v>15.330104196391144</v>
      </c>
      <c r="DJ117" s="76">
        <f t="shared" si="138"/>
        <v>36.51</v>
      </c>
      <c r="DK117" s="43">
        <f t="shared" si="139"/>
        <v>0.4198878169375827</v>
      </c>
      <c r="DL117" s="16">
        <f t="shared" si="140"/>
        <v>0</v>
      </c>
      <c r="DM117" s="53">
        <f t="shared" si="141"/>
        <v>263</v>
      </c>
      <c r="DN117">
        <f t="shared" si="142"/>
        <v>3.8008359185880006E-3</v>
      </c>
      <c r="DO117">
        <f t="shared" si="143"/>
        <v>3.8008359185880019E-3</v>
      </c>
      <c r="DP117" s="1">
        <f t="shared" si="144"/>
        <v>405.42756576394498</v>
      </c>
      <c r="DQ117" s="55">
        <v>0</v>
      </c>
      <c r="DR117" s="1">
        <f t="shared" si="145"/>
        <v>405.42756576394498</v>
      </c>
      <c r="DS117" s="55">
        <v>0</v>
      </c>
      <c r="DT117" s="15">
        <f t="shared" si="146"/>
        <v>0.95845971624465887</v>
      </c>
      <c r="DU117" s="17">
        <f t="shared" si="147"/>
        <v>1.2787085144918518E-3</v>
      </c>
      <c r="DV117" s="17">
        <f t="shared" si="148"/>
        <v>1.2787085144918518E-3</v>
      </c>
      <c r="DW117" s="17">
        <f t="shared" si="149"/>
        <v>2.0994155792046858E-3</v>
      </c>
      <c r="DX117" s="1">
        <f t="shared" si="150"/>
        <v>221.9124255530937</v>
      </c>
      <c r="DY117" s="1">
        <f t="shared" si="151"/>
        <v>221.9124255530937</v>
      </c>
      <c r="DZ117" s="79">
        <f t="shared" si="152"/>
        <v>37.549999999999997</v>
      </c>
    </row>
    <row r="118" spans="1:130" x14ac:dyDescent="0.2">
      <c r="A118" s="24" t="s">
        <v>83</v>
      </c>
      <c r="B118">
        <v>0</v>
      </c>
      <c r="C118">
        <v>0</v>
      </c>
      <c r="D118">
        <v>0.72910662824207495</v>
      </c>
      <c r="E118">
        <v>0.27089337175792499</v>
      </c>
      <c r="F118">
        <v>0.62910128388017095</v>
      </c>
      <c r="G118">
        <v>0.75117370892018698</v>
      </c>
      <c r="H118">
        <v>0.91079812206572697</v>
      </c>
      <c r="I118">
        <v>0.82714424584207402</v>
      </c>
      <c r="J118">
        <v>0.80997342363801605</v>
      </c>
      <c r="K118">
        <v>0.14447294516596099</v>
      </c>
      <c r="L118">
        <v>0.91497818150017096</v>
      </c>
      <c r="M118">
        <f t="shared" si="77"/>
        <v>0.71940899660017665</v>
      </c>
      <c r="N118">
        <f t="shared" si="78"/>
        <v>-0.46396071041311909</v>
      </c>
      <c r="O118" s="68">
        <v>0</v>
      </c>
      <c r="P118">
        <v>8.16</v>
      </c>
      <c r="Q118">
        <v>8.2899999999999991</v>
      </c>
      <c r="R118">
        <v>8.35</v>
      </c>
      <c r="S118">
        <v>8.42</v>
      </c>
      <c r="T118">
        <v>8.49</v>
      </c>
      <c r="U118">
        <v>8.51</v>
      </c>
      <c r="V118">
        <v>8.7100000000000009</v>
      </c>
      <c r="W118">
        <v>9.2200000000000006</v>
      </c>
      <c r="X118">
        <v>9.14</v>
      </c>
      <c r="Y118">
        <v>9.07</v>
      </c>
      <c r="Z118">
        <v>9.01</v>
      </c>
      <c r="AA118">
        <v>8.89</v>
      </c>
      <c r="AB118">
        <v>8.7100000000000009</v>
      </c>
      <c r="AC118">
        <v>8.49</v>
      </c>
      <c r="AD118">
        <v>8.26</v>
      </c>
      <c r="AE118">
        <v>8.2799999999999994</v>
      </c>
      <c r="AF118">
        <v>8.3000000000000007</v>
      </c>
      <c r="AG118">
        <v>8.35</v>
      </c>
      <c r="AH118">
        <v>8.39</v>
      </c>
      <c r="AI118">
        <v>8.4</v>
      </c>
      <c r="AJ118">
        <v>8.59</v>
      </c>
      <c r="AK118">
        <v>9.14</v>
      </c>
      <c r="AL118">
        <v>9.1199999999999992</v>
      </c>
      <c r="AM118">
        <v>8.94</v>
      </c>
      <c r="AN118">
        <v>8.81</v>
      </c>
      <c r="AO118">
        <v>8.68</v>
      </c>
      <c r="AP118">
        <v>8.64</v>
      </c>
      <c r="AQ118">
        <v>8.5500000000000007</v>
      </c>
      <c r="AR118">
        <v>8.61</v>
      </c>
      <c r="AS118" s="72">
        <f t="shared" si="79"/>
        <v>0.86718733925033287</v>
      </c>
      <c r="AT118" s="17">
        <f t="shared" si="80"/>
        <v>0.9414670885359876</v>
      </c>
      <c r="AU118" s="17">
        <f t="shared" si="81"/>
        <v>0.75215681275541246</v>
      </c>
      <c r="AV118" s="17">
        <f t="shared" si="82"/>
        <v>0.56284653697483733</v>
      </c>
      <c r="AW118" s="17">
        <f t="shared" si="83"/>
        <v>5.6421181663794812E-3</v>
      </c>
      <c r="AX118" s="17">
        <f t="shared" si="84"/>
        <v>1.089830078706596</v>
      </c>
      <c r="AY118" s="17">
        <f t="shared" si="85"/>
        <v>0.14447294516596099</v>
      </c>
      <c r="AZ118" s="17">
        <f t="shared" si="86"/>
        <v>1.1388308269995815</v>
      </c>
      <c r="BA118" s="17">
        <f t="shared" si="87"/>
        <v>-1.5364444714032623</v>
      </c>
      <c r="BB118" s="17">
        <f t="shared" si="88"/>
        <v>1.6691010403710049</v>
      </c>
      <c r="BC118" s="17">
        <f t="shared" si="89"/>
        <v>0.91497818150017096</v>
      </c>
      <c r="BD118" s="17">
        <f t="shared" si="90"/>
        <v>3.4514226529034335</v>
      </c>
      <c r="BE118" s="1">
        <v>1</v>
      </c>
      <c r="BF118" s="15">
        <v>1</v>
      </c>
      <c r="BG118" s="15">
        <v>1</v>
      </c>
      <c r="BH118" s="16">
        <v>1</v>
      </c>
      <c r="BI118" s="12">
        <f t="shared" si="91"/>
        <v>0.94673156359527633</v>
      </c>
      <c r="BJ118" s="12">
        <f t="shared" si="92"/>
        <v>133.59731303826763</v>
      </c>
      <c r="BK118" s="12">
        <f t="shared" si="93"/>
        <v>106.73355488592782</v>
      </c>
      <c r="BL118" s="12">
        <f t="shared" si="94"/>
        <v>0.94673156359527633</v>
      </c>
      <c r="BM118" s="12">
        <f t="shared" si="95"/>
        <v>133.59731303826763</v>
      </c>
      <c r="BN118" s="12">
        <f t="shared" si="96"/>
        <v>106.73355488592782</v>
      </c>
      <c r="BO118" s="9">
        <f t="shared" si="97"/>
        <v>9.8804136289550146E-4</v>
      </c>
      <c r="BP118" s="9">
        <f t="shared" si="98"/>
        <v>1.7642135218502657E-2</v>
      </c>
      <c r="BQ118" s="45">
        <f t="shared" si="99"/>
        <v>4.9686030468137016E-3</v>
      </c>
      <c r="BR118" s="78">
        <f t="shared" si="100"/>
        <v>-0.46396071041311909</v>
      </c>
      <c r="BS118" s="55">
        <v>34</v>
      </c>
      <c r="BT118" s="10">
        <f t="shared" si="101"/>
        <v>96.898836846996986</v>
      </c>
      <c r="BU118" s="14">
        <f t="shared" si="102"/>
        <v>62.898836846996986</v>
      </c>
      <c r="BV118" s="1">
        <f t="shared" si="103"/>
        <v>1</v>
      </c>
      <c r="BW118" s="66">
        <f t="shared" si="104"/>
        <v>8.16</v>
      </c>
      <c r="BX118" s="41">
        <f t="shared" si="105"/>
        <v>8.26</v>
      </c>
      <c r="BY118" s="65">
        <f t="shared" si="106"/>
        <v>9.14</v>
      </c>
      <c r="BZ118" s="64">
        <f t="shared" si="107"/>
        <v>9.1199999999999992</v>
      </c>
      <c r="CA118" s="54">
        <f t="shared" si="108"/>
        <v>8.26</v>
      </c>
      <c r="CB118" s="1">
        <f t="shared" si="109"/>
        <v>7.6148712889826857</v>
      </c>
      <c r="CC118" s="42">
        <f t="shared" si="110"/>
        <v>0.35088140483756181</v>
      </c>
      <c r="CD118" s="55">
        <v>112</v>
      </c>
      <c r="CE118" s="55">
        <v>456</v>
      </c>
      <c r="CF118" s="55">
        <v>0</v>
      </c>
      <c r="CG118" s="6">
        <f t="shared" si="111"/>
        <v>568</v>
      </c>
      <c r="CH118" s="10">
        <f t="shared" si="112"/>
        <v>2401.9696531450495</v>
      </c>
      <c r="CI118" s="1">
        <f t="shared" si="113"/>
        <v>1833.9696531450495</v>
      </c>
      <c r="CJ118" s="77">
        <f t="shared" si="114"/>
        <v>1</v>
      </c>
      <c r="CK118" s="66">
        <f t="shared" si="115"/>
        <v>8.2899999999999991</v>
      </c>
      <c r="CL118" s="41">
        <f t="shared" si="116"/>
        <v>8.2799999999999994</v>
      </c>
      <c r="CM118" s="65">
        <f t="shared" si="117"/>
        <v>9.07</v>
      </c>
      <c r="CN118" s="64">
        <f t="shared" si="118"/>
        <v>8.94</v>
      </c>
      <c r="CO118" s="54">
        <f t="shared" si="119"/>
        <v>8.2799999999999994</v>
      </c>
      <c r="CP118" s="1">
        <f t="shared" si="120"/>
        <v>221.49391946196252</v>
      </c>
      <c r="CQ118" s="42">
        <f t="shared" si="121"/>
        <v>0.23647259625294681</v>
      </c>
      <c r="CR118" s="11">
        <f t="shared" si="122"/>
        <v>619</v>
      </c>
      <c r="CS118" s="47">
        <f t="shared" si="123"/>
        <v>2533.5503329794151</v>
      </c>
      <c r="CT118" s="55">
        <v>17</v>
      </c>
      <c r="CU118" s="10">
        <f t="shared" si="124"/>
        <v>34.681842987369002</v>
      </c>
      <c r="CV118" s="30">
        <f t="shared" si="125"/>
        <v>17.681842987369002</v>
      </c>
      <c r="CW118" s="77">
        <f t="shared" si="126"/>
        <v>1</v>
      </c>
      <c r="CX118" s="66">
        <f t="shared" si="127"/>
        <v>8.35</v>
      </c>
      <c r="CY118" s="41">
        <f t="shared" si="128"/>
        <v>8.3000000000000007</v>
      </c>
      <c r="CZ118" s="65">
        <f t="shared" si="129"/>
        <v>9.01</v>
      </c>
      <c r="DA118" s="64">
        <f t="shared" si="130"/>
        <v>8.81</v>
      </c>
      <c r="DB118" s="54">
        <f t="shared" si="131"/>
        <v>8.3000000000000007</v>
      </c>
      <c r="DC118" s="43">
        <f t="shared" si="132"/>
        <v>2.1303425285986748</v>
      </c>
      <c r="DD118" s="44">
        <v>0</v>
      </c>
      <c r="DE118" s="10">
        <f t="shared" si="133"/>
        <v>21.714584011672731</v>
      </c>
      <c r="DF118" s="30">
        <f t="shared" si="134"/>
        <v>21.714584011672731</v>
      </c>
      <c r="DG118" s="34">
        <f t="shared" si="135"/>
        <v>21.714584011672731</v>
      </c>
      <c r="DH118" s="21">
        <f t="shared" si="136"/>
        <v>4.9686030468137016E-3</v>
      </c>
      <c r="DI118" s="74">
        <f t="shared" si="137"/>
        <v>21.714584011672731</v>
      </c>
      <c r="DJ118" s="76">
        <f t="shared" si="138"/>
        <v>8.3000000000000007</v>
      </c>
      <c r="DK118" s="43">
        <f t="shared" si="139"/>
        <v>2.616214941165389</v>
      </c>
      <c r="DL118" s="16">
        <f t="shared" si="140"/>
        <v>0</v>
      </c>
      <c r="DM118" s="53">
        <f t="shared" si="141"/>
        <v>636</v>
      </c>
      <c r="DN118">
        <f t="shared" si="142"/>
        <v>2.6094633985993825E-3</v>
      </c>
      <c r="DO118">
        <f t="shared" si="143"/>
        <v>2.6094633985993833E-3</v>
      </c>
      <c r="DP118" s="1">
        <f t="shared" si="144"/>
        <v>278.34624180179901</v>
      </c>
      <c r="DQ118" s="55">
        <v>0</v>
      </c>
      <c r="DR118" s="1">
        <f t="shared" si="145"/>
        <v>278.34624180179901</v>
      </c>
      <c r="DS118" s="55">
        <v>0</v>
      </c>
      <c r="DT118" s="15">
        <f t="shared" si="146"/>
        <v>0.56284653697483733</v>
      </c>
      <c r="DU118" s="17">
        <f t="shared" si="147"/>
        <v>7.509096595127643E-4</v>
      </c>
      <c r="DV118" s="17">
        <f t="shared" si="148"/>
        <v>7.509096595127643E-4</v>
      </c>
      <c r="DW118" s="17">
        <f t="shared" si="149"/>
        <v>1.2328622355211735E-3</v>
      </c>
      <c r="DX118" s="1">
        <f t="shared" si="150"/>
        <v>130.31600401905908</v>
      </c>
      <c r="DY118" s="1">
        <f t="shared" si="151"/>
        <v>130.31600401905908</v>
      </c>
      <c r="DZ118" s="79">
        <f t="shared" si="152"/>
        <v>8.61</v>
      </c>
    </row>
    <row r="119" spans="1:130" x14ac:dyDescent="0.2">
      <c r="A119" s="24" t="s">
        <v>84</v>
      </c>
      <c r="B119">
        <v>0</v>
      </c>
      <c r="C119">
        <v>0</v>
      </c>
      <c r="D119">
        <v>0.10547343188174101</v>
      </c>
      <c r="E119">
        <v>0.89452656811825804</v>
      </c>
      <c r="F119">
        <v>6.8732618196265402E-2</v>
      </c>
      <c r="G119">
        <v>0.12661930631007101</v>
      </c>
      <c r="H119">
        <v>0.107814458838278</v>
      </c>
      <c r="I119">
        <v>0.116839171463591</v>
      </c>
      <c r="J119">
        <v>0.17501890251753799</v>
      </c>
      <c r="K119">
        <v>0.94436265256709595</v>
      </c>
      <c r="L119">
        <v>0.17858045472534401</v>
      </c>
      <c r="M119">
        <f t="shared" si="77"/>
        <v>9.2055694755799708E-2</v>
      </c>
      <c r="N119">
        <f t="shared" si="78"/>
        <v>1.6593329095124942</v>
      </c>
      <c r="O119" s="68">
        <v>0</v>
      </c>
      <c r="P119">
        <v>163.13999999999999</v>
      </c>
      <c r="Q119">
        <v>164.76</v>
      </c>
      <c r="R119">
        <v>165.26</v>
      </c>
      <c r="S119">
        <v>166.56</v>
      </c>
      <c r="T119">
        <v>168.02</v>
      </c>
      <c r="U119">
        <v>168.65</v>
      </c>
      <c r="V119">
        <v>170.32</v>
      </c>
      <c r="W119">
        <v>174.77</v>
      </c>
      <c r="X119">
        <v>172.9</v>
      </c>
      <c r="Y119">
        <v>172.12</v>
      </c>
      <c r="Z119">
        <v>171.24</v>
      </c>
      <c r="AA119">
        <v>170.35</v>
      </c>
      <c r="AB119">
        <v>168.79</v>
      </c>
      <c r="AC119">
        <v>167.19</v>
      </c>
      <c r="AD119">
        <v>164.97</v>
      </c>
      <c r="AE119">
        <v>165.9</v>
      </c>
      <c r="AF119">
        <v>167.47</v>
      </c>
      <c r="AG119">
        <v>168.58</v>
      </c>
      <c r="AH119">
        <v>170.09</v>
      </c>
      <c r="AI119">
        <v>170.47</v>
      </c>
      <c r="AJ119">
        <v>172.4</v>
      </c>
      <c r="AK119">
        <v>177.36</v>
      </c>
      <c r="AL119">
        <v>175.68</v>
      </c>
      <c r="AM119">
        <v>174.38</v>
      </c>
      <c r="AN119">
        <v>172.79</v>
      </c>
      <c r="AO119">
        <v>171.64</v>
      </c>
      <c r="AP119">
        <v>169.91</v>
      </c>
      <c r="AQ119">
        <v>169.5</v>
      </c>
      <c r="AR119">
        <v>169.98</v>
      </c>
      <c r="AS119" s="72">
        <f t="shared" si="79"/>
        <v>1.1949811003779929</v>
      </c>
      <c r="AT119" s="17">
        <f t="shared" si="80"/>
        <v>2.9997388681359483</v>
      </c>
      <c r="AU119" s="17">
        <f t="shared" si="81"/>
        <v>4.1225486887290526</v>
      </c>
      <c r="AV119" s="17">
        <f t="shared" si="82"/>
        <v>5.2453585093221564</v>
      </c>
      <c r="AW119" s="17">
        <f t="shared" si="83"/>
        <v>5.6421181663794812E-3</v>
      </c>
      <c r="AX119" s="17">
        <f t="shared" si="84"/>
        <v>1.089830078706596</v>
      </c>
      <c r="AY119" s="17">
        <f t="shared" si="85"/>
        <v>0.94436265256709595</v>
      </c>
      <c r="AZ119" s="17">
        <f t="shared" si="86"/>
        <v>1.9387205344007166</v>
      </c>
      <c r="BA119" s="17">
        <f t="shared" si="87"/>
        <v>-1.5364444714032623</v>
      </c>
      <c r="BB119" s="17">
        <f t="shared" si="88"/>
        <v>1.6691010403710049</v>
      </c>
      <c r="BC119" s="17">
        <f t="shared" si="89"/>
        <v>0.17858045472534401</v>
      </c>
      <c r="BD119" s="17">
        <f t="shared" si="90"/>
        <v>2.7150249261286064</v>
      </c>
      <c r="BE119" s="1">
        <v>1</v>
      </c>
      <c r="BF119" s="15">
        <v>1</v>
      </c>
      <c r="BG119" s="15">
        <v>1</v>
      </c>
      <c r="BH119" s="16">
        <v>1</v>
      </c>
      <c r="BI119" s="12">
        <f t="shared" si="91"/>
        <v>74.103038783761875</v>
      </c>
      <c r="BJ119" s="12">
        <f t="shared" si="92"/>
        <v>162.99667109659774</v>
      </c>
      <c r="BK119" s="12">
        <f t="shared" si="93"/>
        <v>224.00673599767032</v>
      </c>
      <c r="BL119" s="12">
        <f t="shared" si="94"/>
        <v>74.103038783761875</v>
      </c>
      <c r="BM119" s="12">
        <f t="shared" si="95"/>
        <v>162.99667109659774</v>
      </c>
      <c r="BN119" s="12">
        <f t="shared" si="96"/>
        <v>224.00673599767032</v>
      </c>
      <c r="BO119" s="9">
        <f t="shared" si="97"/>
        <v>7.7336459721022016E-2</v>
      </c>
      <c r="BP119" s="9">
        <f t="shared" si="98"/>
        <v>2.1524454693398597E-2</v>
      </c>
      <c r="BQ119" s="45">
        <f t="shared" si="99"/>
        <v>1.0427841105586184E-2</v>
      </c>
      <c r="BR119" s="78">
        <f t="shared" si="100"/>
        <v>1.6593329095124942</v>
      </c>
      <c r="BS119" s="55">
        <v>3570</v>
      </c>
      <c r="BT119" s="10">
        <f t="shared" si="101"/>
        <v>7584.5134366345728</v>
      </c>
      <c r="BU119" s="14">
        <f t="shared" si="102"/>
        <v>4014.5134366345728</v>
      </c>
      <c r="BV119" s="1">
        <f t="shared" si="103"/>
        <v>1</v>
      </c>
      <c r="BW119" s="66">
        <f t="shared" si="104"/>
        <v>165.26</v>
      </c>
      <c r="BX119" s="41">
        <f t="shared" si="105"/>
        <v>167.47</v>
      </c>
      <c r="BY119" s="65">
        <f t="shared" si="106"/>
        <v>174.77</v>
      </c>
      <c r="BZ119" s="64">
        <f t="shared" si="107"/>
        <v>177.36</v>
      </c>
      <c r="CA119" s="54">
        <f t="shared" si="108"/>
        <v>167.47</v>
      </c>
      <c r="CB119" s="1">
        <f t="shared" si="109"/>
        <v>23.971537807574926</v>
      </c>
      <c r="CC119" s="42">
        <f t="shared" si="110"/>
        <v>0.470695981993552</v>
      </c>
      <c r="CD119" s="55">
        <v>0</v>
      </c>
      <c r="CE119" s="55">
        <v>0</v>
      </c>
      <c r="CF119" s="55">
        <v>170</v>
      </c>
      <c r="CG119" s="6">
        <f t="shared" si="111"/>
        <v>170</v>
      </c>
      <c r="CH119" s="10">
        <f t="shared" si="112"/>
        <v>2930.5458967243417</v>
      </c>
      <c r="CI119" s="1">
        <f t="shared" si="113"/>
        <v>2760.5458967243417</v>
      </c>
      <c r="CJ119" s="77">
        <f t="shared" si="114"/>
        <v>1</v>
      </c>
      <c r="CK119" s="66">
        <f t="shared" si="115"/>
        <v>166.56</v>
      </c>
      <c r="CL119" s="41">
        <f t="shared" si="116"/>
        <v>168.58</v>
      </c>
      <c r="CM119" s="65">
        <f t="shared" si="117"/>
        <v>172.9</v>
      </c>
      <c r="CN119" s="64">
        <f t="shared" si="118"/>
        <v>175.68</v>
      </c>
      <c r="CO119" s="54">
        <f t="shared" si="119"/>
        <v>168.58</v>
      </c>
      <c r="CP119" s="1">
        <f t="shared" si="120"/>
        <v>16.375287084614673</v>
      </c>
      <c r="CQ119" s="42">
        <f t="shared" si="121"/>
        <v>5.8009669867317162E-2</v>
      </c>
      <c r="CR119" s="11">
        <f t="shared" si="122"/>
        <v>3740</v>
      </c>
      <c r="CS119" s="47">
        <f t="shared" si="123"/>
        <v>10587.847749844128</v>
      </c>
      <c r="CT119" s="55">
        <v>0</v>
      </c>
      <c r="CU119" s="10">
        <f t="shared" si="124"/>
        <v>72.788416485212693</v>
      </c>
      <c r="CV119" s="30">
        <f t="shared" si="125"/>
        <v>72.788416485212693</v>
      </c>
      <c r="CW119" s="77">
        <f t="shared" si="126"/>
        <v>1</v>
      </c>
      <c r="CX119" s="66">
        <f t="shared" si="127"/>
        <v>168.02</v>
      </c>
      <c r="CY119" s="41">
        <f t="shared" si="128"/>
        <v>170.09</v>
      </c>
      <c r="CZ119" s="65">
        <f t="shared" si="129"/>
        <v>172.12</v>
      </c>
      <c r="DA119" s="64">
        <f t="shared" si="130"/>
        <v>174.38</v>
      </c>
      <c r="DB119" s="54">
        <f t="shared" si="131"/>
        <v>170.09</v>
      </c>
      <c r="DC119" s="43">
        <f t="shared" si="132"/>
        <v>0.42794059900765885</v>
      </c>
      <c r="DD119" s="44">
        <v>0</v>
      </c>
      <c r="DE119" s="10">
        <f t="shared" si="133"/>
        <v>45.573419654209644</v>
      </c>
      <c r="DF119" s="30">
        <f t="shared" si="134"/>
        <v>45.573419654209644</v>
      </c>
      <c r="DG119" s="34">
        <f t="shared" si="135"/>
        <v>45.573419654209644</v>
      </c>
      <c r="DH119" s="21">
        <f t="shared" si="136"/>
        <v>1.0427841105586184E-2</v>
      </c>
      <c r="DI119" s="74">
        <f t="shared" si="137"/>
        <v>45.573419654209644</v>
      </c>
      <c r="DJ119" s="76">
        <f t="shared" si="138"/>
        <v>170.09</v>
      </c>
      <c r="DK119" s="43">
        <f t="shared" si="139"/>
        <v>0.26793709009471245</v>
      </c>
      <c r="DL119" s="16">
        <f t="shared" si="140"/>
        <v>0</v>
      </c>
      <c r="DM119" s="53">
        <f t="shared" si="141"/>
        <v>3740</v>
      </c>
      <c r="DN119">
        <f t="shared" si="142"/>
        <v>8.6168012285853333E-3</v>
      </c>
      <c r="DO119">
        <f t="shared" si="143"/>
        <v>8.6168012285853367E-3</v>
      </c>
      <c r="DP119" s="1">
        <f t="shared" si="144"/>
        <v>919.13695345074075</v>
      </c>
      <c r="DQ119" s="55">
        <v>340</v>
      </c>
      <c r="DR119" s="1">
        <f t="shared" si="145"/>
        <v>579.13695345074075</v>
      </c>
      <c r="DS119" s="55">
        <v>510</v>
      </c>
      <c r="DT119" s="15">
        <f t="shared" si="146"/>
        <v>5.2453585093221564</v>
      </c>
      <c r="DU119" s="17">
        <f t="shared" si="147"/>
        <v>6.9979827777346161E-3</v>
      </c>
      <c r="DV119" s="17">
        <f t="shared" si="148"/>
        <v>6.9979827777346161E-3</v>
      </c>
      <c r="DW119" s="17">
        <f t="shared" si="149"/>
        <v>1.148946292300281E-2</v>
      </c>
      <c r="DX119" s="1">
        <f t="shared" si="150"/>
        <v>1214.4592098872431</v>
      </c>
      <c r="DY119" s="1">
        <f t="shared" si="151"/>
        <v>704.45920988724311</v>
      </c>
      <c r="DZ119" s="79">
        <f t="shared" si="152"/>
        <v>169.98</v>
      </c>
    </row>
    <row r="120" spans="1:130" x14ac:dyDescent="0.2">
      <c r="A120" s="24" t="s">
        <v>132</v>
      </c>
      <c r="B120">
        <v>1</v>
      </c>
      <c r="C120">
        <v>1</v>
      </c>
      <c r="D120">
        <v>0.61038961038961004</v>
      </c>
      <c r="E120">
        <v>0.38961038961038902</v>
      </c>
      <c r="F120">
        <v>0.62111801242235998</v>
      </c>
      <c r="G120">
        <v>0.39393939393939298</v>
      </c>
      <c r="H120">
        <v>0.25757575757575701</v>
      </c>
      <c r="I120">
        <v>0.31854236426709998</v>
      </c>
      <c r="J120">
        <v>0.50104545912213205</v>
      </c>
      <c r="K120">
        <v>-0.95620274228952495</v>
      </c>
      <c r="L120">
        <v>-1.2597376016003199</v>
      </c>
      <c r="M120">
        <f t="shared" si="77"/>
        <v>0.46966013281397323</v>
      </c>
      <c r="N120">
        <f t="shared" si="78"/>
        <v>5.4763073993238987E-2</v>
      </c>
      <c r="O120" s="68">
        <v>0</v>
      </c>
      <c r="P120">
        <v>17.989999999999998</v>
      </c>
      <c r="Q120">
        <v>18.18</v>
      </c>
      <c r="R120">
        <v>18.27</v>
      </c>
      <c r="S120">
        <v>18.329999999999998</v>
      </c>
      <c r="T120">
        <v>18.510000000000002</v>
      </c>
      <c r="U120">
        <v>18.63</v>
      </c>
      <c r="V120">
        <v>18.829999999999998</v>
      </c>
      <c r="W120">
        <v>19.75</v>
      </c>
      <c r="X120">
        <v>19.559999999999999</v>
      </c>
      <c r="Y120">
        <v>19.47</v>
      </c>
      <c r="Z120">
        <v>19.420000000000002</v>
      </c>
      <c r="AA120">
        <v>19.16</v>
      </c>
      <c r="AB120">
        <v>19</v>
      </c>
      <c r="AC120">
        <v>18.79</v>
      </c>
      <c r="AD120">
        <v>18.14</v>
      </c>
      <c r="AE120">
        <v>18.25</v>
      </c>
      <c r="AF120">
        <v>18.38</v>
      </c>
      <c r="AG120">
        <v>18.489999999999998</v>
      </c>
      <c r="AH120">
        <v>18.690000000000001</v>
      </c>
      <c r="AI120">
        <v>18.86</v>
      </c>
      <c r="AJ120">
        <v>19.170000000000002</v>
      </c>
      <c r="AK120">
        <v>19.809999999999999</v>
      </c>
      <c r="AL120">
        <v>19.579999999999998</v>
      </c>
      <c r="AM120">
        <v>19.48</v>
      </c>
      <c r="AN120">
        <v>19.260000000000002</v>
      </c>
      <c r="AO120">
        <v>19.07</v>
      </c>
      <c r="AP120">
        <v>18.86</v>
      </c>
      <c r="AQ120">
        <v>18.64</v>
      </c>
      <c r="AR120">
        <v>19.02</v>
      </c>
      <c r="AS120" s="72">
        <f t="shared" si="79"/>
        <v>0.92958731734456213</v>
      </c>
      <c r="AT120" s="17">
        <f t="shared" si="80"/>
        <v>1</v>
      </c>
      <c r="AU120" s="17">
        <f t="shared" si="81"/>
        <v>1.0067338126957317</v>
      </c>
      <c r="AV120" s="17">
        <f t="shared" si="82"/>
        <v>1.0134676253914634</v>
      </c>
      <c r="AW120" s="17">
        <f t="shared" si="83"/>
        <v>5.6421181663794812E-3</v>
      </c>
      <c r="AX120" s="17">
        <f t="shared" si="84"/>
        <v>1.089830078706596</v>
      </c>
      <c r="AY120" s="17">
        <f t="shared" si="85"/>
        <v>5.6421181663794812E-3</v>
      </c>
      <c r="AZ120" s="17">
        <f t="shared" si="86"/>
        <v>1</v>
      </c>
      <c r="BA120" s="17">
        <f t="shared" si="87"/>
        <v>-1.5364444714032623</v>
      </c>
      <c r="BB120" s="17">
        <f t="shared" si="88"/>
        <v>1.6691010403710049</v>
      </c>
      <c r="BC120" s="17">
        <f t="shared" si="89"/>
        <v>-1.2597376016003199</v>
      </c>
      <c r="BD120" s="17">
        <f t="shared" si="90"/>
        <v>1.2767068698029425</v>
      </c>
      <c r="BE120" s="1">
        <v>0</v>
      </c>
      <c r="BF120" s="15">
        <v>1</v>
      </c>
      <c r="BG120" s="15">
        <v>1</v>
      </c>
      <c r="BH120" s="16">
        <v>1</v>
      </c>
      <c r="BI120" s="12">
        <f t="shared" si="91"/>
        <v>0</v>
      </c>
      <c r="BJ120" s="12">
        <f t="shared" si="92"/>
        <v>2.6568362067535394</v>
      </c>
      <c r="BK120" s="12">
        <f t="shared" si="93"/>
        <v>2.6747268441330561</v>
      </c>
      <c r="BL120" s="12">
        <f t="shared" si="94"/>
        <v>0</v>
      </c>
      <c r="BM120" s="12">
        <f t="shared" si="95"/>
        <v>2.6568362067535394</v>
      </c>
      <c r="BN120" s="12">
        <f t="shared" si="96"/>
        <v>2.6747268441330561</v>
      </c>
      <c r="BO120" s="9">
        <f t="shared" si="97"/>
        <v>0</v>
      </c>
      <c r="BP120" s="9">
        <f t="shared" si="98"/>
        <v>3.5084735274229305E-4</v>
      </c>
      <c r="BQ120" s="45">
        <f t="shared" si="99"/>
        <v>1.2451244560679445E-4</v>
      </c>
      <c r="BR120" s="78">
        <f t="shared" si="100"/>
        <v>5.4763073993238987E-2</v>
      </c>
      <c r="BS120" s="55">
        <v>0</v>
      </c>
      <c r="BT120" s="10">
        <f t="shared" si="101"/>
        <v>0</v>
      </c>
      <c r="BU120" s="14">
        <f t="shared" si="102"/>
        <v>0</v>
      </c>
      <c r="BV120" s="1">
        <f t="shared" si="103"/>
        <v>0</v>
      </c>
      <c r="BW120" s="66">
        <f t="shared" si="104"/>
        <v>18.18</v>
      </c>
      <c r="BX120" s="41">
        <f t="shared" si="105"/>
        <v>18.25</v>
      </c>
      <c r="BY120" s="65">
        <f t="shared" si="106"/>
        <v>19.75</v>
      </c>
      <c r="BZ120" s="64">
        <f t="shared" si="107"/>
        <v>19.809999999999999</v>
      </c>
      <c r="CA120" s="54">
        <f t="shared" si="108"/>
        <v>19.75</v>
      </c>
      <c r="CB120" s="1">
        <f t="shared" si="109"/>
        <v>0</v>
      </c>
      <c r="CC120" s="42" t="e">
        <f t="shared" si="110"/>
        <v>#DIV/0!</v>
      </c>
      <c r="CD120" s="55">
        <v>19</v>
      </c>
      <c r="CE120" s="55">
        <v>456</v>
      </c>
      <c r="CF120" s="55">
        <v>0</v>
      </c>
      <c r="CG120" s="6">
        <f t="shared" si="111"/>
        <v>475</v>
      </c>
      <c r="CH120" s="10">
        <f t="shared" si="112"/>
        <v>47.767726736922107</v>
      </c>
      <c r="CI120" s="1">
        <f t="shared" si="113"/>
        <v>-427.2322732630779</v>
      </c>
      <c r="CJ120" s="77">
        <f t="shared" si="114"/>
        <v>0</v>
      </c>
      <c r="CK120" s="66">
        <f t="shared" si="115"/>
        <v>18.27</v>
      </c>
      <c r="CL120" s="41">
        <f t="shared" si="116"/>
        <v>18.38</v>
      </c>
      <c r="CM120" s="65">
        <f t="shared" si="117"/>
        <v>19.559999999999999</v>
      </c>
      <c r="CN120" s="64">
        <f t="shared" si="118"/>
        <v>19.579999999999998</v>
      </c>
      <c r="CO120" s="54">
        <f t="shared" si="119"/>
        <v>19.559999999999999</v>
      </c>
      <c r="CP120" s="1">
        <f t="shared" si="120"/>
        <v>-21.842140759871061</v>
      </c>
      <c r="CQ120" s="42">
        <f t="shared" si="121"/>
        <v>9.9439523805692911</v>
      </c>
      <c r="CR120" s="11">
        <f t="shared" si="122"/>
        <v>475</v>
      </c>
      <c r="CS120" s="47">
        <f t="shared" si="123"/>
        <v>48.636848509746656</v>
      </c>
      <c r="CT120" s="55">
        <v>0</v>
      </c>
      <c r="CU120" s="10">
        <f t="shared" si="124"/>
        <v>0.86912177282454672</v>
      </c>
      <c r="CV120" s="30">
        <f t="shared" si="125"/>
        <v>0.86912177282454672</v>
      </c>
      <c r="CW120" s="77">
        <f t="shared" si="126"/>
        <v>1</v>
      </c>
      <c r="CX120" s="66">
        <f t="shared" si="127"/>
        <v>18.329999999999998</v>
      </c>
      <c r="CY120" s="41">
        <f t="shared" si="128"/>
        <v>18.489999999999998</v>
      </c>
      <c r="CZ120" s="65">
        <f t="shared" si="129"/>
        <v>19.47</v>
      </c>
      <c r="DA120" s="64">
        <f t="shared" si="130"/>
        <v>19.48</v>
      </c>
      <c r="DB120" s="54">
        <f t="shared" si="131"/>
        <v>18.329999999999998</v>
      </c>
      <c r="DC120" s="43">
        <f t="shared" si="132"/>
        <v>4.7415263110995462E-2</v>
      </c>
      <c r="DD120" s="44">
        <v>0</v>
      </c>
      <c r="DE120" s="10">
        <f t="shared" si="133"/>
        <v>0.54416421178211027</v>
      </c>
      <c r="DF120" s="30">
        <f t="shared" si="134"/>
        <v>0.54416421178211027</v>
      </c>
      <c r="DG120" s="34">
        <f t="shared" si="135"/>
        <v>0.54416421178211027</v>
      </c>
      <c r="DH120" s="21">
        <f t="shared" si="136"/>
        <v>1.2451244560679445E-4</v>
      </c>
      <c r="DI120" s="74">
        <f t="shared" si="137"/>
        <v>0.54416421178211027</v>
      </c>
      <c r="DJ120" s="76">
        <f t="shared" si="138"/>
        <v>18.329999999999998</v>
      </c>
      <c r="DK120" s="43">
        <f t="shared" si="139"/>
        <v>2.968708193028425E-2</v>
      </c>
      <c r="DL120" s="16">
        <f t="shared" si="140"/>
        <v>0</v>
      </c>
      <c r="DM120" s="53">
        <f t="shared" si="141"/>
        <v>475</v>
      </c>
      <c r="DN120">
        <f t="shared" si="142"/>
        <v>3.7530414450703976E-3</v>
      </c>
      <c r="DO120">
        <f t="shared" si="143"/>
        <v>3.7530414450703989E-3</v>
      </c>
      <c r="DP120" s="1">
        <f t="shared" si="144"/>
        <v>400.32942486276932</v>
      </c>
      <c r="DQ120" s="55">
        <v>0</v>
      </c>
      <c r="DR120" s="1">
        <f t="shared" si="145"/>
        <v>400.32942486276932</v>
      </c>
      <c r="DS120" s="55">
        <v>875</v>
      </c>
      <c r="DT120" s="15">
        <f t="shared" si="146"/>
        <v>1.0134676253914634</v>
      </c>
      <c r="DU120" s="17">
        <f t="shared" si="147"/>
        <v>1.3520961390296976E-3</v>
      </c>
      <c r="DV120" s="17">
        <f t="shared" si="148"/>
        <v>1.3520961390296976E-3</v>
      </c>
      <c r="DW120" s="17">
        <f t="shared" si="149"/>
        <v>2.2199052142774637E-3</v>
      </c>
      <c r="DX120" s="1">
        <f t="shared" si="150"/>
        <v>234.64842095955646</v>
      </c>
      <c r="DY120" s="1">
        <f t="shared" si="151"/>
        <v>-640.35157904044354</v>
      </c>
      <c r="DZ120" s="79">
        <f t="shared" si="152"/>
        <v>19.02</v>
      </c>
    </row>
    <row r="121" spans="1:130" x14ac:dyDescent="0.2">
      <c r="A121" s="24" t="s">
        <v>200</v>
      </c>
      <c r="B121">
        <v>0</v>
      </c>
      <c r="C121">
        <v>0</v>
      </c>
      <c r="D121">
        <v>0.19696364362764601</v>
      </c>
      <c r="E121">
        <v>0.80303635637235304</v>
      </c>
      <c r="F121">
        <v>0.63011521652761204</v>
      </c>
      <c r="G121">
        <v>0.351023819473464</v>
      </c>
      <c r="H121">
        <v>8.1487672377768494E-2</v>
      </c>
      <c r="I121">
        <v>0.16912750810570801</v>
      </c>
      <c r="J121">
        <v>0.366405612042698</v>
      </c>
      <c r="K121">
        <v>0.74798942067536101</v>
      </c>
      <c r="L121">
        <v>-0.42542725314684099</v>
      </c>
      <c r="M121">
        <f t="shared" si="77"/>
        <v>0.23853464972675442</v>
      </c>
      <c r="N121">
        <f t="shared" si="78"/>
        <v>0.59879866837414109</v>
      </c>
      <c r="O121" s="68">
        <v>0</v>
      </c>
      <c r="P121">
        <v>210.28</v>
      </c>
      <c r="Q121">
        <v>210.73</v>
      </c>
      <c r="R121">
        <v>211.36</v>
      </c>
      <c r="S121">
        <v>212.34</v>
      </c>
      <c r="T121">
        <v>213.47</v>
      </c>
      <c r="U121">
        <v>214.13</v>
      </c>
      <c r="V121">
        <v>214.59</v>
      </c>
      <c r="W121">
        <v>218.23</v>
      </c>
      <c r="X121">
        <v>217.22</v>
      </c>
      <c r="Y121">
        <v>216.42</v>
      </c>
      <c r="Z121">
        <v>215.52</v>
      </c>
      <c r="AA121">
        <v>214.21</v>
      </c>
      <c r="AB121">
        <v>213.06</v>
      </c>
      <c r="AC121">
        <v>212.34</v>
      </c>
      <c r="AD121">
        <v>210.94</v>
      </c>
      <c r="AE121">
        <v>211.22</v>
      </c>
      <c r="AF121">
        <v>211.54</v>
      </c>
      <c r="AG121">
        <v>212.2</v>
      </c>
      <c r="AH121">
        <v>213.23</v>
      </c>
      <c r="AI121">
        <v>214.04</v>
      </c>
      <c r="AJ121">
        <v>215.19</v>
      </c>
      <c r="AK121">
        <v>216.24</v>
      </c>
      <c r="AL121">
        <v>215.97</v>
      </c>
      <c r="AM121">
        <v>215.38</v>
      </c>
      <c r="AN121">
        <v>214.81</v>
      </c>
      <c r="AO121">
        <v>214.67</v>
      </c>
      <c r="AP121">
        <v>213.88</v>
      </c>
      <c r="AQ121">
        <v>213.29</v>
      </c>
      <c r="AR121">
        <v>213.99</v>
      </c>
      <c r="AS121" s="72">
        <f t="shared" si="79"/>
        <v>1.1468920621587573</v>
      </c>
      <c r="AT121" s="17">
        <f t="shared" si="80"/>
        <v>1.3944121350470982</v>
      </c>
      <c r="AU121" s="17">
        <f t="shared" si="81"/>
        <v>1.4793294097406489</v>
      </c>
      <c r="AV121" s="17">
        <f t="shared" si="82"/>
        <v>1.5642466844341998</v>
      </c>
      <c r="AW121" s="17">
        <f t="shared" si="83"/>
        <v>5.6421181663794812E-3</v>
      </c>
      <c r="AX121" s="17">
        <f t="shared" si="84"/>
        <v>1.089830078706596</v>
      </c>
      <c r="AY121" s="17">
        <f t="shared" si="85"/>
        <v>0.74798942067536101</v>
      </c>
      <c r="AZ121" s="17">
        <f t="shared" si="86"/>
        <v>1.7423473025089815</v>
      </c>
      <c r="BA121" s="17">
        <f t="shared" si="87"/>
        <v>-1.5364444714032623</v>
      </c>
      <c r="BB121" s="17">
        <f t="shared" si="88"/>
        <v>1.6691010403710049</v>
      </c>
      <c r="BC121" s="17">
        <f t="shared" si="89"/>
        <v>-0.42542725314684099</v>
      </c>
      <c r="BD121" s="17">
        <f t="shared" si="90"/>
        <v>2.1110172182564213</v>
      </c>
      <c r="BE121" s="1">
        <v>0</v>
      </c>
      <c r="BF121" s="15">
        <v>1</v>
      </c>
      <c r="BG121" s="15">
        <v>1</v>
      </c>
      <c r="BH121" s="16">
        <v>1</v>
      </c>
      <c r="BI121" s="12">
        <f t="shared" si="91"/>
        <v>0</v>
      </c>
      <c r="BJ121" s="12">
        <f t="shared" si="92"/>
        <v>27.69225078501729</v>
      </c>
      <c r="BK121" s="12">
        <f t="shared" si="93"/>
        <v>29.378660711960865</v>
      </c>
      <c r="BL121" s="12">
        <f t="shared" si="94"/>
        <v>0</v>
      </c>
      <c r="BM121" s="12">
        <f t="shared" si="95"/>
        <v>27.69225078501729</v>
      </c>
      <c r="BN121" s="12">
        <f t="shared" si="96"/>
        <v>29.378660711960865</v>
      </c>
      <c r="BO121" s="9">
        <f t="shared" si="97"/>
        <v>0</v>
      </c>
      <c r="BP121" s="9">
        <f t="shared" si="98"/>
        <v>3.6568881644649617E-3</v>
      </c>
      <c r="BQ121" s="45">
        <f t="shared" si="99"/>
        <v>1.3676196139139384E-3</v>
      </c>
      <c r="BR121" s="78">
        <f t="shared" si="100"/>
        <v>0.59879866837414109</v>
      </c>
      <c r="BS121" s="55">
        <v>0</v>
      </c>
      <c r="BT121" s="10">
        <f t="shared" si="101"/>
        <v>0</v>
      </c>
      <c r="BU121" s="14">
        <f t="shared" si="102"/>
        <v>0</v>
      </c>
      <c r="BV121" s="1">
        <f t="shared" si="103"/>
        <v>0</v>
      </c>
      <c r="BW121" s="66">
        <f t="shared" si="104"/>
        <v>210.73</v>
      </c>
      <c r="BX121" s="41">
        <f t="shared" si="105"/>
        <v>211.22</v>
      </c>
      <c r="BY121" s="65">
        <f t="shared" si="106"/>
        <v>218.23</v>
      </c>
      <c r="BZ121" s="64">
        <f t="shared" si="107"/>
        <v>216.24</v>
      </c>
      <c r="CA121" s="54">
        <f t="shared" si="108"/>
        <v>216.24</v>
      </c>
      <c r="CB121" s="1">
        <f t="shared" si="109"/>
        <v>0</v>
      </c>
      <c r="CC121" s="42" t="e">
        <f t="shared" si="110"/>
        <v>#DIV/0!</v>
      </c>
      <c r="CD121" s="55">
        <v>214</v>
      </c>
      <c r="CE121" s="55">
        <v>1712</v>
      </c>
      <c r="CF121" s="55">
        <v>0</v>
      </c>
      <c r="CG121" s="6">
        <f t="shared" si="111"/>
        <v>1926</v>
      </c>
      <c r="CH121" s="10">
        <f t="shared" si="112"/>
        <v>497.88386083663875</v>
      </c>
      <c r="CI121" s="1">
        <f t="shared" si="113"/>
        <v>-1428.1161391633614</v>
      </c>
      <c r="CJ121" s="77">
        <f t="shared" si="114"/>
        <v>0</v>
      </c>
      <c r="CK121" s="66">
        <f t="shared" si="115"/>
        <v>211.36</v>
      </c>
      <c r="CL121" s="41">
        <f t="shared" si="116"/>
        <v>211.54</v>
      </c>
      <c r="CM121" s="65">
        <f t="shared" si="117"/>
        <v>217.22</v>
      </c>
      <c r="CN121" s="64">
        <f t="shared" si="118"/>
        <v>215.97</v>
      </c>
      <c r="CO121" s="54">
        <f t="shared" si="119"/>
        <v>215.97</v>
      </c>
      <c r="CP121" s="1">
        <f t="shared" si="120"/>
        <v>-6.6125672045347104</v>
      </c>
      <c r="CQ121" s="42">
        <f t="shared" si="121"/>
        <v>3.8683720270899524</v>
      </c>
      <c r="CR121" s="11">
        <f t="shared" si="122"/>
        <v>1926</v>
      </c>
      <c r="CS121" s="47">
        <f t="shared" si="123"/>
        <v>507.43011926568084</v>
      </c>
      <c r="CT121" s="55">
        <v>0</v>
      </c>
      <c r="CU121" s="10">
        <f t="shared" si="124"/>
        <v>9.5462584290420729</v>
      </c>
      <c r="CV121" s="30">
        <f t="shared" si="125"/>
        <v>9.5462584290420729</v>
      </c>
      <c r="CW121" s="77">
        <f t="shared" si="126"/>
        <v>1</v>
      </c>
      <c r="CX121" s="66">
        <f t="shared" si="127"/>
        <v>212.34</v>
      </c>
      <c r="CY121" s="41">
        <f t="shared" si="128"/>
        <v>212.2</v>
      </c>
      <c r="CZ121" s="65">
        <f t="shared" si="129"/>
        <v>216.42</v>
      </c>
      <c r="DA121" s="64">
        <f t="shared" si="130"/>
        <v>215.38</v>
      </c>
      <c r="DB121" s="54">
        <f t="shared" si="131"/>
        <v>212.2</v>
      </c>
      <c r="DC121" s="43">
        <f t="shared" si="132"/>
        <v>4.4987080249962647E-2</v>
      </c>
      <c r="DD121" s="44">
        <v>0</v>
      </c>
      <c r="DE121" s="10">
        <f t="shared" si="133"/>
        <v>5.9769900558649205</v>
      </c>
      <c r="DF121" s="30">
        <f t="shared" si="134"/>
        <v>5.9769900558649205</v>
      </c>
      <c r="DG121" s="34">
        <f t="shared" si="135"/>
        <v>5.9769900558649205</v>
      </c>
      <c r="DH121" s="21">
        <f t="shared" si="136"/>
        <v>1.3676196139139384E-3</v>
      </c>
      <c r="DI121" s="74">
        <f t="shared" si="137"/>
        <v>5.9769900558649205</v>
      </c>
      <c r="DJ121" s="76">
        <f t="shared" si="138"/>
        <v>212.2</v>
      </c>
      <c r="DK121" s="43">
        <f t="shared" si="139"/>
        <v>2.8166776889090108E-2</v>
      </c>
      <c r="DL121" s="16">
        <f t="shared" si="140"/>
        <v>0</v>
      </c>
      <c r="DM121" s="53">
        <f t="shared" si="141"/>
        <v>1926</v>
      </c>
      <c r="DN121">
        <f t="shared" si="142"/>
        <v>7.7354937335670018E-3</v>
      </c>
      <c r="DO121">
        <f t="shared" si="143"/>
        <v>7.7354937335670044E-3</v>
      </c>
      <c r="DP121" s="1">
        <f t="shared" si="144"/>
        <v>825.12964557212524</v>
      </c>
      <c r="DQ121" s="55">
        <v>1070</v>
      </c>
      <c r="DR121" s="1">
        <f t="shared" si="145"/>
        <v>-244.87035442787476</v>
      </c>
      <c r="DS121" s="55">
        <v>428</v>
      </c>
      <c r="DT121" s="15">
        <f t="shared" si="146"/>
        <v>1.5642466844341998</v>
      </c>
      <c r="DU121" s="17">
        <f t="shared" si="147"/>
        <v>2.0869062311650458E-3</v>
      </c>
      <c r="DV121" s="17">
        <f t="shared" si="148"/>
        <v>2.0869062311650458E-3</v>
      </c>
      <c r="DW121" s="17">
        <f t="shared" si="149"/>
        <v>3.4263347779367199E-3</v>
      </c>
      <c r="DX121" s="1">
        <f t="shared" si="150"/>
        <v>362.17043869746715</v>
      </c>
      <c r="DY121" s="1">
        <f t="shared" si="151"/>
        <v>-65.829561302532852</v>
      </c>
      <c r="DZ121" s="79">
        <f t="shared" si="152"/>
        <v>213.99</v>
      </c>
    </row>
    <row r="122" spans="1:130" x14ac:dyDescent="0.2">
      <c r="A122" s="24" t="s">
        <v>149</v>
      </c>
      <c r="B122">
        <v>1</v>
      </c>
      <c r="C122">
        <v>1</v>
      </c>
      <c r="D122">
        <v>0.78736059479553899</v>
      </c>
      <c r="E122">
        <v>0.21263940520446101</v>
      </c>
      <c r="F122">
        <v>0.72626931567328901</v>
      </c>
      <c r="G122">
        <v>0.799190283400809</v>
      </c>
      <c r="H122">
        <v>0.61133603238866396</v>
      </c>
      <c r="I122">
        <v>0.69898055550767801</v>
      </c>
      <c r="J122">
        <v>0.77180390442165403</v>
      </c>
      <c r="K122">
        <v>0.639437028166573</v>
      </c>
      <c r="L122">
        <v>1.16998913944573</v>
      </c>
      <c r="M122">
        <f t="shared" si="77"/>
        <v>0.73572315279484202</v>
      </c>
      <c r="N122">
        <f t="shared" si="78"/>
        <v>-0.51277132869529729</v>
      </c>
      <c r="O122" s="68">
        <v>0</v>
      </c>
      <c r="P122">
        <v>66.44</v>
      </c>
      <c r="Q122">
        <v>66.69</v>
      </c>
      <c r="R122">
        <v>67.040000000000006</v>
      </c>
      <c r="S122">
        <v>67.430000000000007</v>
      </c>
      <c r="T122">
        <v>68.099999999999994</v>
      </c>
      <c r="U122">
        <v>68.56</v>
      </c>
      <c r="V122">
        <v>71.430000000000007</v>
      </c>
      <c r="W122">
        <v>72.260000000000005</v>
      </c>
      <c r="X122">
        <v>71.61</v>
      </c>
      <c r="Y122">
        <v>70.83</v>
      </c>
      <c r="Z122">
        <v>70.209999999999994</v>
      </c>
      <c r="AA122">
        <v>69.59</v>
      </c>
      <c r="AB122">
        <v>69.37</v>
      </c>
      <c r="AC122">
        <v>68.64</v>
      </c>
      <c r="AD122">
        <v>65.69</v>
      </c>
      <c r="AE122">
        <v>65.959999999999994</v>
      </c>
      <c r="AF122">
        <v>66.41</v>
      </c>
      <c r="AG122">
        <v>66.59</v>
      </c>
      <c r="AH122">
        <v>67.650000000000006</v>
      </c>
      <c r="AI122">
        <v>68.02</v>
      </c>
      <c r="AJ122">
        <v>69.7</v>
      </c>
      <c r="AK122">
        <v>71.709999999999994</v>
      </c>
      <c r="AL122">
        <v>70.81</v>
      </c>
      <c r="AM122">
        <v>70.08</v>
      </c>
      <c r="AN122">
        <v>69.39</v>
      </c>
      <c r="AO122">
        <v>69.09</v>
      </c>
      <c r="AP122">
        <v>68.89</v>
      </c>
      <c r="AQ122">
        <v>68.14</v>
      </c>
      <c r="AR122">
        <v>68.84</v>
      </c>
      <c r="AS122" s="72">
        <f t="shared" si="79"/>
        <v>0.83656791919923656</v>
      </c>
      <c r="AT122" s="17">
        <f t="shared" si="80"/>
        <v>0.77746064590028852</v>
      </c>
      <c r="AU122" s="17">
        <f t="shared" si="81"/>
        <v>0.64413307029263311</v>
      </c>
      <c r="AV122" s="17">
        <f t="shared" si="82"/>
        <v>0.51080549468497771</v>
      </c>
      <c r="AW122" s="17">
        <f t="shared" si="83"/>
        <v>5.6421181663794812E-3</v>
      </c>
      <c r="AX122" s="17">
        <f t="shared" si="84"/>
        <v>1.089830078706596</v>
      </c>
      <c r="AY122" s="17">
        <f t="shared" si="85"/>
        <v>0.639437028166573</v>
      </c>
      <c r="AZ122" s="17">
        <f t="shared" si="86"/>
        <v>1.6337949100001934</v>
      </c>
      <c r="BA122" s="17">
        <f t="shared" si="87"/>
        <v>-1.5364444714032623</v>
      </c>
      <c r="BB122" s="17">
        <f t="shared" si="88"/>
        <v>1.6691010403710049</v>
      </c>
      <c r="BC122" s="17">
        <f t="shared" si="89"/>
        <v>1.16998913944573</v>
      </c>
      <c r="BD122" s="17">
        <f t="shared" si="90"/>
        <v>3.7064336108489924</v>
      </c>
      <c r="BE122" s="1">
        <v>1</v>
      </c>
      <c r="BF122" s="15">
        <v>1</v>
      </c>
      <c r="BG122" s="15">
        <v>1</v>
      </c>
      <c r="BH122" s="16">
        <v>1</v>
      </c>
      <c r="BI122" s="12">
        <f t="shared" si="91"/>
        <v>3.6395334489731401</v>
      </c>
      <c r="BJ122" s="12">
        <f t="shared" si="92"/>
        <v>146.72472925844875</v>
      </c>
      <c r="BK122" s="12">
        <f t="shared" si="93"/>
        <v>121.56274512860824</v>
      </c>
      <c r="BL122" s="12">
        <f t="shared" si="94"/>
        <v>3.6395334489731401</v>
      </c>
      <c r="BM122" s="12">
        <f t="shared" si="95"/>
        <v>146.72472925844875</v>
      </c>
      <c r="BN122" s="12">
        <f t="shared" si="96"/>
        <v>121.56274512860824</v>
      </c>
      <c r="BO122" s="9">
        <f t="shared" si="97"/>
        <v>3.7983412907150785E-3</v>
      </c>
      <c r="BP122" s="9">
        <f t="shared" si="98"/>
        <v>1.9375670472760818E-2</v>
      </c>
      <c r="BQ122" s="45">
        <f t="shared" si="99"/>
        <v>5.6589235360010835E-3</v>
      </c>
      <c r="BR122" s="78">
        <f t="shared" si="100"/>
        <v>-0.51277132869529729</v>
      </c>
      <c r="BS122" s="55">
        <v>482</v>
      </c>
      <c r="BT122" s="10">
        <f t="shared" si="101"/>
        <v>372.50955966014459</v>
      </c>
      <c r="BU122" s="14">
        <f t="shared" si="102"/>
        <v>-109.49044033985541</v>
      </c>
      <c r="BV122" s="1">
        <f t="shared" si="103"/>
        <v>0</v>
      </c>
      <c r="BW122" s="66">
        <f t="shared" si="104"/>
        <v>66.44</v>
      </c>
      <c r="BX122" s="41">
        <f t="shared" si="105"/>
        <v>65.69</v>
      </c>
      <c r="BY122" s="65">
        <f t="shared" si="106"/>
        <v>71.61</v>
      </c>
      <c r="BZ122" s="64">
        <f t="shared" si="107"/>
        <v>70.81</v>
      </c>
      <c r="CA122" s="54">
        <f t="shared" si="108"/>
        <v>71.61</v>
      </c>
      <c r="CB122" s="1">
        <f t="shared" si="109"/>
        <v>-1.5289825490833042</v>
      </c>
      <c r="CC122" s="42">
        <f t="shared" si="110"/>
        <v>1.2939265248380416</v>
      </c>
      <c r="CD122" s="55">
        <v>138</v>
      </c>
      <c r="CE122" s="55">
        <v>0</v>
      </c>
      <c r="CF122" s="55">
        <v>0</v>
      </c>
      <c r="CG122" s="6">
        <f t="shared" si="111"/>
        <v>138</v>
      </c>
      <c r="CH122" s="10">
        <f t="shared" si="112"/>
        <v>2637.9897845981964</v>
      </c>
      <c r="CI122" s="1">
        <f t="shared" si="113"/>
        <v>2499.9897845981964</v>
      </c>
      <c r="CJ122" s="77">
        <f t="shared" si="114"/>
        <v>1</v>
      </c>
      <c r="CK122" s="66">
        <f t="shared" si="115"/>
        <v>66.69</v>
      </c>
      <c r="CL122" s="41">
        <f t="shared" si="116"/>
        <v>65.959999999999994</v>
      </c>
      <c r="CM122" s="65">
        <f t="shared" si="117"/>
        <v>70.83</v>
      </c>
      <c r="CN122" s="64">
        <f t="shared" si="118"/>
        <v>70.08</v>
      </c>
      <c r="CO122" s="54">
        <f t="shared" si="119"/>
        <v>66.69</v>
      </c>
      <c r="CP122" s="1">
        <f t="shared" si="120"/>
        <v>37.486726414727791</v>
      </c>
      <c r="CQ122" s="42">
        <f t="shared" si="121"/>
        <v>5.2312560422222931E-2</v>
      </c>
      <c r="CR122" s="11">
        <f t="shared" si="122"/>
        <v>620</v>
      </c>
      <c r="CS122" s="47">
        <f t="shared" si="123"/>
        <v>3049.9997623243357</v>
      </c>
      <c r="CT122" s="55">
        <v>0</v>
      </c>
      <c r="CU122" s="10">
        <f t="shared" si="124"/>
        <v>39.500418065994765</v>
      </c>
      <c r="CV122" s="30">
        <f t="shared" si="125"/>
        <v>39.500418065994765</v>
      </c>
      <c r="CW122" s="77">
        <f t="shared" si="126"/>
        <v>1</v>
      </c>
      <c r="CX122" s="66">
        <f t="shared" si="127"/>
        <v>67.040000000000006</v>
      </c>
      <c r="CY122" s="41">
        <f t="shared" si="128"/>
        <v>66.41</v>
      </c>
      <c r="CZ122" s="65">
        <f t="shared" si="129"/>
        <v>70.209999999999994</v>
      </c>
      <c r="DA122" s="64">
        <f t="shared" si="130"/>
        <v>69.39</v>
      </c>
      <c r="DB122" s="54">
        <f t="shared" si="131"/>
        <v>67.040000000000006</v>
      </c>
      <c r="DC122" s="43">
        <f t="shared" si="132"/>
        <v>0.58920671339490993</v>
      </c>
      <c r="DD122" s="44">
        <v>0</v>
      </c>
      <c r="DE122" s="10">
        <f t="shared" si="133"/>
        <v>24.731533064797699</v>
      </c>
      <c r="DF122" s="30">
        <f t="shared" si="134"/>
        <v>24.731533064797699</v>
      </c>
      <c r="DG122" s="34">
        <f t="shared" si="135"/>
        <v>24.731533064797699</v>
      </c>
      <c r="DH122" s="21">
        <f t="shared" si="136"/>
        <v>5.6589235360010835E-3</v>
      </c>
      <c r="DI122" s="74">
        <f t="shared" si="137"/>
        <v>24.731533064797699</v>
      </c>
      <c r="DJ122" s="76">
        <f t="shared" si="138"/>
        <v>67.040000000000006</v>
      </c>
      <c r="DK122" s="43">
        <f t="shared" si="139"/>
        <v>0.36890711612168403</v>
      </c>
      <c r="DL122" s="16">
        <f t="shared" si="140"/>
        <v>0</v>
      </c>
      <c r="DM122" s="53">
        <f t="shared" si="141"/>
        <v>620</v>
      </c>
      <c r="DN122">
        <f t="shared" si="142"/>
        <v>2.048314218174484E-3</v>
      </c>
      <c r="DO122">
        <f t="shared" si="143"/>
        <v>2.0483142181744849E-3</v>
      </c>
      <c r="DP122" s="1">
        <f t="shared" si="144"/>
        <v>218.48958102423595</v>
      </c>
      <c r="DQ122" s="55">
        <v>344</v>
      </c>
      <c r="DR122" s="1">
        <f t="shared" si="145"/>
        <v>-125.51041897576405</v>
      </c>
      <c r="DS122" s="55">
        <v>0</v>
      </c>
      <c r="DT122" s="15">
        <f t="shared" si="146"/>
        <v>0.51080549468497771</v>
      </c>
      <c r="DU122" s="17">
        <f t="shared" si="147"/>
        <v>6.8148021688599922E-4</v>
      </c>
      <c r="DV122" s="17">
        <f t="shared" si="148"/>
        <v>6.8148021688599922E-4</v>
      </c>
      <c r="DW122" s="17">
        <f t="shared" si="149"/>
        <v>1.1188712423791181E-3</v>
      </c>
      <c r="DX122" s="1">
        <f t="shared" si="150"/>
        <v>118.26692806195754</v>
      </c>
      <c r="DY122" s="1">
        <f t="shared" si="151"/>
        <v>118.26692806195754</v>
      </c>
      <c r="DZ122" s="79">
        <f t="shared" si="152"/>
        <v>68.84</v>
      </c>
    </row>
    <row r="123" spans="1:130" x14ac:dyDescent="0.2">
      <c r="A123" s="24" t="s">
        <v>150</v>
      </c>
      <c r="B123">
        <v>0</v>
      </c>
      <c r="C123">
        <v>0</v>
      </c>
      <c r="D123">
        <v>0.362649294245385</v>
      </c>
      <c r="E123">
        <v>0.63735070575461406</v>
      </c>
      <c r="F123">
        <v>0.30588235294117599</v>
      </c>
      <c r="G123">
        <v>0.62762022194821199</v>
      </c>
      <c r="H123">
        <v>0.35388409371146701</v>
      </c>
      <c r="I123">
        <v>0.47127997351800599</v>
      </c>
      <c r="J123">
        <v>0.51053802998067099</v>
      </c>
      <c r="K123">
        <v>0.26967279800032601</v>
      </c>
      <c r="L123">
        <v>-1.07173347945966</v>
      </c>
      <c r="M123">
        <f t="shared" si="77"/>
        <v>0.36816154863520095</v>
      </c>
      <c r="N123">
        <f t="shared" si="78"/>
        <v>0.25051013574952036</v>
      </c>
      <c r="O123" s="68">
        <v>0</v>
      </c>
      <c r="P123">
        <v>24.23</v>
      </c>
      <c r="Q123">
        <v>24.44</v>
      </c>
      <c r="R123">
        <v>24.53</v>
      </c>
      <c r="S123">
        <v>24.63</v>
      </c>
      <c r="T123">
        <v>24.83</v>
      </c>
      <c r="U123">
        <v>24.9</v>
      </c>
      <c r="V123">
        <v>25.45</v>
      </c>
      <c r="W123">
        <v>26.55</v>
      </c>
      <c r="X123">
        <v>26.21</v>
      </c>
      <c r="Y123">
        <v>25.99</v>
      </c>
      <c r="Z123">
        <v>25.76</v>
      </c>
      <c r="AA123">
        <v>25.66</v>
      </c>
      <c r="AB123">
        <v>25.51</v>
      </c>
      <c r="AC123">
        <v>25.28</v>
      </c>
      <c r="AD123">
        <v>24.62</v>
      </c>
      <c r="AE123">
        <v>24.84</v>
      </c>
      <c r="AF123">
        <v>25.05</v>
      </c>
      <c r="AG123">
        <v>25.12</v>
      </c>
      <c r="AH123">
        <v>25.3</v>
      </c>
      <c r="AI123">
        <v>25.37</v>
      </c>
      <c r="AJ123">
        <v>25.69</v>
      </c>
      <c r="AK123">
        <v>26.63</v>
      </c>
      <c r="AL123">
        <v>26.37</v>
      </c>
      <c r="AM123">
        <v>26.14</v>
      </c>
      <c r="AN123">
        <v>25.93</v>
      </c>
      <c r="AO123">
        <v>25.53</v>
      </c>
      <c r="AP123">
        <v>25.41</v>
      </c>
      <c r="AQ123">
        <v>25.05</v>
      </c>
      <c r="AR123">
        <v>25.47</v>
      </c>
      <c r="AS123" s="72">
        <f t="shared" si="79"/>
        <v>1.0598044553766905</v>
      </c>
      <c r="AT123" s="17">
        <f t="shared" si="80"/>
        <v>1.0604527287213275</v>
      </c>
      <c r="AU123" s="17">
        <f t="shared" si="81"/>
        <v>1.0803908414406109</v>
      </c>
      <c r="AV123" s="17">
        <f t="shared" si="82"/>
        <v>1.1003289541598944</v>
      </c>
      <c r="AW123" s="17">
        <f t="shared" si="83"/>
        <v>5.6421181663794812E-3</v>
      </c>
      <c r="AX123" s="17">
        <f t="shared" si="84"/>
        <v>1.089830078706596</v>
      </c>
      <c r="AY123" s="17">
        <f t="shared" si="85"/>
        <v>0.26967279800032601</v>
      </c>
      <c r="AZ123" s="17">
        <f t="shared" si="86"/>
        <v>1.2640306798339465</v>
      </c>
      <c r="BA123" s="17">
        <f t="shared" si="87"/>
        <v>-1.5364444714032623</v>
      </c>
      <c r="BB123" s="17">
        <f t="shared" si="88"/>
        <v>1.6691010403710049</v>
      </c>
      <c r="BC123" s="17">
        <f t="shared" si="89"/>
        <v>-1.07173347945966</v>
      </c>
      <c r="BD123" s="17">
        <f t="shared" si="90"/>
        <v>1.4647109919436023</v>
      </c>
      <c r="BE123" s="1">
        <v>0</v>
      </c>
      <c r="BF123" s="15">
        <v>1</v>
      </c>
      <c r="BG123" s="15">
        <v>1</v>
      </c>
      <c r="BH123" s="16">
        <v>1</v>
      </c>
      <c r="BI123" s="12">
        <f t="shared" si="91"/>
        <v>0</v>
      </c>
      <c r="BJ123" s="12">
        <f t="shared" si="92"/>
        <v>4.8808906382204063</v>
      </c>
      <c r="BK123" s="12">
        <f t="shared" si="93"/>
        <v>4.9726587529884032</v>
      </c>
      <c r="BL123" s="12">
        <f t="shared" si="94"/>
        <v>0</v>
      </c>
      <c r="BM123" s="12">
        <f t="shared" si="95"/>
        <v>4.8808906382204063</v>
      </c>
      <c r="BN123" s="12">
        <f t="shared" si="96"/>
        <v>4.9726587529884032</v>
      </c>
      <c r="BO123" s="9">
        <f t="shared" si="97"/>
        <v>0</v>
      </c>
      <c r="BP123" s="9">
        <f t="shared" si="98"/>
        <v>6.4454389589065292E-4</v>
      </c>
      <c r="BQ123" s="45">
        <f t="shared" si="99"/>
        <v>2.3148453602308053E-4</v>
      </c>
      <c r="BR123" s="78">
        <f t="shared" si="100"/>
        <v>0.25051013574952036</v>
      </c>
      <c r="BS123" s="55">
        <v>229</v>
      </c>
      <c r="BT123" s="10">
        <f t="shared" si="101"/>
        <v>0</v>
      </c>
      <c r="BU123" s="14">
        <f t="shared" si="102"/>
        <v>-229</v>
      </c>
      <c r="BV123" s="1">
        <f t="shared" si="103"/>
        <v>0</v>
      </c>
      <c r="BW123" s="66">
        <f t="shared" si="104"/>
        <v>24.44</v>
      </c>
      <c r="BX123" s="41">
        <f t="shared" si="105"/>
        <v>24.84</v>
      </c>
      <c r="BY123" s="65">
        <f t="shared" si="106"/>
        <v>26.55</v>
      </c>
      <c r="BZ123" s="64">
        <f t="shared" si="107"/>
        <v>26.63</v>
      </c>
      <c r="CA123" s="54">
        <f t="shared" si="108"/>
        <v>26.63</v>
      </c>
      <c r="CB123" s="1">
        <f t="shared" si="109"/>
        <v>-8.5993240705970706</v>
      </c>
      <c r="CC123" s="42" t="e">
        <f t="shared" si="110"/>
        <v>#DIV/0!</v>
      </c>
      <c r="CD123" s="55">
        <v>0</v>
      </c>
      <c r="CE123" s="55">
        <v>25</v>
      </c>
      <c r="CF123" s="55">
        <v>0</v>
      </c>
      <c r="CG123" s="6">
        <f t="shared" si="111"/>
        <v>25</v>
      </c>
      <c r="CH123" s="10">
        <f t="shared" si="112"/>
        <v>87.754393607954043</v>
      </c>
      <c r="CI123" s="1">
        <f t="shared" si="113"/>
        <v>62.754393607954043</v>
      </c>
      <c r="CJ123" s="77">
        <f t="shared" si="114"/>
        <v>1</v>
      </c>
      <c r="CK123" s="66">
        <f t="shared" si="115"/>
        <v>24.53</v>
      </c>
      <c r="CL123" s="41">
        <f t="shared" si="116"/>
        <v>25.05</v>
      </c>
      <c r="CM123" s="65">
        <f t="shared" si="117"/>
        <v>26.21</v>
      </c>
      <c r="CN123" s="64">
        <f t="shared" si="118"/>
        <v>26.37</v>
      </c>
      <c r="CO123" s="54">
        <f t="shared" si="119"/>
        <v>25.05</v>
      </c>
      <c r="CP123" s="1">
        <f t="shared" si="120"/>
        <v>2.5051654134911794</v>
      </c>
      <c r="CQ123" s="42">
        <f t="shared" si="121"/>
        <v>0.28488602076938063</v>
      </c>
      <c r="CR123" s="11">
        <f t="shared" si="122"/>
        <v>254</v>
      </c>
      <c r="CS123" s="47">
        <f t="shared" si="123"/>
        <v>89.370201966302346</v>
      </c>
      <c r="CT123" s="55">
        <v>0</v>
      </c>
      <c r="CU123" s="10">
        <f t="shared" si="124"/>
        <v>1.6158083583483069</v>
      </c>
      <c r="CV123" s="30">
        <f t="shared" si="125"/>
        <v>1.6158083583483069</v>
      </c>
      <c r="CW123" s="77">
        <f t="shared" si="126"/>
        <v>1</v>
      </c>
      <c r="CX123" s="66">
        <f t="shared" si="127"/>
        <v>24.63</v>
      </c>
      <c r="CY123" s="41">
        <f t="shared" si="128"/>
        <v>25.12</v>
      </c>
      <c r="CZ123" s="65">
        <f t="shared" si="129"/>
        <v>25.99</v>
      </c>
      <c r="DA123" s="64">
        <f t="shared" si="130"/>
        <v>26.14</v>
      </c>
      <c r="DB123" s="54">
        <f t="shared" si="131"/>
        <v>25.12</v>
      </c>
      <c r="DC123" s="43">
        <f t="shared" si="132"/>
        <v>6.4323581144438965E-2</v>
      </c>
      <c r="DD123" s="44">
        <v>0</v>
      </c>
      <c r="DE123" s="10">
        <f t="shared" si="133"/>
        <v>1.0116707568538303</v>
      </c>
      <c r="DF123" s="30">
        <f t="shared" si="134"/>
        <v>1.0116707568538303</v>
      </c>
      <c r="DG123" s="34">
        <f t="shared" si="135"/>
        <v>1.0116707568538303</v>
      </c>
      <c r="DH123" s="21">
        <f t="shared" si="136"/>
        <v>2.3148453602308053E-4</v>
      </c>
      <c r="DI123" s="74">
        <f t="shared" si="137"/>
        <v>1.0116707568538303</v>
      </c>
      <c r="DJ123" s="76">
        <f t="shared" si="138"/>
        <v>25.12</v>
      </c>
      <c r="DK123" s="43">
        <f t="shared" si="139"/>
        <v>4.0273517390677957E-2</v>
      </c>
      <c r="DL123" s="16">
        <f t="shared" si="140"/>
        <v>0</v>
      </c>
      <c r="DM123" s="53">
        <f t="shared" si="141"/>
        <v>254</v>
      </c>
      <c r="DN123">
        <f t="shared" si="142"/>
        <v>6.1394759419376409E-3</v>
      </c>
      <c r="DO123">
        <f t="shared" si="143"/>
        <v>6.1394759419376426E-3</v>
      </c>
      <c r="DP123" s="1">
        <f t="shared" si="144"/>
        <v>654.88561977460449</v>
      </c>
      <c r="DQ123" s="55">
        <v>790</v>
      </c>
      <c r="DR123" s="1">
        <f t="shared" si="145"/>
        <v>-135.11438022539551</v>
      </c>
      <c r="DS123" s="55">
        <v>764</v>
      </c>
      <c r="DT123" s="15">
        <f t="shared" si="146"/>
        <v>1.1003289541598944</v>
      </c>
      <c r="DU123" s="17">
        <f t="shared" si="147"/>
        <v>1.4679803215297753E-3</v>
      </c>
      <c r="DV123" s="17">
        <f t="shared" si="148"/>
        <v>1.4679803215297753E-3</v>
      </c>
      <c r="DW123" s="17">
        <f t="shared" si="149"/>
        <v>2.410166759709296E-3</v>
      </c>
      <c r="DX123" s="1">
        <f t="shared" si="150"/>
        <v>254.75944683479199</v>
      </c>
      <c r="DY123" s="1">
        <f t="shared" si="151"/>
        <v>-509.24055316520798</v>
      </c>
      <c r="DZ123" s="79">
        <f t="shared" si="152"/>
        <v>25.47</v>
      </c>
    </row>
    <row r="124" spans="1:130" x14ac:dyDescent="0.2">
      <c r="A124" s="24" t="s">
        <v>167</v>
      </c>
      <c r="B124">
        <v>1</v>
      </c>
      <c r="C124">
        <v>1</v>
      </c>
      <c r="D124">
        <v>0.413104274870155</v>
      </c>
      <c r="E124">
        <v>0.586895725129844</v>
      </c>
      <c r="F124">
        <v>0.51132300357568505</v>
      </c>
      <c r="G124">
        <v>0.34057668198913499</v>
      </c>
      <c r="H124">
        <v>0.40597576264103602</v>
      </c>
      <c r="I124">
        <v>0.37184120025663198</v>
      </c>
      <c r="J124">
        <v>0.51564710870475505</v>
      </c>
      <c r="K124">
        <v>0.477878295406648</v>
      </c>
      <c r="L124">
        <v>0.81300597261858598</v>
      </c>
      <c r="M124">
        <f t="shared" si="77"/>
        <v>0.42458473900852239</v>
      </c>
      <c r="N124">
        <f t="shared" si="78"/>
        <v>0.13811207207882303</v>
      </c>
      <c r="O124" s="68">
        <v>0</v>
      </c>
      <c r="P124">
        <v>1.91</v>
      </c>
      <c r="Q124">
        <v>1.91</v>
      </c>
      <c r="R124">
        <v>1.92</v>
      </c>
      <c r="S124">
        <v>1.92</v>
      </c>
      <c r="T124">
        <v>1.94</v>
      </c>
      <c r="U124">
        <v>1.94</v>
      </c>
      <c r="V124">
        <v>1.94</v>
      </c>
      <c r="W124">
        <v>1.99</v>
      </c>
      <c r="X124">
        <v>1.98</v>
      </c>
      <c r="Y124">
        <v>1.98</v>
      </c>
      <c r="Z124">
        <v>1.97</v>
      </c>
      <c r="AA124">
        <v>1.96</v>
      </c>
      <c r="AB124">
        <v>1.95</v>
      </c>
      <c r="AC124">
        <v>1.94</v>
      </c>
      <c r="AD124">
        <v>1.86</v>
      </c>
      <c r="AE124">
        <v>1.88</v>
      </c>
      <c r="AF124">
        <v>1.9</v>
      </c>
      <c r="AG124">
        <v>1.91</v>
      </c>
      <c r="AH124">
        <v>1.92</v>
      </c>
      <c r="AI124">
        <v>1.93</v>
      </c>
      <c r="AJ124">
        <v>1.93</v>
      </c>
      <c r="AK124">
        <v>2.02</v>
      </c>
      <c r="AL124">
        <v>2.0099999999999998</v>
      </c>
      <c r="AM124">
        <v>2</v>
      </c>
      <c r="AN124">
        <v>1.98</v>
      </c>
      <c r="AO124">
        <v>1.97</v>
      </c>
      <c r="AP124">
        <v>1.95</v>
      </c>
      <c r="AQ124">
        <v>1.94</v>
      </c>
      <c r="AR124">
        <v>1.94</v>
      </c>
      <c r="AS124" s="72">
        <f t="shared" si="79"/>
        <v>1.033284334313314</v>
      </c>
      <c r="AT124" s="17">
        <f t="shared" si="80"/>
        <v>1.0548718877648797</v>
      </c>
      <c r="AU124" s="17">
        <f t="shared" si="81"/>
        <v>1.1182831551318788</v>
      </c>
      <c r="AV124" s="17">
        <f t="shared" si="82"/>
        <v>1.1816944224988781</v>
      </c>
      <c r="AW124" s="17">
        <f t="shared" si="83"/>
        <v>5.6421181663794812E-3</v>
      </c>
      <c r="AX124" s="17">
        <f t="shared" si="84"/>
        <v>1.089830078706596</v>
      </c>
      <c r="AY124" s="17">
        <f t="shared" si="85"/>
        <v>0.477878295406648</v>
      </c>
      <c r="AZ124" s="17">
        <f t="shared" si="86"/>
        <v>1.4722361772402686</v>
      </c>
      <c r="BA124" s="17">
        <f t="shared" si="87"/>
        <v>-1.5364444714032623</v>
      </c>
      <c r="BB124" s="17">
        <f t="shared" si="88"/>
        <v>1.6691010403710049</v>
      </c>
      <c r="BC124" s="17">
        <f t="shared" si="89"/>
        <v>0.81300597261858598</v>
      </c>
      <c r="BD124" s="17">
        <f t="shared" si="90"/>
        <v>3.3494504440218482</v>
      </c>
      <c r="BE124" s="1">
        <v>0</v>
      </c>
      <c r="BF124" s="49">
        <v>0</v>
      </c>
      <c r="BG124" s="49">
        <v>0</v>
      </c>
      <c r="BH124" s="16">
        <v>1</v>
      </c>
      <c r="BI124" s="12">
        <f t="shared" si="91"/>
        <v>0</v>
      </c>
      <c r="BJ124" s="12">
        <f t="shared" si="92"/>
        <v>0</v>
      </c>
      <c r="BK124" s="12">
        <f t="shared" si="93"/>
        <v>0</v>
      </c>
      <c r="BL124" s="12">
        <f t="shared" si="94"/>
        <v>0</v>
      </c>
      <c r="BM124" s="12">
        <f t="shared" si="95"/>
        <v>0</v>
      </c>
      <c r="BN124" s="12">
        <f t="shared" si="96"/>
        <v>0</v>
      </c>
      <c r="BO124" s="9">
        <f t="shared" si="97"/>
        <v>0</v>
      </c>
      <c r="BP124" s="9">
        <f t="shared" si="98"/>
        <v>0</v>
      </c>
      <c r="BQ124" s="45">
        <f t="shared" si="99"/>
        <v>0</v>
      </c>
      <c r="BR124" s="78">
        <f t="shared" si="100"/>
        <v>0.13811207207882303</v>
      </c>
      <c r="BS124" s="55">
        <v>0</v>
      </c>
      <c r="BT124" s="10">
        <f t="shared" si="101"/>
        <v>0</v>
      </c>
      <c r="BU124" s="14">
        <f t="shared" si="102"/>
        <v>0</v>
      </c>
      <c r="BV124" s="1">
        <f t="shared" si="103"/>
        <v>0</v>
      </c>
      <c r="BW124" s="66">
        <f t="shared" si="104"/>
        <v>1.91</v>
      </c>
      <c r="BX124" s="41">
        <f t="shared" si="105"/>
        <v>1.88</v>
      </c>
      <c r="BY124" s="65">
        <f t="shared" si="106"/>
        <v>1.99</v>
      </c>
      <c r="BZ124" s="64">
        <f t="shared" si="107"/>
        <v>2.02</v>
      </c>
      <c r="CA124" s="54">
        <f t="shared" si="108"/>
        <v>1.99</v>
      </c>
      <c r="CB124" s="1">
        <f t="shared" si="109"/>
        <v>0</v>
      </c>
      <c r="CC124" s="42" t="e">
        <f t="shared" si="110"/>
        <v>#DIV/0!</v>
      </c>
      <c r="CD124" s="55">
        <v>1022</v>
      </c>
      <c r="CE124" s="55">
        <v>811</v>
      </c>
      <c r="CF124" s="55">
        <v>0</v>
      </c>
      <c r="CG124" s="6">
        <f t="shared" si="111"/>
        <v>1833</v>
      </c>
      <c r="CH124" s="10">
        <f t="shared" si="112"/>
        <v>0</v>
      </c>
      <c r="CI124" s="1">
        <f t="shared" si="113"/>
        <v>-1833</v>
      </c>
      <c r="CJ124" s="77">
        <f t="shared" si="114"/>
        <v>0</v>
      </c>
      <c r="CK124" s="66">
        <f t="shared" si="115"/>
        <v>1.92</v>
      </c>
      <c r="CL124" s="41">
        <f t="shared" si="116"/>
        <v>1.9</v>
      </c>
      <c r="CM124" s="65">
        <f t="shared" si="117"/>
        <v>1.98</v>
      </c>
      <c r="CN124" s="64">
        <f t="shared" si="118"/>
        <v>2.0099999999999998</v>
      </c>
      <c r="CO124" s="54">
        <f t="shared" si="119"/>
        <v>1.98</v>
      </c>
      <c r="CP124" s="1">
        <f t="shared" si="120"/>
        <v>-925.75757575757575</v>
      </c>
      <c r="CQ124" s="42" t="e">
        <f t="shared" si="121"/>
        <v>#DIV/0!</v>
      </c>
      <c r="CR124" s="11">
        <f t="shared" si="122"/>
        <v>1833</v>
      </c>
      <c r="CS124" s="47">
        <f t="shared" si="123"/>
        <v>0</v>
      </c>
      <c r="CT124" s="55">
        <v>0</v>
      </c>
      <c r="CU124" s="10">
        <f t="shared" si="124"/>
        <v>0</v>
      </c>
      <c r="CV124" s="30">
        <f t="shared" si="125"/>
        <v>0</v>
      </c>
      <c r="CW124" s="77">
        <f t="shared" si="126"/>
        <v>0</v>
      </c>
      <c r="CX124" s="66">
        <f t="shared" si="127"/>
        <v>1.92</v>
      </c>
      <c r="CY124" s="41">
        <f t="shared" si="128"/>
        <v>1.91</v>
      </c>
      <c r="CZ124" s="65">
        <f t="shared" si="129"/>
        <v>1.98</v>
      </c>
      <c r="DA124" s="64">
        <f t="shared" si="130"/>
        <v>2</v>
      </c>
      <c r="DB124" s="54">
        <f t="shared" si="131"/>
        <v>1.98</v>
      </c>
      <c r="DC124" s="43">
        <f t="shared" si="132"/>
        <v>0</v>
      </c>
      <c r="DD124" s="44">
        <v>0</v>
      </c>
      <c r="DE124" s="10">
        <f t="shared" si="133"/>
        <v>0</v>
      </c>
      <c r="DF124" s="30">
        <f t="shared" si="134"/>
        <v>0</v>
      </c>
      <c r="DG124" s="34">
        <f t="shared" si="135"/>
        <v>0</v>
      </c>
      <c r="DH124" s="21">
        <f t="shared" si="136"/>
        <v>0</v>
      </c>
      <c r="DI124" s="74">
        <f t="shared" si="137"/>
        <v>0</v>
      </c>
      <c r="DJ124" s="76">
        <f t="shared" si="138"/>
        <v>1.98</v>
      </c>
      <c r="DK124" s="43">
        <f t="shared" si="139"/>
        <v>0</v>
      </c>
      <c r="DL124" s="16">
        <f t="shared" si="140"/>
        <v>0</v>
      </c>
      <c r="DM124" s="53">
        <f t="shared" si="141"/>
        <v>1833</v>
      </c>
      <c r="DN124">
        <f t="shared" si="142"/>
        <v>5.6534528828905096E-3</v>
      </c>
      <c r="DO124">
        <f t="shared" si="143"/>
        <v>5.6534528828905114E-3</v>
      </c>
      <c r="DP124" s="1">
        <f t="shared" si="144"/>
        <v>603.04251211216501</v>
      </c>
      <c r="DQ124" s="55">
        <v>0</v>
      </c>
      <c r="DR124" s="1">
        <f t="shared" si="145"/>
        <v>603.04251211216501</v>
      </c>
      <c r="DS124" s="55">
        <v>0</v>
      </c>
      <c r="DT124" s="15">
        <f t="shared" si="146"/>
        <v>0</v>
      </c>
      <c r="DU124" s="17">
        <f t="shared" si="147"/>
        <v>0</v>
      </c>
      <c r="DV124" s="17">
        <f t="shared" si="148"/>
        <v>0</v>
      </c>
      <c r="DW124" s="17">
        <f t="shared" si="149"/>
        <v>0</v>
      </c>
      <c r="DX124" s="1">
        <f t="shared" si="150"/>
        <v>0</v>
      </c>
      <c r="DY124" s="1">
        <f t="shared" si="151"/>
        <v>0</v>
      </c>
      <c r="DZ124" s="79">
        <f t="shared" si="152"/>
        <v>1.94</v>
      </c>
    </row>
    <row r="125" spans="1:130" x14ac:dyDescent="0.2">
      <c r="A125" s="24" t="s">
        <v>203</v>
      </c>
      <c r="B125">
        <v>0</v>
      </c>
      <c r="C125">
        <v>0</v>
      </c>
      <c r="D125">
        <v>0.18817419097083499</v>
      </c>
      <c r="E125">
        <v>0.81182580902916501</v>
      </c>
      <c r="F125">
        <v>0.21343402225755101</v>
      </c>
      <c r="G125">
        <v>0.31174258253238601</v>
      </c>
      <c r="H125">
        <v>0.17488508148767201</v>
      </c>
      <c r="I125">
        <v>0.23349331242961399</v>
      </c>
      <c r="J125">
        <v>0.32843780073792</v>
      </c>
      <c r="K125">
        <v>1.18203051018386</v>
      </c>
      <c r="L125">
        <v>1.6134574653334599</v>
      </c>
      <c r="M125">
        <f t="shared" si="77"/>
        <v>0.21005032552154193</v>
      </c>
      <c r="N125">
        <f t="shared" si="78"/>
        <v>0.71097709642700035</v>
      </c>
      <c r="O125" s="68">
        <v>0</v>
      </c>
      <c r="P125">
        <v>0.44</v>
      </c>
      <c r="Q125">
        <v>0.45</v>
      </c>
      <c r="R125">
        <v>0.46</v>
      </c>
      <c r="S125">
        <v>0.46</v>
      </c>
      <c r="T125">
        <v>0.46</v>
      </c>
      <c r="U125">
        <v>0.47</v>
      </c>
      <c r="V125">
        <v>0.49</v>
      </c>
      <c r="W125">
        <v>0.51</v>
      </c>
      <c r="X125">
        <v>0.5</v>
      </c>
      <c r="Y125">
        <v>0.5</v>
      </c>
      <c r="Z125">
        <v>0.49</v>
      </c>
      <c r="AA125">
        <v>0.49</v>
      </c>
      <c r="AB125">
        <v>0.48</v>
      </c>
      <c r="AC125">
        <v>0.48</v>
      </c>
      <c r="AD125">
        <v>0.45</v>
      </c>
      <c r="AE125">
        <v>0.45</v>
      </c>
      <c r="AF125">
        <v>0.45</v>
      </c>
      <c r="AG125">
        <v>0.46</v>
      </c>
      <c r="AH125">
        <v>0.47</v>
      </c>
      <c r="AI125">
        <v>0.47</v>
      </c>
      <c r="AJ125">
        <v>0.48</v>
      </c>
      <c r="AK125">
        <v>0.51</v>
      </c>
      <c r="AL125">
        <v>0.51</v>
      </c>
      <c r="AM125">
        <v>0.5</v>
      </c>
      <c r="AN125">
        <v>0.5</v>
      </c>
      <c r="AO125">
        <v>0.49</v>
      </c>
      <c r="AP125">
        <v>0.48</v>
      </c>
      <c r="AQ125">
        <v>0.48</v>
      </c>
      <c r="AR125">
        <v>0.48</v>
      </c>
      <c r="AS125" s="72">
        <f t="shared" si="79"/>
        <v>1.1515119697606047</v>
      </c>
      <c r="AT125" s="17">
        <f t="shared" si="80"/>
        <v>1.6856089125147447</v>
      </c>
      <c r="AU125" s="17">
        <f t="shared" si="81"/>
        <v>2.2180515925388953</v>
      </c>
      <c r="AV125" s="17">
        <f t="shared" si="82"/>
        <v>2.7504942725630457</v>
      </c>
      <c r="AW125" s="17">
        <f t="shared" si="83"/>
        <v>5.6421181663794812E-3</v>
      </c>
      <c r="AX125" s="17">
        <f t="shared" si="84"/>
        <v>1.089830078706596</v>
      </c>
      <c r="AY125" s="17">
        <f t="shared" si="85"/>
        <v>1.089830078706596</v>
      </c>
      <c r="AZ125" s="17">
        <f t="shared" si="86"/>
        <v>2.0841879605402163</v>
      </c>
      <c r="BA125" s="17">
        <f t="shared" si="87"/>
        <v>-1.5364444714032623</v>
      </c>
      <c r="BB125" s="17">
        <f t="shared" si="88"/>
        <v>1.6691010403710049</v>
      </c>
      <c r="BC125" s="17">
        <f t="shared" si="89"/>
        <v>1.6134574653334599</v>
      </c>
      <c r="BD125" s="17">
        <f t="shared" si="90"/>
        <v>4.1499019367367218</v>
      </c>
      <c r="BE125" s="1">
        <v>0</v>
      </c>
      <c r="BF125" s="49">
        <v>0</v>
      </c>
      <c r="BG125" s="49">
        <v>0</v>
      </c>
      <c r="BH125" s="16">
        <v>1</v>
      </c>
      <c r="BI125" s="12">
        <f t="shared" si="91"/>
        <v>0</v>
      </c>
      <c r="BJ125" s="12">
        <f t="shared" si="92"/>
        <v>0</v>
      </c>
      <c r="BK125" s="12">
        <f t="shared" si="93"/>
        <v>0</v>
      </c>
      <c r="BL125" s="12">
        <f t="shared" si="94"/>
        <v>0</v>
      </c>
      <c r="BM125" s="12">
        <f t="shared" si="95"/>
        <v>0</v>
      </c>
      <c r="BN125" s="12">
        <f t="shared" si="96"/>
        <v>0</v>
      </c>
      <c r="BO125" s="9">
        <f t="shared" si="97"/>
        <v>0</v>
      </c>
      <c r="BP125" s="9">
        <f t="shared" si="98"/>
        <v>0</v>
      </c>
      <c r="BQ125" s="45">
        <f t="shared" si="99"/>
        <v>0</v>
      </c>
      <c r="BR125" s="78">
        <f t="shared" si="100"/>
        <v>0.71097709642700035</v>
      </c>
      <c r="BS125" s="55">
        <v>0</v>
      </c>
      <c r="BT125" s="10">
        <f t="shared" si="101"/>
        <v>0</v>
      </c>
      <c r="BU125" s="14">
        <f t="shared" si="102"/>
        <v>0</v>
      </c>
      <c r="BV125" s="1">
        <f t="shared" si="103"/>
        <v>0</v>
      </c>
      <c r="BW125" s="66">
        <f t="shared" si="104"/>
        <v>0.45</v>
      </c>
      <c r="BX125" s="41">
        <f t="shared" si="105"/>
        <v>0.45</v>
      </c>
      <c r="BY125" s="65">
        <f t="shared" si="106"/>
        <v>0.51</v>
      </c>
      <c r="BZ125" s="64">
        <f t="shared" si="107"/>
        <v>0.51</v>
      </c>
      <c r="CA125" s="54">
        <f t="shared" si="108"/>
        <v>0.51</v>
      </c>
      <c r="CB125" s="1">
        <f t="shared" si="109"/>
        <v>0</v>
      </c>
      <c r="CC125" s="42" t="e">
        <f t="shared" si="110"/>
        <v>#DIV/0!</v>
      </c>
      <c r="CD125" s="55">
        <v>78</v>
      </c>
      <c r="CE125" s="55">
        <v>0</v>
      </c>
      <c r="CF125" s="55">
        <v>0</v>
      </c>
      <c r="CG125" s="6">
        <f t="shared" si="111"/>
        <v>78</v>
      </c>
      <c r="CH125" s="10">
        <f t="shared" si="112"/>
        <v>0</v>
      </c>
      <c r="CI125" s="1">
        <f t="shared" si="113"/>
        <v>-78</v>
      </c>
      <c r="CJ125" s="77">
        <f t="shared" si="114"/>
        <v>0</v>
      </c>
      <c r="CK125" s="66">
        <f t="shared" si="115"/>
        <v>0.46</v>
      </c>
      <c r="CL125" s="41">
        <f t="shared" si="116"/>
        <v>0.45</v>
      </c>
      <c r="CM125" s="65">
        <f t="shared" si="117"/>
        <v>0.5</v>
      </c>
      <c r="CN125" s="64">
        <f t="shared" si="118"/>
        <v>0.51</v>
      </c>
      <c r="CO125" s="54">
        <f t="shared" si="119"/>
        <v>0.51</v>
      </c>
      <c r="CP125" s="1">
        <f t="shared" si="120"/>
        <v>-152.94117647058823</v>
      </c>
      <c r="CQ125" s="42" t="e">
        <f t="shared" si="121"/>
        <v>#DIV/0!</v>
      </c>
      <c r="CR125" s="11">
        <f t="shared" si="122"/>
        <v>80</v>
      </c>
      <c r="CS125" s="47">
        <f t="shared" si="123"/>
        <v>0</v>
      </c>
      <c r="CT125" s="55">
        <v>2</v>
      </c>
      <c r="CU125" s="10">
        <f t="shared" si="124"/>
        <v>0</v>
      </c>
      <c r="CV125" s="30">
        <f t="shared" si="125"/>
        <v>-2</v>
      </c>
      <c r="CW125" s="77">
        <f t="shared" si="126"/>
        <v>0</v>
      </c>
      <c r="CX125" s="66">
        <f t="shared" si="127"/>
        <v>0.46</v>
      </c>
      <c r="CY125" s="41">
        <f t="shared" si="128"/>
        <v>0.46</v>
      </c>
      <c r="CZ125" s="65">
        <f t="shared" si="129"/>
        <v>0.5</v>
      </c>
      <c r="DA125" s="64">
        <f t="shared" si="130"/>
        <v>0.5</v>
      </c>
      <c r="DB125" s="54">
        <f t="shared" si="131"/>
        <v>0.5</v>
      </c>
      <c r="DC125" s="43">
        <f t="shared" si="132"/>
        <v>-4</v>
      </c>
      <c r="DD125" s="44">
        <v>0</v>
      </c>
      <c r="DE125" s="10">
        <f t="shared" si="133"/>
        <v>0</v>
      </c>
      <c r="DF125" s="30">
        <f t="shared" si="134"/>
        <v>0</v>
      </c>
      <c r="DG125" s="34">
        <f t="shared" si="135"/>
        <v>0</v>
      </c>
      <c r="DH125" s="21">
        <f t="shared" si="136"/>
        <v>0</v>
      </c>
      <c r="DI125" s="74">
        <f t="shared" si="137"/>
        <v>0</v>
      </c>
      <c r="DJ125" s="76">
        <f t="shared" si="138"/>
        <v>0.5</v>
      </c>
      <c r="DK125" s="43">
        <f t="shared" si="139"/>
        <v>0</v>
      </c>
      <c r="DL125" s="16">
        <f t="shared" si="140"/>
        <v>0</v>
      </c>
      <c r="DM125" s="53">
        <f t="shared" si="141"/>
        <v>82</v>
      </c>
      <c r="DN125">
        <f t="shared" si="142"/>
        <v>7.820160829158285E-3</v>
      </c>
      <c r="DO125">
        <f t="shared" si="143"/>
        <v>7.8201608291582885E-3</v>
      </c>
      <c r="DP125" s="1">
        <f t="shared" si="144"/>
        <v>834.16091532465634</v>
      </c>
      <c r="DQ125" s="55">
        <v>0</v>
      </c>
      <c r="DR125" s="1">
        <f t="shared" si="145"/>
        <v>834.16091532465634</v>
      </c>
      <c r="DS125" s="55">
        <v>0</v>
      </c>
      <c r="DT125" s="15">
        <f t="shared" si="146"/>
        <v>0</v>
      </c>
      <c r="DU125" s="17">
        <f t="shared" si="147"/>
        <v>0</v>
      </c>
      <c r="DV125" s="17">
        <f t="shared" si="148"/>
        <v>0</v>
      </c>
      <c r="DW125" s="17">
        <f t="shared" si="149"/>
        <v>0</v>
      </c>
      <c r="DX125" s="1">
        <f t="shared" si="150"/>
        <v>0</v>
      </c>
      <c r="DY125" s="1">
        <f t="shared" si="151"/>
        <v>0</v>
      </c>
      <c r="DZ125" s="79">
        <f t="shared" si="152"/>
        <v>0.48</v>
      </c>
    </row>
    <row r="126" spans="1:130" x14ac:dyDescent="0.2">
      <c r="A126" s="24" t="s">
        <v>224</v>
      </c>
      <c r="B126">
        <v>0</v>
      </c>
      <c r="C126">
        <v>0</v>
      </c>
      <c r="D126">
        <v>0.230922892528965</v>
      </c>
      <c r="E126">
        <v>0.76907710747103397</v>
      </c>
      <c r="F126">
        <v>9.6146205800556203E-2</v>
      </c>
      <c r="G126">
        <v>0.27371500208942701</v>
      </c>
      <c r="H126">
        <v>0.208524864187212</v>
      </c>
      <c r="I126">
        <v>0.238906642094146</v>
      </c>
      <c r="J126">
        <v>0.27217432197556102</v>
      </c>
      <c r="K126">
        <v>0.38780870323150102</v>
      </c>
      <c r="L126">
        <v>0.37153928254525898</v>
      </c>
      <c r="M126">
        <f t="shared" si="77"/>
        <v>0.15858741563336753</v>
      </c>
      <c r="N126">
        <f t="shared" si="78"/>
        <v>0.98622553131685753</v>
      </c>
      <c r="O126" s="68">
        <v>0</v>
      </c>
      <c r="P126">
        <v>325.81</v>
      </c>
      <c r="Q126">
        <v>326.94</v>
      </c>
      <c r="R126">
        <v>329.51</v>
      </c>
      <c r="S126">
        <v>330.62</v>
      </c>
      <c r="T126">
        <v>331.33</v>
      </c>
      <c r="U126">
        <v>332.25</v>
      </c>
      <c r="V126">
        <v>333.05</v>
      </c>
      <c r="W126">
        <v>344.33</v>
      </c>
      <c r="X126">
        <v>342.73</v>
      </c>
      <c r="Y126">
        <v>340.29</v>
      </c>
      <c r="Z126">
        <v>337.46</v>
      </c>
      <c r="AA126">
        <v>335.65</v>
      </c>
      <c r="AB126">
        <v>332.12</v>
      </c>
      <c r="AC126">
        <v>327.10000000000002</v>
      </c>
      <c r="AD126">
        <v>326.77</v>
      </c>
      <c r="AE126">
        <v>327.63</v>
      </c>
      <c r="AF126">
        <v>328.18</v>
      </c>
      <c r="AG126">
        <v>329.75</v>
      </c>
      <c r="AH126">
        <v>332.25</v>
      </c>
      <c r="AI126">
        <v>333.82</v>
      </c>
      <c r="AJ126">
        <v>334.99</v>
      </c>
      <c r="AK126">
        <v>340.62</v>
      </c>
      <c r="AL126">
        <v>339.1</v>
      </c>
      <c r="AM126">
        <v>338.2</v>
      </c>
      <c r="AN126">
        <v>336.4</v>
      </c>
      <c r="AO126">
        <v>335.42</v>
      </c>
      <c r="AP126">
        <v>334.3</v>
      </c>
      <c r="AQ126">
        <v>332.4</v>
      </c>
      <c r="AR126">
        <v>334.09</v>
      </c>
      <c r="AS126" s="72">
        <f t="shared" si="79"/>
        <v>1.1290424191516171</v>
      </c>
      <c r="AT126" s="17">
        <f t="shared" si="80"/>
        <v>1.3760184107416404</v>
      </c>
      <c r="AU126" s="17">
        <f t="shared" si="81"/>
        <v>2.1207784387394755</v>
      </c>
      <c r="AV126" s="17">
        <f t="shared" si="82"/>
        <v>2.8655384667373109</v>
      </c>
      <c r="AW126" s="17">
        <f t="shared" si="83"/>
        <v>5.6421181663794812E-3</v>
      </c>
      <c r="AX126" s="17">
        <f t="shared" si="84"/>
        <v>1.089830078706596</v>
      </c>
      <c r="AY126" s="17">
        <f t="shared" si="85"/>
        <v>0.38780870323150102</v>
      </c>
      <c r="AZ126" s="17">
        <f t="shared" si="86"/>
        <v>1.3821665850651215</v>
      </c>
      <c r="BA126" s="17">
        <f t="shared" si="87"/>
        <v>-1.5364444714032623</v>
      </c>
      <c r="BB126" s="17">
        <f t="shared" si="88"/>
        <v>1.6691010403710049</v>
      </c>
      <c r="BC126" s="17">
        <f t="shared" si="89"/>
        <v>0.37153928254525898</v>
      </c>
      <c r="BD126" s="17">
        <f t="shared" si="90"/>
        <v>2.9079837539485212</v>
      </c>
      <c r="BE126" s="1">
        <v>0</v>
      </c>
      <c r="BF126" s="15">
        <v>1</v>
      </c>
      <c r="BG126" s="15">
        <v>1</v>
      </c>
      <c r="BH126" s="16">
        <v>1</v>
      </c>
      <c r="BI126" s="12">
        <f t="shared" si="91"/>
        <v>0</v>
      </c>
      <c r="BJ126" s="12">
        <f t="shared" si="92"/>
        <v>98.399331589250153</v>
      </c>
      <c r="BK126" s="12">
        <f t="shared" si="93"/>
        <v>151.65725922837234</v>
      </c>
      <c r="BL126" s="12">
        <f t="shared" si="94"/>
        <v>0</v>
      </c>
      <c r="BM126" s="12">
        <f t="shared" si="95"/>
        <v>98.399331589250153</v>
      </c>
      <c r="BN126" s="12">
        <f t="shared" si="96"/>
        <v>151.65725922837234</v>
      </c>
      <c r="BO126" s="9">
        <f t="shared" si="97"/>
        <v>0</v>
      </c>
      <c r="BP126" s="9">
        <f t="shared" si="98"/>
        <v>1.2994081047203237E-2</v>
      </c>
      <c r="BQ126" s="45">
        <f t="shared" si="99"/>
        <v>7.0598671718452612E-3</v>
      </c>
      <c r="BR126" s="78">
        <f t="shared" si="100"/>
        <v>0.98622553131685753</v>
      </c>
      <c r="BS126" s="55">
        <v>0</v>
      </c>
      <c r="BT126" s="10">
        <f t="shared" si="101"/>
        <v>0</v>
      </c>
      <c r="BU126" s="14">
        <f t="shared" si="102"/>
        <v>0</v>
      </c>
      <c r="BV126" s="1">
        <f t="shared" si="103"/>
        <v>0</v>
      </c>
      <c r="BW126" s="66">
        <f t="shared" si="104"/>
        <v>326.94</v>
      </c>
      <c r="BX126" s="41">
        <f t="shared" si="105"/>
        <v>327.63</v>
      </c>
      <c r="BY126" s="65">
        <f t="shared" si="106"/>
        <v>344.33</v>
      </c>
      <c r="BZ126" s="64">
        <f t="shared" si="107"/>
        <v>340.62</v>
      </c>
      <c r="CA126" s="54">
        <f t="shared" si="108"/>
        <v>340.62</v>
      </c>
      <c r="CB126" s="1">
        <f t="shared" si="109"/>
        <v>0</v>
      </c>
      <c r="CC126" s="42" t="e">
        <f t="shared" si="110"/>
        <v>#DIV/0!</v>
      </c>
      <c r="CD126" s="55">
        <v>0</v>
      </c>
      <c r="CE126" s="55">
        <v>668</v>
      </c>
      <c r="CF126" s="55">
        <v>0</v>
      </c>
      <c r="CG126" s="6">
        <f t="shared" si="111"/>
        <v>668</v>
      </c>
      <c r="CH126" s="10">
        <f t="shared" si="112"/>
        <v>1769.138936944302</v>
      </c>
      <c r="CI126" s="1">
        <f t="shared" si="113"/>
        <v>1101.138936944302</v>
      </c>
      <c r="CJ126" s="77">
        <f t="shared" si="114"/>
        <v>1</v>
      </c>
      <c r="CK126" s="66">
        <f t="shared" si="115"/>
        <v>329.51</v>
      </c>
      <c r="CL126" s="41">
        <f t="shared" si="116"/>
        <v>328.18</v>
      </c>
      <c r="CM126" s="65">
        <f t="shared" si="117"/>
        <v>342.73</v>
      </c>
      <c r="CN126" s="64">
        <f t="shared" si="118"/>
        <v>339.1</v>
      </c>
      <c r="CO126" s="54">
        <f t="shared" si="119"/>
        <v>328.18</v>
      </c>
      <c r="CP126" s="1">
        <f t="shared" si="120"/>
        <v>3.355289587861241</v>
      </c>
      <c r="CQ126" s="42">
        <f t="shared" si="121"/>
        <v>0.37758481600873312</v>
      </c>
      <c r="CR126" s="11">
        <f t="shared" si="122"/>
        <v>668</v>
      </c>
      <c r="CS126" s="47">
        <f t="shared" si="123"/>
        <v>1818.4182217772163</v>
      </c>
      <c r="CT126" s="55">
        <v>0</v>
      </c>
      <c r="CU126" s="10">
        <f t="shared" si="124"/>
        <v>49.2792848329143</v>
      </c>
      <c r="CV126" s="30">
        <f t="shared" si="125"/>
        <v>49.2792848329143</v>
      </c>
      <c r="CW126" s="77">
        <f t="shared" si="126"/>
        <v>1</v>
      </c>
      <c r="CX126" s="66">
        <f t="shared" si="127"/>
        <v>330.62</v>
      </c>
      <c r="CY126" s="41">
        <f t="shared" si="128"/>
        <v>329.75</v>
      </c>
      <c r="CZ126" s="65">
        <f t="shared" si="129"/>
        <v>340.29</v>
      </c>
      <c r="DA126" s="64">
        <f t="shared" si="130"/>
        <v>338.2</v>
      </c>
      <c r="DB126" s="54">
        <f t="shared" si="131"/>
        <v>329.75</v>
      </c>
      <c r="DC126" s="43">
        <f t="shared" si="132"/>
        <v>0.14944438160095314</v>
      </c>
      <c r="DD126" s="44">
        <v>0</v>
      </c>
      <c r="DE126" s="10">
        <f t="shared" si="133"/>
        <v>30.85416109314566</v>
      </c>
      <c r="DF126" s="30">
        <f t="shared" si="134"/>
        <v>30.85416109314566</v>
      </c>
      <c r="DG126" s="34">
        <f t="shared" si="135"/>
        <v>30.85416109314566</v>
      </c>
      <c r="DH126" s="21">
        <f t="shared" si="136"/>
        <v>7.0598671718452612E-3</v>
      </c>
      <c r="DI126" s="74">
        <f t="shared" si="137"/>
        <v>30.85416109314566</v>
      </c>
      <c r="DJ126" s="76">
        <f t="shared" si="138"/>
        <v>329.75</v>
      </c>
      <c r="DK126" s="43">
        <f t="shared" si="139"/>
        <v>9.3568342966324977E-2</v>
      </c>
      <c r="DL126" s="16">
        <f t="shared" si="140"/>
        <v>0</v>
      </c>
      <c r="DM126" s="53">
        <f t="shared" si="141"/>
        <v>668</v>
      </c>
      <c r="DN126">
        <f t="shared" si="142"/>
        <v>7.4083708642370483E-3</v>
      </c>
      <c r="DO126">
        <f t="shared" si="143"/>
        <v>7.4083708642370509E-3</v>
      </c>
      <c r="DP126" s="1">
        <f t="shared" si="144"/>
        <v>790.23610334643774</v>
      </c>
      <c r="DQ126" s="55">
        <v>668</v>
      </c>
      <c r="DR126" s="1">
        <f t="shared" si="145"/>
        <v>122.23610334643774</v>
      </c>
      <c r="DS126" s="55">
        <v>1670</v>
      </c>
      <c r="DT126" s="15">
        <f t="shared" si="146"/>
        <v>2.8655384667373109</v>
      </c>
      <c r="DU126" s="17">
        <f t="shared" si="147"/>
        <v>3.8229968082305879E-3</v>
      </c>
      <c r="DV126" s="17">
        <f t="shared" si="148"/>
        <v>3.8229968082305879E-3</v>
      </c>
      <c r="DW126" s="17">
        <f t="shared" si="149"/>
        <v>6.2766916521538717E-3</v>
      </c>
      <c r="DX126" s="1">
        <f t="shared" si="150"/>
        <v>663.45886101596852</v>
      </c>
      <c r="DY126" s="1">
        <f t="shared" si="151"/>
        <v>-1006.5411389840315</v>
      </c>
      <c r="DZ126" s="79">
        <f t="shared" si="152"/>
        <v>334.09</v>
      </c>
    </row>
    <row r="127" spans="1:130" x14ac:dyDescent="0.2">
      <c r="A127" s="24" t="s">
        <v>237</v>
      </c>
      <c r="B127">
        <v>0</v>
      </c>
      <c r="C127">
        <v>0</v>
      </c>
      <c r="D127">
        <v>1.7578905313623602E-2</v>
      </c>
      <c r="E127">
        <v>0.98242109468637595</v>
      </c>
      <c r="F127">
        <v>6.6348827969805305E-2</v>
      </c>
      <c r="G127">
        <v>0.33096531550355202</v>
      </c>
      <c r="H127">
        <v>0.12829084830756299</v>
      </c>
      <c r="I127">
        <v>0.206057810059049</v>
      </c>
      <c r="J127">
        <v>0.230384286190739</v>
      </c>
      <c r="K127">
        <v>0.14209626463421399</v>
      </c>
      <c r="L127">
        <v>-0.13323297597046599</v>
      </c>
      <c r="M127">
        <f t="shared" si="77"/>
        <v>3.905679051262978E-2</v>
      </c>
      <c r="N127">
        <f t="shared" si="78"/>
        <v>3.154372603969406</v>
      </c>
      <c r="O127" s="68">
        <v>0</v>
      </c>
      <c r="P127">
        <v>4.7</v>
      </c>
      <c r="Q127">
        <v>4.72</v>
      </c>
      <c r="R127">
        <v>4.7300000000000004</v>
      </c>
      <c r="S127">
        <v>4.74</v>
      </c>
      <c r="T127">
        <v>4.75</v>
      </c>
      <c r="U127">
        <v>4.8099999999999996</v>
      </c>
      <c r="V127">
        <v>4.83</v>
      </c>
      <c r="W127">
        <v>4.93</v>
      </c>
      <c r="X127">
        <v>4.9000000000000004</v>
      </c>
      <c r="Y127">
        <v>4.88</v>
      </c>
      <c r="Z127">
        <v>4.87</v>
      </c>
      <c r="AA127">
        <v>4.83</v>
      </c>
      <c r="AB127">
        <v>4.8099999999999996</v>
      </c>
      <c r="AC127">
        <v>4.78</v>
      </c>
      <c r="AD127">
        <v>4.68</v>
      </c>
      <c r="AE127">
        <v>4.72</v>
      </c>
      <c r="AF127">
        <v>4.74</v>
      </c>
      <c r="AG127">
        <v>4.75</v>
      </c>
      <c r="AH127">
        <v>4.78</v>
      </c>
      <c r="AI127">
        <v>4.8099999999999996</v>
      </c>
      <c r="AJ127">
        <v>4.8600000000000003</v>
      </c>
      <c r="AK127">
        <v>4.91</v>
      </c>
      <c r="AL127">
        <v>4.8899999999999997</v>
      </c>
      <c r="AM127">
        <v>4.87</v>
      </c>
      <c r="AN127">
        <v>4.8600000000000003</v>
      </c>
      <c r="AO127">
        <v>4.8099999999999996</v>
      </c>
      <c r="AP127">
        <v>4.79</v>
      </c>
      <c r="AQ127">
        <v>4.76</v>
      </c>
      <c r="AR127">
        <v>4.8099999999999996</v>
      </c>
      <c r="AS127" s="72">
        <f t="shared" si="79"/>
        <v>1.241180176396472</v>
      </c>
      <c r="AT127" s="17">
        <f t="shared" si="80"/>
        <v>1.4970332514386409</v>
      </c>
      <c r="AU127" s="17">
        <f t="shared" si="81"/>
        <v>8.6941740021845568</v>
      </c>
      <c r="AV127" s="17">
        <f t="shared" si="82"/>
        <v>15.891314752930471</v>
      </c>
      <c r="AW127" s="17">
        <f t="shared" si="83"/>
        <v>5.6421181663794812E-3</v>
      </c>
      <c r="AX127" s="17">
        <f t="shared" si="84"/>
        <v>1.089830078706596</v>
      </c>
      <c r="AY127" s="17">
        <f t="shared" si="85"/>
        <v>0.14209626463421399</v>
      </c>
      <c r="AZ127" s="17">
        <f t="shared" si="86"/>
        <v>1.1364541464678344</v>
      </c>
      <c r="BA127" s="17">
        <f t="shared" si="87"/>
        <v>-1.5364444714032623</v>
      </c>
      <c r="BB127" s="17">
        <f t="shared" si="88"/>
        <v>1.6691010403710049</v>
      </c>
      <c r="BC127" s="17">
        <f t="shared" si="89"/>
        <v>-0.13323297597046599</v>
      </c>
      <c r="BD127" s="17">
        <f t="shared" si="90"/>
        <v>2.4032114954327963</v>
      </c>
      <c r="BE127" s="1">
        <v>0</v>
      </c>
      <c r="BF127" s="50">
        <v>0.18</v>
      </c>
      <c r="BG127" s="15">
        <v>1</v>
      </c>
      <c r="BH127" s="16">
        <v>1</v>
      </c>
      <c r="BI127" s="12">
        <f t="shared" si="91"/>
        <v>0</v>
      </c>
      <c r="BJ127" s="12">
        <f t="shared" si="92"/>
        <v>8.9881833451508317</v>
      </c>
      <c r="BK127" s="12">
        <f t="shared" si="93"/>
        <v>289.99886531571627</v>
      </c>
      <c r="BL127" s="12">
        <f t="shared" si="94"/>
        <v>0</v>
      </c>
      <c r="BM127" s="12">
        <f t="shared" si="95"/>
        <v>8.9881833451508317</v>
      </c>
      <c r="BN127" s="12">
        <f t="shared" si="96"/>
        <v>289.99886531571627</v>
      </c>
      <c r="BO127" s="9">
        <f t="shared" si="97"/>
        <v>0</v>
      </c>
      <c r="BP127" s="9">
        <f t="shared" si="98"/>
        <v>1.1869306525530458E-3</v>
      </c>
      <c r="BQ127" s="45">
        <f t="shared" si="99"/>
        <v>1.3499871219694162E-2</v>
      </c>
      <c r="BR127" s="78">
        <f t="shared" si="100"/>
        <v>3.154372603969406</v>
      </c>
      <c r="BS127" s="55">
        <v>0</v>
      </c>
      <c r="BT127" s="10">
        <f t="shared" si="101"/>
        <v>0</v>
      </c>
      <c r="BU127" s="14">
        <f t="shared" si="102"/>
        <v>0</v>
      </c>
      <c r="BV127" s="1">
        <f t="shared" si="103"/>
        <v>0</v>
      </c>
      <c r="BW127" s="66">
        <f t="shared" si="104"/>
        <v>4.75</v>
      </c>
      <c r="BX127" s="41">
        <f t="shared" si="105"/>
        <v>4.78</v>
      </c>
      <c r="BY127" s="65">
        <f t="shared" si="106"/>
        <v>4.93</v>
      </c>
      <c r="BZ127" s="64">
        <f t="shared" si="107"/>
        <v>4.91</v>
      </c>
      <c r="CA127" s="54">
        <f t="shared" si="108"/>
        <v>4.91</v>
      </c>
      <c r="CB127" s="1">
        <f t="shared" si="109"/>
        <v>0</v>
      </c>
      <c r="CC127" s="42" t="e">
        <f t="shared" si="110"/>
        <v>#DIV/0!</v>
      </c>
      <c r="CD127" s="55">
        <v>0</v>
      </c>
      <c r="CE127" s="55">
        <v>10</v>
      </c>
      <c r="CF127" s="55">
        <v>0</v>
      </c>
      <c r="CG127" s="6">
        <f t="shared" si="111"/>
        <v>10</v>
      </c>
      <c r="CH127" s="10">
        <f t="shared" si="112"/>
        <v>161.60013357283617</v>
      </c>
      <c r="CI127" s="1">
        <f t="shared" si="113"/>
        <v>151.60013357283617</v>
      </c>
      <c r="CJ127" s="77">
        <f t="shared" si="114"/>
        <v>1</v>
      </c>
      <c r="CK127" s="66">
        <f t="shared" si="115"/>
        <v>4.8099999999999996</v>
      </c>
      <c r="CL127" s="41">
        <f t="shared" si="116"/>
        <v>4.8099999999999996</v>
      </c>
      <c r="CM127" s="65">
        <f t="shared" si="117"/>
        <v>4.9000000000000004</v>
      </c>
      <c r="CN127" s="64">
        <f t="shared" si="118"/>
        <v>4.8899999999999997</v>
      </c>
      <c r="CO127" s="54">
        <f t="shared" si="119"/>
        <v>4.8099999999999996</v>
      </c>
      <c r="CP127" s="1">
        <f t="shared" si="120"/>
        <v>31.517699287491929</v>
      </c>
      <c r="CQ127" s="42">
        <f t="shared" si="121"/>
        <v>6.1881136970055872E-2</v>
      </c>
      <c r="CR127" s="11">
        <f t="shared" si="122"/>
        <v>106</v>
      </c>
      <c r="CS127" s="47">
        <f t="shared" si="123"/>
        <v>255.83193466054536</v>
      </c>
      <c r="CT127" s="55">
        <v>96</v>
      </c>
      <c r="CU127" s="10">
        <f t="shared" si="124"/>
        <v>94.231801087709201</v>
      </c>
      <c r="CV127" s="30">
        <f t="shared" si="125"/>
        <v>-1.7681989122907993</v>
      </c>
      <c r="CW127" s="77">
        <f t="shared" si="126"/>
        <v>0</v>
      </c>
      <c r="CX127" s="66">
        <f t="shared" si="127"/>
        <v>4.83</v>
      </c>
      <c r="CY127" s="41">
        <f t="shared" si="128"/>
        <v>4.8600000000000003</v>
      </c>
      <c r="CZ127" s="65">
        <f t="shared" si="129"/>
        <v>4.88</v>
      </c>
      <c r="DA127" s="64">
        <f t="shared" si="130"/>
        <v>4.87</v>
      </c>
      <c r="DB127" s="54">
        <f t="shared" si="131"/>
        <v>4.87</v>
      </c>
      <c r="DC127" s="43">
        <f t="shared" si="132"/>
        <v>-0.36307985878661175</v>
      </c>
      <c r="DD127" s="44">
        <v>0</v>
      </c>
      <c r="DE127" s="10">
        <f t="shared" si="133"/>
        <v>58.999297183702588</v>
      </c>
      <c r="DF127" s="30">
        <f t="shared" si="134"/>
        <v>58.999297183702588</v>
      </c>
      <c r="DG127" s="34">
        <f t="shared" si="135"/>
        <v>58.999297183702588</v>
      </c>
      <c r="DH127" s="21">
        <f t="shared" si="136"/>
        <v>1.3499871219694162E-2</v>
      </c>
      <c r="DI127" s="74">
        <f t="shared" si="137"/>
        <v>58.999297183702588</v>
      </c>
      <c r="DJ127" s="76">
        <f t="shared" si="138"/>
        <v>4.87</v>
      </c>
      <c r="DK127" s="43">
        <f t="shared" si="139"/>
        <v>12.114845417598067</v>
      </c>
      <c r="DL127" s="16">
        <f t="shared" si="140"/>
        <v>0</v>
      </c>
      <c r="DM127" s="53">
        <f t="shared" si="141"/>
        <v>202</v>
      </c>
      <c r="DN127">
        <f t="shared" si="142"/>
        <v>9.4634721844981361E-3</v>
      </c>
      <c r="DO127">
        <f t="shared" si="143"/>
        <v>9.4634721844981395E-3</v>
      </c>
      <c r="DP127" s="1">
        <f t="shared" si="144"/>
        <v>1009.4496509760476</v>
      </c>
      <c r="DQ127" s="55">
        <v>1082</v>
      </c>
      <c r="DR127" s="1">
        <f t="shared" si="145"/>
        <v>-72.550349023952435</v>
      </c>
      <c r="DS127" s="55">
        <v>0</v>
      </c>
      <c r="DT127" s="15">
        <f t="shared" si="146"/>
        <v>2.8604366555274847</v>
      </c>
      <c r="DU127" s="17">
        <f t="shared" si="147"/>
        <v>3.8161903360098299E-3</v>
      </c>
      <c r="DV127" s="17">
        <f t="shared" si="148"/>
        <v>3.8161903360098299E-3</v>
      </c>
      <c r="DW127" s="17">
        <f t="shared" si="149"/>
        <v>6.2655166160469431E-3</v>
      </c>
      <c r="DX127" s="1">
        <f t="shared" si="150"/>
        <v>662.27763734939401</v>
      </c>
      <c r="DY127" s="1">
        <f t="shared" si="151"/>
        <v>662.27763734939401</v>
      </c>
      <c r="DZ127" s="79">
        <f t="shared" si="152"/>
        <v>4.8099999999999996</v>
      </c>
    </row>
    <row r="128" spans="1:130" x14ac:dyDescent="0.2">
      <c r="A128" s="24" t="s">
        <v>317</v>
      </c>
      <c r="B128">
        <v>0</v>
      </c>
      <c r="C128">
        <v>0</v>
      </c>
      <c r="D128">
        <v>7.9904115061925601E-4</v>
      </c>
      <c r="E128">
        <v>0.99920095884937998</v>
      </c>
      <c r="F128">
        <v>0.61223678982916097</v>
      </c>
      <c r="G128">
        <v>0.34517342248223898</v>
      </c>
      <c r="H128">
        <v>0.12870873380693601</v>
      </c>
      <c r="I128">
        <v>0.21077674006278699</v>
      </c>
      <c r="J128">
        <v>0.40610767516172602</v>
      </c>
      <c r="K128">
        <v>0.435407289774708</v>
      </c>
      <c r="L128">
        <v>0.40538889855832599</v>
      </c>
      <c r="M128">
        <f t="shared" si="77"/>
        <v>2.3849695185957846E-3</v>
      </c>
      <c r="N128">
        <f t="shared" si="78"/>
        <v>5</v>
      </c>
      <c r="O128" s="68">
        <v>1</v>
      </c>
      <c r="P128">
        <v>8.3699999999999992</v>
      </c>
      <c r="Q128">
        <v>8.44</v>
      </c>
      <c r="R128">
        <v>8.48</v>
      </c>
      <c r="S128">
        <v>8.5500000000000007</v>
      </c>
      <c r="T128">
        <v>8.6</v>
      </c>
      <c r="U128">
        <v>8.68</v>
      </c>
      <c r="V128">
        <v>8.73</v>
      </c>
      <c r="W128">
        <v>8.8800000000000008</v>
      </c>
      <c r="X128">
        <v>8.86</v>
      </c>
      <c r="Y128">
        <v>8.8000000000000007</v>
      </c>
      <c r="Z128">
        <v>8.7100000000000009</v>
      </c>
      <c r="AA128">
        <v>8.6</v>
      </c>
      <c r="AB128">
        <v>8.58</v>
      </c>
      <c r="AC128">
        <v>8.56</v>
      </c>
      <c r="AD128">
        <v>8.3000000000000007</v>
      </c>
      <c r="AE128">
        <v>8.35</v>
      </c>
      <c r="AF128">
        <v>8.4</v>
      </c>
      <c r="AG128">
        <v>8.4600000000000009</v>
      </c>
      <c r="AH128">
        <v>8.51</v>
      </c>
      <c r="AI128">
        <v>8.6199999999999992</v>
      </c>
      <c r="AJ128">
        <v>8.75</v>
      </c>
      <c r="AK128">
        <v>8.77</v>
      </c>
      <c r="AL128">
        <v>8.7200000000000006</v>
      </c>
      <c r="AM128">
        <v>8.66</v>
      </c>
      <c r="AN128">
        <v>8.6</v>
      </c>
      <c r="AO128">
        <v>8.5399999999999991</v>
      </c>
      <c r="AP128">
        <v>8.48</v>
      </c>
      <c r="AQ128">
        <v>8.3800000000000008</v>
      </c>
      <c r="AR128">
        <v>8.6</v>
      </c>
      <c r="AS128" s="72">
        <f t="shared" si="79"/>
        <v>1.25</v>
      </c>
      <c r="AT128" s="17">
        <f t="shared" si="80"/>
        <v>5.9748026957597729</v>
      </c>
      <c r="AU128" s="17">
        <f t="shared" si="81"/>
        <v>113.15664152923384</v>
      </c>
      <c r="AV128" s="17">
        <f t="shared" si="82"/>
        <v>220.33848036270791</v>
      </c>
      <c r="AW128" s="17">
        <f t="shared" si="83"/>
        <v>5.6421181663794812E-3</v>
      </c>
      <c r="AX128" s="17">
        <f t="shared" si="84"/>
        <v>1.089830078706596</v>
      </c>
      <c r="AY128" s="17">
        <f t="shared" si="85"/>
        <v>0.435407289774708</v>
      </c>
      <c r="AZ128" s="17">
        <f t="shared" si="86"/>
        <v>1.4297651716083286</v>
      </c>
      <c r="BA128" s="17">
        <f t="shared" si="87"/>
        <v>-1.5364444714032623</v>
      </c>
      <c r="BB128" s="17">
        <f t="shared" si="88"/>
        <v>1.6691010403710049</v>
      </c>
      <c r="BC128" s="17">
        <f t="shared" si="89"/>
        <v>0.40538889855832599</v>
      </c>
      <c r="BD128" s="17">
        <f t="shared" si="90"/>
        <v>2.9418333699615884</v>
      </c>
      <c r="BE128" s="1">
        <v>1</v>
      </c>
      <c r="BF128" s="15">
        <v>1</v>
      </c>
      <c r="BG128" s="15">
        <v>1</v>
      </c>
      <c r="BH128" s="16">
        <v>1</v>
      </c>
      <c r="BI128" s="12">
        <f t="shared" si="91"/>
        <v>920.76585203836294</v>
      </c>
      <c r="BJ128" s="12">
        <f t="shared" si="92"/>
        <v>447.5028939072468</v>
      </c>
      <c r="BK128" s="12">
        <f t="shared" si="93"/>
        <v>8475.2463181912353</v>
      </c>
      <c r="BL128" s="12">
        <f t="shared" si="94"/>
        <v>155.6487978619918</v>
      </c>
      <c r="BM128" s="12">
        <f t="shared" si="95"/>
        <v>395.23050024033068</v>
      </c>
      <c r="BN128" s="12">
        <f t="shared" si="96"/>
        <v>2349.596139093313</v>
      </c>
      <c r="BO128" s="9">
        <f t="shared" si="97"/>
        <v>0.16244039629204995</v>
      </c>
      <c r="BP128" s="9">
        <f t="shared" si="98"/>
        <v>5.2191992257502193E-2</v>
      </c>
      <c r="BQ128" s="45">
        <f t="shared" si="99"/>
        <v>0.10937713587781868</v>
      </c>
      <c r="BR128" s="78">
        <f t="shared" si="100"/>
        <v>5</v>
      </c>
      <c r="BS128" s="55">
        <v>0</v>
      </c>
      <c r="BT128" s="10">
        <f t="shared" si="101"/>
        <v>15930.796066611259</v>
      </c>
      <c r="BU128" s="14">
        <f t="shared" si="102"/>
        <v>15930.796066611259</v>
      </c>
      <c r="BV128" s="1">
        <f t="shared" si="103"/>
        <v>1</v>
      </c>
      <c r="BW128" s="66">
        <f t="shared" si="104"/>
        <v>8.68</v>
      </c>
      <c r="BX128" s="41">
        <f t="shared" si="105"/>
        <v>8.6199999999999992</v>
      </c>
      <c r="BY128" s="65">
        <f t="shared" si="106"/>
        <v>8.8800000000000008</v>
      </c>
      <c r="BZ128" s="64">
        <f t="shared" si="107"/>
        <v>8.77</v>
      </c>
      <c r="CA128" s="54">
        <f t="shared" si="108"/>
        <v>8.6199999999999992</v>
      </c>
      <c r="CB128" s="1">
        <f t="shared" si="109"/>
        <v>1848.1201933423736</v>
      </c>
      <c r="CC128" s="42">
        <f t="shared" si="110"/>
        <v>0</v>
      </c>
      <c r="CD128" s="55">
        <v>0</v>
      </c>
      <c r="CE128" s="55">
        <v>3225</v>
      </c>
      <c r="CF128" s="55">
        <v>0</v>
      </c>
      <c r="CG128" s="6">
        <f t="shared" si="111"/>
        <v>3225</v>
      </c>
      <c r="CH128" s="10">
        <f t="shared" si="112"/>
        <v>7105.9188690620213</v>
      </c>
      <c r="CI128" s="1">
        <f t="shared" si="113"/>
        <v>3880.9188690620213</v>
      </c>
      <c r="CJ128" s="77">
        <f t="shared" si="114"/>
        <v>1</v>
      </c>
      <c r="CK128" s="66">
        <f t="shared" si="115"/>
        <v>8.73</v>
      </c>
      <c r="CL128" s="41">
        <f t="shared" si="116"/>
        <v>8.75</v>
      </c>
      <c r="CM128" s="65">
        <f t="shared" si="117"/>
        <v>8.86</v>
      </c>
      <c r="CN128" s="64">
        <f t="shared" si="118"/>
        <v>8.7200000000000006</v>
      </c>
      <c r="CO128" s="54">
        <f t="shared" si="119"/>
        <v>8.75</v>
      </c>
      <c r="CP128" s="1">
        <f t="shared" si="120"/>
        <v>443.5335850356596</v>
      </c>
      <c r="CQ128" s="42">
        <f t="shared" si="121"/>
        <v>0.4538470054929995</v>
      </c>
      <c r="CR128" s="11">
        <f t="shared" si="122"/>
        <v>3225</v>
      </c>
      <c r="CS128" s="47">
        <f t="shared" si="123"/>
        <v>23800.18921952763</v>
      </c>
      <c r="CT128" s="55">
        <v>0</v>
      </c>
      <c r="CU128" s="10">
        <f t="shared" si="124"/>
        <v>763.47428385435001</v>
      </c>
      <c r="CV128" s="30">
        <f t="shared" si="125"/>
        <v>763.47428385435001</v>
      </c>
      <c r="CW128" s="77">
        <f t="shared" si="126"/>
        <v>1</v>
      </c>
      <c r="CX128" s="66">
        <f t="shared" si="127"/>
        <v>8.73</v>
      </c>
      <c r="CY128" s="41">
        <f t="shared" si="128"/>
        <v>8.75</v>
      </c>
      <c r="CZ128" s="65">
        <f t="shared" si="129"/>
        <v>8.8000000000000007</v>
      </c>
      <c r="DA128" s="64">
        <f t="shared" si="130"/>
        <v>8.66</v>
      </c>
      <c r="DB128" s="54">
        <f t="shared" si="131"/>
        <v>8.75</v>
      </c>
      <c r="DC128" s="43">
        <f t="shared" si="132"/>
        <v>87.254203869068576</v>
      </c>
      <c r="DD128" s="44">
        <v>0</v>
      </c>
      <c r="DE128" s="10">
        <f t="shared" si="133"/>
        <v>478.0174595549837</v>
      </c>
      <c r="DF128" s="30">
        <f t="shared" si="134"/>
        <v>478.0174595549837</v>
      </c>
      <c r="DG128" s="34">
        <f t="shared" si="135"/>
        <v>478.0174595549837</v>
      </c>
      <c r="DH128" s="21">
        <f t="shared" si="136"/>
        <v>0.10937713587781868</v>
      </c>
      <c r="DI128" s="74">
        <f t="shared" si="137"/>
        <v>478.0174595549837</v>
      </c>
      <c r="DJ128" s="76">
        <f t="shared" si="138"/>
        <v>8.75</v>
      </c>
      <c r="DK128" s="43">
        <f t="shared" si="139"/>
        <v>54.630566806283852</v>
      </c>
      <c r="DL128" s="16">
        <f t="shared" si="140"/>
        <v>1</v>
      </c>
      <c r="DM128" s="53">
        <f t="shared" si="141"/>
        <v>3225</v>
      </c>
      <c r="DN128">
        <f t="shared" si="142"/>
        <v>9.6251093669905783E-3</v>
      </c>
      <c r="DO128">
        <f t="shared" si="143"/>
        <v>9.6251093669905818E-3</v>
      </c>
      <c r="DP128" s="1">
        <f t="shared" si="144"/>
        <v>1026.6911659581515</v>
      </c>
      <c r="DQ128" s="55">
        <v>1144</v>
      </c>
      <c r="DR128" s="1">
        <f t="shared" si="145"/>
        <v>-117.30883404184851</v>
      </c>
      <c r="DS128" s="55">
        <v>28156</v>
      </c>
      <c r="DT128" s="15">
        <f t="shared" si="146"/>
        <v>220.33848036270791</v>
      </c>
      <c r="DU128" s="17">
        <f t="shared" si="147"/>
        <v>0.29395986720642775</v>
      </c>
      <c r="DV128" s="17">
        <f t="shared" si="148"/>
        <v>0.2</v>
      </c>
      <c r="DW128" s="17">
        <f t="shared" si="149"/>
        <v>0.32836499568300381</v>
      </c>
      <c r="DX128" s="1">
        <f t="shared" si="150"/>
        <v>34708.836773684867</v>
      </c>
      <c r="DY128" s="1">
        <f t="shared" si="151"/>
        <v>6552.8367736848668</v>
      </c>
      <c r="DZ128" s="79">
        <f t="shared" si="152"/>
        <v>8.6</v>
      </c>
    </row>
    <row r="129" spans="1:130" x14ac:dyDescent="0.2">
      <c r="A129" s="24" t="s">
        <v>213</v>
      </c>
      <c r="B129">
        <v>0</v>
      </c>
      <c r="C129">
        <v>0</v>
      </c>
      <c r="D129">
        <v>0.24650419496604001</v>
      </c>
      <c r="E129">
        <v>0.75349580503395897</v>
      </c>
      <c r="F129">
        <v>0.85180770758839797</v>
      </c>
      <c r="G129">
        <v>0.57292101964061803</v>
      </c>
      <c r="H129">
        <v>0.69452569995821101</v>
      </c>
      <c r="I129">
        <v>0.63079978771926704</v>
      </c>
      <c r="J129">
        <v>0.76301163526781002</v>
      </c>
      <c r="K129">
        <v>0.72821185149209799</v>
      </c>
      <c r="L129">
        <v>0.36028552195742197</v>
      </c>
      <c r="M129">
        <f t="shared" si="77"/>
        <v>0.44014155341660433</v>
      </c>
      <c r="N129">
        <f t="shared" si="78"/>
        <v>0.10891850455639077</v>
      </c>
      <c r="O129" s="68">
        <v>0</v>
      </c>
      <c r="P129">
        <v>103.23</v>
      </c>
      <c r="Q129">
        <v>103.65</v>
      </c>
      <c r="R129">
        <v>103.77</v>
      </c>
      <c r="S129">
        <v>103.98</v>
      </c>
      <c r="T129">
        <v>104.09</v>
      </c>
      <c r="U129">
        <v>104.43</v>
      </c>
      <c r="V129">
        <v>105.32</v>
      </c>
      <c r="W129">
        <v>106.17</v>
      </c>
      <c r="X129">
        <v>105.75</v>
      </c>
      <c r="Y129">
        <v>105.57</v>
      </c>
      <c r="Z129">
        <v>105.42</v>
      </c>
      <c r="AA129">
        <v>105.18</v>
      </c>
      <c r="AB129">
        <v>104.75</v>
      </c>
      <c r="AC129">
        <v>104.08</v>
      </c>
      <c r="AD129">
        <v>103.61</v>
      </c>
      <c r="AE129">
        <v>103.69</v>
      </c>
      <c r="AF129">
        <v>103.8</v>
      </c>
      <c r="AG129">
        <v>104.05</v>
      </c>
      <c r="AH129">
        <v>104.29</v>
      </c>
      <c r="AI129">
        <v>104.53</v>
      </c>
      <c r="AJ129">
        <v>104.84</v>
      </c>
      <c r="AK129">
        <v>105.95</v>
      </c>
      <c r="AL129">
        <v>105.76</v>
      </c>
      <c r="AM129">
        <v>105.44</v>
      </c>
      <c r="AN129">
        <v>105.13</v>
      </c>
      <c r="AO129">
        <v>104.73</v>
      </c>
      <c r="AP129">
        <v>104.55</v>
      </c>
      <c r="AQ129">
        <v>104.23</v>
      </c>
      <c r="AR129">
        <v>104.77</v>
      </c>
      <c r="AS129" s="72">
        <f t="shared" si="79"/>
        <v>1.1208525829483413</v>
      </c>
      <c r="AT129" s="17">
        <f t="shared" si="80"/>
        <v>1.0610211112378842</v>
      </c>
      <c r="AU129" s="17">
        <f t="shared" si="81"/>
        <v>1.0919208019391322</v>
      </c>
      <c r="AV129" s="17">
        <f t="shared" si="82"/>
        <v>1.1228204926403802</v>
      </c>
      <c r="AW129" s="17">
        <f t="shared" si="83"/>
        <v>5.6421181663794812E-3</v>
      </c>
      <c r="AX129" s="17">
        <f t="shared" si="84"/>
        <v>1.089830078706596</v>
      </c>
      <c r="AY129" s="17">
        <f t="shared" si="85"/>
        <v>0.72821185149209799</v>
      </c>
      <c r="AZ129" s="17">
        <f t="shared" si="86"/>
        <v>1.7225697333257184</v>
      </c>
      <c r="BA129" s="17">
        <f t="shared" si="87"/>
        <v>-1.5364444714032623</v>
      </c>
      <c r="BB129" s="17">
        <f t="shared" si="88"/>
        <v>1.6691010403710049</v>
      </c>
      <c r="BC129" s="17">
        <f t="shared" si="89"/>
        <v>0.36028552195742197</v>
      </c>
      <c r="BD129" s="17">
        <f t="shared" si="90"/>
        <v>2.896729993360684</v>
      </c>
      <c r="BE129" s="1">
        <v>0</v>
      </c>
      <c r="BF129" s="15">
        <v>1</v>
      </c>
      <c r="BG129" s="15">
        <v>1</v>
      </c>
      <c r="BH129" s="16">
        <v>1</v>
      </c>
      <c r="BI129" s="12">
        <f t="shared" si="91"/>
        <v>0</v>
      </c>
      <c r="BJ129" s="12">
        <f t="shared" si="92"/>
        <v>74.706104281141734</v>
      </c>
      <c r="BK129" s="12">
        <f t="shared" si="93"/>
        <v>76.881740082666241</v>
      </c>
      <c r="BL129" s="12">
        <f t="shared" si="94"/>
        <v>0</v>
      </c>
      <c r="BM129" s="12">
        <f t="shared" si="95"/>
        <v>74.706104281141734</v>
      </c>
      <c r="BN129" s="12">
        <f t="shared" si="96"/>
        <v>76.881740082666241</v>
      </c>
      <c r="BO129" s="9">
        <f t="shared" si="97"/>
        <v>0</v>
      </c>
      <c r="BP129" s="9">
        <f t="shared" si="98"/>
        <v>9.8652821931975668E-3</v>
      </c>
      <c r="BQ129" s="45">
        <f t="shared" si="99"/>
        <v>3.5789574180990604E-3</v>
      </c>
      <c r="BR129" s="78">
        <f t="shared" si="100"/>
        <v>0.10891850455639077</v>
      </c>
      <c r="BS129" s="55">
        <v>0</v>
      </c>
      <c r="BT129" s="10">
        <f t="shared" si="101"/>
        <v>0</v>
      </c>
      <c r="BU129" s="14">
        <f t="shared" si="102"/>
        <v>0</v>
      </c>
      <c r="BV129" s="1">
        <f t="shared" si="103"/>
        <v>0</v>
      </c>
      <c r="BW129" s="66">
        <f t="shared" si="104"/>
        <v>103.65</v>
      </c>
      <c r="BX129" s="41">
        <f t="shared" si="105"/>
        <v>103.69</v>
      </c>
      <c r="BY129" s="65">
        <f t="shared" si="106"/>
        <v>106.17</v>
      </c>
      <c r="BZ129" s="64">
        <f t="shared" si="107"/>
        <v>105.95</v>
      </c>
      <c r="CA129" s="54">
        <f t="shared" si="108"/>
        <v>105.95</v>
      </c>
      <c r="CB129" s="1">
        <f t="shared" si="109"/>
        <v>0</v>
      </c>
      <c r="CC129" s="42" t="e">
        <f t="shared" si="110"/>
        <v>#DIV/0!</v>
      </c>
      <c r="CD129" s="55">
        <v>0</v>
      </c>
      <c r="CE129" s="55">
        <v>419</v>
      </c>
      <c r="CF129" s="55">
        <v>0</v>
      </c>
      <c r="CG129" s="6">
        <f t="shared" si="111"/>
        <v>419</v>
      </c>
      <c r="CH129" s="10">
        <f t="shared" si="112"/>
        <v>1343.1542244909715</v>
      </c>
      <c r="CI129" s="1">
        <f t="shared" si="113"/>
        <v>924.1542244909715</v>
      </c>
      <c r="CJ129" s="77">
        <f t="shared" si="114"/>
        <v>1</v>
      </c>
      <c r="CK129" s="66">
        <f t="shared" si="115"/>
        <v>103.77</v>
      </c>
      <c r="CL129" s="41">
        <f t="shared" si="116"/>
        <v>103.8</v>
      </c>
      <c r="CM129" s="65">
        <f t="shared" si="117"/>
        <v>105.75</v>
      </c>
      <c r="CN129" s="64">
        <f t="shared" si="118"/>
        <v>105.76</v>
      </c>
      <c r="CO129" s="54">
        <f t="shared" si="119"/>
        <v>103.8</v>
      </c>
      <c r="CP129" s="1">
        <f t="shared" si="120"/>
        <v>8.9032198891230401</v>
      </c>
      <c r="CQ129" s="42">
        <f t="shared" si="121"/>
        <v>0.31195226308340918</v>
      </c>
      <c r="CR129" s="11">
        <f t="shared" si="122"/>
        <v>419</v>
      </c>
      <c r="CS129" s="47">
        <f t="shared" si="123"/>
        <v>1368.1360630607865</v>
      </c>
      <c r="CT129" s="55">
        <v>0</v>
      </c>
      <c r="CU129" s="10">
        <f t="shared" si="124"/>
        <v>24.981838569815064</v>
      </c>
      <c r="CV129" s="30">
        <f t="shared" si="125"/>
        <v>24.981838569815064</v>
      </c>
      <c r="CW129" s="77">
        <f t="shared" si="126"/>
        <v>1</v>
      </c>
      <c r="CX129" s="66">
        <f t="shared" si="127"/>
        <v>103.98</v>
      </c>
      <c r="CY129" s="41">
        <f t="shared" si="128"/>
        <v>104.05</v>
      </c>
      <c r="CZ129" s="65">
        <f t="shared" si="129"/>
        <v>105.57</v>
      </c>
      <c r="DA129" s="64">
        <f t="shared" si="130"/>
        <v>105.44</v>
      </c>
      <c r="DB129" s="54">
        <f t="shared" si="131"/>
        <v>104.05</v>
      </c>
      <c r="DC129" s="43">
        <f t="shared" si="132"/>
        <v>0.24009455617313855</v>
      </c>
      <c r="DD129" s="44">
        <v>0</v>
      </c>
      <c r="DE129" s="10">
        <f t="shared" si="133"/>
        <v>15.641332341763412</v>
      </c>
      <c r="DF129" s="30">
        <f t="shared" si="134"/>
        <v>15.641332341763412</v>
      </c>
      <c r="DG129" s="34">
        <f t="shared" si="135"/>
        <v>15.641332341763412</v>
      </c>
      <c r="DH129" s="21">
        <f t="shared" si="136"/>
        <v>3.5789574180990604E-3</v>
      </c>
      <c r="DI129" s="74">
        <f t="shared" si="137"/>
        <v>15.641332341763412</v>
      </c>
      <c r="DJ129" s="76">
        <f t="shared" si="138"/>
        <v>104.05</v>
      </c>
      <c r="DK129" s="43">
        <f t="shared" si="139"/>
        <v>0.1503251546541414</v>
      </c>
      <c r="DL129" s="16">
        <f t="shared" si="140"/>
        <v>0</v>
      </c>
      <c r="DM129" s="53">
        <f t="shared" si="141"/>
        <v>419</v>
      </c>
      <c r="DN129">
        <f t="shared" si="142"/>
        <v>7.2582791947797829E-3</v>
      </c>
      <c r="DO129">
        <f t="shared" si="143"/>
        <v>7.2582791947797855E-3</v>
      </c>
      <c r="DP129" s="1">
        <f t="shared" si="144"/>
        <v>774.22612514877017</v>
      </c>
      <c r="DQ129" s="55">
        <v>419</v>
      </c>
      <c r="DR129" s="1">
        <f t="shared" si="145"/>
        <v>355.22612514877017</v>
      </c>
      <c r="DS129" s="55">
        <v>0</v>
      </c>
      <c r="DT129" s="15">
        <f t="shared" si="146"/>
        <v>1.1228204926403802</v>
      </c>
      <c r="DU129" s="17">
        <f t="shared" si="147"/>
        <v>1.4979869261596531E-3</v>
      </c>
      <c r="DV129" s="17">
        <f t="shared" si="148"/>
        <v>1.4979869261596531E-3</v>
      </c>
      <c r="DW129" s="17">
        <f t="shared" si="149"/>
        <v>2.459432352708053E-3</v>
      </c>
      <c r="DX129" s="1">
        <f t="shared" si="150"/>
        <v>259.96691854594661</v>
      </c>
      <c r="DY129" s="1">
        <f t="shared" si="151"/>
        <v>259.96691854594661</v>
      </c>
      <c r="DZ129" s="79">
        <f t="shared" si="152"/>
        <v>104.77</v>
      </c>
    </row>
    <row r="130" spans="1:130" x14ac:dyDescent="0.2">
      <c r="A130" s="19" t="s">
        <v>151</v>
      </c>
      <c r="B130">
        <v>0</v>
      </c>
      <c r="C130">
        <v>0</v>
      </c>
      <c r="D130">
        <v>0.373965387509405</v>
      </c>
      <c r="E130">
        <v>0.626034612490594</v>
      </c>
      <c r="F130">
        <v>0.30603127326880097</v>
      </c>
      <c r="G130">
        <v>0.47333880229696401</v>
      </c>
      <c r="H130">
        <v>0.561936013125512</v>
      </c>
      <c r="I130">
        <v>0.51573842150877303</v>
      </c>
      <c r="J130">
        <v>0.53414134498952304</v>
      </c>
      <c r="K130">
        <v>0.70733744851738101</v>
      </c>
      <c r="L130">
        <v>0.44454251937021899</v>
      </c>
      <c r="M130">
        <f t="shared" si="77"/>
        <v>0.38067918164497722</v>
      </c>
      <c r="N130">
        <f t="shared" si="78"/>
        <v>0.22444704518826683</v>
      </c>
      <c r="O130" s="68">
        <v>0</v>
      </c>
      <c r="P130">
        <v>60.87</v>
      </c>
      <c r="Q130">
        <v>61.47</v>
      </c>
      <c r="R130">
        <v>62.13</v>
      </c>
      <c r="S130">
        <v>62.48</v>
      </c>
      <c r="T130">
        <v>62.65</v>
      </c>
      <c r="U130">
        <v>63.19</v>
      </c>
      <c r="V130">
        <v>64.13</v>
      </c>
      <c r="W130">
        <v>65.86</v>
      </c>
      <c r="X130">
        <v>65.47</v>
      </c>
      <c r="Y130">
        <v>65.069999999999993</v>
      </c>
      <c r="Z130">
        <v>64.5</v>
      </c>
      <c r="AA130">
        <v>63.92</v>
      </c>
      <c r="AB130">
        <v>63.13</v>
      </c>
      <c r="AC130">
        <v>62.44</v>
      </c>
      <c r="AD130">
        <v>60.81</v>
      </c>
      <c r="AE130">
        <v>61.29</v>
      </c>
      <c r="AF130">
        <v>61.39</v>
      </c>
      <c r="AG130">
        <v>61.82</v>
      </c>
      <c r="AH130">
        <v>62.21</v>
      </c>
      <c r="AI130">
        <v>62.47</v>
      </c>
      <c r="AJ130">
        <v>62.69</v>
      </c>
      <c r="AK130">
        <v>65.33</v>
      </c>
      <c r="AL130">
        <v>64.849999999999994</v>
      </c>
      <c r="AM130">
        <v>64.7</v>
      </c>
      <c r="AN130">
        <v>64.36</v>
      </c>
      <c r="AO130">
        <v>63.89</v>
      </c>
      <c r="AP130">
        <v>63.72</v>
      </c>
      <c r="AQ130">
        <v>63.29</v>
      </c>
      <c r="AR130">
        <v>63.3</v>
      </c>
      <c r="AS130" s="72">
        <f t="shared" si="79"/>
        <v>1.0538564962335066</v>
      </c>
      <c r="AT130" s="17">
        <f t="shared" si="80"/>
        <v>1.1267322870030885</v>
      </c>
      <c r="AU130" s="17">
        <f t="shared" si="81"/>
        <v>1.2022747270870808</v>
      </c>
      <c r="AV130" s="17">
        <f t="shared" si="82"/>
        <v>1.277817167171073</v>
      </c>
      <c r="AW130" s="17">
        <f t="shared" si="83"/>
        <v>5.6421181663794812E-3</v>
      </c>
      <c r="AX130" s="17">
        <f t="shared" si="84"/>
        <v>1.089830078706596</v>
      </c>
      <c r="AY130" s="17">
        <f t="shared" si="85"/>
        <v>0.70733744851738101</v>
      </c>
      <c r="AZ130" s="17">
        <f t="shared" si="86"/>
        <v>1.7016953303510016</v>
      </c>
      <c r="BA130" s="17">
        <f t="shared" si="87"/>
        <v>-1.5364444714032623</v>
      </c>
      <c r="BB130" s="17">
        <f t="shared" si="88"/>
        <v>1.6691010403710049</v>
      </c>
      <c r="BC130" s="17">
        <f t="shared" si="89"/>
        <v>0.44454251937021899</v>
      </c>
      <c r="BD130" s="17">
        <f t="shared" si="90"/>
        <v>2.9809869907734816</v>
      </c>
      <c r="BE130" s="1">
        <v>1</v>
      </c>
      <c r="BF130" s="15">
        <v>1</v>
      </c>
      <c r="BG130" s="15">
        <v>1</v>
      </c>
      <c r="BH130" s="16">
        <v>1</v>
      </c>
      <c r="BI130" s="12">
        <f t="shared" si="91"/>
        <v>10.715093052110735</v>
      </c>
      <c r="BJ130" s="12">
        <f t="shared" si="92"/>
        <v>88.973579364517065</v>
      </c>
      <c r="BK130" s="12">
        <f t="shared" si="93"/>
        <v>94.93886620836868</v>
      </c>
      <c r="BL130" s="12">
        <f t="shared" si="94"/>
        <v>10.715093052110735</v>
      </c>
      <c r="BM130" s="12">
        <f t="shared" si="95"/>
        <v>88.973579364517065</v>
      </c>
      <c r="BN130" s="12">
        <f t="shared" si="96"/>
        <v>94.93886620836868</v>
      </c>
      <c r="BO130" s="9">
        <f t="shared" si="97"/>
        <v>1.1182636715475017E-2</v>
      </c>
      <c r="BP130" s="9">
        <f t="shared" si="98"/>
        <v>1.174936742607516E-2</v>
      </c>
      <c r="BQ130" s="45">
        <f t="shared" si="99"/>
        <v>4.4195430425613197E-3</v>
      </c>
      <c r="BR130" s="78">
        <f t="shared" si="100"/>
        <v>0.22444704518826683</v>
      </c>
      <c r="BS130" s="55">
        <v>1772</v>
      </c>
      <c r="BT130" s="10">
        <f t="shared" si="101"/>
        <v>1096.6995222108485</v>
      </c>
      <c r="BU130" s="14">
        <f t="shared" si="102"/>
        <v>-675.3004777891515</v>
      </c>
      <c r="BV130" s="1">
        <f t="shared" si="103"/>
        <v>0</v>
      </c>
      <c r="BW130" s="66">
        <f t="shared" si="104"/>
        <v>61.47</v>
      </c>
      <c r="BX130" s="41">
        <f t="shared" si="105"/>
        <v>61.29</v>
      </c>
      <c r="BY130" s="65">
        <f t="shared" si="106"/>
        <v>65.86</v>
      </c>
      <c r="BZ130" s="64">
        <f t="shared" si="107"/>
        <v>65.33</v>
      </c>
      <c r="CA130" s="54">
        <f t="shared" si="108"/>
        <v>65.33</v>
      </c>
      <c r="CB130" s="1">
        <f t="shared" si="109"/>
        <v>-10.336759188568063</v>
      </c>
      <c r="CC130" s="42">
        <f t="shared" si="110"/>
        <v>1.6157570639110026</v>
      </c>
      <c r="CD130" s="55">
        <v>1519</v>
      </c>
      <c r="CE130" s="55">
        <v>886</v>
      </c>
      <c r="CF130" s="55">
        <v>0</v>
      </c>
      <c r="CG130" s="6">
        <f t="shared" si="111"/>
        <v>2405</v>
      </c>
      <c r="CH130" s="10">
        <f t="shared" si="112"/>
        <v>1599.6716753131627</v>
      </c>
      <c r="CI130" s="1">
        <f t="shared" si="113"/>
        <v>-805.32832468683728</v>
      </c>
      <c r="CJ130" s="77">
        <f t="shared" si="114"/>
        <v>0</v>
      </c>
      <c r="CK130" s="66">
        <f t="shared" si="115"/>
        <v>62.13</v>
      </c>
      <c r="CL130" s="41">
        <f t="shared" si="116"/>
        <v>61.39</v>
      </c>
      <c r="CM130" s="65">
        <f t="shared" si="117"/>
        <v>65.47</v>
      </c>
      <c r="CN130" s="64">
        <f t="shared" si="118"/>
        <v>64.849999999999994</v>
      </c>
      <c r="CO130" s="54">
        <f t="shared" si="119"/>
        <v>64.849999999999994</v>
      </c>
      <c r="CP130" s="1">
        <f t="shared" si="120"/>
        <v>-12.418324204885696</v>
      </c>
      <c r="CQ130" s="42">
        <f t="shared" si="121"/>
        <v>1.5034335089600062</v>
      </c>
      <c r="CR130" s="11">
        <f t="shared" si="122"/>
        <v>4240</v>
      </c>
      <c r="CS130" s="47">
        <f t="shared" si="123"/>
        <v>2727.2204918696975</v>
      </c>
      <c r="CT130" s="55">
        <v>63</v>
      </c>
      <c r="CU130" s="10">
        <f t="shared" si="124"/>
        <v>30.849294345686527</v>
      </c>
      <c r="CV130" s="30">
        <f t="shared" si="125"/>
        <v>-32.150705654313469</v>
      </c>
      <c r="CW130" s="77">
        <f t="shared" si="126"/>
        <v>0</v>
      </c>
      <c r="CX130" s="66">
        <f t="shared" si="127"/>
        <v>62.48</v>
      </c>
      <c r="CY130" s="41">
        <f t="shared" si="128"/>
        <v>61.82</v>
      </c>
      <c r="CZ130" s="65">
        <f t="shared" si="129"/>
        <v>65.069999999999993</v>
      </c>
      <c r="DA130" s="64">
        <f t="shared" si="130"/>
        <v>64.7</v>
      </c>
      <c r="DB130" s="54">
        <f t="shared" si="131"/>
        <v>64.7</v>
      </c>
      <c r="DC130" s="43">
        <f t="shared" si="132"/>
        <v>-0.49691971644997635</v>
      </c>
      <c r="DD130" s="44">
        <v>0</v>
      </c>
      <c r="DE130" s="10">
        <f t="shared" si="133"/>
        <v>19.314994131488291</v>
      </c>
      <c r="DF130" s="30">
        <f t="shared" si="134"/>
        <v>19.314994131488291</v>
      </c>
      <c r="DG130" s="34">
        <f t="shared" si="135"/>
        <v>19.314994131488291</v>
      </c>
      <c r="DH130" s="21">
        <f t="shared" si="136"/>
        <v>4.4195430425613197E-3</v>
      </c>
      <c r="DI130" s="74">
        <f t="shared" si="137"/>
        <v>19.314994131488291</v>
      </c>
      <c r="DJ130" s="76">
        <f t="shared" si="138"/>
        <v>64.7</v>
      </c>
      <c r="DK130" s="43">
        <f t="shared" si="139"/>
        <v>0.29853159399518225</v>
      </c>
      <c r="DL130" s="16">
        <f t="shared" si="140"/>
        <v>0</v>
      </c>
      <c r="DM130" s="53">
        <f t="shared" si="141"/>
        <v>4303</v>
      </c>
      <c r="DN130">
        <f t="shared" si="142"/>
        <v>6.0304702065961911E-3</v>
      </c>
      <c r="DO130">
        <f t="shared" si="143"/>
        <v>6.0304702065961929E-3</v>
      </c>
      <c r="DP130" s="1">
        <f t="shared" si="144"/>
        <v>643.25819599720273</v>
      </c>
      <c r="DQ130" s="55">
        <v>696</v>
      </c>
      <c r="DR130" s="1">
        <f t="shared" si="145"/>
        <v>-52.741804002797267</v>
      </c>
      <c r="DS130" s="55">
        <v>0</v>
      </c>
      <c r="DT130" s="15">
        <f t="shared" si="146"/>
        <v>1.277817167171073</v>
      </c>
      <c r="DU130" s="17">
        <f t="shared" si="147"/>
        <v>1.70477242176386E-3</v>
      </c>
      <c r="DV130" s="17">
        <f t="shared" si="148"/>
        <v>1.70477242176386E-3</v>
      </c>
      <c r="DW130" s="17">
        <f t="shared" si="149"/>
        <v>2.7989379445649692E-3</v>
      </c>
      <c r="DX130" s="1">
        <f t="shared" si="150"/>
        <v>295.8533386164064</v>
      </c>
      <c r="DY130" s="1">
        <f t="shared" si="151"/>
        <v>295.8533386164064</v>
      </c>
      <c r="DZ130" s="79">
        <f t="shared" si="152"/>
        <v>63.3</v>
      </c>
    </row>
    <row r="131" spans="1:130" x14ac:dyDescent="0.2">
      <c r="A131" s="19" t="s">
        <v>135</v>
      </c>
      <c r="B131">
        <v>0</v>
      </c>
      <c r="C131">
        <v>0</v>
      </c>
      <c r="D131">
        <v>0.198453608247422</v>
      </c>
      <c r="E131">
        <v>0.80154639175257703</v>
      </c>
      <c r="F131">
        <v>8.1413210445468495E-2</v>
      </c>
      <c r="G131">
        <v>0.246448087431694</v>
      </c>
      <c r="H131">
        <v>0.70273224043715798</v>
      </c>
      <c r="I131">
        <v>0.416157442120559</v>
      </c>
      <c r="J131">
        <v>0.34458990711757898</v>
      </c>
      <c r="K131">
        <v>0.96623184353385605</v>
      </c>
      <c r="L131">
        <v>0.75547811080188298</v>
      </c>
      <c r="M131">
        <f t="shared" ref="M131:M164" si="153">HARMEAN(D131,F131, I131)</f>
        <v>0.15209189759187625</v>
      </c>
      <c r="N131">
        <f t="shared" ref="N131:N164" si="154">MAX(MIN(0.6*TAN(3*(1-M131) - 1.5), 5), -5)</f>
        <v>1.0309445127283583</v>
      </c>
      <c r="O131" s="68">
        <v>0</v>
      </c>
      <c r="P131">
        <v>40.68</v>
      </c>
      <c r="Q131">
        <v>40.770000000000003</v>
      </c>
      <c r="R131">
        <v>41.08</v>
      </c>
      <c r="S131">
        <v>41.22</v>
      </c>
      <c r="T131">
        <v>41.69</v>
      </c>
      <c r="U131">
        <v>42.14</v>
      </c>
      <c r="V131">
        <v>43.53</v>
      </c>
      <c r="W131">
        <v>43.9</v>
      </c>
      <c r="X131">
        <v>43.63</v>
      </c>
      <c r="Y131">
        <v>43.32</v>
      </c>
      <c r="Z131">
        <v>42.91</v>
      </c>
      <c r="AA131">
        <v>42.35</v>
      </c>
      <c r="AB131">
        <v>42.09</v>
      </c>
      <c r="AC131">
        <v>41.55</v>
      </c>
      <c r="AD131">
        <v>40.33</v>
      </c>
      <c r="AE131">
        <v>40.880000000000003</v>
      </c>
      <c r="AF131">
        <v>41.02</v>
      </c>
      <c r="AG131">
        <v>41.18</v>
      </c>
      <c r="AH131">
        <v>41.46</v>
      </c>
      <c r="AI131">
        <v>42.04</v>
      </c>
      <c r="AJ131">
        <v>42.4</v>
      </c>
      <c r="AK131">
        <v>43.56</v>
      </c>
      <c r="AL131">
        <v>43.14</v>
      </c>
      <c r="AM131">
        <v>42.75</v>
      </c>
      <c r="AN131">
        <v>42.34</v>
      </c>
      <c r="AO131">
        <v>42.11</v>
      </c>
      <c r="AP131">
        <v>41.89</v>
      </c>
      <c r="AQ131">
        <v>41.34</v>
      </c>
      <c r="AR131">
        <v>42.03</v>
      </c>
      <c r="AS131" s="72">
        <f t="shared" ref="AS131:AS164" si="155">0.5 * (D131-MAX($D$3:$D$164))/(MIN($D$3:$D$164)-MAX($D$3:$D$164)) + 0.75</f>
        <v>1.1461089077187532</v>
      </c>
      <c r="AT131" s="17">
        <f t="shared" ref="AT131:AT164" si="156">AZ131^N131</f>
        <v>2.0018636191858876</v>
      </c>
      <c r="AU131" s="17">
        <f t="shared" ref="AU131:AU164" si="157">(AT131+AV131)/2</f>
        <v>2.7087114967206531</v>
      </c>
      <c r="AV131" s="17">
        <f t="shared" ref="AV131:AV164" si="158">BD131^N131</f>
        <v>3.4155593742554182</v>
      </c>
      <c r="AW131" s="17">
        <f t="shared" ref="AW131:AW164" si="159">PERCENTILE($K$2:$K$164, 0.02)</f>
        <v>5.6421181663794812E-3</v>
      </c>
      <c r="AX131" s="17">
        <f t="shared" ref="AX131:AX164" si="160">PERCENTILE($K$2:$K$164, 0.98)</f>
        <v>1.089830078706596</v>
      </c>
      <c r="AY131" s="17">
        <f t="shared" ref="AY131:AY164" si="161">MIN(MAX(K131,AW131), AX131)</f>
        <v>0.96623184353385605</v>
      </c>
      <c r="AZ131" s="17">
        <f t="shared" ref="AZ131:AZ164" si="162">AY131-$AY$165+1</f>
        <v>1.9605897253674764</v>
      </c>
      <c r="BA131" s="17">
        <f t="shared" ref="BA131:BA164" si="163">PERCENTILE($L$2:$L$164, 0.02)</f>
        <v>-1.5364444714032623</v>
      </c>
      <c r="BB131" s="17">
        <f t="shared" ref="BB131:BB164" si="164">PERCENTILE($L$2:$L$164, 0.98)</f>
        <v>1.6691010403710049</v>
      </c>
      <c r="BC131" s="17">
        <f t="shared" ref="BC131:BC164" si="165">MIN(MAX(L131,BA131), BB131)</f>
        <v>0.75547811080188298</v>
      </c>
      <c r="BD131" s="17">
        <f t="shared" ref="BD131:BD164" si="166">BC131-$BC$165 + 1</f>
        <v>3.2919225822051454</v>
      </c>
      <c r="BE131" s="1">
        <v>1</v>
      </c>
      <c r="BF131" s="15">
        <v>1</v>
      </c>
      <c r="BG131" s="15">
        <v>1</v>
      </c>
      <c r="BH131" s="16">
        <v>1</v>
      </c>
      <c r="BI131" s="12">
        <f t="shared" ref="BI131:BI164" si="167">(AZ131^4)*AV131*BE131</f>
        <v>50.467144062215539</v>
      </c>
      <c r="BJ131" s="12">
        <f t="shared" ref="BJ131:BJ164" si="168">(BD131^4) *AT131*BF131</f>
        <v>235.08934153654275</v>
      </c>
      <c r="BK131" s="12">
        <f t="shared" ref="BK131:BK164" si="169">(BD131^4)*AU131*BG131*BH131</f>
        <v>318.09819413946354</v>
      </c>
      <c r="BL131" s="12">
        <f t="shared" ref="BL131:BL164" si="170">MIN(BI131, 0.05*BI$165)</f>
        <v>50.467144062215539</v>
      </c>
      <c r="BM131" s="12">
        <f t="shared" ref="BM131:BM164" si="171">MIN(BJ131, 0.05*BJ$165)</f>
        <v>235.08934153654275</v>
      </c>
      <c r="BN131" s="12">
        <f t="shared" ref="BN131:BN164" si="172">MIN(BK131, 0.05*BK$165)</f>
        <v>318.09819413946354</v>
      </c>
      <c r="BO131" s="9">
        <f t="shared" ref="BO131:BO164" si="173">BL131/$BL$165</f>
        <v>5.2669233516747453E-2</v>
      </c>
      <c r="BP131" s="9">
        <f t="shared" ref="BP131:BP164" si="174">BM131/$BM$165</f>
        <v>3.1044621014409447E-2</v>
      </c>
      <c r="BQ131" s="45">
        <f t="shared" ref="BQ131:BQ164" si="175">BN131/$BN$165</f>
        <v>1.4807936063559847E-2</v>
      </c>
      <c r="BR131" s="78">
        <f t="shared" ref="BR131:BR164" si="176">N131</f>
        <v>1.0309445127283583</v>
      </c>
      <c r="BS131" s="55">
        <v>4791</v>
      </c>
      <c r="BT131" s="10">
        <f t="shared" ref="BT131:BT164" si="177">$D$171*BO131</f>
        <v>5165.3581085303913</v>
      </c>
      <c r="BU131" s="14">
        <f t="shared" ref="BU131:BU164" si="178">BT131-BS131</f>
        <v>374.35810853039129</v>
      </c>
      <c r="BV131" s="1">
        <f t="shared" ref="BV131:BV164" si="179">IF(BU131&gt;0, 1, 0)</f>
        <v>1</v>
      </c>
      <c r="BW131" s="66">
        <f t="shared" ref="BW131:BW164" si="180">IF(N131&lt;=0,P131, IF(N131&lt;=1,Q131, IF(N131&lt;=2,R131, IF(N131&lt;=3,S131, IF(N131&lt;=4,T131, IF(N131&lt;=5, U131, V131))))))</f>
        <v>41.08</v>
      </c>
      <c r="BX131" s="41">
        <f t="shared" ref="BX131:BX164" si="181">IF(N131&lt;=0,AD131, IF(N131&lt;=1,AE131, IF(N131&lt;=2,AF131, IF(N131&lt;=3,AG131, IF(N131&lt;=4,AH131, IF(N131&lt;=5, AI131, AJ131))))))</f>
        <v>41.02</v>
      </c>
      <c r="BY131" s="65">
        <f t="shared" ref="BY131:BY164" si="182">IF(N131&gt;=0,W131, IF(N131&gt;=-1,X131, IF(N131&gt;=-2,Y131, IF(N131&gt;=-3,Z131, IF(N131&gt;=-4,AA131, IF(N131&gt;=-5, AB131, AC131))))))</f>
        <v>43.9</v>
      </c>
      <c r="BZ131" s="64">
        <f t="shared" ref="BZ131:BZ164" si="183">IF(N131&gt;=0,AK131, IF(N131&gt;=-1,AL131, IF(N131&gt;=-2,AM131, IF(N131&gt;=-3,AN131, IF(N131&gt;=-4,AO131, IF(N131&gt;=-5, AP131, AQ131))))))</f>
        <v>43.56</v>
      </c>
      <c r="CA131" s="54">
        <f t="shared" ref="CA131:CA164" si="184">IF(C131&gt;0, IF(BU131 &gt;0, BW131, BY131), IF(BU131&gt;0, BX131, BZ131))</f>
        <v>41.02</v>
      </c>
      <c r="CB131" s="1">
        <f t="shared" ref="CB131:CB164" si="185">BU131/CA131</f>
        <v>9.1262337525692647</v>
      </c>
      <c r="CC131" s="42">
        <f t="shared" ref="CC131:CC164" si="186">BS131/BT131</f>
        <v>0.92752523626345418</v>
      </c>
      <c r="CD131" s="55">
        <v>0</v>
      </c>
      <c r="CE131" s="55">
        <v>42</v>
      </c>
      <c r="CF131" s="55">
        <v>0</v>
      </c>
      <c r="CG131" s="6">
        <f t="shared" ref="CG131:CG164" si="187">SUM(CD131:CF131)</f>
        <v>42</v>
      </c>
      <c r="CH131" s="10">
        <f t="shared" ref="CH131:CH164" si="188">BP131*$D$170</f>
        <v>4226.7127332634409</v>
      </c>
      <c r="CI131" s="1">
        <f t="shared" ref="CI131:CI164" si="189">CH131-CG131</f>
        <v>4184.7127332634409</v>
      </c>
      <c r="CJ131" s="77">
        <f t="shared" ref="CJ131:CJ164" si="190">IF(CI131&gt;1, 1, 0)</f>
        <v>1</v>
      </c>
      <c r="CK131" s="66">
        <f t="shared" ref="CK131:CK164" si="191">IF(N131&lt;=0,Q131, IF(N131&lt;=1,R131, IF(N131&lt;=2,S131, IF(N131&lt;=3,T131, IF(N131&lt;=4,U131,V131)))))</f>
        <v>41.22</v>
      </c>
      <c r="CL131" s="41">
        <f t="shared" ref="CL131:CL164" si="192">IF(N131&lt;=0,AE131, IF(N131&lt;=1,AF131, IF(N131&lt;=2,AG131, IF(N131&lt;=3,AH131, IF(N131&lt;=4,AI131,AJ131)))))</f>
        <v>41.18</v>
      </c>
      <c r="CM131" s="65">
        <f t="shared" ref="CM131:CM164" si="193">IF(N131&gt;=0,X131, IF(N131&gt;=-1,Y131, IF(N131&gt;=-2,Z131, IF(N131&gt;=-3,AA131, IF(N131&gt;=-4,AB131, AC131)))))</f>
        <v>43.63</v>
      </c>
      <c r="CN131" s="64">
        <f t="shared" ref="CN131:CN164" si="194">IF(N131&gt;=0,AL131, IF(N131&gt;=-1,AM131, IF(N131&gt;=-2,AN131, IF(N131&gt;=-3,AO131, IF(N131&gt;=-4,AP131, AQ131)))))</f>
        <v>43.14</v>
      </c>
      <c r="CO131" s="54">
        <f t="shared" ref="CO131:CO164" si="195">IF(C131&gt;0, IF(CI131 &gt;0, CK131, CM131), IF(CI131&gt;0, CL131, CN131))</f>
        <v>41.18</v>
      </c>
      <c r="CP131" s="1">
        <f t="shared" ref="CP131:CP164" si="196">CI131/CO131</f>
        <v>101.62002751975331</v>
      </c>
      <c r="CQ131" s="42">
        <f t="shared" ref="CQ131:CQ164" si="197">CG131/CH131</f>
        <v>9.9368002157960329E-3</v>
      </c>
      <c r="CR131" s="11">
        <f t="shared" ref="CR131:CR164" si="198">BS131+CG131+CT131</f>
        <v>5044</v>
      </c>
      <c r="CS131" s="47">
        <f t="shared" ref="CS131:CS164" si="199">BT131+CH131+CU131</f>
        <v>9495.433197104694</v>
      </c>
      <c r="CT131" s="55">
        <v>211</v>
      </c>
      <c r="CU131" s="10">
        <f t="shared" ref="CU131:CU164" si="200">BQ131*$D$173</f>
        <v>103.36235531086045</v>
      </c>
      <c r="CV131" s="30">
        <f t="shared" ref="CV131:CV164" si="201">CU131-CT131</f>
        <v>-107.63764468913955</v>
      </c>
      <c r="CW131" s="77">
        <f t="shared" ref="CW131:CW164" si="202">IF(CV131&gt;0, 1, 0)</f>
        <v>0</v>
      </c>
      <c r="CX131" s="66">
        <f t="shared" ref="CX131:CX164" si="203">IF(N131&lt;=0,R131, IF(N131&lt;=1,S131, IF(N131&lt;=2,T131, IF(N131&lt;=3,U131, V131))))</f>
        <v>41.69</v>
      </c>
      <c r="CY131" s="41">
        <f t="shared" ref="CY131:CY164" si="204">IF(N131&lt;=0,AF131, IF(N131&lt;=1,AG131, IF(N131&lt;=2,AH131, IF(N131&lt;=3,AI131, AJ131))))</f>
        <v>41.46</v>
      </c>
      <c r="CZ131" s="65">
        <f t="shared" ref="CZ131:CZ164" si="205">IF(N131&gt;=0,Y131, IF(N131&gt;=-1,Z131, IF(N131&gt;=-2,AA131, IF(N131&gt;=-3,AB131,  AC131))))</f>
        <v>43.32</v>
      </c>
      <c r="DA131" s="64">
        <f t="shared" ref="DA131:DA164" si="206">IF(N131&gt;=0,AM131, IF(N131&gt;=-1,AN131, IF(N131&gt;=-2,AO131, IF(N131&gt;=-3,AP131, AQ131))))</f>
        <v>42.75</v>
      </c>
      <c r="DB131" s="54">
        <f t="shared" ref="DB131:DB164" si="207">IF(C131&gt;0, IF(CV131 &gt;0, CX131, CZ131), IF(CV131&gt;0, CY131, DA131))</f>
        <v>42.75</v>
      </c>
      <c r="DC131" s="43">
        <f t="shared" ref="DC131:DC164" si="208">CV131/DB131</f>
        <v>-2.5178396418512174</v>
      </c>
      <c r="DD131" s="44">
        <v>0</v>
      </c>
      <c r="DE131" s="10">
        <f t="shared" ref="DE131:DE164" si="209">BQ131*$DD$168</f>
        <v>64.71601145473943</v>
      </c>
      <c r="DF131" s="30">
        <f t="shared" ref="DF131:DF164" si="210">DE131-DD131</f>
        <v>64.71601145473943</v>
      </c>
      <c r="DG131" s="34">
        <f t="shared" ref="DG131:DG164" si="211">DF131*(DF131&lt;&gt;0)</f>
        <v>64.71601145473943</v>
      </c>
      <c r="DH131" s="21">
        <f t="shared" ref="DH131:DH164" si="212">DG131/$DG$165</f>
        <v>1.4807936063559849E-2</v>
      </c>
      <c r="DI131" s="74">
        <f t="shared" ref="DI131:DI164" si="213">DH131 * $DF$165</f>
        <v>64.71601145473943</v>
      </c>
      <c r="DJ131" s="76">
        <f t="shared" ref="DJ131:DJ164" si="214">DB131</f>
        <v>42.75</v>
      </c>
      <c r="DK131" s="43">
        <f t="shared" ref="DK131:DK164" si="215">DI131/DJ131</f>
        <v>1.51382482935063</v>
      </c>
      <c r="DL131" s="16">
        <f t="shared" ref="DL131:DL164" si="216">O131</f>
        <v>0</v>
      </c>
      <c r="DM131" s="53">
        <f t="shared" ref="DM131:DM164" si="217">CR131+CT131</f>
        <v>5255</v>
      </c>
      <c r="DN131">
        <f t="shared" ref="DN131:DN164" si="218">E131/$E$165</f>
        <v>7.721141192878085E-3</v>
      </c>
      <c r="DO131">
        <f t="shared" ref="DO131:DO164" si="219">DN131/$DN$165</f>
        <v>7.7211411928780876E-3</v>
      </c>
      <c r="DP131" s="1">
        <f t="shared" ref="DP131:DP164" si="220">DO131*$DN$167</f>
        <v>823.59868876191979</v>
      </c>
      <c r="DQ131" s="55">
        <v>210</v>
      </c>
      <c r="DR131" s="1">
        <f t="shared" ref="DR131:DR164" si="221">DP131-DQ131</f>
        <v>613.59868876191979</v>
      </c>
      <c r="DS131" s="55">
        <v>1093</v>
      </c>
      <c r="DT131" s="15">
        <f t="shared" ref="DT131:DT164" si="222">BF131 *BD131^N131</f>
        <v>3.4155593742554182</v>
      </c>
      <c r="DU131" s="17">
        <f t="shared" ref="DU131:DU164" si="223">DT131/$DT$165</f>
        <v>4.5567954287376693E-3</v>
      </c>
      <c r="DV131" s="17">
        <f t="shared" ref="DV131:DV164" si="224">MIN(DU131, 0.2)</f>
        <v>4.5567954287376693E-3</v>
      </c>
      <c r="DW131" s="17">
        <f t="shared" ref="DW131:DW164" si="225">DV131/$DV$165</f>
        <v>7.4814605564288809E-3</v>
      </c>
      <c r="DX131" s="1">
        <f t="shared" ref="DX131:DX164" si="226">DW131*$DN$168</f>
        <v>790.80534373564558</v>
      </c>
      <c r="DY131" s="1">
        <f t="shared" ref="DY131:DY164" si="227">DX131-DS131</f>
        <v>-302.19465626435442</v>
      </c>
      <c r="DZ131" s="79">
        <f t="shared" ref="DZ131:DZ164" si="228">AR131</f>
        <v>42.03</v>
      </c>
    </row>
    <row r="132" spans="1:130" x14ac:dyDescent="0.2">
      <c r="A132" s="19" t="s">
        <v>133</v>
      </c>
      <c r="B132">
        <v>0</v>
      </c>
      <c r="C132">
        <v>0</v>
      </c>
      <c r="D132">
        <v>0.39565943238731199</v>
      </c>
      <c r="E132">
        <v>0.60434056761268695</v>
      </c>
      <c r="F132">
        <v>0.288743882544861</v>
      </c>
      <c r="G132">
        <v>0.61963190184049</v>
      </c>
      <c r="H132">
        <v>0.36809815950920199</v>
      </c>
      <c r="I132">
        <v>0.47758283327677398</v>
      </c>
      <c r="J132">
        <v>0.50658526318814101</v>
      </c>
      <c r="K132">
        <v>3.4904152193116399E-2</v>
      </c>
      <c r="L132">
        <v>-7.4751750322106E-2</v>
      </c>
      <c r="M132">
        <f t="shared" si="153"/>
        <v>0.37107676293925668</v>
      </c>
      <c r="N132">
        <f t="shared" si="154"/>
        <v>0.2443702866868166</v>
      </c>
      <c r="O132" s="68">
        <v>0</v>
      </c>
      <c r="P132">
        <v>144.51</v>
      </c>
      <c r="Q132">
        <v>145.41999999999999</v>
      </c>
      <c r="R132">
        <v>146.66</v>
      </c>
      <c r="S132">
        <v>147.87</v>
      </c>
      <c r="T132">
        <v>149.15</v>
      </c>
      <c r="U132">
        <v>150.1</v>
      </c>
      <c r="V132">
        <v>151.52000000000001</v>
      </c>
      <c r="W132">
        <v>156.91999999999999</v>
      </c>
      <c r="X132">
        <v>154.96</v>
      </c>
      <c r="Y132">
        <v>153.93</v>
      </c>
      <c r="Z132">
        <v>152.26</v>
      </c>
      <c r="AA132">
        <v>150.38</v>
      </c>
      <c r="AB132">
        <v>149.85</v>
      </c>
      <c r="AC132">
        <v>148.4</v>
      </c>
      <c r="AD132">
        <v>146.27000000000001</v>
      </c>
      <c r="AE132">
        <v>146.85</v>
      </c>
      <c r="AF132">
        <v>147.15</v>
      </c>
      <c r="AG132">
        <v>147.9</v>
      </c>
      <c r="AH132">
        <v>148.87</v>
      </c>
      <c r="AI132">
        <v>149.97999999999999</v>
      </c>
      <c r="AJ132">
        <v>150.99</v>
      </c>
      <c r="AK132">
        <v>156.63999999999999</v>
      </c>
      <c r="AL132">
        <v>155.11000000000001</v>
      </c>
      <c r="AM132">
        <v>154.65</v>
      </c>
      <c r="AN132">
        <v>152.99</v>
      </c>
      <c r="AO132">
        <v>152.30000000000001</v>
      </c>
      <c r="AP132">
        <v>151.47999999999999</v>
      </c>
      <c r="AQ132">
        <v>149.94999999999999</v>
      </c>
      <c r="AR132">
        <v>150.66</v>
      </c>
      <c r="AS132" s="72">
        <f t="shared" si="155"/>
        <v>1.0424536834805873</v>
      </c>
      <c r="AT132" s="17">
        <f t="shared" si="156"/>
        <v>1.007073042439609</v>
      </c>
      <c r="AU132" s="17">
        <f t="shared" si="157"/>
        <v>1.1266626040477701</v>
      </c>
      <c r="AV132" s="17">
        <f t="shared" si="158"/>
        <v>1.2462521656559309</v>
      </c>
      <c r="AW132" s="17">
        <f t="shared" si="159"/>
        <v>5.6421181663794812E-3</v>
      </c>
      <c r="AX132" s="17">
        <f t="shared" si="160"/>
        <v>1.089830078706596</v>
      </c>
      <c r="AY132" s="17">
        <f t="shared" si="161"/>
        <v>3.4904152193116399E-2</v>
      </c>
      <c r="AZ132" s="17">
        <f t="shared" si="162"/>
        <v>1.0292620340267369</v>
      </c>
      <c r="BA132" s="17">
        <f t="shared" si="163"/>
        <v>-1.5364444714032623</v>
      </c>
      <c r="BB132" s="17">
        <f t="shared" si="164"/>
        <v>1.6691010403710049</v>
      </c>
      <c r="BC132" s="17">
        <f t="shared" si="165"/>
        <v>-7.4751750322106E-2</v>
      </c>
      <c r="BD132" s="17">
        <f t="shared" si="166"/>
        <v>2.4616927210811563</v>
      </c>
      <c r="BE132" s="1">
        <v>1</v>
      </c>
      <c r="BF132" s="15">
        <v>1</v>
      </c>
      <c r="BG132" s="15">
        <v>1</v>
      </c>
      <c r="BH132" s="16">
        <v>1</v>
      </c>
      <c r="BI132" s="12">
        <f t="shared" si="167"/>
        <v>1.3986522222929536</v>
      </c>
      <c r="BJ132" s="12">
        <f t="shared" si="168"/>
        <v>36.982506038274344</v>
      </c>
      <c r="BK132" s="12">
        <f t="shared" si="169"/>
        <v>41.374165330011976</v>
      </c>
      <c r="BL132" s="12">
        <f t="shared" si="170"/>
        <v>1.3986522222929536</v>
      </c>
      <c r="BM132" s="12">
        <f t="shared" si="171"/>
        <v>36.982506038274344</v>
      </c>
      <c r="BN132" s="12">
        <f t="shared" si="172"/>
        <v>41.374165330011976</v>
      </c>
      <c r="BO132" s="9">
        <f t="shared" si="173"/>
        <v>1.4596811821538879E-3</v>
      </c>
      <c r="BP132" s="9">
        <f t="shared" si="174"/>
        <v>4.8837087918036128E-3</v>
      </c>
      <c r="BQ132" s="45">
        <f t="shared" si="175"/>
        <v>1.9260278938313029E-3</v>
      </c>
      <c r="BR132" s="78">
        <f t="shared" si="176"/>
        <v>0.2443702866868166</v>
      </c>
      <c r="BS132" s="55">
        <v>151</v>
      </c>
      <c r="BT132" s="10">
        <f t="shared" si="177"/>
        <v>143.15332741097055</v>
      </c>
      <c r="BU132" s="14">
        <f t="shared" si="178"/>
        <v>-7.8466725890294526</v>
      </c>
      <c r="BV132" s="1">
        <f t="shared" si="179"/>
        <v>0</v>
      </c>
      <c r="BW132" s="66">
        <f t="shared" si="180"/>
        <v>145.41999999999999</v>
      </c>
      <c r="BX132" s="41">
        <f t="shared" si="181"/>
        <v>146.85</v>
      </c>
      <c r="BY132" s="65">
        <f t="shared" si="182"/>
        <v>156.91999999999999</v>
      </c>
      <c r="BZ132" s="64">
        <f t="shared" si="183"/>
        <v>156.63999999999999</v>
      </c>
      <c r="CA132" s="54">
        <f t="shared" si="184"/>
        <v>156.63999999999999</v>
      </c>
      <c r="CB132" s="1">
        <f t="shared" si="185"/>
        <v>-5.0093670767552688E-2</v>
      </c>
      <c r="CC132" s="42">
        <f t="shared" si="186"/>
        <v>1.0548130646415428</v>
      </c>
      <c r="CD132" s="55">
        <v>0</v>
      </c>
      <c r="CE132" s="55">
        <v>151</v>
      </c>
      <c r="CF132" s="55">
        <v>0</v>
      </c>
      <c r="CG132" s="6">
        <f t="shared" si="187"/>
        <v>151</v>
      </c>
      <c r="CH132" s="10">
        <f t="shared" si="188"/>
        <v>664.91499852054517</v>
      </c>
      <c r="CI132" s="1">
        <f t="shared" si="189"/>
        <v>513.91499852054517</v>
      </c>
      <c r="CJ132" s="77">
        <f t="shared" si="190"/>
        <v>1</v>
      </c>
      <c r="CK132" s="66">
        <f t="shared" si="191"/>
        <v>146.66</v>
      </c>
      <c r="CL132" s="41">
        <f t="shared" si="192"/>
        <v>147.15</v>
      </c>
      <c r="CM132" s="65">
        <f t="shared" si="193"/>
        <v>154.96</v>
      </c>
      <c r="CN132" s="64">
        <f t="shared" si="194"/>
        <v>155.11000000000001</v>
      </c>
      <c r="CO132" s="54">
        <f t="shared" si="195"/>
        <v>147.15</v>
      </c>
      <c r="CP132" s="1">
        <f t="shared" si="196"/>
        <v>3.4924566668062873</v>
      </c>
      <c r="CQ132" s="42">
        <f t="shared" si="197"/>
        <v>0.22709669707553493</v>
      </c>
      <c r="CR132" s="11">
        <f t="shared" si="198"/>
        <v>302</v>
      </c>
      <c r="CS132" s="47">
        <f t="shared" si="199"/>
        <v>821.51238583603697</v>
      </c>
      <c r="CT132" s="55">
        <v>0</v>
      </c>
      <c r="CU132" s="10">
        <f t="shared" si="200"/>
        <v>13.444059904521263</v>
      </c>
      <c r="CV132" s="30">
        <f t="shared" si="201"/>
        <v>13.444059904521263</v>
      </c>
      <c r="CW132" s="77">
        <f t="shared" si="202"/>
        <v>1</v>
      </c>
      <c r="CX132" s="66">
        <f t="shared" si="203"/>
        <v>147.87</v>
      </c>
      <c r="CY132" s="41">
        <f t="shared" si="204"/>
        <v>147.9</v>
      </c>
      <c r="CZ132" s="65">
        <f t="shared" si="205"/>
        <v>153.93</v>
      </c>
      <c r="DA132" s="64">
        <f t="shared" si="206"/>
        <v>154.65</v>
      </c>
      <c r="DB132" s="54">
        <f t="shared" si="207"/>
        <v>147.9</v>
      </c>
      <c r="DC132" s="43">
        <f t="shared" si="208"/>
        <v>9.0899661288176212E-2</v>
      </c>
      <c r="DD132" s="44">
        <v>0</v>
      </c>
      <c r="DE132" s="10">
        <f t="shared" si="209"/>
        <v>8.4174352660845742</v>
      </c>
      <c r="DF132" s="30">
        <f t="shared" si="210"/>
        <v>8.4174352660845742</v>
      </c>
      <c r="DG132" s="34">
        <f t="shared" si="211"/>
        <v>8.4174352660845742</v>
      </c>
      <c r="DH132" s="21">
        <f t="shared" si="212"/>
        <v>1.9260278938313029E-3</v>
      </c>
      <c r="DI132" s="74">
        <f t="shared" si="213"/>
        <v>8.4174352660845742</v>
      </c>
      <c r="DJ132" s="76">
        <f t="shared" si="214"/>
        <v>147.9</v>
      </c>
      <c r="DK132" s="43">
        <f t="shared" si="215"/>
        <v>5.6913017350132343E-2</v>
      </c>
      <c r="DL132" s="16">
        <f t="shared" si="216"/>
        <v>0</v>
      </c>
      <c r="DM132" s="53">
        <f t="shared" si="217"/>
        <v>302</v>
      </c>
      <c r="DN132">
        <f t="shared" si="218"/>
        <v>5.821495672781985E-3</v>
      </c>
      <c r="DO132">
        <f t="shared" si="219"/>
        <v>5.8214956727819867E-3</v>
      </c>
      <c r="DP132" s="1">
        <f t="shared" si="220"/>
        <v>620.96730042430897</v>
      </c>
      <c r="DQ132" s="55">
        <v>0</v>
      </c>
      <c r="DR132" s="1">
        <f t="shared" si="221"/>
        <v>620.96730042430897</v>
      </c>
      <c r="DS132" s="55">
        <v>0</v>
      </c>
      <c r="DT132" s="15">
        <f t="shared" si="222"/>
        <v>1.2462521656559309</v>
      </c>
      <c r="DU132" s="17">
        <f t="shared" si="223"/>
        <v>1.6626606506447727E-3</v>
      </c>
      <c r="DV132" s="17">
        <f t="shared" si="224"/>
        <v>1.6626606506447727E-3</v>
      </c>
      <c r="DW132" s="17">
        <f t="shared" si="225"/>
        <v>2.7297977868563556E-3</v>
      </c>
      <c r="DX132" s="1">
        <f t="shared" si="226"/>
        <v>288.5450856662905</v>
      </c>
      <c r="DY132" s="1">
        <f t="shared" si="227"/>
        <v>288.5450856662905</v>
      </c>
      <c r="DZ132" s="79">
        <f t="shared" si="228"/>
        <v>150.66</v>
      </c>
    </row>
    <row r="133" spans="1:130" x14ac:dyDescent="0.2">
      <c r="A133" s="19" t="s">
        <v>313</v>
      </c>
      <c r="B133">
        <v>0</v>
      </c>
      <c r="C133">
        <v>0</v>
      </c>
      <c r="D133">
        <v>0.17019576508190101</v>
      </c>
      <c r="E133">
        <v>0.82980423491809796</v>
      </c>
      <c r="F133">
        <v>0.19586809694080201</v>
      </c>
      <c r="G133">
        <v>0.14521521103217699</v>
      </c>
      <c r="H133">
        <v>1.92227329711659E-2</v>
      </c>
      <c r="I133">
        <v>5.2834015794969102E-2</v>
      </c>
      <c r="J133">
        <v>0.15291417176407399</v>
      </c>
      <c r="K133">
        <v>0.43870739162240202</v>
      </c>
      <c r="L133">
        <v>-1.08169144579447</v>
      </c>
      <c r="M133">
        <f t="shared" si="153"/>
        <v>0.10030672514170581</v>
      </c>
      <c r="N133">
        <f t="shared" si="154"/>
        <v>1.539096086948893</v>
      </c>
      <c r="O133" s="68">
        <v>0</v>
      </c>
      <c r="P133">
        <v>14.63</v>
      </c>
      <c r="Q133">
        <v>14.7</v>
      </c>
      <c r="R133">
        <v>14.8</v>
      </c>
      <c r="S133">
        <v>14.93</v>
      </c>
      <c r="T133">
        <v>14.98</v>
      </c>
      <c r="U133">
        <v>15.09</v>
      </c>
      <c r="V133">
        <v>15.24</v>
      </c>
      <c r="W133">
        <v>15.76</v>
      </c>
      <c r="X133">
        <v>15.66</v>
      </c>
      <c r="Y133">
        <v>15.6</v>
      </c>
      <c r="Z133">
        <v>15.56</v>
      </c>
      <c r="AA133">
        <v>15.4</v>
      </c>
      <c r="AB133">
        <v>15.27</v>
      </c>
      <c r="AC133">
        <v>15.16</v>
      </c>
      <c r="AD133">
        <v>14.78</v>
      </c>
      <c r="AE133">
        <v>14.87</v>
      </c>
      <c r="AF133">
        <v>14.97</v>
      </c>
      <c r="AG133">
        <v>15.05</v>
      </c>
      <c r="AH133">
        <v>15.11</v>
      </c>
      <c r="AI133">
        <v>15.29</v>
      </c>
      <c r="AJ133">
        <v>15.37</v>
      </c>
      <c r="AK133">
        <v>15.84</v>
      </c>
      <c r="AL133">
        <v>15.71</v>
      </c>
      <c r="AM133">
        <v>15.62</v>
      </c>
      <c r="AN133">
        <v>15.59</v>
      </c>
      <c r="AO133">
        <v>15.53</v>
      </c>
      <c r="AP133">
        <v>15.3</v>
      </c>
      <c r="AQ133">
        <v>15.17</v>
      </c>
      <c r="AR133">
        <v>15.33</v>
      </c>
      <c r="AS133" s="72">
        <f t="shared" si="155"/>
        <v>1.1609617807643851</v>
      </c>
      <c r="AT133" s="17">
        <f t="shared" si="156"/>
        <v>1.739836133859461</v>
      </c>
      <c r="AU133" s="17">
        <f t="shared" si="157"/>
        <v>1.7601810818612331</v>
      </c>
      <c r="AV133" s="17">
        <f t="shared" si="158"/>
        <v>1.780526029863005</v>
      </c>
      <c r="AW133" s="17">
        <f t="shared" si="159"/>
        <v>5.6421181663794812E-3</v>
      </c>
      <c r="AX133" s="17">
        <f t="shared" si="160"/>
        <v>1.089830078706596</v>
      </c>
      <c r="AY133" s="17">
        <f t="shared" si="161"/>
        <v>0.43870739162240202</v>
      </c>
      <c r="AZ133" s="17">
        <f t="shared" si="162"/>
        <v>1.4330652734560225</v>
      </c>
      <c r="BA133" s="17">
        <f t="shared" si="163"/>
        <v>-1.5364444714032623</v>
      </c>
      <c r="BB133" s="17">
        <f t="shared" si="164"/>
        <v>1.6691010403710049</v>
      </c>
      <c r="BC133" s="17">
        <f t="shared" si="165"/>
        <v>-1.08169144579447</v>
      </c>
      <c r="BD133" s="17">
        <f t="shared" si="166"/>
        <v>1.4547530256087924</v>
      </c>
      <c r="BE133" s="1">
        <v>0</v>
      </c>
      <c r="BF133" s="85">
        <v>0.15</v>
      </c>
      <c r="BG133" s="86">
        <v>0.64</v>
      </c>
      <c r="BH133" s="16">
        <v>1</v>
      </c>
      <c r="BI133" s="12">
        <f t="shared" si="167"/>
        <v>0</v>
      </c>
      <c r="BJ133" s="12">
        <f t="shared" si="168"/>
        <v>1.1688443497567296</v>
      </c>
      <c r="BK133" s="12">
        <f t="shared" si="169"/>
        <v>5.0453860188611781</v>
      </c>
      <c r="BL133" s="12">
        <f t="shared" si="170"/>
        <v>0</v>
      </c>
      <c r="BM133" s="12">
        <f t="shared" si="171"/>
        <v>1.1688443497567296</v>
      </c>
      <c r="BN133" s="12">
        <f t="shared" si="172"/>
        <v>5.0453860188611781</v>
      </c>
      <c r="BO133" s="9">
        <f t="shared" si="173"/>
        <v>0</v>
      </c>
      <c r="BP133" s="9">
        <f t="shared" si="174"/>
        <v>1.5435123356024669E-4</v>
      </c>
      <c r="BQ133" s="45">
        <f t="shared" si="175"/>
        <v>2.3487009659199531E-4</v>
      </c>
      <c r="BR133" s="78">
        <f t="shared" si="176"/>
        <v>1.539096086948893</v>
      </c>
      <c r="BS133" s="55">
        <v>0</v>
      </c>
      <c r="BT133" s="10">
        <f t="shared" si="177"/>
        <v>0</v>
      </c>
      <c r="BU133" s="14">
        <f t="shared" si="178"/>
        <v>0</v>
      </c>
      <c r="BV133" s="1">
        <f t="shared" si="179"/>
        <v>0</v>
      </c>
      <c r="BW133" s="66">
        <f t="shared" si="180"/>
        <v>14.8</v>
      </c>
      <c r="BX133" s="41">
        <f t="shared" si="181"/>
        <v>14.97</v>
      </c>
      <c r="BY133" s="65">
        <f t="shared" si="182"/>
        <v>15.76</v>
      </c>
      <c r="BZ133" s="64">
        <f t="shared" si="183"/>
        <v>15.84</v>
      </c>
      <c r="CA133" s="54">
        <f t="shared" si="184"/>
        <v>15.84</v>
      </c>
      <c r="CB133" s="1">
        <f t="shared" si="185"/>
        <v>0</v>
      </c>
      <c r="CC133" s="42" t="e">
        <f t="shared" si="186"/>
        <v>#DIV/0!</v>
      </c>
      <c r="CD133" s="55">
        <v>0</v>
      </c>
      <c r="CE133" s="55">
        <v>0</v>
      </c>
      <c r="CF133" s="55">
        <v>0</v>
      </c>
      <c r="CG133" s="6">
        <f t="shared" si="187"/>
        <v>0</v>
      </c>
      <c r="CH133" s="10">
        <f t="shared" si="188"/>
        <v>21.014858708734163</v>
      </c>
      <c r="CI133" s="1">
        <f t="shared" si="189"/>
        <v>21.014858708734163</v>
      </c>
      <c r="CJ133" s="77">
        <f t="shared" si="190"/>
        <v>1</v>
      </c>
      <c r="CK133" s="66">
        <f t="shared" si="191"/>
        <v>14.93</v>
      </c>
      <c r="CL133" s="41">
        <f t="shared" si="192"/>
        <v>15.05</v>
      </c>
      <c r="CM133" s="65">
        <f t="shared" si="193"/>
        <v>15.66</v>
      </c>
      <c r="CN133" s="64">
        <f t="shared" si="194"/>
        <v>15.71</v>
      </c>
      <c r="CO133" s="54">
        <f t="shared" si="195"/>
        <v>15.05</v>
      </c>
      <c r="CP133" s="1">
        <f t="shared" si="196"/>
        <v>1.3963361268261902</v>
      </c>
      <c r="CQ133" s="42">
        <f t="shared" si="197"/>
        <v>0</v>
      </c>
      <c r="CR133" s="11">
        <f t="shared" si="198"/>
        <v>15</v>
      </c>
      <c r="CS133" s="47">
        <f t="shared" si="199"/>
        <v>22.654298956965608</v>
      </c>
      <c r="CT133" s="55">
        <v>15</v>
      </c>
      <c r="CU133" s="10">
        <f t="shared" si="200"/>
        <v>1.6394402482314459</v>
      </c>
      <c r="CV133" s="30">
        <f t="shared" si="201"/>
        <v>-13.360559751768553</v>
      </c>
      <c r="CW133" s="77">
        <f t="shared" si="202"/>
        <v>0</v>
      </c>
      <c r="CX133" s="66">
        <f t="shared" si="203"/>
        <v>14.98</v>
      </c>
      <c r="CY133" s="41">
        <f t="shared" si="204"/>
        <v>15.11</v>
      </c>
      <c r="CZ133" s="65">
        <f t="shared" si="205"/>
        <v>15.6</v>
      </c>
      <c r="DA133" s="64">
        <f t="shared" si="206"/>
        <v>15.62</v>
      </c>
      <c r="DB133" s="54">
        <f t="shared" si="207"/>
        <v>15.62</v>
      </c>
      <c r="DC133" s="43">
        <f t="shared" si="208"/>
        <v>-0.85534953596469621</v>
      </c>
      <c r="DD133" s="44">
        <v>0</v>
      </c>
      <c r="DE133" s="10">
        <f t="shared" si="209"/>
        <v>1.0264668753417927</v>
      </c>
      <c r="DF133" s="30">
        <f t="shared" si="210"/>
        <v>1.0264668753417927</v>
      </c>
      <c r="DG133" s="34">
        <f t="shared" si="211"/>
        <v>1.0264668753417927</v>
      </c>
      <c r="DH133" s="21">
        <f t="shared" si="212"/>
        <v>2.3487009659199529E-4</v>
      </c>
      <c r="DI133" s="74">
        <f t="shared" si="213"/>
        <v>1.0264668753417927</v>
      </c>
      <c r="DJ133" s="76">
        <f t="shared" si="214"/>
        <v>15.62</v>
      </c>
      <c r="DK133" s="43">
        <f t="shared" si="215"/>
        <v>6.5714908792688403E-2</v>
      </c>
      <c r="DL133" s="16">
        <f t="shared" si="216"/>
        <v>0</v>
      </c>
      <c r="DM133" s="53">
        <f t="shared" si="217"/>
        <v>30</v>
      </c>
      <c r="DN133">
        <f t="shared" si="218"/>
        <v>7.9933435246859006E-3</v>
      </c>
      <c r="DO133">
        <f t="shared" si="219"/>
        <v>7.9933435246859041E-3</v>
      </c>
      <c r="DP133" s="1">
        <f t="shared" si="220"/>
        <v>852.63396709119604</v>
      </c>
      <c r="DQ133" s="55">
        <v>889</v>
      </c>
      <c r="DR133" s="1">
        <f t="shared" si="221"/>
        <v>-36.366032908803959</v>
      </c>
      <c r="DS133" s="55">
        <v>0</v>
      </c>
      <c r="DT133" s="15">
        <f t="shared" si="222"/>
        <v>0.26707890447945076</v>
      </c>
      <c r="DU133" s="17">
        <f t="shared" si="223"/>
        <v>3.5631760355784578E-4</v>
      </c>
      <c r="DV133" s="17">
        <f t="shared" si="224"/>
        <v>3.5631760355784578E-4</v>
      </c>
      <c r="DW133" s="17">
        <f t="shared" si="225"/>
        <v>5.8501114177025144E-4</v>
      </c>
      <c r="DX133" s="1">
        <f t="shared" si="226"/>
        <v>61.836847707399116</v>
      </c>
      <c r="DY133" s="1">
        <f t="shared" si="227"/>
        <v>61.836847707399116</v>
      </c>
      <c r="DZ133" s="79">
        <f t="shared" si="228"/>
        <v>15.33</v>
      </c>
    </row>
    <row r="134" spans="1:130" x14ac:dyDescent="0.2">
      <c r="A134" s="19" t="s">
        <v>298</v>
      </c>
      <c r="B134">
        <v>0</v>
      </c>
      <c r="C134">
        <v>1</v>
      </c>
      <c r="D134">
        <v>0.23132241310427401</v>
      </c>
      <c r="E134">
        <v>0.76867758689572496</v>
      </c>
      <c r="F134">
        <v>0.25744934445768702</v>
      </c>
      <c r="G134">
        <v>0.239448391140827</v>
      </c>
      <c r="H134">
        <v>8.0651901379022103E-2</v>
      </c>
      <c r="I134">
        <v>0.13896750709304501</v>
      </c>
      <c r="J134">
        <v>0.26553977383153698</v>
      </c>
      <c r="K134">
        <v>0.29479930734492199</v>
      </c>
      <c r="L134">
        <v>0.70770991982631204</v>
      </c>
      <c r="M134">
        <f t="shared" si="153"/>
        <v>0.19476527252454418</v>
      </c>
      <c r="N134">
        <f t="shared" si="154"/>
        <v>0.78097478460566072</v>
      </c>
      <c r="O134" s="68">
        <v>0</v>
      </c>
      <c r="P134">
        <v>7.23</v>
      </c>
      <c r="Q134">
        <v>7.26</v>
      </c>
      <c r="R134">
        <v>7.33</v>
      </c>
      <c r="S134">
        <v>7.36</v>
      </c>
      <c r="T134">
        <v>7.42</v>
      </c>
      <c r="U134">
        <v>7.44</v>
      </c>
      <c r="V134">
        <v>7.53</v>
      </c>
      <c r="W134">
        <v>7.65</v>
      </c>
      <c r="X134">
        <v>7.62</v>
      </c>
      <c r="Y134">
        <v>7.59</v>
      </c>
      <c r="Z134">
        <v>7.56</v>
      </c>
      <c r="AA134">
        <v>7.51</v>
      </c>
      <c r="AB134">
        <v>7.49</v>
      </c>
      <c r="AC134">
        <v>7.48</v>
      </c>
      <c r="AD134">
        <v>7.3</v>
      </c>
      <c r="AE134">
        <v>7.34</v>
      </c>
      <c r="AF134">
        <v>7.36</v>
      </c>
      <c r="AG134">
        <v>7.41</v>
      </c>
      <c r="AH134">
        <v>7.43</v>
      </c>
      <c r="AI134">
        <v>7.45</v>
      </c>
      <c r="AJ134">
        <v>7.48</v>
      </c>
      <c r="AK134">
        <v>7.69</v>
      </c>
      <c r="AL134">
        <v>7.62</v>
      </c>
      <c r="AM134">
        <v>7.6</v>
      </c>
      <c r="AN134">
        <v>7.58</v>
      </c>
      <c r="AO134">
        <v>7.55</v>
      </c>
      <c r="AP134">
        <v>7.53</v>
      </c>
      <c r="AQ134">
        <v>7.51</v>
      </c>
      <c r="AR134">
        <v>7.5</v>
      </c>
      <c r="AS134" s="72">
        <f t="shared" si="155"/>
        <v>1.1288324233515334</v>
      </c>
      <c r="AT134" s="17">
        <f t="shared" si="156"/>
        <v>1.2193997646427586</v>
      </c>
      <c r="AU134" s="17">
        <f t="shared" si="157"/>
        <v>1.8632087176707142</v>
      </c>
      <c r="AV134" s="17">
        <f t="shared" si="158"/>
        <v>2.5070176706986698</v>
      </c>
      <c r="AW134" s="17">
        <f t="shared" si="159"/>
        <v>5.6421181663794812E-3</v>
      </c>
      <c r="AX134" s="17">
        <f t="shared" si="160"/>
        <v>1.089830078706596</v>
      </c>
      <c r="AY134" s="17">
        <f t="shared" si="161"/>
        <v>0.29479930734492199</v>
      </c>
      <c r="AZ134" s="17">
        <f t="shared" si="162"/>
        <v>1.2891571891785425</v>
      </c>
      <c r="BA134" s="17">
        <f t="shared" si="163"/>
        <v>-1.5364444714032623</v>
      </c>
      <c r="BB134" s="17">
        <f t="shared" si="164"/>
        <v>1.6691010403710049</v>
      </c>
      <c r="BC134" s="17">
        <f t="shared" si="165"/>
        <v>0.70770991982631204</v>
      </c>
      <c r="BD134" s="17">
        <f t="shared" si="166"/>
        <v>3.2441543912295745</v>
      </c>
      <c r="BE134" s="1">
        <v>0</v>
      </c>
      <c r="BF134" s="50">
        <v>0.18</v>
      </c>
      <c r="BG134" s="15">
        <v>1</v>
      </c>
      <c r="BH134" s="16">
        <v>1</v>
      </c>
      <c r="BI134" s="12">
        <f t="shared" si="167"/>
        <v>0</v>
      </c>
      <c r="BJ134" s="12">
        <f t="shared" si="168"/>
        <v>24.312222934450137</v>
      </c>
      <c r="BK134" s="12">
        <f t="shared" si="169"/>
        <v>206.37997950068998</v>
      </c>
      <c r="BL134" s="12">
        <f t="shared" si="170"/>
        <v>0</v>
      </c>
      <c r="BM134" s="12">
        <f t="shared" si="171"/>
        <v>24.312222934450137</v>
      </c>
      <c r="BN134" s="12">
        <f t="shared" si="172"/>
        <v>206.37997950068998</v>
      </c>
      <c r="BO134" s="9">
        <f t="shared" si="173"/>
        <v>0</v>
      </c>
      <c r="BP134" s="9">
        <f t="shared" si="174"/>
        <v>3.2105400529207576E-3</v>
      </c>
      <c r="BQ134" s="45">
        <f t="shared" si="175"/>
        <v>9.6072898166317238E-3</v>
      </c>
      <c r="BR134" s="78">
        <f t="shared" si="176"/>
        <v>0.78097478460566072</v>
      </c>
      <c r="BS134" s="55">
        <v>0</v>
      </c>
      <c r="BT134" s="10">
        <f t="shared" si="177"/>
        <v>0</v>
      </c>
      <c r="BU134" s="14">
        <f t="shared" si="178"/>
        <v>0</v>
      </c>
      <c r="BV134" s="1">
        <f t="shared" si="179"/>
        <v>0</v>
      </c>
      <c r="BW134" s="66">
        <f t="shared" si="180"/>
        <v>7.26</v>
      </c>
      <c r="BX134" s="41">
        <f t="shared" si="181"/>
        <v>7.34</v>
      </c>
      <c r="BY134" s="65">
        <f t="shared" si="182"/>
        <v>7.65</v>
      </c>
      <c r="BZ134" s="64">
        <f t="shared" si="183"/>
        <v>7.69</v>
      </c>
      <c r="CA134" s="54">
        <f t="shared" si="184"/>
        <v>7.65</v>
      </c>
      <c r="CB134" s="1">
        <f t="shared" si="185"/>
        <v>0</v>
      </c>
      <c r="CC134" s="42" t="e">
        <f t="shared" si="186"/>
        <v>#DIV/0!</v>
      </c>
      <c r="CD134" s="55">
        <v>0</v>
      </c>
      <c r="CE134" s="55">
        <v>720</v>
      </c>
      <c r="CF134" s="55">
        <v>0</v>
      </c>
      <c r="CG134" s="6">
        <f t="shared" si="187"/>
        <v>720</v>
      </c>
      <c r="CH134" s="10">
        <f t="shared" si="188"/>
        <v>437.11374398914</v>
      </c>
      <c r="CI134" s="1">
        <f t="shared" si="189"/>
        <v>-282.88625601086</v>
      </c>
      <c r="CJ134" s="77">
        <f t="shared" si="190"/>
        <v>0</v>
      </c>
      <c r="CK134" s="66">
        <f t="shared" si="191"/>
        <v>7.33</v>
      </c>
      <c r="CL134" s="41">
        <f t="shared" si="192"/>
        <v>7.36</v>
      </c>
      <c r="CM134" s="65">
        <f t="shared" si="193"/>
        <v>7.62</v>
      </c>
      <c r="CN134" s="64">
        <f t="shared" si="194"/>
        <v>7.62</v>
      </c>
      <c r="CO134" s="54">
        <f t="shared" si="195"/>
        <v>7.62</v>
      </c>
      <c r="CP134" s="1">
        <f t="shared" si="196"/>
        <v>-37.124180578853014</v>
      </c>
      <c r="CQ134" s="42">
        <f t="shared" si="197"/>
        <v>1.6471685228407924</v>
      </c>
      <c r="CR134" s="11">
        <f t="shared" si="198"/>
        <v>1035</v>
      </c>
      <c r="CS134" s="47">
        <f t="shared" si="199"/>
        <v>504.17454836719276</v>
      </c>
      <c r="CT134" s="55">
        <v>315</v>
      </c>
      <c r="CU134" s="10">
        <f t="shared" si="200"/>
        <v>67.060804378052765</v>
      </c>
      <c r="CV134" s="30">
        <f t="shared" si="201"/>
        <v>-247.93919562194725</v>
      </c>
      <c r="CW134" s="77">
        <f t="shared" si="202"/>
        <v>0</v>
      </c>
      <c r="CX134" s="66">
        <f t="shared" si="203"/>
        <v>7.36</v>
      </c>
      <c r="CY134" s="41">
        <f t="shared" si="204"/>
        <v>7.41</v>
      </c>
      <c r="CZ134" s="65">
        <f t="shared" si="205"/>
        <v>7.59</v>
      </c>
      <c r="DA134" s="64">
        <f t="shared" si="206"/>
        <v>7.6</v>
      </c>
      <c r="DB134" s="54">
        <f t="shared" si="207"/>
        <v>7.59</v>
      </c>
      <c r="DC134" s="43">
        <f t="shared" si="208"/>
        <v>-32.666560688003592</v>
      </c>
      <c r="DD134" s="44">
        <v>0</v>
      </c>
      <c r="DE134" s="10">
        <f t="shared" si="209"/>
        <v>41.987315123014625</v>
      </c>
      <c r="DF134" s="30">
        <f t="shared" si="210"/>
        <v>41.987315123014625</v>
      </c>
      <c r="DG134" s="34">
        <f t="shared" si="211"/>
        <v>41.987315123014625</v>
      </c>
      <c r="DH134" s="21">
        <f t="shared" si="212"/>
        <v>9.6072898166317238E-3</v>
      </c>
      <c r="DI134" s="74">
        <f t="shared" si="213"/>
        <v>41.987315123014625</v>
      </c>
      <c r="DJ134" s="76">
        <f t="shared" si="214"/>
        <v>7.59</v>
      </c>
      <c r="DK134" s="43">
        <f t="shared" si="215"/>
        <v>5.5319255761547597</v>
      </c>
      <c r="DL134" s="16">
        <f t="shared" si="216"/>
        <v>0</v>
      </c>
      <c r="DM134" s="53">
        <f t="shared" si="217"/>
        <v>1350</v>
      </c>
      <c r="DN134">
        <f t="shared" si="218"/>
        <v>7.4045223598919957E-3</v>
      </c>
      <c r="DO134">
        <f t="shared" si="219"/>
        <v>7.4045223598919983E-3</v>
      </c>
      <c r="DP134" s="1">
        <f t="shared" si="220"/>
        <v>789.82559108495968</v>
      </c>
      <c r="DQ134" s="55">
        <v>525</v>
      </c>
      <c r="DR134" s="1">
        <f t="shared" si="221"/>
        <v>264.82559108495968</v>
      </c>
      <c r="DS134" s="55">
        <v>390</v>
      </c>
      <c r="DT134" s="15">
        <f t="shared" si="222"/>
        <v>0.45126318072576055</v>
      </c>
      <c r="DU134" s="17">
        <f t="shared" si="223"/>
        <v>6.0204311322710838E-4</v>
      </c>
      <c r="DV134" s="17">
        <f t="shared" si="224"/>
        <v>6.0204311322710838E-4</v>
      </c>
      <c r="DW134" s="17">
        <f t="shared" si="225"/>
        <v>9.8844942137900804E-4</v>
      </c>
      <c r="DX134" s="1">
        <f t="shared" si="226"/>
        <v>104.48108073860391</v>
      </c>
      <c r="DY134" s="1">
        <f t="shared" si="227"/>
        <v>-285.51891926139609</v>
      </c>
      <c r="DZ134" s="79">
        <f t="shared" si="228"/>
        <v>7.5</v>
      </c>
    </row>
    <row r="135" spans="1:130" x14ac:dyDescent="0.2">
      <c r="A135" s="19" t="s">
        <v>134</v>
      </c>
      <c r="B135">
        <v>0</v>
      </c>
      <c r="C135">
        <v>1</v>
      </c>
      <c r="D135">
        <v>0.74879227053140096</v>
      </c>
      <c r="E135">
        <v>0.25120772946859898</v>
      </c>
      <c r="F135">
        <v>0.670560747663551</v>
      </c>
      <c r="G135">
        <v>0.98026315789473595</v>
      </c>
      <c r="H135">
        <v>0.72697368421052599</v>
      </c>
      <c r="I135">
        <v>0.84417149880257203</v>
      </c>
      <c r="J135">
        <v>0.83142843728514904</v>
      </c>
      <c r="K135">
        <v>0.130278859776887</v>
      </c>
      <c r="L135">
        <v>-0.66198047847272801</v>
      </c>
      <c r="M135">
        <f t="shared" si="153"/>
        <v>0.74787482278351336</v>
      </c>
      <c r="N135">
        <f t="shared" si="154"/>
        <v>-0.55185476202655459</v>
      </c>
      <c r="O135" s="68">
        <v>0</v>
      </c>
      <c r="P135">
        <v>18.8</v>
      </c>
      <c r="Q135">
        <v>18.98</v>
      </c>
      <c r="R135">
        <v>19.05</v>
      </c>
      <c r="S135">
        <v>19.100000000000001</v>
      </c>
      <c r="T135">
        <v>19.22</v>
      </c>
      <c r="U135">
        <v>19.23</v>
      </c>
      <c r="V135">
        <v>19.559999999999999</v>
      </c>
      <c r="W135">
        <v>20.2</v>
      </c>
      <c r="X135">
        <v>20</v>
      </c>
      <c r="Y135">
        <v>19.920000000000002</v>
      </c>
      <c r="Z135">
        <v>19.79</v>
      </c>
      <c r="AA135">
        <v>19.72</v>
      </c>
      <c r="AB135">
        <v>19.59</v>
      </c>
      <c r="AC135">
        <v>19.309999999999999</v>
      </c>
      <c r="AD135">
        <v>18.75</v>
      </c>
      <c r="AE135">
        <v>18.920000000000002</v>
      </c>
      <c r="AF135">
        <v>19.010000000000002</v>
      </c>
      <c r="AG135">
        <v>19.059999999999999</v>
      </c>
      <c r="AH135">
        <v>19.260000000000002</v>
      </c>
      <c r="AI135">
        <v>19.3</v>
      </c>
      <c r="AJ135">
        <v>19.43</v>
      </c>
      <c r="AK135">
        <v>20.27</v>
      </c>
      <c r="AL135">
        <v>20.07</v>
      </c>
      <c r="AM135">
        <v>19.98</v>
      </c>
      <c r="AN135">
        <v>19.88</v>
      </c>
      <c r="AO135">
        <v>19.7</v>
      </c>
      <c r="AP135">
        <v>19.61</v>
      </c>
      <c r="AQ135">
        <v>19.47</v>
      </c>
      <c r="AR135">
        <v>19.5</v>
      </c>
      <c r="AS135" s="72">
        <f t="shared" si="155"/>
        <v>0.85684018203693868</v>
      </c>
      <c r="AT135" s="17">
        <f t="shared" si="156"/>
        <v>0.93723529926885585</v>
      </c>
      <c r="AU135" s="17">
        <f t="shared" si="157"/>
        <v>0.82211118504384195</v>
      </c>
      <c r="AV135" s="17">
        <f t="shared" si="158"/>
        <v>0.70698707081882806</v>
      </c>
      <c r="AW135" s="17">
        <f t="shared" si="159"/>
        <v>5.6421181663794812E-3</v>
      </c>
      <c r="AX135" s="17">
        <f t="shared" si="160"/>
        <v>1.089830078706596</v>
      </c>
      <c r="AY135" s="17">
        <f t="shared" si="161"/>
        <v>0.130278859776887</v>
      </c>
      <c r="AZ135" s="17">
        <f t="shared" si="162"/>
        <v>1.1246367416105074</v>
      </c>
      <c r="BA135" s="17">
        <f t="shared" si="163"/>
        <v>-1.5364444714032623</v>
      </c>
      <c r="BB135" s="17">
        <f t="shared" si="164"/>
        <v>1.6691010403710049</v>
      </c>
      <c r="BC135" s="17">
        <f t="shared" si="165"/>
        <v>-0.66198047847272801</v>
      </c>
      <c r="BD135" s="17">
        <f t="shared" si="166"/>
        <v>1.8744639929305342</v>
      </c>
      <c r="BE135" s="1">
        <v>1</v>
      </c>
      <c r="BF135" s="15">
        <v>1</v>
      </c>
      <c r="BG135" s="15">
        <v>1</v>
      </c>
      <c r="BH135" s="16">
        <v>1</v>
      </c>
      <c r="BI135" s="12">
        <f t="shared" si="167"/>
        <v>1.130994628780587</v>
      </c>
      <c r="BJ135" s="12">
        <f t="shared" si="168"/>
        <v>11.570631077511253</v>
      </c>
      <c r="BK135" s="12">
        <f t="shared" si="169"/>
        <v>10.149367223213352</v>
      </c>
      <c r="BL135" s="12">
        <f t="shared" si="170"/>
        <v>1.130994628780587</v>
      </c>
      <c r="BM135" s="12">
        <f t="shared" si="171"/>
        <v>11.570631077511253</v>
      </c>
      <c r="BN135" s="12">
        <f t="shared" si="172"/>
        <v>10.149367223213352</v>
      </c>
      <c r="BO135" s="9">
        <f t="shared" si="173"/>
        <v>1.1803445849045086E-3</v>
      </c>
      <c r="BP135" s="9">
        <f t="shared" si="174"/>
        <v>1.5279546675792156E-3</v>
      </c>
      <c r="BQ135" s="45">
        <f t="shared" si="175"/>
        <v>4.7246788474706404E-4</v>
      </c>
      <c r="BR135" s="78">
        <f t="shared" si="176"/>
        <v>-0.55185476202655459</v>
      </c>
      <c r="BS135" s="55">
        <v>136</v>
      </c>
      <c r="BT135" s="10">
        <f t="shared" si="177"/>
        <v>115.75832920670442</v>
      </c>
      <c r="BU135" s="14">
        <f t="shared" si="178"/>
        <v>-20.241670793295583</v>
      </c>
      <c r="BV135" s="1">
        <f t="shared" si="179"/>
        <v>0</v>
      </c>
      <c r="BW135" s="66">
        <f t="shared" si="180"/>
        <v>18.8</v>
      </c>
      <c r="BX135" s="41">
        <f t="shared" si="181"/>
        <v>18.75</v>
      </c>
      <c r="BY135" s="65">
        <f t="shared" si="182"/>
        <v>20</v>
      </c>
      <c r="BZ135" s="64">
        <f t="shared" si="183"/>
        <v>20.07</v>
      </c>
      <c r="CA135" s="54">
        <f t="shared" si="184"/>
        <v>20</v>
      </c>
      <c r="CB135" s="1">
        <f t="shared" si="185"/>
        <v>-1.0120835396647792</v>
      </c>
      <c r="CC135" s="42">
        <f t="shared" si="186"/>
        <v>1.1748614629462295</v>
      </c>
      <c r="CD135" s="55">
        <v>0</v>
      </c>
      <c r="CE135" s="55">
        <v>136</v>
      </c>
      <c r="CF135" s="55">
        <v>0</v>
      </c>
      <c r="CG135" s="6">
        <f t="shared" si="187"/>
        <v>136</v>
      </c>
      <c r="CH135" s="10">
        <f t="shared" si="188"/>
        <v>208.03041680904317</v>
      </c>
      <c r="CI135" s="1">
        <f t="shared" si="189"/>
        <v>72.030416809043174</v>
      </c>
      <c r="CJ135" s="77">
        <f t="shared" si="190"/>
        <v>1</v>
      </c>
      <c r="CK135" s="66">
        <f t="shared" si="191"/>
        <v>18.98</v>
      </c>
      <c r="CL135" s="41">
        <f t="shared" si="192"/>
        <v>18.920000000000002</v>
      </c>
      <c r="CM135" s="65">
        <f t="shared" si="193"/>
        <v>19.920000000000002</v>
      </c>
      <c r="CN135" s="64">
        <f t="shared" si="194"/>
        <v>19.98</v>
      </c>
      <c r="CO135" s="54">
        <f t="shared" si="195"/>
        <v>18.98</v>
      </c>
      <c r="CP135" s="1">
        <f t="shared" si="196"/>
        <v>3.7950693787693979</v>
      </c>
      <c r="CQ135" s="42">
        <f t="shared" si="197"/>
        <v>0.65375055285707628</v>
      </c>
      <c r="CR135" s="11">
        <f t="shared" si="198"/>
        <v>272</v>
      </c>
      <c r="CS135" s="47">
        <f t="shared" si="199"/>
        <v>327.08666634485905</v>
      </c>
      <c r="CT135" s="55">
        <v>0</v>
      </c>
      <c r="CU135" s="10">
        <f t="shared" si="200"/>
        <v>3.2979203291114567</v>
      </c>
      <c r="CV135" s="30">
        <f t="shared" si="201"/>
        <v>3.2979203291114567</v>
      </c>
      <c r="CW135" s="77">
        <f t="shared" si="202"/>
        <v>1</v>
      </c>
      <c r="CX135" s="66">
        <f t="shared" si="203"/>
        <v>19.05</v>
      </c>
      <c r="CY135" s="41">
        <f t="shared" si="204"/>
        <v>19.010000000000002</v>
      </c>
      <c r="CZ135" s="65">
        <f t="shared" si="205"/>
        <v>19.79</v>
      </c>
      <c r="DA135" s="64">
        <f t="shared" si="206"/>
        <v>19.88</v>
      </c>
      <c r="DB135" s="54">
        <f t="shared" si="207"/>
        <v>19.05</v>
      </c>
      <c r="DC135" s="43">
        <f t="shared" si="208"/>
        <v>0.17311917738117882</v>
      </c>
      <c r="DD135" s="44">
        <v>0</v>
      </c>
      <c r="DE135" s="10">
        <f t="shared" si="209"/>
        <v>2.0648547447831791</v>
      </c>
      <c r="DF135" s="30">
        <f t="shared" si="210"/>
        <v>2.0648547447831791</v>
      </c>
      <c r="DG135" s="34">
        <f t="shared" si="211"/>
        <v>2.0648547447831791</v>
      </c>
      <c r="DH135" s="21">
        <f t="shared" si="212"/>
        <v>4.7246788474706404E-4</v>
      </c>
      <c r="DI135" s="74">
        <f t="shared" si="213"/>
        <v>2.0648547447831791</v>
      </c>
      <c r="DJ135" s="76">
        <f t="shared" si="214"/>
        <v>19.05</v>
      </c>
      <c r="DK135" s="43">
        <f t="shared" si="215"/>
        <v>0.10839132518546872</v>
      </c>
      <c r="DL135" s="16">
        <f t="shared" si="216"/>
        <v>0</v>
      </c>
      <c r="DM135" s="53">
        <f t="shared" si="217"/>
        <v>272</v>
      </c>
      <c r="DN135">
        <f t="shared" si="218"/>
        <v>2.419835418045393E-3</v>
      </c>
      <c r="DO135">
        <f t="shared" si="219"/>
        <v>2.4198354180453938E-3</v>
      </c>
      <c r="DP135" s="1">
        <f t="shared" si="220"/>
        <v>258.11900437206606</v>
      </c>
      <c r="DQ135" s="55">
        <v>0</v>
      </c>
      <c r="DR135" s="1">
        <f t="shared" si="221"/>
        <v>258.11900437206606</v>
      </c>
      <c r="DS135" s="55">
        <v>0</v>
      </c>
      <c r="DT135" s="15">
        <f t="shared" si="222"/>
        <v>0.70698707081882806</v>
      </c>
      <c r="DU135" s="17">
        <f t="shared" si="223"/>
        <v>9.4321166739669651E-4</v>
      </c>
      <c r="DV135" s="17">
        <f t="shared" si="224"/>
        <v>9.4321166739669651E-4</v>
      </c>
      <c r="DW135" s="17">
        <f t="shared" si="225"/>
        <v>1.5485884754643754E-3</v>
      </c>
      <c r="DX135" s="1">
        <f t="shared" si="226"/>
        <v>163.68889903353542</v>
      </c>
      <c r="DY135" s="1">
        <f t="shared" si="227"/>
        <v>163.68889903353542</v>
      </c>
      <c r="DZ135" s="79">
        <f t="shared" si="228"/>
        <v>19.5</v>
      </c>
    </row>
    <row r="136" spans="1:130" x14ac:dyDescent="0.2">
      <c r="A136" s="19" t="s">
        <v>136</v>
      </c>
      <c r="B136">
        <v>0</v>
      </c>
      <c r="C136">
        <v>0</v>
      </c>
      <c r="D136">
        <v>0.48535564853556401</v>
      </c>
      <c r="E136">
        <v>0.51464435146443499</v>
      </c>
      <c r="F136">
        <v>0.43636363636363601</v>
      </c>
      <c r="G136">
        <v>0.5</v>
      </c>
      <c r="H136">
        <v>0.44950055493895602</v>
      </c>
      <c r="I136">
        <v>0.47407834528638598</v>
      </c>
      <c r="J136">
        <v>0.55961223002613603</v>
      </c>
      <c r="K136">
        <v>0.41348706582765798</v>
      </c>
      <c r="L136">
        <v>-0.51855647952303596</v>
      </c>
      <c r="M136">
        <f t="shared" si="153"/>
        <v>0.46429799956819739</v>
      </c>
      <c r="N136">
        <f t="shared" si="154"/>
        <v>6.4510471134692757E-2</v>
      </c>
      <c r="O136" s="68">
        <v>0</v>
      </c>
      <c r="P136">
        <v>27.97</v>
      </c>
      <c r="Q136">
        <v>28.37</v>
      </c>
      <c r="R136">
        <v>28.72</v>
      </c>
      <c r="S136">
        <v>28.81</v>
      </c>
      <c r="T136">
        <v>28.98</v>
      </c>
      <c r="U136">
        <v>29.26</v>
      </c>
      <c r="V136">
        <v>29.52</v>
      </c>
      <c r="W136">
        <v>30.95</v>
      </c>
      <c r="X136">
        <v>30.44</v>
      </c>
      <c r="Y136">
        <v>30.26</v>
      </c>
      <c r="Z136">
        <v>29.92</v>
      </c>
      <c r="AA136">
        <v>29.45</v>
      </c>
      <c r="AB136">
        <v>29.27</v>
      </c>
      <c r="AC136">
        <v>28.96</v>
      </c>
      <c r="AD136">
        <v>28.43</v>
      </c>
      <c r="AE136">
        <v>28.63</v>
      </c>
      <c r="AF136">
        <v>28.82</v>
      </c>
      <c r="AG136">
        <v>29.04</v>
      </c>
      <c r="AH136">
        <v>29.3</v>
      </c>
      <c r="AI136">
        <v>29.49</v>
      </c>
      <c r="AJ136">
        <v>29.56</v>
      </c>
      <c r="AK136">
        <v>30.72</v>
      </c>
      <c r="AL136">
        <v>30.39</v>
      </c>
      <c r="AM136">
        <v>30.2</v>
      </c>
      <c r="AN136">
        <v>29.82</v>
      </c>
      <c r="AO136">
        <v>29.61</v>
      </c>
      <c r="AP136">
        <v>29.34</v>
      </c>
      <c r="AQ136">
        <v>29.06</v>
      </c>
      <c r="AR136">
        <v>29.43</v>
      </c>
      <c r="AS136" s="72">
        <f t="shared" si="155"/>
        <v>0.99530760430816512</v>
      </c>
      <c r="AT136" s="17">
        <f t="shared" si="156"/>
        <v>1.0223117251478793</v>
      </c>
      <c r="AU136" s="17">
        <f t="shared" si="157"/>
        <v>1.0343213146619237</v>
      </c>
      <c r="AV136" s="17">
        <f t="shared" si="158"/>
        <v>1.0463309041759681</v>
      </c>
      <c r="AW136" s="17">
        <f t="shared" si="159"/>
        <v>5.6421181663794812E-3</v>
      </c>
      <c r="AX136" s="17">
        <f t="shared" si="160"/>
        <v>1.089830078706596</v>
      </c>
      <c r="AY136" s="17">
        <f t="shared" si="161"/>
        <v>0.41348706582765798</v>
      </c>
      <c r="AZ136" s="17">
        <f t="shared" si="162"/>
        <v>1.4078449476612784</v>
      </c>
      <c r="BA136" s="17">
        <f t="shared" si="163"/>
        <v>-1.5364444714032623</v>
      </c>
      <c r="BB136" s="17">
        <f t="shared" si="164"/>
        <v>1.6691010403710049</v>
      </c>
      <c r="BC136" s="17">
        <f t="shared" si="165"/>
        <v>-0.51855647952303596</v>
      </c>
      <c r="BD136" s="17">
        <f t="shared" si="166"/>
        <v>2.0178879918802264</v>
      </c>
      <c r="BE136" s="1">
        <v>1</v>
      </c>
      <c r="BF136" s="15">
        <v>1</v>
      </c>
      <c r="BG136" s="15">
        <v>1</v>
      </c>
      <c r="BH136" s="16">
        <v>1</v>
      </c>
      <c r="BI136" s="12">
        <f t="shared" si="167"/>
        <v>4.1104404354955015</v>
      </c>
      <c r="BJ136" s="12">
        <f t="shared" si="168"/>
        <v>16.950072711526445</v>
      </c>
      <c r="BK136" s="12">
        <f t="shared" si="169"/>
        <v>17.149193400931818</v>
      </c>
      <c r="BL136" s="12">
        <f t="shared" si="170"/>
        <v>4.1104404354955015</v>
      </c>
      <c r="BM136" s="12">
        <f t="shared" si="171"/>
        <v>16.950072711526445</v>
      </c>
      <c r="BN136" s="12">
        <f t="shared" si="172"/>
        <v>17.149193400931818</v>
      </c>
      <c r="BO136" s="9">
        <f t="shared" si="173"/>
        <v>4.2897958895177762E-3</v>
      </c>
      <c r="BP136" s="9">
        <f t="shared" si="174"/>
        <v>2.2383344989471889E-3</v>
      </c>
      <c r="BQ136" s="45">
        <f t="shared" si="175"/>
        <v>7.9832002853585601E-4</v>
      </c>
      <c r="BR136" s="78">
        <f t="shared" si="176"/>
        <v>6.4510471134692757E-2</v>
      </c>
      <c r="BS136" s="55">
        <v>618</v>
      </c>
      <c r="BT136" s="10">
        <f t="shared" si="177"/>
        <v>420.70731815026716</v>
      </c>
      <c r="BU136" s="14">
        <f t="shared" si="178"/>
        <v>-197.29268184973284</v>
      </c>
      <c r="BV136" s="1">
        <f t="shared" si="179"/>
        <v>0</v>
      </c>
      <c r="BW136" s="66">
        <f t="shared" si="180"/>
        <v>28.37</v>
      </c>
      <c r="BX136" s="41">
        <f t="shared" si="181"/>
        <v>28.63</v>
      </c>
      <c r="BY136" s="65">
        <f t="shared" si="182"/>
        <v>30.95</v>
      </c>
      <c r="BZ136" s="64">
        <f t="shared" si="183"/>
        <v>30.72</v>
      </c>
      <c r="CA136" s="54">
        <f t="shared" si="184"/>
        <v>30.72</v>
      </c>
      <c r="CB136" s="1">
        <f t="shared" si="185"/>
        <v>-6.4222878206293244</v>
      </c>
      <c r="CC136" s="42">
        <f t="shared" si="186"/>
        <v>1.468954718252047</v>
      </c>
      <c r="CD136" s="55">
        <v>471</v>
      </c>
      <c r="CE136" s="55">
        <v>1236</v>
      </c>
      <c r="CF136" s="55">
        <v>29</v>
      </c>
      <c r="CG136" s="6">
        <f t="shared" si="187"/>
        <v>1736</v>
      </c>
      <c r="CH136" s="10">
        <f t="shared" si="188"/>
        <v>304.7483466978602</v>
      </c>
      <c r="CI136" s="1">
        <f t="shared" si="189"/>
        <v>-1431.2516533021399</v>
      </c>
      <c r="CJ136" s="77">
        <f t="shared" si="190"/>
        <v>0</v>
      </c>
      <c r="CK136" s="66">
        <f t="shared" si="191"/>
        <v>28.72</v>
      </c>
      <c r="CL136" s="41">
        <f t="shared" si="192"/>
        <v>28.82</v>
      </c>
      <c r="CM136" s="65">
        <f t="shared" si="193"/>
        <v>30.44</v>
      </c>
      <c r="CN136" s="64">
        <f t="shared" si="194"/>
        <v>30.39</v>
      </c>
      <c r="CO136" s="54">
        <f t="shared" si="195"/>
        <v>30.39</v>
      </c>
      <c r="CP136" s="1">
        <f t="shared" si="196"/>
        <v>-47.096138641070745</v>
      </c>
      <c r="CQ136" s="42">
        <f t="shared" si="197"/>
        <v>5.6965034226129552</v>
      </c>
      <c r="CR136" s="11">
        <f t="shared" si="198"/>
        <v>2354</v>
      </c>
      <c r="CS136" s="47">
        <f t="shared" si="199"/>
        <v>731.02809831131333</v>
      </c>
      <c r="CT136" s="55">
        <v>0</v>
      </c>
      <c r="CU136" s="10">
        <f t="shared" si="200"/>
        <v>5.5724334631859831</v>
      </c>
      <c r="CV136" s="30">
        <f t="shared" si="201"/>
        <v>5.5724334631859831</v>
      </c>
      <c r="CW136" s="77">
        <f t="shared" si="202"/>
        <v>1</v>
      </c>
      <c r="CX136" s="66">
        <f t="shared" si="203"/>
        <v>28.81</v>
      </c>
      <c r="CY136" s="41">
        <f t="shared" si="204"/>
        <v>29.04</v>
      </c>
      <c r="CZ136" s="65">
        <f t="shared" si="205"/>
        <v>30.26</v>
      </c>
      <c r="DA136" s="64">
        <f t="shared" si="206"/>
        <v>30.2</v>
      </c>
      <c r="DB136" s="54">
        <f t="shared" si="207"/>
        <v>29.04</v>
      </c>
      <c r="DC136" s="43">
        <f t="shared" si="208"/>
        <v>0.19188820465516471</v>
      </c>
      <c r="DD136" s="44">
        <v>0</v>
      </c>
      <c r="DE136" s="10">
        <f t="shared" si="209"/>
        <v>3.4889459199119641</v>
      </c>
      <c r="DF136" s="30">
        <f t="shared" si="210"/>
        <v>3.4889459199119641</v>
      </c>
      <c r="DG136" s="34">
        <f t="shared" si="211"/>
        <v>3.4889459199119641</v>
      </c>
      <c r="DH136" s="21">
        <f t="shared" si="212"/>
        <v>7.9832002853585601E-4</v>
      </c>
      <c r="DI136" s="74">
        <f t="shared" si="213"/>
        <v>3.4889459199119641</v>
      </c>
      <c r="DJ136" s="76">
        <f t="shared" si="214"/>
        <v>29.04</v>
      </c>
      <c r="DK136" s="43">
        <f t="shared" si="215"/>
        <v>0.12014276583718884</v>
      </c>
      <c r="DL136" s="16">
        <f t="shared" si="216"/>
        <v>0</v>
      </c>
      <c r="DM136" s="53">
        <f t="shared" si="217"/>
        <v>2354</v>
      </c>
      <c r="DN136">
        <f t="shared" si="218"/>
        <v>4.9574693899946693E-3</v>
      </c>
      <c r="DO136">
        <f t="shared" si="219"/>
        <v>4.957469389994671E-3</v>
      </c>
      <c r="DP136" s="1">
        <f t="shared" si="220"/>
        <v>528.80334489195161</v>
      </c>
      <c r="DQ136" s="55">
        <v>353</v>
      </c>
      <c r="DR136" s="1">
        <f t="shared" si="221"/>
        <v>175.80334489195161</v>
      </c>
      <c r="DS136" s="55">
        <v>0</v>
      </c>
      <c r="DT136" s="15">
        <f t="shared" si="222"/>
        <v>1.0463309041759681</v>
      </c>
      <c r="DU136" s="17">
        <f t="shared" si="223"/>
        <v>1.3959399789779368E-3</v>
      </c>
      <c r="DV136" s="17">
        <f t="shared" si="224"/>
        <v>1.3959399789779368E-3</v>
      </c>
      <c r="DW136" s="17">
        <f t="shared" si="225"/>
        <v>2.2918891258541132E-3</v>
      </c>
      <c r="DX136" s="1">
        <f t="shared" si="226"/>
        <v>242.25726438103149</v>
      </c>
      <c r="DY136" s="1">
        <f t="shared" si="227"/>
        <v>242.25726438103149</v>
      </c>
      <c r="DZ136" s="79">
        <f t="shared" si="228"/>
        <v>29.43</v>
      </c>
    </row>
    <row r="137" spans="1:130" x14ac:dyDescent="0.2">
      <c r="A137" s="19" t="s">
        <v>152</v>
      </c>
      <c r="B137">
        <v>1</v>
      </c>
      <c r="C137">
        <v>1</v>
      </c>
      <c r="D137">
        <v>0.46970539188437999</v>
      </c>
      <c r="E137">
        <v>0.53029460811561902</v>
      </c>
      <c r="F137">
        <v>0.496136865342163</v>
      </c>
      <c r="G137">
        <v>0.101835405565423</v>
      </c>
      <c r="H137">
        <v>0.65660153937240895</v>
      </c>
      <c r="I137">
        <v>0.25858322462385402</v>
      </c>
      <c r="J137">
        <v>0.42677654975921397</v>
      </c>
      <c r="K137">
        <v>0.81819012321513096</v>
      </c>
      <c r="L137">
        <v>0.35632660865786198</v>
      </c>
      <c r="M137">
        <f t="shared" si="153"/>
        <v>0.37444797787390655</v>
      </c>
      <c r="N137">
        <f t="shared" si="154"/>
        <v>0.23732429143047065</v>
      </c>
      <c r="O137" s="68">
        <v>0</v>
      </c>
      <c r="P137">
        <v>162.27000000000001</v>
      </c>
      <c r="Q137">
        <v>163.58000000000001</v>
      </c>
      <c r="R137">
        <v>165.34</v>
      </c>
      <c r="S137">
        <v>166.25</v>
      </c>
      <c r="T137">
        <v>167.4</v>
      </c>
      <c r="U137">
        <v>168.43</v>
      </c>
      <c r="V137">
        <v>169.99</v>
      </c>
      <c r="W137">
        <v>176.73</v>
      </c>
      <c r="X137">
        <v>175.24</v>
      </c>
      <c r="Y137">
        <v>174.49</v>
      </c>
      <c r="Z137">
        <v>172.21</v>
      </c>
      <c r="AA137">
        <v>170.87</v>
      </c>
      <c r="AB137">
        <v>168.67</v>
      </c>
      <c r="AC137">
        <v>166.73</v>
      </c>
      <c r="AD137">
        <v>164.51</v>
      </c>
      <c r="AE137">
        <v>164.73</v>
      </c>
      <c r="AF137">
        <v>165.1</v>
      </c>
      <c r="AG137">
        <v>165.89</v>
      </c>
      <c r="AH137">
        <v>167.44</v>
      </c>
      <c r="AI137">
        <v>170.35</v>
      </c>
      <c r="AJ137">
        <v>171.14</v>
      </c>
      <c r="AK137">
        <v>176.39</v>
      </c>
      <c r="AL137">
        <v>175.19</v>
      </c>
      <c r="AM137">
        <v>174.15</v>
      </c>
      <c r="AN137">
        <v>171.84</v>
      </c>
      <c r="AO137">
        <v>170.38</v>
      </c>
      <c r="AP137">
        <v>169.03</v>
      </c>
      <c r="AQ137">
        <v>168.3</v>
      </c>
      <c r="AR137">
        <v>169.49</v>
      </c>
      <c r="AS137" s="72">
        <f t="shared" si="155"/>
        <v>1.0035336841901294</v>
      </c>
      <c r="AT137" s="17">
        <f t="shared" si="156"/>
        <v>1.1515913040461789</v>
      </c>
      <c r="AU137" s="17">
        <f t="shared" si="157"/>
        <v>1.2191511821839507</v>
      </c>
      <c r="AV137" s="17">
        <f t="shared" si="158"/>
        <v>1.2867110603217224</v>
      </c>
      <c r="AW137" s="17">
        <f t="shared" si="159"/>
        <v>5.6421181663794812E-3</v>
      </c>
      <c r="AX137" s="17">
        <f t="shared" si="160"/>
        <v>1.089830078706596</v>
      </c>
      <c r="AY137" s="17">
        <f t="shared" si="161"/>
        <v>0.81819012321513096</v>
      </c>
      <c r="AZ137" s="17">
        <f t="shared" si="162"/>
        <v>1.8125480050487515</v>
      </c>
      <c r="BA137" s="17">
        <f t="shared" si="163"/>
        <v>-1.5364444714032623</v>
      </c>
      <c r="BB137" s="17">
        <f t="shared" si="164"/>
        <v>1.6691010403710049</v>
      </c>
      <c r="BC137" s="17">
        <f t="shared" si="165"/>
        <v>0.35632660865786198</v>
      </c>
      <c r="BD137" s="17">
        <f t="shared" si="166"/>
        <v>2.8927710800611246</v>
      </c>
      <c r="BE137" s="1">
        <v>1</v>
      </c>
      <c r="BF137" s="15">
        <v>1</v>
      </c>
      <c r="BG137" s="15">
        <v>1</v>
      </c>
      <c r="BH137" s="16">
        <v>1</v>
      </c>
      <c r="BI137" s="12">
        <f t="shared" si="167"/>
        <v>13.887980708144349</v>
      </c>
      <c r="BJ137" s="12">
        <f t="shared" si="168"/>
        <v>80.64076608531667</v>
      </c>
      <c r="BK137" s="12">
        <f t="shared" si="169"/>
        <v>85.371680872983461</v>
      </c>
      <c r="BL137" s="12">
        <f t="shared" si="170"/>
        <v>13.887980708144349</v>
      </c>
      <c r="BM137" s="12">
        <f t="shared" si="171"/>
        <v>80.64076608531667</v>
      </c>
      <c r="BN137" s="12">
        <f t="shared" si="172"/>
        <v>85.371680872983461</v>
      </c>
      <c r="BO137" s="9">
        <f t="shared" si="173"/>
        <v>1.4493970534405281E-2</v>
      </c>
      <c r="BP137" s="9">
        <f t="shared" si="174"/>
        <v>1.064898138328043E-2</v>
      </c>
      <c r="BQ137" s="45">
        <f t="shared" si="175"/>
        <v>3.9741765759648464E-3</v>
      </c>
      <c r="BR137" s="78">
        <f t="shared" si="176"/>
        <v>0.23732429143047065</v>
      </c>
      <c r="BS137" s="55">
        <v>2203</v>
      </c>
      <c r="BT137" s="10">
        <f t="shared" si="177"/>
        <v>1421.4474604208026</v>
      </c>
      <c r="BU137" s="14">
        <f t="shared" si="178"/>
        <v>-781.5525395791974</v>
      </c>
      <c r="BV137" s="1">
        <f t="shared" si="179"/>
        <v>0</v>
      </c>
      <c r="BW137" s="66">
        <f t="shared" si="180"/>
        <v>163.58000000000001</v>
      </c>
      <c r="BX137" s="41">
        <f t="shared" si="181"/>
        <v>164.73</v>
      </c>
      <c r="BY137" s="65">
        <f t="shared" si="182"/>
        <v>176.73</v>
      </c>
      <c r="BZ137" s="64">
        <f t="shared" si="183"/>
        <v>176.39</v>
      </c>
      <c r="CA137" s="54">
        <f t="shared" si="184"/>
        <v>176.73</v>
      </c>
      <c r="CB137" s="1">
        <f t="shared" si="185"/>
        <v>-4.4222969477688983</v>
      </c>
      <c r="CC137" s="42">
        <f t="shared" si="186"/>
        <v>1.5498286509638759</v>
      </c>
      <c r="CD137" s="55">
        <v>0</v>
      </c>
      <c r="CE137" s="55">
        <v>2542</v>
      </c>
      <c r="CF137" s="55">
        <v>0</v>
      </c>
      <c r="CG137" s="6">
        <f t="shared" si="187"/>
        <v>2542</v>
      </c>
      <c r="CH137" s="10">
        <f t="shared" si="188"/>
        <v>1449.8545557410773</v>
      </c>
      <c r="CI137" s="1">
        <f t="shared" si="189"/>
        <v>-1092.1454442589227</v>
      </c>
      <c r="CJ137" s="77">
        <f t="shared" si="190"/>
        <v>0</v>
      </c>
      <c r="CK137" s="66">
        <f t="shared" si="191"/>
        <v>165.34</v>
      </c>
      <c r="CL137" s="41">
        <f t="shared" si="192"/>
        <v>165.1</v>
      </c>
      <c r="CM137" s="65">
        <f t="shared" si="193"/>
        <v>175.24</v>
      </c>
      <c r="CN137" s="64">
        <f t="shared" si="194"/>
        <v>175.19</v>
      </c>
      <c r="CO137" s="54">
        <f t="shared" si="195"/>
        <v>175.24</v>
      </c>
      <c r="CP137" s="1">
        <f t="shared" si="196"/>
        <v>-6.2322839777386587</v>
      </c>
      <c r="CQ137" s="42">
        <f t="shared" si="197"/>
        <v>1.7532793133864966</v>
      </c>
      <c r="CR137" s="11">
        <f t="shared" si="198"/>
        <v>4745</v>
      </c>
      <c r="CS137" s="47">
        <f t="shared" si="199"/>
        <v>2899.0425634974295</v>
      </c>
      <c r="CT137" s="55">
        <v>0</v>
      </c>
      <c r="CU137" s="10">
        <f t="shared" si="200"/>
        <v>27.740547335549824</v>
      </c>
      <c r="CV137" s="30">
        <f t="shared" si="201"/>
        <v>27.740547335549824</v>
      </c>
      <c r="CW137" s="77">
        <f t="shared" si="202"/>
        <v>1</v>
      </c>
      <c r="CX137" s="66">
        <f t="shared" si="203"/>
        <v>166.25</v>
      </c>
      <c r="CY137" s="41">
        <f t="shared" si="204"/>
        <v>165.89</v>
      </c>
      <c r="CZ137" s="65">
        <f t="shared" si="205"/>
        <v>174.49</v>
      </c>
      <c r="DA137" s="64">
        <f t="shared" si="206"/>
        <v>174.15</v>
      </c>
      <c r="DB137" s="54">
        <f t="shared" si="207"/>
        <v>166.25</v>
      </c>
      <c r="DC137" s="43">
        <f t="shared" si="208"/>
        <v>0.16686043510105159</v>
      </c>
      <c r="DD137" s="44">
        <v>0</v>
      </c>
      <c r="DE137" s="10">
        <f t="shared" si="209"/>
        <v>17.368582340533727</v>
      </c>
      <c r="DF137" s="30">
        <f t="shared" si="210"/>
        <v>17.368582340533727</v>
      </c>
      <c r="DG137" s="34">
        <f t="shared" si="211"/>
        <v>17.368582340533727</v>
      </c>
      <c r="DH137" s="21">
        <f t="shared" si="212"/>
        <v>3.9741765759648464E-3</v>
      </c>
      <c r="DI137" s="74">
        <f t="shared" si="213"/>
        <v>17.368582340533727</v>
      </c>
      <c r="DJ137" s="76">
        <f t="shared" si="214"/>
        <v>166.25</v>
      </c>
      <c r="DK137" s="43">
        <f t="shared" si="215"/>
        <v>0.1044726757325337</v>
      </c>
      <c r="DL137" s="16">
        <f t="shared" si="216"/>
        <v>0</v>
      </c>
      <c r="DM137" s="53">
        <f t="shared" si="217"/>
        <v>4745</v>
      </c>
      <c r="DN137">
        <f t="shared" si="218"/>
        <v>5.1082252820452336E-3</v>
      </c>
      <c r="DO137">
        <f t="shared" si="219"/>
        <v>5.1082252820452353E-3</v>
      </c>
      <c r="DP137" s="1">
        <f t="shared" si="220"/>
        <v>544.88417438520116</v>
      </c>
      <c r="DQ137" s="55">
        <v>508</v>
      </c>
      <c r="DR137" s="1">
        <f t="shared" si="221"/>
        <v>36.884174385201163</v>
      </c>
      <c r="DS137" s="55">
        <v>0</v>
      </c>
      <c r="DT137" s="15">
        <f t="shared" si="222"/>
        <v>1.2867110603217224</v>
      </c>
      <c r="DU137" s="17">
        <f t="shared" si="223"/>
        <v>1.716638018936035E-3</v>
      </c>
      <c r="DV137" s="17">
        <f t="shared" si="224"/>
        <v>1.716638018936035E-3</v>
      </c>
      <c r="DW137" s="17">
        <f t="shared" si="225"/>
        <v>2.8184191783860568E-3</v>
      </c>
      <c r="DX137" s="1">
        <f t="shared" si="226"/>
        <v>297.91254399376299</v>
      </c>
      <c r="DY137" s="1">
        <f t="shared" si="227"/>
        <v>297.91254399376299</v>
      </c>
      <c r="DZ137" s="79">
        <f t="shared" si="228"/>
        <v>169.49</v>
      </c>
    </row>
    <row r="138" spans="1:130" x14ac:dyDescent="0.2">
      <c r="A138" s="19" t="s">
        <v>230</v>
      </c>
      <c r="B138">
        <v>1</v>
      </c>
      <c r="C138">
        <v>1</v>
      </c>
      <c r="D138">
        <v>0.44986016779864102</v>
      </c>
      <c r="E138">
        <v>0.55013983220135798</v>
      </c>
      <c r="F138">
        <v>0.49384187524831102</v>
      </c>
      <c r="G138">
        <v>0.59089009611366405</v>
      </c>
      <c r="H138">
        <v>0.27329711659005401</v>
      </c>
      <c r="I138">
        <v>0.40185639162452602</v>
      </c>
      <c r="J138">
        <v>0.53141329859727704</v>
      </c>
      <c r="K138">
        <v>0.91233498681311098</v>
      </c>
      <c r="L138">
        <v>-0.13062949998967599</v>
      </c>
      <c r="M138">
        <f t="shared" si="153"/>
        <v>0.44534808680933702</v>
      </c>
      <c r="N138">
        <f t="shared" si="154"/>
        <v>9.926450088226535E-2</v>
      </c>
      <c r="O138" s="68">
        <v>0</v>
      </c>
      <c r="P138">
        <v>145.08000000000001</v>
      </c>
      <c r="Q138">
        <v>145.65</v>
      </c>
      <c r="R138">
        <v>145.91</v>
      </c>
      <c r="S138">
        <v>146.06</v>
      </c>
      <c r="T138">
        <v>146.52000000000001</v>
      </c>
      <c r="U138">
        <v>146.80000000000001</v>
      </c>
      <c r="V138">
        <v>147.71</v>
      </c>
      <c r="W138">
        <v>148.66</v>
      </c>
      <c r="X138">
        <v>148.44999999999999</v>
      </c>
      <c r="Y138">
        <v>148.09</v>
      </c>
      <c r="Z138">
        <v>147.97</v>
      </c>
      <c r="AA138">
        <v>147.66999999999999</v>
      </c>
      <c r="AB138">
        <v>147.08000000000001</v>
      </c>
      <c r="AC138">
        <v>146.66999999999999</v>
      </c>
      <c r="AD138">
        <v>145.11000000000001</v>
      </c>
      <c r="AE138">
        <v>145.55000000000001</v>
      </c>
      <c r="AF138">
        <v>145.97</v>
      </c>
      <c r="AG138">
        <v>146.21</v>
      </c>
      <c r="AH138">
        <v>146.38999999999999</v>
      </c>
      <c r="AI138">
        <v>147.12</v>
      </c>
      <c r="AJ138">
        <v>147.51</v>
      </c>
      <c r="AK138">
        <v>149.22999999999999</v>
      </c>
      <c r="AL138">
        <v>148.91</v>
      </c>
      <c r="AM138">
        <v>148.72</v>
      </c>
      <c r="AN138">
        <v>148.47999999999999</v>
      </c>
      <c r="AO138">
        <v>148.03</v>
      </c>
      <c r="AP138">
        <v>147.52000000000001</v>
      </c>
      <c r="AQ138">
        <v>146.81</v>
      </c>
      <c r="AR138">
        <v>147.33000000000001</v>
      </c>
      <c r="AS138" s="72">
        <f t="shared" si="155"/>
        <v>1.013964720705586</v>
      </c>
      <c r="AT138" s="17">
        <f t="shared" si="156"/>
        <v>1.0661588787704979</v>
      </c>
      <c r="AU138" s="17">
        <f t="shared" si="157"/>
        <v>1.0786058847409137</v>
      </c>
      <c r="AV138" s="17">
        <f t="shared" si="158"/>
        <v>1.0910528907113295</v>
      </c>
      <c r="AW138" s="17">
        <f t="shared" si="159"/>
        <v>5.6421181663794812E-3</v>
      </c>
      <c r="AX138" s="17">
        <f t="shared" si="160"/>
        <v>1.089830078706596</v>
      </c>
      <c r="AY138" s="17">
        <f t="shared" si="161"/>
        <v>0.91233498681311098</v>
      </c>
      <c r="AZ138" s="17">
        <f t="shared" si="162"/>
        <v>1.9066928686467315</v>
      </c>
      <c r="BA138" s="17">
        <f t="shared" si="163"/>
        <v>-1.5364444714032623</v>
      </c>
      <c r="BB138" s="17">
        <f t="shared" si="164"/>
        <v>1.6691010403710049</v>
      </c>
      <c r="BC138" s="17">
        <f t="shared" si="165"/>
        <v>-0.13062949998967599</v>
      </c>
      <c r="BD138" s="17">
        <f t="shared" si="166"/>
        <v>2.4058149714135864</v>
      </c>
      <c r="BE138" s="1">
        <v>0</v>
      </c>
      <c r="BF138" s="15">
        <v>1</v>
      </c>
      <c r="BG138" s="15">
        <v>1</v>
      </c>
      <c r="BH138" s="16">
        <v>1</v>
      </c>
      <c r="BI138" s="12">
        <f t="shared" si="167"/>
        <v>0</v>
      </c>
      <c r="BJ138" s="12">
        <f t="shared" si="168"/>
        <v>35.716658445363421</v>
      </c>
      <c r="BK138" s="12">
        <f t="shared" si="169"/>
        <v>36.133637068123114</v>
      </c>
      <c r="BL138" s="12">
        <f t="shared" si="170"/>
        <v>0</v>
      </c>
      <c r="BM138" s="12">
        <f t="shared" si="171"/>
        <v>35.716658445363421</v>
      </c>
      <c r="BN138" s="12">
        <f t="shared" si="172"/>
        <v>36.133637068123114</v>
      </c>
      <c r="BO138" s="9">
        <f t="shared" si="173"/>
        <v>0</v>
      </c>
      <c r="BP138" s="9">
        <f t="shared" si="174"/>
        <v>4.7165478370488284E-3</v>
      </c>
      <c r="BQ138" s="45">
        <f t="shared" si="175"/>
        <v>1.6820736404874251E-3</v>
      </c>
      <c r="BR138" s="78">
        <f t="shared" si="176"/>
        <v>9.926450088226535E-2</v>
      </c>
      <c r="BS138" s="55">
        <v>0</v>
      </c>
      <c r="BT138" s="10">
        <f t="shared" si="177"/>
        <v>0</v>
      </c>
      <c r="BU138" s="14">
        <f t="shared" si="178"/>
        <v>0</v>
      </c>
      <c r="BV138" s="1">
        <f t="shared" si="179"/>
        <v>0</v>
      </c>
      <c r="BW138" s="66">
        <f t="shared" si="180"/>
        <v>145.65</v>
      </c>
      <c r="BX138" s="41">
        <f t="shared" si="181"/>
        <v>145.55000000000001</v>
      </c>
      <c r="BY138" s="65">
        <f t="shared" si="182"/>
        <v>148.66</v>
      </c>
      <c r="BZ138" s="64">
        <f t="shared" si="183"/>
        <v>149.22999999999999</v>
      </c>
      <c r="CA138" s="54">
        <f t="shared" si="184"/>
        <v>148.66</v>
      </c>
      <c r="CB138" s="1">
        <f t="shared" si="185"/>
        <v>0</v>
      </c>
      <c r="CC138" s="42" t="e">
        <f t="shared" si="186"/>
        <v>#DIV/0!</v>
      </c>
      <c r="CD138" s="55">
        <v>0</v>
      </c>
      <c r="CE138" s="55">
        <v>0</v>
      </c>
      <c r="CF138" s="55">
        <v>0</v>
      </c>
      <c r="CG138" s="6">
        <f t="shared" si="187"/>
        <v>0</v>
      </c>
      <c r="CH138" s="10">
        <f t="shared" si="188"/>
        <v>642.15610139506316</v>
      </c>
      <c r="CI138" s="1">
        <f t="shared" si="189"/>
        <v>642.15610139506316</v>
      </c>
      <c r="CJ138" s="77">
        <f t="shared" si="190"/>
        <v>1</v>
      </c>
      <c r="CK138" s="66">
        <f t="shared" si="191"/>
        <v>145.91</v>
      </c>
      <c r="CL138" s="41">
        <f t="shared" si="192"/>
        <v>145.97</v>
      </c>
      <c r="CM138" s="65">
        <f t="shared" si="193"/>
        <v>148.44999999999999</v>
      </c>
      <c r="CN138" s="64">
        <f t="shared" si="194"/>
        <v>148.91</v>
      </c>
      <c r="CO138" s="54">
        <f t="shared" si="195"/>
        <v>145.91</v>
      </c>
      <c r="CP138" s="1">
        <f t="shared" si="196"/>
        <v>4.4010424329728135</v>
      </c>
      <c r="CQ138" s="42">
        <f t="shared" si="197"/>
        <v>0</v>
      </c>
      <c r="CR138" s="11">
        <f t="shared" si="198"/>
        <v>0</v>
      </c>
      <c r="CS138" s="47">
        <f t="shared" si="199"/>
        <v>653.8973118203935</v>
      </c>
      <c r="CT138" s="55">
        <v>0</v>
      </c>
      <c r="CU138" s="10">
        <f t="shared" si="200"/>
        <v>11.741210425330326</v>
      </c>
      <c r="CV138" s="30">
        <f t="shared" si="201"/>
        <v>11.741210425330326</v>
      </c>
      <c r="CW138" s="77">
        <f t="shared" si="202"/>
        <v>1</v>
      </c>
      <c r="CX138" s="66">
        <f t="shared" si="203"/>
        <v>146.06</v>
      </c>
      <c r="CY138" s="41">
        <f t="shared" si="204"/>
        <v>146.21</v>
      </c>
      <c r="CZ138" s="65">
        <f t="shared" si="205"/>
        <v>148.09</v>
      </c>
      <c r="DA138" s="64">
        <f t="shared" si="206"/>
        <v>148.72</v>
      </c>
      <c r="DB138" s="54">
        <f t="shared" si="207"/>
        <v>146.06</v>
      </c>
      <c r="DC138" s="43">
        <f t="shared" si="208"/>
        <v>8.0386214058129027E-2</v>
      </c>
      <c r="DD138" s="44">
        <v>0</v>
      </c>
      <c r="DE138" s="10">
        <f t="shared" si="209"/>
        <v>7.3512673554406245</v>
      </c>
      <c r="DF138" s="30">
        <f t="shared" si="210"/>
        <v>7.3512673554406245</v>
      </c>
      <c r="DG138" s="34">
        <f t="shared" si="211"/>
        <v>7.3512673554406245</v>
      </c>
      <c r="DH138" s="21">
        <f t="shared" si="212"/>
        <v>1.6820736404874251E-3</v>
      </c>
      <c r="DI138" s="74">
        <f t="shared" si="213"/>
        <v>7.3512673554406245</v>
      </c>
      <c r="DJ138" s="76">
        <f t="shared" si="214"/>
        <v>146.06</v>
      </c>
      <c r="DK138" s="43">
        <f t="shared" si="215"/>
        <v>5.0330462518421361E-2</v>
      </c>
      <c r="DL138" s="16">
        <f t="shared" si="216"/>
        <v>0</v>
      </c>
      <c r="DM138" s="53">
        <f t="shared" si="217"/>
        <v>0</v>
      </c>
      <c r="DN138">
        <f t="shared" si="218"/>
        <v>5.2993904831451525E-3</v>
      </c>
      <c r="DO138">
        <f t="shared" si="219"/>
        <v>5.2993904831451543E-3</v>
      </c>
      <c r="DP138" s="1">
        <f t="shared" si="220"/>
        <v>565.27538405612734</v>
      </c>
      <c r="DQ138" s="55">
        <v>737</v>
      </c>
      <c r="DR138" s="1">
        <f t="shared" si="221"/>
        <v>-171.72461594387266</v>
      </c>
      <c r="DS138" s="55">
        <v>737</v>
      </c>
      <c r="DT138" s="15">
        <f t="shared" si="222"/>
        <v>1.0910528907113295</v>
      </c>
      <c r="DU138" s="17">
        <f t="shared" si="223"/>
        <v>1.455604860035034E-3</v>
      </c>
      <c r="DV138" s="17">
        <f t="shared" si="224"/>
        <v>1.455604860035034E-3</v>
      </c>
      <c r="DW138" s="17">
        <f t="shared" si="225"/>
        <v>2.3898484179078164E-3</v>
      </c>
      <c r="DX138" s="1">
        <f t="shared" si="226"/>
        <v>252.61175746969201</v>
      </c>
      <c r="DY138" s="1">
        <f t="shared" si="227"/>
        <v>-484.38824253030799</v>
      </c>
      <c r="DZ138" s="79">
        <f t="shared" si="228"/>
        <v>147.33000000000001</v>
      </c>
    </row>
    <row r="139" spans="1:130" x14ac:dyDescent="0.2">
      <c r="A139" s="19" t="s">
        <v>333</v>
      </c>
      <c r="B139">
        <v>1</v>
      </c>
      <c r="C139">
        <v>0</v>
      </c>
      <c r="D139">
        <v>0.520575309628445</v>
      </c>
      <c r="E139">
        <v>0.479424690371554</v>
      </c>
      <c r="F139">
        <v>0.33770361541517602</v>
      </c>
      <c r="G139">
        <v>0.55369828666945198</v>
      </c>
      <c r="H139">
        <v>0.96615127455077299</v>
      </c>
      <c r="I139">
        <v>0.73140707228073099</v>
      </c>
      <c r="J139">
        <v>0.65194882244824204</v>
      </c>
      <c r="K139">
        <v>0.43129289504863899</v>
      </c>
      <c r="L139">
        <v>-0.12851865942075599</v>
      </c>
      <c r="M139">
        <f t="shared" si="153"/>
        <v>0.48004947904154655</v>
      </c>
      <c r="N139">
        <f t="shared" si="154"/>
        <v>3.5953879425098874E-2</v>
      </c>
      <c r="O139" s="68">
        <v>0</v>
      </c>
      <c r="P139">
        <v>38.19</v>
      </c>
      <c r="Q139">
        <v>38.4</v>
      </c>
      <c r="R139">
        <v>38.619999999999997</v>
      </c>
      <c r="S139">
        <v>38.94</v>
      </c>
      <c r="T139">
        <v>39.32</v>
      </c>
      <c r="U139">
        <v>39.549999999999997</v>
      </c>
      <c r="V139">
        <v>40.36</v>
      </c>
      <c r="W139">
        <v>42.15</v>
      </c>
      <c r="X139">
        <v>41.73</v>
      </c>
      <c r="Y139">
        <v>41.12</v>
      </c>
      <c r="Z139">
        <v>40.700000000000003</v>
      </c>
      <c r="AA139">
        <v>40.090000000000003</v>
      </c>
      <c r="AB139">
        <v>39.83</v>
      </c>
      <c r="AC139">
        <v>39.450000000000003</v>
      </c>
      <c r="AD139">
        <v>38.03</v>
      </c>
      <c r="AE139">
        <v>38.200000000000003</v>
      </c>
      <c r="AF139">
        <v>38.49</v>
      </c>
      <c r="AG139">
        <v>38.700000000000003</v>
      </c>
      <c r="AH139">
        <v>39.130000000000003</v>
      </c>
      <c r="AI139">
        <v>39.24</v>
      </c>
      <c r="AJ139">
        <v>39.69</v>
      </c>
      <c r="AK139">
        <v>41.19</v>
      </c>
      <c r="AL139">
        <v>40.799999999999997</v>
      </c>
      <c r="AM139">
        <v>40.590000000000003</v>
      </c>
      <c r="AN139">
        <v>40.08</v>
      </c>
      <c r="AO139">
        <v>39.75</v>
      </c>
      <c r="AP139">
        <v>39.590000000000003</v>
      </c>
      <c r="AQ139">
        <v>39.369999999999997</v>
      </c>
      <c r="AR139">
        <v>39.72</v>
      </c>
      <c r="AS139" s="72">
        <f t="shared" si="155"/>
        <v>0.97679546409071849</v>
      </c>
      <c r="AT139" s="17">
        <f t="shared" si="156"/>
        <v>1.0128318977742508</v>
      </c>
      <c r="AU139" s="17">
        <f t="shared" si="157"/>
        <v>1.0224656780011663</v>
      </c>
      <c r="AV139" s="17">
        <f t="shared" si="158"/>
        <v>1.0320994582280818</v>
      </c>
      <c r="AW139" s="17">
        <f t="shared" si="159"/>
        <v>5.6421181663794812E-3</v>
      </c>
      <c r="AX139" s="17">
        <f t="shared" si="160"/>
        <v>1.089830078706596</v>
      </c>
      <c r="AY139" s="17">
        <f t="shared" si="161"/>
        <v>0.43129289504863899</v>
      </c>
      <c r="AZ139" s="17">
        <f t="shared" si="162"/>
        <v>1.4256507768822595</v>
      </c>
      <c r="BA139" s="17">
        <f t="shared" si="163"/>
        <v>-1.5364444714032623</v>
      </c>
      <c r="BB139" s="17">
        <f t="shared" si="164"/>
        <v>1.6691010403710049</v>
      </c>
      <c r="BC139" s="17">
        <f t="shared" si="165"/>
        <v>-0.12851865942075599</v>
      </c>
      <c r="BD139" s="17">
        <f t="shared" si="166"/>
        <v>2.4079258119825067</v>
      </c>
      <c r="BE139" s="1">
        <v>0</v>
      </c>
      <c r="BF139" s="50">
        <v>0.18</v>
      </c>
      <c r="BG139" s="15">
        <v>1</v>
      </c>
      <c r="BH139" s="16">
        <v>1</v>
      </c>
      <c r="BI139" s="12">
        <f t="shared" si="167"/>
        <v>0</v>
      </c>
      <c r="BJ139" s="12">
        <f t="shared" si="168"/>
        <v>6.1288964571658529</v>
      </c>
      <c r="BK139" s="12">
        <f t="shared" si="169"/>
        <v>34.373293585408994</v>
      </c>
      <c r="BL139" s="12">
        <f t="shared" si="170"/>
        <v>0</v>
      </c>
      <c r="BM139" s="12">
        <f t="shared" si="171"/>
        <v>6.1288964571658529</v>
      </c>
      <c r="BN139" s="12">
        <f t="shared" si="172"/>
        <v>34.373293585408994</v>
      </c>
      <c r="BO139" s="9">
        <f t="shared" si="173"/>
        <v>0</v>
      </c>
      <c r="BP139" s="9">
        <f t="shared" si="174"/>
        <v>8.093487629242214E-4</v>
      </c>
      <c r="BQ139" s="45">
        <f t="shared" si="175"/>
        <v>1.6001270773751983E-3</v>
      </c>
      <c r="BR139" s="78">
        <f t="shared" si="176"/>
        <v>3.5953879425098874E-2</v>
      </c>
      <c r="BS139" s="55">
        <v>0</v>
      </c>
      <c r="BT139" s="10">
        <f t="shared" si="177"/>
        <v>0</v>
      </c>
      <c r="BU139" s="14">
        <f t="shared" si="178"/>
        <v>0</v>
      </c>
      <c r="BV139" s="1">
        <f t="shared" si="179"/>
        <v>0</v>
      </c>
      <c r="BW139" s="66">
        <f t="shared" si="180"/>
        <v>38.4</v>
      </c>
      <c r="BX139" s="41">
        <f t="shared" si="181"/>
        <v>38.200000000000003</v>
      </c>
      <c r="BY139" s="65">
        <f t="shared" si="182"/>
        <v>42.15</v>
      </c>
      <c r="BZ139" s="64">
        <f t="shared" si="183"/>
        <v>41.19</v>
      </c>
      <c r="CA139" s="54">
        <f t="shared" si="184"/>
        <v>41.19</v>
      </c>
      <c r="CB139" s="1">
        <f t="shared" si="185"/>
        <v>0</v>
      </c>
      <c r="CC139" s="42" t="e">
        <f t="shared" si="186"/>
        <v>#DIV/0!</v>
      </c>
      <c r="CD139" s="55">
        <v>0</v>
      </c>
      <c r="CE139" s="55">
        <v>0</v>
      </c>
      <c r="CF139" s="55">
        <v>0</v>
      </c>
      <c r="CG139" s="6">
        <f t="shared" si="187"/>
        <v>0</v>
      </c>
      <c r="CH139" s="10">
        <f t="shared" si="188"/>
        <v>110.19251033262758</v>
      </c>
      <c r="CI139" s="1">
        <f t="shared" si="189"/>
        <v>110.19251033262758</v>
      </c>
      <c r="CJ139" s="77">
        <f t="shared" si="190"/>
        <v>1</v>
      </c>
      <c r="CK139" s="66">
        <f t="shared" si="191"/>
        <v>38.619999999999997</v>
      </c>
      <c r="CL139" s="41">
        <f t="shared" si="192"/>
        <v>38.49</v>
      </c>
      <c r="CM139" s="65">
        <f t="shared" si="193"/>
        <v>41.73</v>
      </c>
      <c r="CN139" s="64">
        <f t="shared" si="194"/>
        <v>40.799999999999997</v>
      </c>
      <c r="CO139" s="54">
        <f t="shared" si="195"/>
        <v>38.49</v>
      </c>
      <c r="CP139" s="1">
        <f t="shared" si="196"/>
        <v>2.8628867324662917</v>
      </c>
      <c r="CQ139" s="42">
        <f t="shared" si="197"/>
        <v>0</v>
      </c>
      <c r="CR139" s="11">
        <f t="shared" si="198"/>
        <v>0</v>
      </c>
      <c r="CS139" s="47">
        <f t="shared" si="199"/>
        <v>121.36171735812194</v>
      </c>
      <c r="CT139" s="55">
        <v>0</v>
      </c>
      <c r="CU139" s="10">
        <f t="shared" si="200"/>
        <v>11.169207025494361</v>
      </c>
      <c r="CV139" s="30">
        <f t="shared" si="201"/>
        <v>11.169207025494361</v>
      </c>
      <c r="CW139" s="77">
        <f t="shared" si="202"/>
        <v>1</v>
      </c>
      <c r="CX139" s="66">
        <f t="shared" si="203"/>
        <v>38.94</v>
      </c>
      <c r="CY139" s="41">
        <f t="shared" si="204"/>
        <v>38.700000000000003</v>
      </c>
      <c r="CZ139" s="65">
        <f t="shared" si="205"/>
        <v>41.12</v>
      </c>
      <c r="DA139" s="64">
        <f t="shared" si="206"/>
        <v>40.590000000000003</v>
      </c>
      <c r="DB139" s="54">
        <f t="shared" si="207"/>
        <v>38.700000000000003</v>
      </c>
      <c r="DC139" s="43">
        <f t="shared" si="208"/>
        <v>0.28861000065876896</v>
      </c>
      <c r="DD139" s="44">
        <v>0</v>
      </c>
      <c r="DE139" s="10">
        <f t="shared" si="209"/>
        <v>6.9931313738774721</v>
      </c>
      <c r="DF139" s="30">
        <f t="shared" si="210"/>
        <v>6.9931313738774721</v>
      </c>
      <c r="DG139" s="34">
        <f t="shared" si="211"/>
        <v>6.9931313738774721</v>
      </c>
      <c r="DH139" s="21">
        <f t="shared" si="212"/>
        <v>1.6001270773751983E-3</v>
      </c>
      <c r="DI139" s="74">
        <f t="shared" si="213"/>
        <v>6.9931313738774721</v>
      </c>
      <c r="DJ139" s="76">
        <f t="shared" si="214"/>
        <v>38.700000000000003</v>
      </c>
      <c r="DK139" s="43">
        <f t="shared" si="215"/>
        <v>0.18070106909244113</v>
      </c>
      <c r="DL139" s="16">
        <f t="shared" si="216"/>
        <v>0</v>
      </c>
      <c r="DM139" s="53">
        <f t="shared" si="217"/>
        <v>0</v>
      </c>
      <c r="DN139">
        <f t="shared" si="218"/>
        <v>4.6182052140698515E-3</v>
      </c>
      <c r="DO139">
        <f t="shared" si="219"/>
        <v>4.6182052140698532E-3</v>
      </c>
      <c r="DP139" s="1">
        <f t="shared" si="220"/>
        <v>492.61471377440313</v>
      </c>
      <c r="DQ139" s="55">
        <v>0</v>
      </c>
      <c r="DR139" s="1">
        <f t="shared" si="221"/>
        <v>492.61471377440313</v>
      </c>
      <c r="DS139" s="55">
        <v>0</v>
      </c>
      <c r="DT139" s="15">
        <f t="shared" si="222"/>
        <v>0.18577790248105472</v>
      </c>
      <c r="DU139" s="17">
        <f t="shared" si="223"/>
        <v>2.4785161199860224E-4</v>
      </c>
      <c r="DV139" s="17">
        <f t="shared" si="224"/>
        <v>2.4785161199860224E-4</v>
      </c>
      <c r="DW139" s="17">
        <f t="shared" si="225"/>
        <v>4.0692896751973277E-4</v>
      </c>
      <c r="DX139" s="1">
        <f t="shared" si="226"/>
        <v>43.013205724770792</v>
      </c>
      <c r="DY139" s="1">
        <f t="shared" si="227"/>
        <v>43.013205724770792</v>
      </c>
      <c r="DZ139" s="79">
        <f t="shared" si="228"/>
        <v>39.72</v>
      </c>
    </row>
    <row r="140" spans="1:130" x14ac:dyDescent="0.2">
      <c r="A140" s="19" t="s">
        <v>85</v>
      </c>
      <c r="B140">
        <v>0</v>
      </c>
      <c r="C140">
        <v>0</v>
      </c>
      <c r="D140">
        <v>0.270475429484618</v>
      </c>
      <c r="E140">
        <v>0.729524570515381</v>
      </c>
      <c r="F140">
        <v>0.131108462455303</v>
      </c>
      <c r="G140">
        <v>0.41496030087755897</v>
      </c>
      <c r="H140">
        <v>0.41078144588382698</v>
      </c>
      <c r="I140">
        <v>0.41286558633394399</v>
      </c>
      <c r="J140">
        <v>0.38664466614292903</v>
      </c>
      <c r="K140">
        <v>0.70743257108039903</v>
      </c>
      <c r="L140">
        <v>-0.112998182287513</v>
      </c>
      <c r="M140">
        <f t="shared" si="153"/>
        <v>0.21823638487018909</v>
      </c>
      <c r="N140">
        <f t="shared" si="154"/>
        <v>0.67654739781556794</v>
      </c>
      <c r="O140" s="68">
        <v>0</v>
      </c>
      <c r="P140">
        <v>49.45</v>
      </c>
      <c r="Q140">
        <v>49.83</v>
      </c>
      <c r="R140">
        <v>50.05</v>
      </c>
      <c r="S140">
        <v>50.32</v>
      </c>
      <c r="T140">
        <v>50.69</v>
      </c>
      <c r="U140">
        <v>51.15</v>
      </c>
      <c r="V140">
        <v>51.92</v>
      </c>
      <c r="W140">
        <v>52.68</v>
      </c>
      <c r="X140">
        <v>52.29</v>
      </c>
      <c r="Y140">
        <v>51.96</v>
      </c>
      <c r="Z140">
        <v>51.44</v>
      </c>
      <c r="AA140">
        <v>50.89</v>
      </c>
      <c r="AB140">
        <v>50.63</v>
      </c>
      <c r="AC140">
        <v>50.34</v>
      </c>
      <c r="AD140">
        <v>49.84</v>
      </c>
      <c r="AE140">
        <v>50.03</v>
      </c>
      <c r="AF140">
        <v>50.12</v>
      </c>
      <c r="AG140">
        <v>50.35</v>
      </c>
      <c r="AH140">
        <v>50.84</v>
      </c>
      <c r="AI140">
        <v>51.25</v>
      </c>
      <c r="AJ140">
        <v>51.7</v>
      </c>
      <c r="AK140">
        <v>52.39</v>
      </c>
      <c r="AL140">
        <v>52.28</v>
      </c>
      <c r="AM140">
        <v>52.1</v>
      </c>
      <c r="AN140">
        <v>51.84</v>
      </c>
      <c r="AO140">
        <v>51.23</v>
      </c>
      <c r="AP140">
        <v>50.97</v>
      </c>
      <c r="AQ140">
        <v>50.51</v>
      </c>
      <c r="AR140">
        <v>51.08</v>
      </c>
      <c r="AS140" s="72">
        <f t="shared" si="155"/>
        <v>1.1082528349433014</v>
      </c>
      <c r="AT140" s="17">
        <f t="shared" si="156"/>
        <v>1.4329099867980015</v>
      </c>
      <c r="AU140" s="17">
        <f t="shared" si="157"/>
        <v>1.626488577628989</v>
      </c>
      <c r="AV140" s="17">
        <f t="shared" si="158"/>
        <v>1.8200671684599765</v>
      </c>
      <c r="AW140" s="17">
        <f t="shared" si="159"/>
        <v>5.6421181663794812E-3</v>
      </c>
      <c r="AX140" s="17">
        <f t="shared" si="160"/>
        <v>1.089830078706596</v>
      </c>
      <c r="AY140" s="17">
        <f t="shared" si="161"/>
        <v>0.70743257108039903</v>
      </c>
      <c r="AZ140" s="17">
        <f t="shared" si="162"/>
        <v>1.7017904529140195</v>
      </c>
      <c r="BA140" s="17">
        <f t="shared" si="163"/>
        <v>-1.5364444714032623</v>
      </c>
      <c r="BB140" s="17">
        <f t="shared" si="164"/>
        <v>1.6691010403710049</v>
      </c>
      <c r="BC140" s="17">
        <f t="shared" si="165"/>
        <v>-0.112998182287513</v>
      </c>
      <c r="BD140" s="17">
        <f t="shared" si="166"/>
        <v>2.4234462891157493</v>
      </c>
      <c r="BE140" s="1">
        <v>1</v>
      </c>
      <c r="BF140" s="15">
        <v>1</v>
      </c>
      <c r="BG140" s="15">
        <v>1</v>
      </c>
      <c r="BH140" s="16">
        <v>1</v>
      </c>
      <c r="BI140" s="12">
        <f t="shared" si="167"/>
        <v>15.265525089412881</v>
      </c>
      <c r="BJ140" s="12">
        <f t="shared" si="168"/>
        <v>49.425663160567737</v>
      </c>
      <c r="BK140" s="12">
        <f t="shared" si="169"/>
        <v>56.102809885527037</v>
      </c>
      <c r="BL140" s="12">
        <f t="shared" si="170"/>
        <v>15.265525089412881</v>
      </c>
      <c r="BM140" s="12">
        <f t="shared" si="171"/>
        <v>49.425663160567737</v>
      </c>
      <c r="BN140" s="12">
        <f t="shared" si="172"/>
        <v>56.102809885527037</v>
      </c>
      <c r="BO140" s="9">
        <f t="shared" si="173"/>
        <v>1.5931622853452131E-2</v>
      </c>
      <c r="BP140" s="9">
        <f t="shared" si="174"/>
        <v>6.5268845077230938E-3</v>
      </c>
      <c r="BQ140" s="45">
        <f t="shared" si="175"/>
        <v>2.6116678342622255E-3</v>
      </c>
      <c r="BR140" s="78">
        <f t="shared" si="176"/>
        <v>0.67654739781556794</v>
      </c>
      <c r="BS140" s="55">
        <v>1022</v>
      </c>
      <c r="BT140" s="10">
        <f t="shared" si="177"/>
        <v>1562.4403810995304</v>
      </c>
      <c r="BU140" s="14">
        <f t="shared" si="178"/>
        <v>540.44038109953044</v>
      </c>
      <c r="BV140" s="1">
        <f t="shared" si="179"/>
        <v>1</v>
      </c>
      <c r="BW140" s="66">
        <f t="shared" si="180"/>
        <v>49.83</v>
      </c>
      <c r="BX140" s="41">
        <f t="shared" si="181"/>
        <v>50.03</v>
      </c>
      <c r="BY140" s="65">
        <f t="shared" si="182"/>
        <v>52.68</v>
      </c>
      <c r="BZ140" s="64">
        <f t="shared" si="183"/>
        <v>52.39</v>
      </c>
      <c r="CA140" s="54">
        <f t="shared" si="184"/>
        <v>50.03</v>
      </c>
      <c r="CB140" s="1">
        <f t="shared" si="185"/>
        <v>10.802326226254856</v>
      </c>
      <c r="CC140" s="42">
        <f t="shared" si="186"/>
        <v>0.6541049580917716</v>
      </c>
      <c r="CD140" s="55">
        <v>0</v>
      </c>
      <c r="CE140" s="55">
        <v>0</v>
      </c>
      <c r="CF140" s="55">
        <v>0</v>
      </c>
      <c r="CG140" s="6">
        <f t="shared" si="187"/>
        <v>0</v>
      </c>
      <c r="CH140" s="10">
        <f t="shared" si="188"/>
        <v>888.63271497269614</v>
      </c>
      <c r="CI140" s="1">
        <f t="shared" si="189"/>
        <v>888.63271497269614</v>
      </c>
      <c r="CJ140" s="77">
        <f t="shared" si="190"/>
        <v>1</v>
      </c>
      <c r="CK140" s="66">
        <f t="shared" si="191"/>
        <v>50.05</v>
      </c>
      <c r="CL140" s="41">
        <f t="shared" si="192"/>
        <v>50.12</v>
      </c>
      <c r="CM140" s="65">
        <f t="shared" si="193"/>
        <v>52.29</v>
      </c>
      <c r="CN140" s="64">
        <f t="shared" si="194"/>
        <v>52.28</v>
      </c>
      <c r="CO140" s="54">
        <f t="shared" si="195"/>
        <v>50.12</v>
      </c>
      <c r="CP140" s="1">
        <f t="shared" si="196"/>
        <v>17.730102054523069</v>
      </c>
      <c r="CQ140" s="42">
        <f t="shared" si="197"/>
        <v>0</v>
      </c>
      <c r="CR140" s="11">
        <f t="shared" si="198"/>
        <v>1022</v>
      </c>
      <c r="CS140" s="47">
        <f t="shared" si="199"/>
        <v>2469.3030598889441</v>
      </c>
      <c r="CT140" s="55">
        <v>0</v>
      </c>
      <c r="CU140" s="10">
        <f t="shared" si="200"/>
        <v>18.229963816717188</v>
      </c>
      <c r="CV140" s="30">
        <f t="shared" si="201"/>
        <v>18.229963816717188</v>
      </c>
      <c r="CW140" s="77">
        <f t="shared" si="202"/>
        <v>1</v>
      </c>
      <c r="CX140" s="66">
        <f t="shared" si="203"/>
        <v>50.32</v>
      </c>
      <c r="CY140" s="41">
        <f t="shared" si="204"/>
        <v>50.35</v>
      </c>
      <c r="CZ140" s="65">
        <f t="shared" si="205"/>
        <v>51.96</v>
      </c>
      <c r="DA140" s="64">
        <f t="shared" si="206"/>
        <v>52.1</v>
      </c>
      <c r="DB140" s="54">
        <f t="shared" si="207"/>
        <v>50.35</v>
      </c>
      <c r="DC140" s="43">
        <f t="shared" si="208"/>
        <v>0.36206482257630956</v>
      </c>
      <c r="DD140" s="44">
        <v>0</v>
      </c>
      <c r="DE140" s="10">
        <f t="shared" si="209"/>
        <v>11.413928636146261</v>
      </c>
      <c r="DF140" s="30">
        <f t="shared" si="210"/>
        <v>11.413928636146261</v>
      </c>
      <c r="DG140" s="34">
        <f t="shared" si="211"/>
        <v>11.413928636146261</v>
      </c>
      <c r="DH140" s="21">
        <f t="shared" si="212"/>
        <v>2.6116678342622255E-3</v>
      </c>
      <c r="DI140" s="74">
        <f t="shared" si="213"/>
        <v>11.413928636146261</v>
      </c>
      <c r="DJ140" s="76">
        <f t="shared" si="214"/>
        <v>50.35</v>
      </c>
      <c r="DK140" s="43">
        <f t="shared" si="215"/>
        <v>0.22669173060866457</v>
      </c>
      <c r="DL140" s="16">
        <f t="shared" si="216"/>
        <v>0</v>
      </c>
      <c r="DM140" s="53">
        <f t="shared" si="217"/>
        <v>1022</v>
      </c>
      <c r="DN140">
        <f t="shared" si="218"/>
        <v>7.0273689340762877E-3</v>
      </c>
      <c r="DO140">
        <f t="shared" si="219"/>
        <v>7.0273689340762903E-3</v>
      </c>
      <c r="DP140" s="1">
        <f t="shared" si="220"/>
        <v>749.59538946004977</v>
      </c>
      <c r="DQ140" s="55">
        <v>460</v>
      </c>
      <c r="DR140" s="1">
        <f t="shared" si="221"/>
        <v>289.59538946004977</v>
      </c>
      <c r="DS140" s="55">
        <v>562</v>
      </c>
      <c r="DT140" s="15">
        <f t="shared" si="222"/>
        <v>1.8200671684599765</v>
      </c>
      <c r="DU140" s="17">
        <f t="shared" si="223"/>
        <v>2.4282036540623541E-3</v>
      </c>
      <c r="DV140" s="17">
        <f t="shared" si="224"/>
        <v>2.4282036540623541E-3</v>
      </c>
      <c r="DW140" s="17">
        <f t="shared" si="225"/>
        <v>3.9866854119181951E-3</v>
      </c>
      <c r="DX140" s="1">
        <f t="shared" si="226"/>
        <v>421.40062141057706</v>
      </c>
      <c r="DY140" s="1">
        <f t="shared" si="227"/>
        <v>-140.59937858942294</v>
      </c>
      <c r="DZ140" s="79">
        <f t="shared" si="228"/>
        <v>51.08</v>
      </c>
    </row>
    <row r="141" spans="1:130" x14ac:dyDescent="0.2">
      <c r="A141" s="19" t="s">
        <v>334</v>
      </c>
      <c r="B141">
        <v>0</v>
      </c>
      <c r="C141">
        <v>0</v>
      </c>
      <c r="D141">
        <v>0.50619256891729902</v>
      </c>
      <c r="E141">
        <v>0.49380743108269998</v>
      </c>
      <c r="F141">
        <v>0.44139849026618899</v>
      </c>
      <c r="G141">
        <v>0.81236941078144498</v>
      </c>
      <c r="H141">
        <v>0.926870037609695</v>
      </c>
      <c r="I141">
        <v>0.867733176917861</v>
      </c>
      <c r="J141">
        <v>0.75927799251528105</v>
      </c>
      <c r="K141">
        <v>0.24698683690721199</v>
      </c>
      <c r="L141">
        <v>-0.26503728055275499</v>
      </c>
      <c r="M141">
        <f t="shared" si="153"/>
        <v>0.55622639589014933</v>
      </c>
      <c r="N141">
        <f t="shared" si="154"/>
        <v>-0.10217843887561501</v>
      </c>
      <c r="O141" s="68">
        <v>0</v>
      </c>
      <c r="P141">
        <v>29.77</v>
      </c>
      <c r="Q141">
        <v>29.86</v>
      </c>
      <c r="R141">
        <v>29.9</v>
      </c>
      <c r="S141">
        <v>30.04</v>
      </c>
      <c r="T141">
        <v>30.12</v>
      </c>
      <c r="U141">
        <v>30.18</v>
      </c>
      <c r="V141">
        <v>30.32</v>
      </c>
      <c r="W141">
        <v>30.92</v>
      </c>
      <c r="X141">
        <v>30.84</v>
      </c>
      <c r="Y141">
        <v>30.7</v>
      </c>
      <c r="Z141">
        <v>30.64</v>
      </c>
      <c r="AA141">
        <v>30.57</v>
      </c>
      <c r="AB141">
        <v>30.51</v>
      </c>
      <c r="AC141">
        <v>30.36</v>
      </c>
      <c r="AD141">
        <v>29.63</v>
      </c>
      <c r="AE141">
        <v>29.97</v>
      </c>
      <c r="AF141">
        <v>30.03</v>
      </c>
      <c r="AG141">
        <v>30.04</v>
      </c>
      <c r="AH141">
        <v>30.09</v>
      </c>
      <c r="AI141">
        <v>30.12</v>
      </c>
      <c r="AJ141">
        <v>30.17</v>
      </c>
      <c r="AK141">
        <v>31.01</v>
      </c>
      <c r="AL141">
        <v>30.94</v>
      </c>
      <c r="AM141">
        <v>30.83</v>
      </c>
      <c r="AN141">
        <v>30.78</v>
      </c>
      <c r="AO141">
        <v>30.6</v>
      </c>
      <c r="AP141">
        <v>30.55</v>
      </c>
      <c r="AQ141">
        <v>30.49</v>
      </c>
      <c r="AR141">
        <v>30.3</v>
      </c>
      <c r="AS141" s="72">
        <f t="shared" si="155"/>
        <v>0.98435531289374212</v>
      </c>
      <c r="AT141" s="17">
        <f t="shared" si="156"/>
        <v>0.97815171576591242</v>
      </c>
      <c r="AU141" s="17">
        <f t="shared" si="157"/>
        <v>0.94887095694520185</v>
      </c>
      <c r="AV141" s="17">
        <f t="shared" si="158"/>
        <v>0.91959019812449128</v>
      </c>
      <c r="AW141" s="17">
        <f t="shared" si="159"/>
        <v>5.6421181663794812E-3</v>
      </c>
      <c r="AX141" s="17">
        <f t="shared" si="160"/>
        <v>1.089830078706596</v>
      </c>
      <c r="AY141" s="17">
        <f t="shared" si="161"/>
        <v>0.24698683690721199</v>
      </c>
      <c r="AZ141" s="17">
        <f t="shared" si="162"/>
        <v>1.2413447187408324</v>
      </c>
      <c r="BA141" s="17">
        <f t="shared" si="163"/>
        <v>-1.5364444714032623</v>
      </c>
      <c r="BB141" s="17">
        <f t="shared" si="164"/>
        <v>1.6691010403710049</v>
      </c>
      <c r="BC141" s="17">
        <f t="shared" si="165"/>
        <v>-0.26503728055275499</v>
      </c>
      <c r="BD141" s="17">
        <f t="shared" si="166"/>
        <v>2.2714071908505074</v>
      </c>
      <c r="BE141" s="1">
        <v>0</v>
      </c>
      <c r="BF141" s="50">
        <v>0.18</v>
      </c>
      <c r="BG141" s="15">
        <v>1</v>
      </c>
      <c r="BH141" s="16">
        <v>1</v>
      </c>
      <c r="BI141" s="12">
        <f t="shared" si="167"/>
        <v>0</v>
      </c>
      <c r="BJ141" s="12">
        <f t="shared" si="168"/>
        <v>4.6866088850345289</v>
      </c>
      <c r="BK141" s="12">
        <f t="shared" si="169"/>
        <v>25.257312597795835</v>
      </c>
      <c r="BL141" s="12">
        <f t="shared" si="170"/>
        <v>0</v>
      </c>
      <c r="BM141" s="12">
        <f t="shared" si="171"/>
        <v>4.6866088850345289</v>
      </c>
      <c r="BN141" s="12">
        <f t="shared" si="172"/>
        <v>25.257312597795835</v>
      </c>
      <c r="BO141" s="9">
        <f t="shared" si="173"/>
        <v>0</v>
      </c>
      <c r="BP141" s="9">
        <f t="shared" si="174"/>
        <v>6.1888810325348199E-4</v>
      </c>
      <c r="BQ141" s="45">
        <f t="shared" si="175"/>
        <v>1.1757648329230347E-3</v>
      </c>
      <c r="BR141" s="78">
        <f t="shared" si="176"/>
        <v>-0.10217843887561501</v>
      </c>
      <c r="BS141" s="55">
        <v>0</v>
      </c>
      <c r="BT141" s="10">
        <f t="shared" si="177"/>
        <v>0</v>
      </c>
      <c r="BU141" s="14">
        <f t="shared" si="178"/>
        <v>0</v>
      </c>
      <c r="BV141" s="1">
        <f t="shared" si="179"/>
        <v>0</v>
      </c>
      <c r="BW141" s="66">
        <f t="shared" si="180"/>
        <v>29.77</v>
      </c>
      <c r="BX141" s="41">
        <f t="shared" si="181"/>
        <v>29.63</v>
      </c>
      <c r="BY141" s="65">
        <f t="shared" si="182"/>
        <v>30.84</v>
      </c>
      <c r="BZ141" s="64">
        <f t="shared" si="183"/>
        <v>30.94</v>
      </c>
      <c r="CA141" s="54">
        <f t="shared" si="184"/>
        <v>30.94</v>
      </c>
      <c r="CB141" s="1">
        <f t="shared" si="185"/>
        <v>0</v>
      </c>
      <c r="CC141" s="42" t="e">
        <f t="shared" si="186"/>
        <v>#DIV/0!</v>
      </c>
      <c r="CD141" s="55">
        <v>0</v>
      </c>
      <c r="CE141" s="55">
        <v>0</v>
      </c>
      <c r="CF141" s="55">
        <v>0</v>
      </c>
      <c r="CG141" s="6">
        <f t="shared" si="187"/>
        <v>0</v>
      </c>
      <c r="CH141" s="10">
        <f t="shared" si="188"/>
        <v>84.261367702720278</v>
      </c>
      <c r="CI141" s="1">
        <f t="shared" si="189"/>
        <v>84.261367702720278</v>
      </c>
      <c r="CJ141" s="77">
        <f t="shared" si="190"/>
        <v>1</v>
      </c>
      <c r="CK141" s="66">
        <f t="shared" si="191"/>
        <v>29.86</v>
      </c>
      <c r="CL141" s="41">
        <f t="shared" si="192"/>
        <v>29.97</v>
      </c>
      <c r="CM141" s="65">
        <f t="shared" si="193"/>
        <v>30.7</v>
      </c>
      <c r="CN141" s="64">
        <f t="shared" si="194"/>
        <v>30.83</v>
      </c>
      <c r="CO141" s="54">
        <f t="shared" si="195"/>
        <v>29.97</v>
      </c>
      <c r="CP141" s="1">
        <f t="shared" si="196"/>
        <v>2.8115237805378808</v>
      </c>
      <c r="CQ141" s="42">
        <f t="shared" si="197"/>
        <v>0</v>
      </c>
      <c r="CR141" s="11">
        <f t="shared" si="198"/>
        <v>0</v>
      </c>
      <c r="CS141" s="47">
        <f t="shared" si="199"/>
        <v>92.468441389489641</v>
      </c>
      <c r="CT141" s="55">
        <v>0</v>
      </c>
      <c r="CU141" s="10">
        <f t="shared" si="200"/>
        <v>8.2070736867693679</v>
      </c>
      <c r="CV141" s="30">
        <f t="shared" si="201"/>
        <v>8.2070736867693679</v>
      </c>
      <c r="CW141" s="77">
        <f t="shared" si="202"/>
        <v>1</v>
      </c>
      <c r="CX141" s="66">
        <f t="shared" si="203"/>
        <v>29.9</v>
      </c>
      <c r="CY141" s="41">
        <f t="shared" si="204"/>
        <v>30.03</v>
      </c>
      <c r="CZ141" s="65">
        <f t="shared" si="205"/>
        <v>30.64</v>
      </c>
      <c r="DA141" s="64">
        <f t="shared" si="206"/>
        <v>30.78</v>
      </c>
      <c r="DB141" s="54">
        <f t="shared" si="207"/>
        <v>30.03</v>
      </c>
      <c r="DC141" s="43">
        <f t="shared" si="208"/>
        <v>0.27329582706524702</v>
      </c>
      <c r="DD141" s="44">
        <v>0</v>
      </c>
      <c r="DE141" s="10">
        <f t="shared" si="209"/>
        <v>5.1385155952135149</v>
      </c>
      <c r="DF141" s="30">
        <f t="shared" si="210"/>
        <v>5.1385155952135149</v>
      </c>
      <c r="DG141" s="34">
        <f t="shared" si="211"/>
        <v>5.1385155952135149</v>
      </c>
      <c r="DH141" s="21">
        <f t="shared" si="212"/>
        <v>1.1757648329230347E-3</v>
      </c>
      <c r="DI141" s="74">
        <f t="shared" si="213"/>
        <v>5.1385155952135149</v>
      </c>
      <c r="DJ141" s="76">
        <f t="shared" si="214"/>
        <v>30.03</v>
      </c>
      <c r="DK141" s="43">
        <f t="shared" si="215"/>
        <v>0.17111274043335048</v>
      </c>
      <c r="DL141" s="16">
        <f t="shared" si="216"/>
        <v>0</v>
      </c>
      <c r="DM141" s="53">
        <f t="shared" si="217"/>
        <v>0</v>
      </c>
      <c r="DN141">
        <f t="shared" si="218"/>
        <v>4.756751370491941E-3</v>
      </c>
      <c r="DO141">
        <f t="shared" si="219"/>
        <v>4.7567513704919427E-3</v>
      </c>
      <c r="DP141" s="1">
        <f t="shared" si="220"/>
        <v>507.39315518763453</v>
      </c>
      <c r="DQ141" s="55">
        <v>0</v>
      </c>
      <c r="DR141" s="1">
        <f t="shared" si="221"/>
        <v>507.39315518763453</v>
      </c>
      <c r="DS141" s="55">
        <v>0</v>
      </c>
      <c r="DT141" s="15">
        <f t="shared" si="222"/>
        <v>0.16552623566240843</v>
      </c>
      <c r="DU141" s="17">
        <f t="shared" si="223"/>
        <v>2.2083328420166766E-4</v>
      </c>
      <c r="DV141" s="17">
        <f t="shared" si="224"/>
        <v>2.2083328420166766E-4</v>
      </c>
      <c r="DW141" s="17">
        <f t="shared" si="225"/>
        <v>3.6256960206772074E-4</v>
      </c>
      <c r="DX141" s="1">
        <f t="shared" si="226"/>
        <v>38.324332077762215</v>
      </c>
      <c r="DY141" s="1">
        <f t="shared" si="227"/>
        <v>38.324332077762215</v>
      </c>
      <c r="DZ141" s="79">
        <f t="shared" si="228"/>
        <v>30.3</v>
      </c>
    </row>
    <row r="142" spans="1:130" x14ac:dyDescent="0.2">
      <c r="A142" s="19" t="s">
        <v>205</v>
      </c>
      <c r="B142">
        <v>0</v>
      </c>
      <c r="C142">
        <v>0</v>
      </c>
      <c r="D142">
        <v>0.53495805033959198</v>
      </c>
      <c r="E142">
        <v>0.46504194966040702</v>
      </c>
      <c r="F142">
        <v>0.83551847437425497</v>
      </c>
      <c r="G142">
        <v>0.68992895946510602</v>
      </c>
      <c r="H142">
        <v>0.65649811951525205</v>
      </c>
      <c r="I142">
        <v>0.67300599142054995</v>
      </c>
      <c r="J142">
        <v>0.78432937297332905</v>
      </c>
      <c r="K142">
        <v>0.72326348008031305</v>
      </c>
      <c r="L142">
        <v>2.1191559008066099E-2</v>
      </c>
      <c r="M142">
        <f t="shared" si="153"/>
        <v>0.65904547199474461</v>
      </c>
      <c r="N142">
        <f t="shared" si="154"/>
        <v>-0.31018592097507902</v>
      </c>
      <c r="O142" s="68">
        <v>0</v>
      </c>
      <c r="P142">
        <v>229.02</v>
      </c>
      <c r="Q142">
        <v>229.52</v>
      </c>
      <c r="R142">
        <v>230.28</v>
      </c>
      <c r="S142">
        <v>230.89</v>
      </c>
      <c r="T142">
        <v>231.38</v>
      </c>
      <c r="U142">
        <v>231.89</v>
      </c>
      <c r="V142">
        <v>233.45</v>
      </c>
      <c r="W142">
        <v>236.19</v>
      </c>
      <c r="X142">
        <v>235.69</v>
      </c>
      <c r="Y142">
        <v>234.95</v>
      </c>
      <c r="Z142">
        <v>234.2</v>
      </c>
      <c r="AA142">
        <v>233.9</v>
      </c>
      <c r="AB142">
        <v>233.52</v>
      </c>
      <c r="AC142">
        <v>231.2</v>
      </c>
      <c r="AD142">
        <v>228.45</v>
      </c>
      <c r="AE142">
        <v>228.99</v>
      </c>
      <c r="AF142">
        <v>229.4</v>
      </c>
      <c r="AG142">
        <v>230.41</v>
      </c>
      <c r="AH142">
        <v>231.94</v>
      </c>
      <c r="AI142">
        <v>232.18</v>
      </c>
      <c r="AJ142">
        <v>233.3</v>
      </c>
      <c r="AK142">
        <v>237.41</v>
      </c>
      <c r="AL142">
        <v>235.82</v>
      </c>
      <c r="AM142">
        <v>234.99</v>
      </c>
      <c r="AN142">
        <v>234.18</v>
      </c>
      <c r="AO142">
        <v>233.52</v>
      </c>
      <c r="AP142">
        <v>232.71</v>
      </c>
      <c r="AQ142">
        <v>232.13</v>
      </c>
      <c r="AR142">
        <v>232.81</v>
      </c>
      <c r="AS142" s="72">
        <f t="shared" si="155"/>
        <v>0.96923561528769431</v>
      </c>
      <c r="AT142" s="17">
        <f t="shared" si="156"/>
        <v>0.84552960405820221</v>
      </c>
      <c r="AU142" s="17">
        <f t="shared" si="157"/>
        <v>0.7964140983741661</v>
      </c>
      <c r="AV142" s="17">
        <f t="shared" si="158"/>
        <v>0.74729859269012988</v>
      </c>
      <c r="AW142" s="17">
        <f t="shared" si="159"/>
        <v>5.6421181663794812E-3</v>
      </c>
      <c r="AX142" s="17">
        <f t="shared" si="160"/>
        <v>1.089830078706596</v>
      </c>
      <c r="AY142" s="17">
        <f t="shared" si="161"/>
        <v>0.72326348008031305</v>
      </c>
      <c r="AZ142" s="17">
        <f t="shared" si="162"/>
        <v>1.7176213619139336</v>
      </c>
      <c r="BA142" s="17">
        <f t="shared" si="163"/>
        <v>-1.5364444714032623</v>
      </c>
      <c r="BB142" s="17">
        <f t="shared" si="164"/>
        <v>1.6691010403710049</v>
      </c>
      <c r="BC142" s="17">
        <f t="shared" si="165"/>
        <v>2.1191559008066099E-2</v>
      </c>
      <c r="BD142" s="17">
        <f t="shared" si="166"/>
        <v>2.5576360304113281</v>
      </c>
      <c r="BE142" s="1">
        <v>1</v>
      </c>
      <c r="BF142" s="15">
        <v>1</v>
      </c>
      <c r="BG142" s="15">
        <v>1</v>
      </c>
      <c r="BH142" s="16">
        <v>1</v>
      </c>
      <c r="BI142" s="12">
        <f t="shared" si="167"/>
        <v>6.5043498909227919</v>
      </c>
      <c r="BJ142" s="12">
        <f t="shared" si="168"/>
        <v>36.181268038956325</v>
      </c>
      <c r="BK142" s="12">
        <f t="shared" si="169"/>
        <v>34.079554192990656</v>
      </c>
      <c r="BL142" s="12">
        <f t="shared" si="170"/>
        <v>6.5043498909227919</v>
      </c>
      <c r="BM142" s="12">
        <f t="shared" si="171"/>
        <v>36.181268038956325</v>
      </c>
      <c r="BN142" s="12">
        <f t="shared" si="172"/>
        <v>34.079554192990656</v>
      </c>
      <c r="BO142" s="9">
        <f t="shared" si="173"/>
        <v>6.7881614790271123E-3</v>
      </c>
      <c r="BP142" s="9">
        <f t="shared" si="174"/>
        <v>4.7779016553822235E-3</v>
      </c>
      <c r="BQ142" s="45">
        <f t="shared" si="175"/>
        <v>1.5864530791494407E-3</v>
      </c>
      <c r="BR142" s="78">
        <f t="shared" si="176"/>
        <v>-0.31018592097507902</v>
      </c>
      <c r="BS142" s="55">
        <v>466</v>
      </c>
      <c r="BT142" s="10">
        <f t="shared" si="177"/>
        <v>665.72612883301463</v>
      </c>
      <c r="BU142" s="14">
        <f t="shared" si="178"/>
        <v>199.72612883301463</v>
      </c>
      <c r="BV142" s="1">
        <f t="shared" si="179"/>
        <v>1</v>
      </c>
      <c r="BW142" s="66">
        <f t="shared" si="180"/>
        <v>229.02</v>
      </c>
      <c r="BX142" s="41">
        <f t="shared" si="181"/>
        <v>228.45</v>
      </c>
      <c r="BY142" s="65">
        <f t="shared" si="182"/>
        <v>235.69</v>
      </c>
      <c r="BZ142" s="64">
        <f t="shared" si="183"/>
        <v>235.82</v>
      </c>
      <c r="CA142" s="54">
        <f t="shared" si="184"/>
        <v>228.45</v>
      </c>
      <c r="CB142" s="1">
        <f t="shared" si="185"/>
        <v>0.87426626759910109</v>
      </c>
      <c r="CC142" s="42">
        <f t="shared" si="186"/>
        <v>0.69998754715677936</v>
      </c>
      <c r="CD142" s="55">
        <v>0</v>
      </c>
      <c r="CE142" s="55">
        <v>233</v>
      </c>
      <c r="CF142" s="55">
        <v>0</v>
      </c>
      <c r="CG142" s="6">
        <f t="shared" si="187"/>
        <v>233</v>
      </c>
      <c r="CH142" s="10">
        <f t="shared" si="188"/>
        <v>650.50939921962765</v>
      </c>
      <c r="CI142" s="1">
        <f t="shared" si="189"/>
        <v>417.50939921962765</v>
      </c>
      <c r="CJ142" s="77">
        <f t="shared" si="190"/>
        <v>1</v>
      </c>
      <c r="CK142" s="66">
        <f t="shared" si="191"/>
        <v>229.52</v>
      </c>
      <c r="CL142" s="41">
        <f t="shared" si="192"/>
        <v>228.99</v>
      </c>
      <c r="CM142" s="65">
        <f t="shared" si="193"/>
        <v>234.95</v>
      </c>
      <c r="CN142" s="64">
        <f t="shared" si="194"/>
        <v>234.99</v>
      </c>
      <c r="CO142" s="54">
        <f t="shared" si="195"/>
        <v>228.99</v>
      </c>
      <c r="CP142" s="1">
        <f t="shared" si="196"/>
        <v>1.8232647679795084</v>
      </c>
      <c r="CQ142" s="42">
        <f t="shared" si="197"/>
        <v>0.35818083532615275</v>
      </c>
      <c r="CR142" s="11">
        <f t="shared" si="198"/>
        <v>699</v>
      </c>
      <c r="CS142" s="47">
        <f t="shared" si="199"/>
        <v>1327.3092878357211</v>
      </c>
      <c r="CT142" s="55">
        <v>0</v>
      </c>
      <c r="CU142" s="10">
        <f t="shared" si="200"/>
        <v>11.073759783078927</v>
      </c>
      <c r="CV142" s="30">
        <f t="shared" si="201"/>
        <v>11.073759783078927</v>
      </c>
      <c r="CW142" s="77">
        <f t="shared" si="202"/>
        <v>1</v>
      </c>
      <c r="CX142" s="66">
        <f t="shared" si="203"/>
        <v>230.28</v>
      </c>
      <c r="CY142" s="41">
        <f t="shared" si="204"/>
        <v>229.4</v>
      </c>
      <c r="CZ142" s="65">
        <f t="shared" si="205"/>
        <v>234.2</v>
      </c>
      <c r="DA142" s="64">
        <f t="shared" si="206"/>
        <v>234.18</v>
      </c>
      <c r="DB142" s="54">
        <f t="shared" si="207"/>
        <v>229.4</v>
      </c>
      <c r="DC142" s="43">
        <f t="shared" si="208"/>
        <v>4.8272710475496632E-2</v>
      </c>
      <c r="DD142" s="44">
        <v>0</v>
      </c>
      <c r="DE142" s="10">
        <f t="shared" si="209"/>
        <v>6.9333710789915504</v>
      </c>
      <c r="DF142" s="30">
        <f t="shared" si="210"/>
        <v>6.9333710789915504</v>
      </c>
      <c r="DG142" s="34">
        <f t="shared" si="211"/>
        <v>6.9333710789915504</v>
      </c>
      <c r="DH142" s="21">
        <f t="shared" si="212"/>
        <v>1.5864530791494407E-3</v>
      </c>
      <c r="DI142" s="74">
        <f t="shared" si="213"/>
        <v>6.9333710789915504</v>
      </c>
      <c r="DJ142" s="76">
        <f t="shared" si="214"/>
        <v>229.4</v>
      </c>
      <c r="DK142" s="43">
        <f t="shared" si="215"/>
        <v>3.0223936700050351E-2</v>
      </c>
      <c r="DL142" s="16">
        <f t="shared" si="216"/>
        <v>0</v>
      </c>
      <c r="DM142" s="53">
        <f t="shared" si="217"/>
        <v>699</v>
      </c>
      <c r="DN142">
        <f t="shared" si="218"/>
        <v>4.4796590576477524E-3</v>
      </c>
      <c r="DO142">
        <f t="shared" si="219"/>
        <v>4.4796590576477542E-3</v>
      </c>
      <c r="DP142" s="1">
        <f t="shared" si="220"/>
        <v>477.83627236117064</v>
      </c>
      <c r="DQ142" s="55">
        <v>466</v>
      </c>
      <c r="DR142" s="1">
        <f t="shared" si="221"/>
        <v>11.836272361170643</v>
      </c>
      <c r="DS142" s="55">
        <v>0</v>
      </c>
      <c r="DT142" s="15">
        <f t="shared" si="222"/>
        <v>0.74729859269012988</v>
      </c>
      <c r="DU142" s="17">
        <f t="shared" si="223"/>
        <v>9.9699242142872128E-4</v>
      </c>
      <c r="DV142" s="17">
        <f t="shared" si="224"/>
        <v>9.9699242142872128E-4</v>
      </c>
      <c r="DW142" s="17">
        <f t="shared" si="225"/>
        <v>1.6368870607921479E-3</v>
      </c>
      <c r="DX142" s="1">
        <f t="shared" si="226"/>
        <v>173.02223609985163</v>
      </c>
      <c r="DY142" s="1">
        <f t="shared" si="227"/>
        <v>173.02223609985163</v>
      </c>
      <c r="DZ142" s="79">
        <f t="shared" si="228"/>
        <v>232.81</v>
      </c>
    </row>
    <row r="143" spans="1:130" x14ac:dyDescent="0.2">
      <c r="A143" s="19" t="s">
        <v>183</v>
      </c>
      <c r="B143">
        <v>1</v>
      </c>
      <c r="C143">
        <v>1</v>
      </c>
      <c r="D143">
        <v>0.69276867758689498</v>
      </c>
      <c r="E143">
        <v>0.30723132241310402</v>
      </c>
      <c r="F143">
        <v>0.77830750893921297</v>
      </c>
      <c r="G143">
        <v>8.6084412870873303E-2</v>
      </c>
      <c r="H143">
        <v>0.81696615127454997</v>
      </c>
      <c r="I143">
        <v>0.265194365452674</v>
      </c>
      <c r="J143">
        <v>0.48369316594945</v>
      </c>
      <c r="K143">
        <v>1.06315345298717</v>
      </c>
      <c r="L143">
        <v>-3.2696684448687501E-2</v>
      </c>
      <c r="M143">
        <f t="shared" si="153"/>
        <v>0.46159941676711896</v>
      </c>
      <c r="N143">
        <f t="shared" si="154"/>
        <v>6.9428460529889768E-2</v>
      </c>
      <c r="O143" s="68">
        <v>0</v>
      </c>
      <c r="P143">
        <v>194.48</v>
      </c>
      <c r="Q143">
        <v>195.59</v>
      </c>
      <c r="R143">
        <v>196.28</v>
      </c>
      <c r="S143">
        <v>197.16</v>
      </c>
      <c r="T143">
        <v>198.06</v>
      </c>
      <c r="U143">
        <v>201.58</v>
      </c>
      <c r="V143">
        <v>203.48</v>
      </c>
      <c r="W143">
        <v>210.55</v>
      </c>
      <c r="X143">
        <v>208.47</v>
      </c>
      <c r="Y143">
        <v>206.05</v>
      </c>
      <c r="Z143">
        <v>204.7</v>
      </c>
      <c r="AA143">
        <v>203.89</v>
      </c>
      <c r="AB143">
        <v>202.6</v>
      </c>
      <c r="AC143">
        <v>199.97</v>
      </c>
      <c r="AD143">
        <v>190.33</v>
      </c>
      <c r="AE143">
        <v>192.58</v>
      </c>
      <c r="AF143">
        <v>193.87</v>
      </c>
      <c r="AG143">
        <v>195.97</v>
      </c>
      <c r="AH143">
        <v>198.28</v>
      </c>
      <c r="AI143">
        <v>200.68</v>
      </c>
      <c r="AJ143">
        <v>206.75</v>
      </c>
      <c r="AK143">
        <v>208.62</v>
      </c>
      <c r="AL143">
        <v>206.51</v>
      </c>
      <c r="AM143">
        <v>205.89</v>
      </c>
      <c r="AN143">
        <v>203.19</v>
      </c>
      <c r="AO143">
        <v>201.47</v>
      </c>
      <c r="AP143">
        <v>199.22</v>
      </c>
      <c r="AQ143">
        <v>196.23</v>
      </c>
      <c r="AR143">
        <v>200.86</v>
      </c>
      <c r="AS143" s="72">
        <f t="shared" si="155"/>
        <v>0.88628727425451503</v>
      </c>
      <c r="AT143" s="17">
        <f t="shared" si="156"/>
        <v>1.0513682775025488</v>
      </c>
      <c r="AU143" s="17">
        <f t="shared" si="157"/>
        <v>1.0585814568459253</v>
      </c>
      <c r="AV143" s="17">
        <f t="shared" si="158"/>
        <v>1.0657946361893016</v>
      </c>
      <c r="AW143" s="17">
        <f t="shared" si="159"/>
        <v>5.6421181663794812E-3</v>
      </c>
      <c r="AX143" s="17">
        <f t="shared" si="160"/>
        <v>1.089830078706596</v>
      </c>
      <c r="AY143" s="17">
        <f t="shared" si="161"/>
        <v>1.06315345298717</v>
      </c>
      <c r="AZ143" s="17">
        <f t="shared" si="162"/>
        <v>2.0575113348207905</v>
      </c>
      <c r="BA143" s="17">
        <f t="shared" si="163"/>
        <v>-1.5364444714032623</v>
      </c>
      <c r="BB143" s="17">
        <f t="shared" si="164"/>
        <v>1.6691010403710049</v>
      </c>
      <c r="BC143" s="17">
        <f t="shared" si="165"/>
        <v>-3.2696684448687501E-2</v>
      </c>
      <c r="BD143" s="17">
        <f t="shared" si="166"/>
        <v>2.503747786954575</v>
      </c>
      <c r="BE143" s="1">
        <v>0</v>
      </c>
      <c r="BF143" s="49">
        <v>1</v>
      </c>
      <c r="BG143" s="15">
        <v>1</v>
      </c>
      <c r="BH143" s="16">
        <v>1</v>
      </c>
      <c r="BI143" s="12">
        <f t="shared" si="167"/>
        <v>0</v>
      </c>
      <c r="BJ143" s="12">
        <f t="shared" si="168"/>
        <v>41.315896691573656</v>
      </c>
      <c r="BK143" s="12">
        <f t="shared" si="169"/>
        <v>41.599354904024828</v>
      </c>
      <c r="BL143" s="12">
        <f t="shared" si="170"/>
        <v>0</v>
      </c>
      <c r="BM143" s="12">
        <f t="shared" si="171"/>
        <v>41.315896691573656</v>
      </c>
      <c r="BN143" s="12">
        <f t="shared" si="172"/>
        <v>41.599354904024828</v>
      </c>
      <c r="BO143" s="9">
        <f t="shared" si="173"/>
        <v>0</v>
      </c>
      <c r="BP143" s="9">
        <f t="shared" si="174"/>
        <v>5.4559528146920343E-3</v>
      </c>
      <c r="BQ143" s="45">
        <f t="shared" si="175"/>
        <v>1.9365107977760533E-3</v>
      </c>
      <c r="BR143" s="78">
        <f t="shared" si="176"/>
        <v>6.9428460529889768E-2</v>
      </c>
      <c r="BS143" s="55">
        <v>0</v>
      </c>
      <c r="BT143" s="10">
        <f t="shared" si="177"/>
        <v>0</v>
      </c>
      <c r="BU143" s="14">
        <f t="shared" si="178"/>
        <v>0</v>
      </c>
      <c r="BV143" s="1">
        <f t="shared" si="179"/>
        <v>0</v>
      </c>
      <c r="BW143" s="66">
        <f t="shared" si="180"/>
        <v>195.59</v>
      </c>
      <c r="BX143" s="41">
        <f t="shared" si="181"/>
        <v>192.58</v>
      </c>
      <c r="BY143" s="65">
        <f t="shared" si="182"/>
        <v>210.55</v>
      </c>
      <c r="BZ143" s="64">
        <f t="shared" si="183"/>
        <v>208.62</v>
      </c>
      <c r="CA143" s="54">
        <f t="shared" si="184"/>
        <v>210.55</v>
      </c>
      <c r="CB143" s="1">
        <f t="shared" si="185"/>
        <v>0</v>
      </c>
      <c r="CC143" s="42" t="e">
        <f t="shared" si="186"/>
        <v>#DIV/0!</v>
      </c>
      <c r="CD143" s="55">
        <v>0</v>
      </c>
      <c r="CE143" s="55">
        <v>4620</v>
      </c>
      <c r="CF143" s="55">
        <v>0</v>
      </c>
      <c r="CG143" s="6">
        <f t="shared" si="187"/>
        <v>4620</v>
      </c>
      <c r="CH143" s="10">
        <f t="shared" si="188"/>
        <v>742.82579333919466</v>
      </c>
      <c r="CI143" s="1">
        <f t="shared" si="189"/>
        <v>-3877.1742066608053</v>
      </c>
      <c r="CJ143" s="77">
        <f t="shared" si="190"/>
        <v>0</v>
      </c>
      <c r="CK143" s="66">
        <f t="shared" si="191"/>
        <v>196.28</v>
      </c>
      <c r="CL143" s="41">
        <f t="shared" si="192"/>
        <v>193.87</v>
      </c>
      <c r="CM143" s="65">
        <f t="shared" si="193"/>
        <v>208.47</v>
      </c>
      <c r="CN143" s="64">
        <f t="shared" si="194"/>
        <v>206.51</v>
      </c>
      <c r="CO143" s="54">
        <f t="shared" si="195"/>
        <v>208.47</v>
      </c>
      <c r="CP143" s="1">
        <f t="shared" si="196"/>
        <v>-18.598235749320313</v>
      </c>
      <c r="CQ143" s="42">
        <f t="shared" si="197"/>
        <v>6.2194932397701237</v>
      </c>
      <c r="CR143" s="11">
        <f t="shared" si="198"/>
        <v>4620</v>
      </c>
      <c r="CS143" s="47">
        <f t="shared" si="199"/>
        <v>756.34302600983108</v>
      </c>
      <c r="CT143" s="55">
        <v>0</v>
      </c>
      <c r="CU143" s="10">
        <f t="shared" si="200"/>
        <v>13.517232670636409</v>
      </c>
      <c r="CV143" s="30">
        <f t="shared" si="201"/>
        <v>13.517232670636409</v>
      </c>
      <c r="CW143" s="77">
        <f t="shared" si="202"/>
        <v>1</v>
      </c>
      <c r="CX143" s="66">
        <f t="shared" si="203"/>
        <v>197.16</v>
      </c>
      <c r="CY143" s="41">
        <f t="shared" si="204"/>
        <v>195.97</v>
      </c>
      <c r="CZ143" s="65">
        <f t="shared" si="205"/>
        <v>206.05</v>
      </c>
      <c r="DA143" s="64">
        <f t="shared" si="206"/>
        <v>205.89</v>
      </c>
      <c r="DB143" s="54">
        <f t="shared" si="207"/>
        <v>197.16</v>
      </c>
      <c r="DC143" s="43">
        <f t="shared" si="208"/>
        <v>6.8559711252974276E-2</v>
      </c>
      <c r="DD143" s="44">
        <v>0</v>
      </c>
      <c r="DE143" s="10">
        <f t="shared" si="209"/>
        <v>8.4632493301685532</v>
      </c>
      <c r="DF143" s="30">
        <f t="shared" si="210"/>
        <v>8.4632493301685532</v>
      </c>
      <c r="DG143" s="34">
        <f t="shared" si="211"/>
        <v>8.4632493301685532</v>
      </c>
      <c r="DH143" s="21">
        <f t="shared" si="212"/>
        <v>1.9365107977760533E-3</v>
      </c>
      <c r="DI143" s="74">
        <f t="shared" si="213"/>
        <v>8.4632493301685532</v>
      </c>
      <c r="DJ143" s="76">
        <f t="shared" si="214"/>
        <v>197.16</v>
      </c>
      <c r="DK143" s="43">
        <f t="shared" si="215"/>
        <v>4.292579291016714E-2</v>
      </c>
      <c r="DL143" s="16">
        <f t="shared" si="216"/>
        <v>0</v>
      </c>
      <c r="DM143" s="53">
        <f t="shared" si="217"/>
        <v>4620</v>
      </c>
      <c r="DN143">
        <f t="shared" si="218"/>
        <v>2.9594998413497615E-3</v>
      </c>
      <c r="DO143">
        <f t="shared" si="219"/>
        <v>2.9594998413497624E-3</v>
      </c>
      <c r="DP143" s="1">
        <f t="shared" si="220"/>
        <v>315.68392907709648</v>
      </c>
      <c r="DQ143" s="55">
        <v>603</v>
      </c>
      <c r="DR143" s="1">
        <f t="shared" si="221"/>
        <v>-287.31607092290352</v>
      </c>
      <c r="DS143" s="55">
        <v>0</v>
      </c>
      <c r="DT143" s="15">
        <f t="shared" si="222"/>
        <v>1.0657946361893016</v>
      </c>
      <c r="DU143" s="17">
        <f t="shared" si="223"/>
        <v>1.4219071004201948E-3</v>
      </c>
      <c r="DV143" s="17">
        <f t="shared" si="224"/>
        <v>1.4219071004201948E-3</v>
      </c>
      <c r="DW143" s="17">
        <f t="shared" si="225"/>
        <v>2.3345225944555485E-3</v>
      </c>
      <c r="DX143" s="1">
        <f t="shared" si="226"/>
        <v>246.76370727914039</v>
      </c>
      <c r="DY143" s="1">
        <f t="shared" si="227"/>
        <v>246.76370727914039</v>
      </c>
      <c r="DZ143" s="79">
        <f t="shared" si="228"/>
        <v>200.86</v>
      </c>
    </row>
    <row r="144" spans="1:130" x14ac:dyDescent="0.2">
      <c r="A144" s="19" t="s">
        <v>245</v>
      </c>
      <c r="B144">
        <v>0</v>
      </c>
      <c r="C144">
        <v>0</v>
      </c>
      <c r="D144">
        <v>0.33320015980822998</v>
      </c>
      <c r="E144">
        <v>0.66679984019176897</v>
      </c>
      <c r="F144">
        <v>0.82081843464441795</v>
      </c>
      <c r="G144">
        <v>0.48809026326786398</v>
      </c>
      <c r="H144">
        <v>0.87881320518177997</v>
      </c>
      <c r="I144">
        <v>0.65493524006610804</v>
      </c>
      <c r="J144">
        <v>0.77030187497242297</v>
      </c>
      <c r="K144">
        <v>0.88012183128858101</v>
      </c>
      <c r="L144">
        <v>-0.81084462256429302</v>
      </c>
      <c r="M144">
        <f t="shared" si="153"/>
        <v>0.52206927939363534</v>
      </c>
      <c r="N144">
        <f t="shared" si="154"/>
        <v>-3.9782848981736237E-2</v>
      </c>
      <c r="O144" s="68">
        <v>0</v>
      </c>
      <c r="P144">
        <v>110.02</v>
      </c>
      <c r="Q144">
        <v>110.25</v>
      </c>
      <c r="R144">
        <v>110.49</v>
      </c>
      <c r="S144">
        <v>110.69</v>
      </c>
      <c r="T144">
        <v>110.99</v>
      </c>
      <c r="U144">
        <v>111.2</v>
      </c>
      <c r="V144">
        <v>111.73</v>
      </c>
      <c r="W144">
        <v>113.05</v>
      </c>
      <c r="X144">
        <v>112.97</v>
      </c>
      <c r="Y144">
        <v>112.72</v>
      </c>
      <c r="Z144">
        <v>112.56</v>
      </c>
      <c r="AA144">
        <v>112.19</v>
      </c>
      <c r="AB144">
        <v>111.81</v>
      </c>
      <c r="AC144">
        <v>110.93</v>
      </c>
      <c r="AD144">
        <v>110.33</v>
      </c>
      <c r="AE144">
        <v>110.58</v>
      </c>
      <c r="AF144">
        <v>110.78</v>
      </c>
      <c r="AG144">
        <v>111.16</v>
      </c>
      <c r="AH144">
        <v>111.35</v>
      </c>
      <c r="AI144">
        <v>111.72</v>
      </c>
      <c r="AJ144">
        <v>111.85</v>
      </c>
      <c r="AK144">
        <v>112.98</v>
      </c>
      <c r="AL144">
        <v>112.91</v>
      </c>
      <c r="AM144">
        <v>112.83</v>
      </c>
      <c r="AN144">
        <v>112.46</v>
      </c>
      <c r="AO144">
        <v>112.27</v>
      </c>
      <c r="AP144">
        <v>111.95</v>
      </c>
      <c r="AQ144">
        <v>111.44</v>
      </c>
      <c r="AR144">
        <v>111.63</v>
      </c>
      <c r="AS144" s="72">
        <f t="shared" si="155"/>
        <v>1.0752834943301133</v>
      </c>
      <c r="AT144" s="17">
        <f t="shared" si="156"/>
        <v>0.97531303045259565</v>
      </c>
      <c r="AU144" s="17">
        <f t="shared" si="157"/>
        <v>0.97692118077066581</v>
      </c>
      <c r="AV144" s="17">
        <f t="shared" si="158"/>
        <v>0.97852933108873597</v>
      </c>
      <c r="AW144" s="17">
        <f t="shared" si="159"/>
        <v>5.6421181663794812E-3</v>
      </c>
      <c r="AX144" s="17">
        <f t="shared" si="160"/>
        <v>1.089830078706596</v>
      </c>
      <c r="AY144" s="17">
        <f t="shared" si="161"/>
        <v>0.88012183128858101</v>
      </c>
      <c r="AZ144" s="17">
        <f t="shared" si="162"/>
        <v>1.8744797131222015</v>
      </c>
      <c r="BA144" s="17">
        <f t="shared" si="163"/>
        <v>-1.5364444714032623</v>
      </c>
      <c r="BB144" s="17">
        <f t="shared" si="164"/>
        <v>1.6691010403710049</v>
      </c>
      <c r="BC144" s="17">
        <f t="shared" si="165"/>
        <v>-0.81084462256429302</v>
      </c>
      <c r="BD144" s="17">
        <f t="shared" si="166"/>
        <v>1.7255998488389692</v>
      </c>
      <c r="BE144" s="56">
        <v>0</v>
      </c>
      <c r="BF144" s="49">
        <v>1</v>
      </c>
      <c r="BG144" s="49">
        <v>1</v>
      </c>
      <c r="BH144" s="57">
        <v>1</v>
      </c>
      <c r="BI144" s="12">
        <f t="shared" si="167"/>
        <v>0</v>
      </c>
      <c r="BJ144" s="12">
        <f t="shared" si="168"/>
        <v>8.6477754230066086</v>
      </c>
      <c r="BK144" s="12">
        <f t="shared" si="169"/>
        <v>8.6620343556394008</v>
      </c>
      <c r="BL144" s="12">
        <f t="shared" si="170"/>
        <v>0</v>
      </c>
      <c r="BM144" s="12">
        <f t="shared" si="171"/>
        <v>8.6477754230066086</v>
      </c>
      <c r="BN144" s="12">
        <f t="shared" si="172"/>
        <v>8.6620343556394008</v>
      </c>
      <c r="BO144" s="9">
        <f t="shared" si="173"/>
        <v>0</v>
      </c>
      <c r="BP144" s="9">
        <f t="shared" si="174"/>
        <v>1.1419782320638875E-3</v>
      </c>
      <c r="BQ144" s="45">
        <f t="shared" si="175"/>
        <v>4.0323036496846986E-4</v>
      </c>
      <c r="BR144" s="78">
        <f t="shared" si="176"/>
        <v>-3.9782848981736237E-2</v>
      </c>
      <c r="BS144" s="55">
        <v>0</v>
      </c>
      <c r="BT144" s="10">
        <f t="shared" si="177"/>
        <v>0</v>
      </c>
      <c r="BU144" s="14">
        <f t="shared" si="178"/>
        <v>0</v>
      </c>
      <c r="BV144" s="1">
        <f t="shared" si="179"/>
        <v>0</v>
      </c>
      <c r="BW144" s="66">
        <f t="shared" si="180"/>
        <v>110.02</v>
      </c>
      <c r="BX144" s="41">
        <f t="shared" si="181"/>
        <v>110.33</v>
      </c>
      <c r="BY144" s="65">
        <f t="shared" si="182"/>
        <v>112.97</v>
      </c>
      <c r="BZ144" s="64">
        <f t="shared" si="183"/>
        <v>112.91</v>
      </c>
      <c r="CA144" s="54">
        <f t="shared" si="184"/>
        <v>112.91</v>
      </c>
      <c r="CB144" s="1">
        <f t="shared" si="185"/>
        <v>0</v>
      </c>
      <c r="CC144" s="42" t="e">
        <f t="shared" si="186"/>
        <v>#DIV/0!</v>
      </c>
      <c r="CD144" s="55">
        <v>0</v>
      </c>
      <c r="CE144" s="55">
        <v>0</v>
      </c>
      <c r="CF144" s="55">
        <v>0</v>
      </c>
      <c r="CG144" s="6">
        <f t="shared" si="187"/>
        <v>0</v>
      </c>
      <c r="CH144" s="10">
        <f t="shared" si="188"/>
        <v>155.47987950420546</v>
      </c>
      <c r="CI144" s="1">
        <f t="shared" si="189"/>
        <v>155.47987950420546</v>
      </c>
      <c r="CJ144" s="77">
        <f t="shared" si="190"/>
        <v>1</v>
      </c>
      <c r="CK144" s="66">
        <f t="shared" si="191"/>
        <v>110.25</v>
      </c>
      <c r="CL144" s="41">
        <f t="shared" si="192"/>
        <v>110.58</v>
      </c>
      <c r="CM144" s="65">
        <f t="shared" si="193"/>
        <v>112.72</v>
      </c>
      <c r="CN144" s="64">
        <f t="shared" si="194"/>
        <v>112.83</v>
      </c>
      <c r="CO144" s="54">
        <f t="shared" si="195"/>
        <v>110.58</v>
      </c>
      <c r="CP144" s="1">
        <f t="shared" si="196"/>
        <v>1.40603978571356</v>
      </c>
      <c r="CQ144" s="42">
        <f t="shared" si="197"/>
        <v>0</v>
      </c>
      <c r="CR144" s="11">
        <f t="shared" si="198"/>
        <v>0</v>
      </c>
      <c r="CS144" s="47">
        <f t="shared" si="199"/>
        <v>158.29450809775838</v>
      </c>
      <c r="CT144" s="55">
        <v>0</v>
      </c>
      <c r="CU144" s="10">
        <f t="shared" si="200"/>
        <v>2.8146285935529138</v>
      </c>
      <c r="CV144" s="30">
        <f t="shared" si="201"/>
        <v>2.8146285935529138</v>
      </c>
      <c r="CW144" s="77">
        <f t="shared" si="202"/>
        <v>1</v>
      </c>
      <c r="CX144" s="66">
        <f t="shared" si="203"/>
        <v>110.49</v>
      </c>
      <c r="CY144" s="41">
        <f t="shared" si="204"/>
        <v>110.78</v>
      </c>
      <c r="CZ144" s="65">
        <f t="shared" si="205"/>
        <v>112.56</v>
      </c>
      <c r="DA144" s="64">
        <f t="shared" si="206"/>
        <v>112.46</v>
      </c>
      <c r="DB144" s="54">
        <f t="shared" si="207"/>
        <v>110.78</v>
      </c>
      <c r="DC144" s="43">
        <f t="shared" si="208"/>
        <v>2.5407371308475483E-2</v>
      </c>
      <c r="DD144" s="44">
        <v>0</v>
      </c>
      <c r="DE144" s="10">
        <f t="shared" si="209"/>
        <v>1.7622618578436022</v>
      </c>
      <c r="DF144" s="30">
        <f t="shared" si="210"/>
        <v>1.7622618578436022</v>
      </c>
      <c r="DG144" s="34">
        <f t="shared" si="211"/>
        <v>1.7622618578436022</v>
      </c>
      <c r="DH144" s="21">
        <f t="shared" si="212"/>
        <v>4.0323036496846986E-4</v>
      </c>
      <c r="DI144" s="74">
        <f t="shared" si="213"/>
        <v>1.7622618578436022</v>
      </c>
      <c r="DJ144" s="76">
        <f t="shared" si="214"/>
        <v>110.78</v>
      </c>
      <c r="DK144" s="43">
        <f t="shared" si="215"/>
        <v>1.5907761850908125E-2</v>
      </c>
      <c r="DL144" s="16">
        <f t="shared" si="216"/>
        <v>0</v>
      </c>
      <c r="DM144" s="53">
        <f t="shared" si="217"/>
        <v>0</v>
      </c>
      <c r="DN144">
        <f t="shared" si="218"/>
        <v>6.4231537519021447E-3</v>
      </c>
      <c r="DO144">
        <f t="shared" si="219"/>
        <v>6.4231537519021465E-3</v>
      </c>
      <c r="DP144" s="1">
        <f t="shared" si="220"/>
        <v>685.14496440789821</v>
      </c>
      <c r="DQ144" s="55">
        <v>893</v>
      </c>
      <c r="DR144" s="1">
        <f t="shared" si="221"/>
        <v>-207.85503559210179</v>
      </c>
      <c r="DS144" s="55">
        <v>0</v>
      </c>
      <c r="DT144" s="15">
        <f t="shared" si="222"/>
        <v>0.97852933108873597</v>
      </c>
      <c r="DU144" s="17">
        <f t="shared" si="223"/>
        <v>1.3054839615437577E-3</v>
      </c>
      <c r="DV144" s="17">
        <f t="shared" si="224"/>
        <v>1.3054839615437577E-3</v>
      </c>
      <c r="DW144" s="17">
        <f t="shared" si="225"/>
        <v>2.1433761769827334E-3</v>
      </c>
      <c r="DX144" s="1">
        <f t="shared" si="226"/>
        <v>226.55914865942887</v>
      </c>
      <c r="DY144" s="1">
        <f t="shared" si="227"/>
        <v>226.55914865942887</v>
      </c>
      <c r="DZ144" s="79">
        <f t="shared" si="228"/>
        <v>111.63</v>
      </c>
    </row>
    <row r="145" spans="1:131" x14ac:dyDescent="0.2">
      <c r="A145" s="25" t="s">
        <v>86</v>
      </c>
      <c r="B145">
        <v>1</v>
      </c>
      <c r="C145">
        <v>1</v>
      </c>
      <c r="D145">
        <v>0.58364544319600498</v>
      </c>
      <c r="E145">
        <v>0.41635455680399502</v>
      </c>
      <c r="F145">
        <v>0.31745049504950401</v>
      </c>
      <c r="G145">
        <v>0.47252010723860499</v>
      </c>
      <c r="H145">
        <v>0.37332439678284102</v>
      </c>
      <c r="I145">
        <v>0.42000390950872801</v>
      </c>
      <c r="J145">
        <v>0.48645835698418499</v>
      </c>
      <c r="K145">
        <v>0.97398235628919305</v>
      </c>
      <c r="L145">
        <v>0.55397046282106399</v>
      </c>
      <c r="M145">
        <f t="shared" si="153"/>
        <v>0.41411316047146352</v>
      </c>
      <c r="N145">
        <f t="shared" si="154"/>
        <v>0.15811083278214044</v>
      </c>
      <c r="O145" s="68">
        <v>0</v>
      </c>
      <c r="P145">
        <v>54.28</v>
      </c>
      <c r="Q145">
        <v>54.57</v>
      </c>
      <c r="R145">
        <v>54.61</v>
      </c>
      <c r="S145">
        <v>54.96</v>
      </c>
      <c r="T145">
        <v>55.25</v>
      </c>
      <c r="U145">
        <v>56.11</v>
      </c>
      <c r="V145">
        <v>58.18</v>
      </c>
      <c r="W145">
        <v>57.75</v>
      </c>
      <c r="X145">
        <v>57.52</v>
      </c>
      <c r="Y145">
        <v>57.42</v>
      </c>
      <c r="Z145">
        <v>57.2</v>
      </c>
      <c r="AA145">
        <v>56.85</v>
      </c>
      <c r="AB145">
        <v>56.08</v>
      </c>
      <c r="AC145">
        <v>55.31</v>
      </c>
      <c r="AD145">
        <v>54.73</v>
      </c>
      <c r="AE145">
        <v>55.01</v>
      </c>
      <c r="AF145">
        <v>55.26</v>
      </c>
      <c r="AG145">
        <v>55.51</v>
      </c>
      <c r="AH145">
        <v>55.66</v>
      </c>
      <c r="AI145">
        <v>56.04</v>
      </c>
      <c r="AJ145">
        <v>57.03</v>
      </c>
      <c r="AK145">
        <v>58.46</v>
      </c>
      <c r="AL145">
        <v>57.66</v>
      </c>
      <c r="AM145">
        <v>57.35</v>
      </c>
      <c r="AN145">
        <v>57.26</v>
      </c>
      <c r="AO145">
        <v>56.96</v>
      </c>
      <c r="AP145">
        <v>56.28</v>
      </c>
      <c r="AQ145">
        <v>55.89</v>
      </c>
      <c r="AR145">
        <v>56.41</v>
      </c>
      <c r="AS145" s="72">
        <f t="shared" si="155"/>
        <v>0.94364457280142766</v>
      </c>
      <c r="AT145" s="17">
        <f t="shared" si="156"/>
        <v>1.1130134766424011</v>
      </c>
      <c r="AU145" s="17">
        <f t="shared" si="157"/>
        <v>1.1541567986609391</v>
      </c>
      <c r="AV145" s="17">
        <f t="shared" si="158"/>
        <v>1.1953001206794769</v>
      </c>
      <c r="AW145" s="17">
        <f t="shared" si="159"/>
        <v>5.6421181663794812E-3</v>
      </c>
      <c r="AX145" s="17">
        <f t="shared" si="160"/>
        <v>1.089830078706596</v>
      </c>
      <c r="AY145" s="17">
        <f t="shared" si="161"/>
        <v>0.97398235628919305</v>
      </c>
      <c r="AZ145" s="17">
        <f t="shared" si="162"/>
        <v>1.9683402381228134</v>
      </c>
      <c r="BA145" s="17">
        <f t="shared" si="163"/>
        <v>-1.5364444714032623</v>
      </c>
      <c r="BB145" s="17">
        <f t="shared" si="164"/>
        <v>1.6691010403710049</v>
      </c>
      <c r="BC145" s="17">
        <f t="shared" si="165"/>
        <v>0.55397046282106399</v>
      </c>
      <c r="BD145" s="17">
        <f t="shared" si="166"/>
        <v>3.0904149342243263</v>
      </c>
      <c r="BE145" s="1">
        <v>1</v>
      </c>
      <c r="BF145" s="15">
        <v>1</v>
      </c>
      <c r="BG145" s="15">
        <v>1</v>
      </c>
      <c r="BH145" s="16">
        <v>1</v>
      </c>
      <c r="BI145" s="12">
        <f t="shared" si="167"/>
        <v>17.942280675628275</v>
      </c>
      <c r="BJ145" s="12">
        <f t="shared" si="168"/>
        <v>101.52373767662237</v>
      </c>
      <c r="BK145" s="12">
        <f t="shared" si="169"/>
        <v>105.27663368319686</v>
      </c>
      <c r="BL145" s="12">
        <f t="shared" si="170"/>
        <v>17.942280675628275</v>
      </c>
      <c r="BM145" s="12">
        <f t="shared" si="171"/>
        <v>101.52373767662237</v>
      </c>
      <c r="BN145" s="12">
        <f t="shared" si="172"/>
        <v>105.27663368319686</v>
      </c>
      <c r="BO145" s="9">
        <f t="shared" si="173"/>
        <v>1.8725176315955071E-2</v>
      </c>
      <c r="BP145" s="9">
        <f t="shared" si="174"/>
        <v>1.3406673137697936E-2</v>
      </c>
      <c r="BQ145" s="45">
        <f t="shared" si="175"/>
        <v>4.9007812345017903E-3</v>
      </c>
      <c r="BR145" s="78">
        <f t="shared" si="176"/>
        <v>0.15811083278214044</v>
      </c>
      <c r="BS145" s="55">
        <v>3723</v>
      </c>
      <c r="BT145" s="10">
        <f t="shared" si="177"/>
        <v>1836.4087505948721</v>
      </c>
      <c r="BU145" s="14">
        <f t="shared" si="178"/>
        <v>-1886.5912494051279</v>
      </c>
      <c r="BV145" s="1">
        <f t="shared" si="179"/>
        <v>0</v>
      </c>
      <c r="BW145" s="66">
        <f t="shared" si="180"/>
        <v>54.57</v>
      </c>
      <c r="BX145" s="41">
        <f t="shared" si="181"/>
        <v>55.01</v>
      </c>
      <c r="BY145" s="65">
        <f t="shared" si="182"/>
        <v>57.75</v>
      </c>
      <c r="BZ145" s="64">
        <f t="shared" si="183"/>
        <v>58.46</v>
      </c>
      <c r="CA145" s="54">
        <f t="shared" si="184"/>
        <v>57.75</v>
      </c>
      <c r="CB145" s="1">
        <f t="shared" si="185"/>
        <v>-32.668246742945939</v>
      </c>
      <c r="CC145" s="42">
        <f t="shared" si="186"/>
        <v>2.0273264319798083</v>
      </c>
      <c r="CD145" s="55">
        <v>0</v>
      </c>
      <c r="CE145" s="55">
        <v>113</v>
      </c>
      <c r="CF145" s="55">
        <v>0</v>
      </c>
      <c r="CG145" s="6">
        <f t="shared" si="187"/>
        <v>113</v>
      </c>
      <c r="CH145" s="10">
        <f t="shared" si="188"/>
        <v>1825.3131850283189</v>
      </c>
      <c r="CI145" s="1">
        <f t="shared" si="189"/>
        <v>1712.3131850283189</v>
      </c>
      <c r="CJ145" s="77">
        <f t="shared" si="190"/>
        <v>1</v>
      </c>
      <c r="CK145" s="66">
        <f t="shared" si="191"/>
        <v>54.61</v>
      </c>
      <c r="CL145" s="41">
        <f t="shared" si="192"/>
        <v>55.26</v>
      </c>
      <c r="CM145" s="65">
        <f t="shared" si="193"/>
        <v>57.52</v>
      </c>
      <c r="CN145" s="64">
        <f t="shared" si="194"/>
        <v>57.66</v>
      </c>
      <c r="CO145" s="54">
        <f t="shared" si="195"/>
        <v>54.61</v>
      </c>
      <c r="CP145" s="1">
        <f t="shared" si="196"/>
        <v>31.355304615058028</v>
      </c>
      <c r="CQ145" s="42">
        <f t="shared" si="197"/>
        <v>6.1907184436541973E-2</v>
      </c>
      <c r="CR145" s="11">
        <f t="shared" si="198"/>
        <v>3893</v>
      </c>
      <c r="CS145" s="47">
        <f t="shared" si="199"/>
        <v>3695.9303687962602</v>
      </c>
      <c r="CT145" s="55">
        <v>57</v>
      </c>
      <c r="CU145" s="10">
        <f t="shared" si="200"/>
        <v>34.208433173069402</v>
      </c>
      <c r="CV145" s="30">
        <f t="shared" si="201"/>
        <v>-22.791566826930598</v>
      </c>
      <c r="CW145" s="77">
        <f t="shared" si="202"/>
        <v>0</v>
      </c>
      <c r="CX145" s="66">
        <f t="shared" si="203"/>
        <v>54.96</v>
      </c>
      <c r="CY145" s="41">
        <f t="shared" si="204"/>
        <v>55.51</v>
      </c>
      <c r="CZ145" s="65">
        <f t="shared" si="205"/>
        <v>57.42</v>
      </c>
      <c r="DA145" s="64">
        <f t="shared" si="206"/>
        <v>57.35</v>
      </c>
      <c r="DB145" s="54">
        <f t="shared" si="207"/>
        <v>57.42</v>
      </c>
      <c r="DC145" s="43">
        <f t="shared" si="208"/>
        <v>-0.39692732195978053</v>
      </c>
      <c r="DD145" s="44">
        <v>0</v>
      </c>
      <c r="DE145" s="10">
        <f t="shared" si="209"/>
        <v>21.418178276017247</v>
      </c>
      <c r="DF145" s="30">
        <f t="shared" si="210"/>
        <v>21.418178276017247</v>
      </c>
      <c r="DG145" s="34">
        <f t="shared" si="211"/>
        <v>21.418178276017247</v>
      </c>
      <c r="DH145" s="21">
        <f t="shared" si="212"/>
        <v>4.9007812345017903E-3</v>
      </c>
      <c r="DI145" s="74">
        <f t="shared" si="213"/>
        <v>21.418178276017247</v>
      </c>
      <c r="DJ145" s="76">
        <f t="shared" si="214"/>
        <v>57.42</v>
      </c>
      <c r="DK145" s="43">
        <f t="shared" si="215"/>
        <v>0.37300902605394021</v>
      </c>
      <c r="DL145" s="16">
        <f t="shared" si="216"/>
        <v>0</v>
      </c>
      <c r="DM145" s="53">
        <f t="shared" si="217"/>
        <v>3950</v>
      </c>
      <c r="DN145">
        <f t="shared" si="218"/>
        <v>4.010662829325236E-3</v>
      </c>
      <c r="DO145">
        <f t="shared" si="219"/>
        <v>4.0106628293252377E-3</v>
      </c>
      <c r="DP145" s="1">
        <f t="shared" si="220"/>
        <v>427.80938267846443</v>
      </c>
      <c r="DQ145" s="55">
        <v>56</v>
      </c>
      <c r="DR145" s="1">
        <f t="shared" si="221"/>
        <v>371.80938267846443</v>
      </c>
      <c r="DS145" s="55">
        <v>226</v>
      </c>
      <c r="DT145" s="15">
        <f t="shared" si="222"/>
        <v>1.1953001206794769</v>
      </c>
      <c r="DU145" s="17">
        <f t="shared" si="223"/>
        <v>1.5946840704735802E-3</v>
      </c>
      <c r="DV145" s="17">
        <f t="shared" si="224"/>
        <v>1.5946840704735802E-3</v>
      </c>
      <c r="DW145" s="17">
        <f t="shared" si="225"/>
        <v>2.6181921395840605E-3</v>
      </c>
      <c r="DX145" s="1">
        <f t="shared" si="226"/>
        <v>276.74814553831436</v>
      </c>
      <c r="DY145" s="1">
        <f t="shared" si="227"/>
        <v>50.748145538314361</v>
      </c>
      <c r="DZ145" s="79">
        <f t="shared" si="228"/>
        <v>56.41</v>
      </c>
    </row>
    <row r="146" spans="1:131" x14ac:dyDescent="0.2">
      <c r="A146" s="25" t="s">
        <v>153</v>
      </c>
      <c r="B146">
        <v>1</v>
      </c>
      <c r="C146">
        <v>1</v>
      </c>
      <c r="D146">
        <v>0.441470235717139</v>
      </c>
      <c r="E146">
        <v>0.55852976428286005</v>
      </c>
      <c r="F146">
        <v>0.42709574890742902</v>
      </c>
      <c r="G146">
        <v>0.26995403259506801</v>
      </c>
      <c r="H146">
        <v>0.359381529460927</v>
      </c>
      <c r="I146">
        <v>0.31147470702797198</v>
      </c>
      <c r="J146">
        <v>0.45117258793228898</v>
      </c>
      <c r="K146">
        <v>0.74926720055704299</v>
      </c>
      <c r="L146">
        <v>6.6448488772453504E-2</v>
      </c>
      <c r="M146">
        <f t="shared" si="153"/>
        <v>0.3837746583344217</v>
      </c>
      <c r="N146">
        <f t="shared" si="154"/>
        <v>0.21811729776649194</v>
      </c>
      <c r="O146" s="68">
        <v>0</v>
      </c>
      <c r="P146">
        <v>109.14</v>
      </c>
      <c r="Q146">
        <v>109.42</v>
      </c>
      <c r="R146">
        <v>109.73</v>
      </c>
      <c r="S146">
        <v>109.95</v>
      </c>
      <c r="T146">
        <v>110.7</v>
      </c>
      <c r="U146">
        <v>111.02</v>
      </c>
      <c r="V146">
        <v>111.45</v>
      </c>
      <c r="W146">
        <v>113</v>
      </c>
      <c r="X146">
        <v>112.67</v>
      </c>
      <c r="Y146">
        <v>112.3</v>
      </c>
      <c r="Z146">
        <v>112.05</v>
      </c>
      <c r="AA146">
        <v>111.83</v>
      </c>
      <c r="AB146">
        <v>111.37</v>
      </c>
      <c r="AC146">
        <v>110.16</v>
      </c>
      <c r="AD146">
        <v>109.6</v>
      </c>
      <c r="AE146">
        <v>109.7</v>
      </c>
      <c r="AF146">
        <v>109.8</v>
      </c>
      <c r="AG146">
        <v>109.94</v>
      </c>
      <c r="AH146">
        <v>110.3</v>
      </c>
      <c r="AI146">
        <v>110.75</v>
      </c>
      <c r="AJ146">
        <v>112.04</v>
      </c>
      <c r="AK146">
        <v>113.26</v>
      </c>
      <c r="AL146">
        <v>112.67</v>
      </c>
      <c r="AM146">
        <v>112.33</v>
      </c>
      <c r="AN146">
        <v>112</v>
      </c>
      <c r="AO146">
        <v>111.64</v>
      </c>
      <c r="AP146">
        <v>111.3</v>
      </c>
      <c r="AQ146">
        <v>111.06</v>
      </c>
      <c r="AR146">
        <v>111.24</v>
      </c>
      <c r="AS146" s="72">
        <f t="shared" si="155"/>
        <v>1.0183746325073499</v>
      </c>
      <c r="AT146" s="17">
        <f t="shared" si="156"/>
        <v>1.1289250229552539</v>
      </c>
      <c r="AU146" s="17">
        <f t="shared" si="157"/>
        <v>1.1804731489294396</v>
      </c>
      <c r="AV146" s="17">
        <f t="shared" si="158"/>
        <v>1.2320212749036255</v>
      </c>
      <c r="AW146" s="17">
        <f t="shared" si="159"/>
        <v>5.6421181663794812E-3</v>
      </c>
      <c r="AX146" s="17">
        <f t="shared" si="160"/>
        <v>1.089830078706596</v>
      </c>
      <c r="AY146" s="17">
        <f t="shared" si="161"/>
        <v>0.74926720055704299</v>
      </c>
      <c r="AZ146" s="17">
        <f t="shared" si="162"/>
        <v>1.7436250823906634</v>
      </c>
      <c r="BA146" s="17">
        <f t="shared" si="163"/>
        <v>-1.5364444714032623</v>
      </c>
      <c r="BB146" s="17">
        <f t="shared" si="164"/>
        <v>1.6691010403710049</v>
      </c>
      <c r="BC146" s="17">
        <f t="shared" si="165"/>
        <v>6.6448488772453504E-2</v>
      </c>
      <c r="BD146" s="17">
        <f t="shared" si="166"/>
        <v>2.6028929601757156</v>
      </c>
      <c r="BE146" s="1">
        <v>1</v>
      </c>
      <c r="BF146" s="15">
        <v>1</v>
      </c>
      <c r="BG146" s="15">
        <v>1</v>
      </c>
      <c r="BH146" s="16">
        <v>1</v>
      </c>
      <c r="BI146" s="12">
        <f t="shared" si="167"/>
        <v>11.387558961186947</v>
      </c>
      <c r="BJ146" s="12">
        <f t="shared" si="168"/>
        <v>51.819155936734887</v>
      </c>
      <c r="BK146" s="12">
        <f t="shared" si="169"/>
        <v>54.185283291331274</v>
      </c>
      <c r="BL146" s="12">
        <f t="shared" si="170"/>
        <v>11.387558961186947</v>
      </c>
      <c r="BM146" s="12">
        <f t="shared" si="171"/>
        <v>51.819155936734887</v>
      </c>
      <c r="BN146" s="12">
        <f t="shared" si="172"/>
        <v>54.185283291331274</v>
      </c>
      <c r="BO146" s="9">
        <f t="shared" si="173"/>
        <v>1.1884445083182996E-2</v>
      </c>
      <c r="BP146" s="9">
        <f t="shared" si="174"/>
        <v>6.8429561579781773E-3</v>
      </c>
      <c r="BQ146" s="45">
        <f t="shared" si="175"/>
        <v>2.5224041674758069E-3</v>
      </c>
      <c r="BR146" s="78">
        <f t="shared" si="176"/>
        <v>0.21811729776649194</v>
      </c>
      <c r="BS146" s="55">
        <v>2114</v>
      </c>
      <c r="BT146" s="10">
        <f t="shared" si="177"/>
        <v>1165.5270197976929</v>
      </c>
      <c r="BU146" s="14">
        <f t="shared" si="178"/>
        <v>-948.4729802023071</v>
      </c>
      <c r="BV146" s="1">
        <f t="shared" si="179"/>
        <v>0</v>
      </c>
      <c r="BW146" s="66">
        <f t="shared" si="180"/>
        <v>109.42</v>
      </c>
      <c r="BX146" s="41">
        <f t="shared" si="181"/>
        <v>109.7</v>
      </c>
      <c r="BY146" s="65">
        <f t="shared" si="182"/>
        <v>113</v>
      </c>
      <c r="BZ146" s="64">
        <f t="shared" si="183"/>
        <v>113.26</v>
      </c>
      <c r="CA146" s="54">
        <f t="shared" si="184"/>
        <v>113</v>
      </c>
      <c r="CB146" s="1">
        <f t="shared" si="185"/>
        <v>-8.3935661964805934</v>
      </c>
      <c r="CC146" s="42">
        <f t="shared" si="186"/>
        <v>1.8137717651255643</v>
      </c>
      <c r="CD146" s="55">
        <v>0</v>
      </c>
      <c r="CE146" s="55">
        <v>0</v>
      </c>
      <c r="CF146" s="55">
        <v>0</v>
      </c>
      <c r="CG146" s="6">
        <f t="shared" si="187"/>
        <v>0</v>
      </c>
      <c r="CH146" s="10">
        <f t="shared" si="188"/>
        <v>931.66574372626565</v>
      </c>
      <c r="CI146" s="1">
        <f t="shared" si="189"/>
        <v>931.66574372626565</v>
      </c>
      <c r="CJ146" s="77">
        <f t="shared" si="190"/>
        <v>1</v>
      </c>
      <c r="CK146" s="66">
        <f t="shared" si="191"/>
        <v>109.73</v>
      </c>
      <c r="CL146" s="41">
        <f t="shared" si="192"/>
        <v>109.8</v>
      </c>
      <c r="CM146" s="65">
        <f t="shared" si="193"/>
        <v>112.67</v>
      </c>
      <c r="CN146" s="64">
        <f t="shared" si="194"/>
        <v>112.67</v>
      </c>
      <c r="CO146" s="54">
        <f t="shared" si="195"/>
        <v>109.73</v>
      </c>
      <c r="CP146" s="1">
        <f t="shared" si="196"/>
        <v>8.4905289686162906</v>
      </c>
      <c r="CQ146" s="42">
        <f t="shared" si="197"/>
        <v>0</v>
      </c>
      <c r="CR146" s="11">
        <f t="shared" si="198"/>
        <v>2114</v>
      </c>
      <c r="CS146" s="47">
        <f t="shared" si="199"/>
        <v>2114.799649093773</v>
      </c>
      <c r="CT146" s="55">
        <v>0</v>
      </c>
      <c r="CU146" s="10">
        <f t="shared" si="200"/>
        <v>17.606885569814629</v>
      </c>
      <c r="CV146" s="30">
        <f t="shared" si="201"/>
        <v>17.606885569814629</v>
      </c>
      <c r="CW146" s="77">
        <f t="shared" si="202"/>
        <v>1</v>
      </c>
      <c r="CX146" s="66">
        <f t="shared" si="203"/>
        <v>109.95</v>
      </c>
      <c r="CY146" s="41">
        <f t="shared" si="204"/>
        <v>109.94</v>
      </c>
      <c r="CZ146" s="65">
        <f t="shared" si="205"/>
        <v>112.3</v>
      </c>
      <c r="DA146" s="64">
        <f t="shared" si="206"/>
        <v>112.33</v>
      </c>
      <c r="DB146" s="54">
        <f t="shared" si="207"/>
        <v>109.95</v>
      </c>
      <c r="DC146" s="43">
        <f t="shared" si="208"/>
        <v>0.16013538490054233</v>
      </c>
      <c r="DD146" s="44">
        <v>0</v>
      </c>
      <c r="DE146" s="10">
        <f t="shared" si="209"/>
        <v>11.023814277369569</v>
      </c>
      <c r="DF146" s="30">
        <f t="shared" si="210"/>
        <v>11.023814277369569</v>
      </c>
      <c r="DG146" s="34">
        <f t="shared" si="211"/>
        <v>11.023814277369569</v>
      </c>
      <c r="DH146" s="21">
        <f t="shared" si="212"/>
        <v>2.5224041674758069E-3</v>
      </c>
      <c r="DI146" s="74">
        <f t="shared" si="213"/>
        <v>11.023814277369569</v>
      </c>
      <c r="DJ146" s="76">
        <f t="shared" si="214"/>
        <v>109.95</v>
      </c>
      <c r="DK146" s="43">
        <f t="shared" si="215"/>
        <v>0.10026206709749494</v>
      </c>
      <c r="DL146" s="16">
        <f t="shared" si="216"/>
        <v>0</v>
      </c>
      <c r="DM146" s="53">
        <f t="shared" si="217"/>
        <v>2114</v>
      </c>
      <c r="DN146">
        <f t="shared" si="218"/>
        <v>5.3802090743913736E-3</v>
      </c>
      <c r="DO146">
        <f t="shared" si="219"/>
        <v>5.3802090743913754E-3</v>
      </c>
      <c r="DP146" s="1">
        <f t="shared" si="220"/>
        <v>573.89614154717924</v>
      </c>
      <c r="DQ146" s="55">
        <v>667</v>
      </c>
      <c r="DR146" s="1">
        <f t="shared" si="221"/>
        <v>-93.103858452820759</v>
      </c>
      <c r="DS146" s="55">
        <v>0</v>
      </c>
      <c r="DT146" s="15">
        <f t="shared" si="222"/>
        <v>1.2320212749036255</v>
      </c>
      <c r="DU146" s="17">
        <f t="shared" si="223"/>
        <v>1.6436748123613708E-3</v>
      </c>
      <c r="DV146" s="17">
        <f t="shared" si="224"/>
        <v>1.6436748123613708E-3</v>
      </c>
      <c r="DW146" s="17">
        <f t="shared" si="225"/>
        <v>2.6986263633265182E-3</v>
      </c>
      <c r="DX146" s="1">
        <f t="shared" si="226"/>
        <v>285.25020385633962</v>
      </c>
      <c r="DY146" s="1">
        <f t="shared" si="227"/>
        <v>285.25020385633962</v>
      </c>
      <c r="DZ146" s="79">
        <f t="shared" si="228"/>
        <v>111.24</v>
      </c>
    </row>
    <row r="147" spans="1:131" x14ac:dyDescent="0.2">
      <c r="A147" s="25" t="s">
        <v>87</v>
      </c>
      <c r="B147">
        <v>1</v>
      </c>
      <c r="C147">
        <v>1</v>
      </c>
      <c r="D147">
        <v>0.65685096153846101</v>
      </c>
      <c r="E147">
        <v>0.34314903846153799</v>
      </c>
      <c r="F147">
        <v>0.39511323003575599</v>
      </c>
      <c r="G147">
        <v>0.54247104247104205</v>
      </c>
      <c r="H147">
        <v>0.65765765765765705</v>
      </c>
      <c r="I147">
        <v>0.59729409434433001</v>
      </c>
      <c r="J147">
        <v>0.61273756074438002</v>
      </c>
      <c r="K147">
        <v>0.513740841701395</v>
      </c>
      <c r="L147">
        <v>0.77164276442027802</v>
      </c>
      <c r="M147">
        <f t="shared" si="153"/>
        <v>0.5237839324867164</v>
      </c>
      <c r="N147">
        <f t="shared" si="154"/>
        <v>-4.2883878259006518E-2</v>
      </c>
      <c r="O147" s="68">
        <v>0</v>
      </c>
      <c r="P147">
        <v>63.45</v>
      </c>
      <c r="Q147">
        <v>64.209999999999994</v>
      </c>
      <c r="R147">
        <v>64.58</v>
      </c>
      <c r="S147">
        <v>65</v>
      </c>
      <c r="T147">
        <v>65.45</v>
      </c>
      <c r="U147">
        <v>65.900000000000006</v>
      </c>
      <c r="V147">
        <v>66.540000000000006</v>
      </c>
      <c r="W147">
        <v>68.52</v>
      </c>
      <c r="X147">
        <v>68.209999999999994</v>
      </c>
      <c r="Y147">
        <v>67.83</v>
      </c>
      <c r="Z147">
        <v>67.27</v>
      </c>
      <c r="AA147">
        <v>66.59</v>
      </c>
      <c r="AB147">
        <v>65.89</v>
      </c>
      <c r="AC147">
        <v>65.5</v>
      </c>
      <c r="AD147">
        <v>64.040000000000006</v>
      </c>
      <c r="AE147">
        <v>64.09</v>
      </c>
      <c r="AF147">
        <v>64.13</v>
      </c>
      <c r="AG147">
        <v>64.58</v>
      </c>
      <c r="AH147">
        <v>64.67</v>
      </c>
      <c r="AI147">
        <v>64.73</v>
      </c>
      <c r="AJ147">
        <v>65.849999999999994</v>
      </c>
      <c r="AK147">
        <v>67.790000000000006</v>
      </c>
      <c r="AL147">
        <v>67.53</v>
      </c>
      <c r="AM147">
        <v>67.19</v>
      </c>
      <c r="AN147">
        <v>66.72</v>
      </c>
      <c r="AO147">
        <v>66.38</v>
      </c>
      <c r="AP147">
        <v>66.099999999999994</v>
      </c>
      <c r="AQ147">
        <v>65.58</v>
      </c>
      <c r="AR147">
        <v>65.930000000000007</v>
      </c>
      <c r="AS147" s="72">
        <f t="shared" si="155"/>
        <v>0.90516632576002332</v>
      </c>
      <c r="AT147" s="17">
        <f t="shared" si="156"/>
        <v>0.98253547406233488</v>
      </c>
      <c r="AU147" s="17">
        <f t="shared" si="157"/>
        <v>0.96626218080284176</v>
      </c>
      <c r="AV147" s="17">
        <f t="shared" si="158"/>
        <v>0.94998888754334876</v>
      </c>
      <c r="AW147" s="17">
        <f t="shared" si="159"/>
        <v>5.6421181663794812E-3</v>
      </c>
      <c r="AX147" s="17">
        <f t="shared" si="160"/>
        <v>1.089830078706596</v>
      </c>
      <c r="AY147" s="17">
        <f t="shared" si="161"/>
        <v>0.513740841701395</v>
      </c>
      <c r="AZ147" s="17">
        <f t="shared" si="162"/>
        <v>1.5080987235350154</v>
      </c>
      <c r="BA147" s="17">
        <f t="shared" si="163"/>
        <v>-1.5364444714032623</v>
      </c>
      <c r="BB147" s="17">
        <f t="shared" si="164"/>
        <v>1.6691010403710049</v>
      </c>
      <c r="BC147" s="17">
        <f t="shared" si="165"/>
        <v>0.77164276442027802</v>
      </c>
      <c r="BD147" s="17">
        <f t="shared" si="166"/>
        <v>3.3080872358235403</v>
      </c>
      <c r="BE147" s="1">
        <v>1</v>
      </c>
      <c r="BF147" s="15">
        <v>1</v>
      </c>
      <c r="BG147" s="15">
        <v>1</v>
      </c>
      <c r="BH147" s="16">
        <v>1</v>
      </c>
      <c r="BI147" s="12">
        <f t="shared" si="167"/>
        <v>4.9140278626289087</v>
      </c>
      <c r="BJ147" s="12">
        <f t="shared" si="168"/>
        <v>117.66737192593082</v>
      </c>
      <c r="BK147" s="12">
        <f t="shared" si="169"/>
        <v>115.71850015389438</v>
      </c>
      <c r="BL147" s="12">
        <f t="shared" si="170"/>
        <v>4.9140278626289087</v>
      </c>
      <c r="BM147" s="12">
        <f t="shared" si="171"/>
        <v>117.66737192593082</v>
      </c>
      <c r="BN147" s="12">
        <f t="shared" si="172"/>
        <v>115.71850015389438</v>
      </c>
      <c r="BO147" s="9">
        <f t="shared" si="173"/>
        <v>5.1284471474259824E-3</v>
      </c>
      <c r="BP147" s="9">
        <f t="shared" si="174"/>
        <v>1.553851375535145E-2</v>
      </c>
      <c r="BQ147" s="45">
        <f t="shared" si="175"/>
        <v>5.3868653869145735E-3</v>
      </c>
      <c r="BR147" s="78">
        <f t="shared" si="176"/>
        <v>-4.2883878259006518E-2</v>
      </c>
      <c r="BS147" s="55">
        <v>731</v>
      </c>
      <c r="BT147" s="10">
        <f t="shared" si="177"/>
        <v>502.95522240138797</v>
      </c>
      <c r="BU147" s="14">
        <f t="shared" si="178"/>
        <v>-228.04477759861203</v>
      </c>
      <c r="BV147" s="1">
        <f t="shared" si="179"/>
        <v>0</v>
      </c>
      <c r="BW147" s="66">
        <f t="shared" si="180"/>
        <v>63.45</v>
      </c>
      <c r="BX147" s="41">
        <f t="shared" si="181"/>
        <v>64.040000000000006</v>
      </c>
      <c r="BY147" s="65">
        <f t="shared" si="182"/>
        <v>68.209999999999994</v>
      </c>
      <c r="BZ147" s="64">
        <f t="shared" si="183"/>
        <v>67.53</v>
      </c>
      <c r="CA147" s="54">
        <f t="shared" si="184"/>
        <v>68.209999999999994</v>
      </c>
      <c r="CB147" s="1">
        <f t="shared" si="185"/>
        <v>-3.3432748511744914</v>
      </c>
      <c r="CC147" s="42">
        <f t="shared" si="186"/>
        <v>1.4534097021794494</v>
      </c>
      <c r="CD147" s="55">
        <v>66</v>
      </c>
      <c r="CE147" s="55">
        <v>2308</v>
      </c>
      <c r="CF147" s="55">
        <v>66</v>
      </c>
      <c r="CG147" s="6">
        <f t="shared" si="187"/>
        <v>2440</v>
      </c>
      <c r="CH147" s="10">
        <f t="shared" si="188"/>
        <v>2115.5624323855977</v>
      </c>
      <c r="CI147" s="1">
        <f t="shared" si="189"/>
        <v>-324.43756761440227</v>
      </c>
      <c r="CJ147" s="77">
        <f t="shared" si="190"/>
        <v>0</v>
      </c>
      <c r="CK147" s="66">
        <f t="shared" si="191"/>
        <v>64.209999999999994</v>
      </c>
      <c r="CL147" s="41">
        <f t="shared" si="192"/>
        <v>64.09</v>
      </c>
      <c r="CM147" s="65">
        <f t="shared" si="193"/>
        <v>67.83</v>
      </c>
      <c r="CN147" s="64">
        <f t="shared" si="194"/>
        <v>67.19</v>
      </c>
      <c r="CO147" s="54">
        <f t="shared" si="195"/>
        <v>67.83</v>
      </c>
      <c r="CP147" s="1">
        <f t="shared" si="196"/>
        <v>-4.7830984463276174</v>
      </c>
      <c r="CQ147" s="42">
        <f t="shared" si="197"/>
        <v>1.153357595430806</v>
      </c>
      <c r="CR147" s="11">
        <f t="shared" si="198"/>
        <v>3171</v>
      </c>
      <c r="CS147" s="47">
        <f t="shared" si="199"/>
        <v>2656.1190525607267</v>
      </c>
      <c r="CT147" s="55">
        <v>0</v>
      </c>
      <c r="CU147" s="10">
        <f t="shared" si="200"/>
        <v>37.601397773741112</v>
      </c>
      <c r="CV147" s="30">
        <f t="shared" si="201"/>
        <v>37.601397773741112</v>
      </c>
      <c r="CW147" s="77">
        <f t="shared" si="202"/>
        <v>1</v>
      </c>
      <c r="CX147" s="66">
        <f t="shared" si="203"/>
        <v>64.58</v>
      </c>
      <c r="CY147" s="41">
        <f t="shared" si="204"/>
        <v>64.13</v>
      </c>
      <c r="CZ147" s="65">
        <f t="shared" si="205"/>
        <v>67.27</v>
      </c>
      <c r="DA147" s="64">
        <f t="shared" si="206"/>
        <v>66.72</v>
      </c>
      <c r="DB147" s="54">
        <f t="shared" si="207"/>
        <v>64.58</v>
      </c>
      <c r="DC147" s="43">
        <f t="shared" si="208"/>
        <v>0.58224524270271161</v>
      </c>
      <c r="DD147" s="44">
        <v>0</v>
      </c>
      <c r="DE147" s="10">
        <f t="shared" si="209"/>
        <v>23.542541012355979</v>
      </c>
      <c r="DF147" s="30">
        <f t="shared" si="210"/>
        <v>23.542541012355979</v>
      </c>
      <c r="DG147" s="34">
        <f t="shared" si="211"/>
        <v>23.542541012355979</v>
      </c>
      <c r="DH147" s="21">
        <f t="shared" si="212"/>
        <v>5.3868653869145735E-3</v>
      </c>
      <c r="DI147" s="74">
        <f t="shared" si="213"/>
        <v>23.542541012355979</v>
      </c>
      <c r="DJ147" s="76">
        <f t="shared" si="214"/>
        <v>64.58</v>
      </c>
      <c r="DK147" s="43">
        <f t="shared" si="215"/>
        <v>0.36454848269365098</v>
      </c>
      <c r="DL147" s="16">
        <f t="shared" si="216"/>
        <v>0</v>
      </c>
      <c r="DM147" s="53">
        <f t="shared" si="217"/>
        <v>3171</v>
      </c>
      <c r="DN147">
        <f t="shared" si="218"/>
        <v>3.3054882455010055E-3</v>
      </c>
      <c r="DO147">
        <f t="shared" si="219"/>
        <v>3.3054882455010068E-3</v>
      </c>
      <c r="DP147" s="1">
        <f t="shared" si="220"/>
        <v>352.58982017110139</v>
      </c>
      <c r="DQ147" s="55">
        <v>0</v>
      </c>
      <c r="DR147" s="1">
        <f t="shared" si="221"/>
        <v>352.58982017110139</v>
      </c>
      <c r="DS147" s="55">
        <v>0</v>
      </c>
      <c r="DT147" s="15">
        <f t="shared" si="222"/>
        <v>0.94998888754334876</v>
      </c>
      <c r="DU147" s="17">
        <f t="shared" si="223"/>
        <v>1.2674073396990219E-3</v>
      </c>
      <c r="DV147" s="17">
        <f t="shared" si="224"/>
        <v>1.2674073396990219E-3</v>
      </c>
      <c r="DW147" s="17">
        <f t="shared" si="225"/>
        <v>2.0808610281443833E-3</v>
      </c>
      <c r="DX147" s="1">
        <f t="shared" si="226"/>
        <v>219.9511723969176</v>
      </c>
      <c r="DY147" s="1">
        <f t="shared" si="227"/>
        <v>219.9511723969176</v>
      </c>
      <c r="DZ147" s="79">
        <f t="shared" si="228"/>
        <v>65.930000000000007</v>
      </c>
    </row>
    <row r="148" spans="1:131" x14ac:dyDescent="0.2">
      <c r="A148" s="25" t="s">
        <v>154</v>
      </c>
      <c r="B148">
        <v>1</v>
      </c>
      <c r="C148">
        <v>1</v>
      </c>
      <c r="D148">
        <v>0.49141030763084298</v>
      </c>
      <c r="E148">
        <v>0.50858969236915696</v>
      </c>
      <c r="F148">
        <v>0.52522844656336898</v>
      </c>
      <c r="G148">
        <v>0.24989552862515599</v>
      </c>
      <c r="H148">
        <v>0.328458002507313</v>
      </c>
      <c r="I148">
        <v>0.286496398175837</v>
      </c>
      <c r="J148">
        <v>0.45566601956858099</v>
      </c>
      <c r="K148">
        <v>0.75844320831026002</v>
      </c>
      <c r="L148">
        <v>-0.36183691496680698</v>
      </c>
      <c r="M148">
        <f t="shared" si="153"/>
        <v>0.40380448100497923</v>
      </c>
      <c r="N148">
        <f t="shared" si="154"/>
        <v>0.17812447449043606</v>
      </c>
      <c r="O148" s="68">
        <v>0</v>
      </c>
      <c r="P148">
        <v>323.33999999999997</v>
      </c>
      <c r="Q148">
        <v>327.33999999999997</v>
      </c>
      <c r="R148">
        <v>328.41</v>
      </c>
      <c r="S148">
        <v>331.06</v>
      </c>
      <c r="T148">
        <v>332.7</v>
      </c>
      <c r="U148">
        <v>333.62</v>
      </c>
      <c r="V148">
        <v>334.7</v>
      </c>
      <c r="W148">
        <v>342.39</v>
      </c>
      <c r="X148">
        <v>340.67</v>
      </c>
      <c r="Y148">
        <v>339.57</v>
      </c>
      <c r="Z148">
        <v>336.78</v>
      </c>
      <c r="AA148">
        <v>334.05</v>
      </c>
      <c r="AB148">
        <v>332.32</v>
      </c>
      <c r="AC148">
        <v>330.59</v>
      </c>
      <c r="AD148">
        <v>328.6</v>
      </c>
      <c r="AE148">
        <v>329.49</v>
      </c>
      <c r="AF148">
        <v>330.82</v>
      </c>
      <c r="AG148">
        <v>331.02</v>
      </c>
      <c r="AH148">
        <v>332.85</v>
      </c>
      <c r="AI148">
        <v>333.78</v>
      </c>
      <c r="AJ148">
        <v>337.56</v>
      </c>
      <c r="AK148">
        <v>341.78</v>
      </c>
      <c r="AL148">
        <v>340.28</v>
      </c>
      <c r="AM148">
        <v>338.03</v>
      </c>
      <c r="AN148">
        <v>337.3</v>
      </c>
      <c r="AO148">
        <v>336.78</v>
      </c>
      <c r="AP148">
        <v>335.62</v>
      </c>
      <c r="AQ148">
        <v>334.28</v>
      </c>
      <c r="AR148">
        <v>334.59</v>
      </c>
      <c r="AS148" s="72">
        <f t="shared" si="155"/>
        <v>0.99212515749684993</v>
      </c>
      <c r="AT148" s="17">
        <f t="shared" si="156"/>
        <v>1.1051335090365653</v>
      </c>
      <c r="AU148" s="17">
        <f t="shared" si="157"/>
        <v>1.126770205867349</v>
      </c>
      <c r="AV148" s="17">
        <f t="shared" si="158"/>
        <v>1.1484069026981329</v>
      </c>
      <c r="AW148" s="17">
        <f t="shared" si="159"/>
        <v>5.6421181663794812E-3</v>
      </c>
      <c r="AX148" s="17">
        <f t="shared" si="160"/>
        <v>1.089830078706596</v>
      </c>
      <c r="AY148" s="17">
        <f t="shared" si="161"/>
        <v>0.75844320831026002</v>
      </c>
      <c r="AZ148" s="17">
        <f t="shared" si="162"/>
        <v>1.7528010901438806</v>
      </c>
      <c r="BA148" s="17">
        <f t="shared" si="163"/>
        <v>-1.5364444714032623</v>
      </c>
      <c r="BB148" s="17">
        <f t="shared" si="164"/>
        <v>1.6691010403710049</v>
      </c>
      <c r="BC148" s="17">
        <f t="shared" si="165"/>
        <v>-0.36183691496680698</v>
      </c>
      <c r="BD148" s="17">
        <f t="shared" si="166"/>
        <v>2.1746075564364551</v>
      </c>
      <c r="BE148" s="1">
        <v>0</v>
      </c>
      <c r="BF148" s="15">
        <v>1</v>
      </c>
      <c r="BG148" s="15">
        <v>1</v>
      </c>
      <c r="BH148" s="16">
        <v>1</v>
      </c>
      <c r="BI148" s="12">
        <f t="shared" si="167"/>
        <v>0</v>
      </c>
      <c r="BJ148" s="12">
        <f t="shared" si="168"/>
        <v>24.713731197157639</v>
      </c>
      <c r="BK148" s="12">
        <f t="shared" si="169"/>
        <v>25.197585414858942</v>
      </c>
      <c r="BL148" s="12">
        <f t="shared" si="170"/>
        <v>0</v>
      </c>
      <c r="BM148" s="12">
        <f t="shared" si="171"/>
        <v>24.713731197157639</v>
      </c>
      <c r="BN148" s="12">
        <f t="shared" si="172"/>
        <v>25.197585414858942</v>
      </c>
      <c r="BO148" s="9">
        <f t="shared" si="173"/>
        <v>0</v>
      </c>
      <c r="BP148" s="9">
        <f t="shared" si="174"/>
        <v>3.263561052377557E-3</v>
      </c>
      <c r="BQ148" s="45">
        <f t="shared" si="175"/>
        <v>1.1729844452236368E-3</v>
      </c>
      <c r="BR148" s="78">
        <f t="shared" si="176"/>
        <v>0.17812447449043606</v>
      </c>
      <c r="BS148" s="55">
        <v>0</v>
      </c>
      <c r="BT148" s="10">
        <f t="shared" si="177"/>
        <v>0</v>
      </c>
      <c r="BU148" s="14">
        <f t="shared" si="178"/>
        <v>0</v>
      </c>
      <c r="BV148" s="1">
        <f t="shared" si="179"/>
        <v>0</v>
      </c>
      <c r="BW148" s="66">
        <f t="shared" si="180"/>
        <v>327.33999999999997</v>
      </c>
      <c r="BX148" s="41">
        <f t="shared" si="181"/>
        <v>329.49</v>
      </c>
      <c r="BY148" s="65">
        <f t="shared" si="182"/>
        <v>342.39</v>
      </c>
      <c r="BZ148" s="64">
        <f t="shared" si="183"/>
        <v>341.78</v>
      </c>
      <c r="CA148" s="54">
        <f t="shared" si="184"/>
        <v>342.39</v>
      </c>
      <c r="CB148" s="1">
        <f t="shared" si="185"/>
        <v>0</v>
      </c>
      <c r="CC148" s="42" t="e">
        <f t="shared" si="186"/>
        <v>#DIV/0!</v>
      </c>
      <c r="CD148" s="55">
        <v>0</v>
      </c>
      <c r="CE148" s="55">
        <v>0</v>
      </c>
      <c r="CF148" s="55">
        <v>0</v>
      </c>
      <c r="CG148" s="6">
        <f t="shared" si="187"/>
        <v>0</v>
      </c>
      <c r="CH148" s="10">
        <f t="shared" si="188"/>
        <v>444.33253185678348</v>
      </c>
      <c r="CI148" s="1">
        <f t="shared" si="189"/>
        <v>444.33253185678348</v>
      </c>
      <c r="CJ148" s="77">
        <f t="shared" si="190"/>
        <v>1</v>
      </c>
      <c r="CK148" s="66">
        <f t="shared" si="191"/>
        <v>328.41</v>
      </c>
      <c r="CL148" s="41">
        <f t="shared" si="192"/>
        <v>330.82</v>
      </c>
      <c r="CM148" s="65">
        <f t="shared" si="193"/>
        <v>340.67</v>
      </c>
      <c r="CN148" s="64">
        <f t="shared" si="194"/>
        <v>340.28</v>
      </c>
      <c r="CO148" s="54">
        <f t="shared" si="195"/>
        <v>328.41</v>
      </c>
      <c r="CP148" s="1">
        <f t="shared" si="196"/>
        <v>1.352981126813384</v>
      </c>
      <c r="CQ148" s="42">
        <f t="shared" si="197"/>
        <v>0</v>
      </c>
      <c r="CR148" s="11">
        <f t="shared" si="198"/>
        <v>0</v>
      </c>
      <c r="CS148" s="47">
        <f t="shared" si="199"/>
        <v>452.5201978813335</v>
      </c>
      <c r="CT148" s="55">
        <v>0</v>
      </c>
      <c r="CU148" s="10">
        <f t="shared" si="200"/>
        <v>8.1876660245500297</v>
      </c>
      <c r="CV148" s="30">
        <f t="shared" si="201"/>
        <v>8.1876660245500297</v>
      </c>
      <c r="CW148" s="77">
        <f t="shared" si="202"/>
        <v>1</v>
      </c>
      <c r="CX148" s="66">
        <f t="shared" si="203"/>
        <v>331.06</v>
      </c>
      <c r="CY148" s="41">
        <f t="shared" si="204"/>
        <v>331.02</v>
      </c>
      <c r="CZ148" s="65">
        <f t="shared" si="205"/>
        <v>339.57</v>
      </c>
      <c r="DA148" s="64">
        <f t="shared" si="206"/>
        <v>338.03</v>
      </c>
      <c r="DB148" s="54">
        <f t="shared" si="207"/>
        <v>331.06</v>
      </c>
      <c r="DC148" s="43">
        <f t="shared" si="208"/>
        <v>2.473166804974938E-2</v>
      </c>
      <c r="DD148" s="44">
        <v>0</v>
      </c>
      <c r="DE148" s="10">
        <f t="shared" si="209"/>
        <v>5.126364300027574</v>
      </c>
      <c r="DF148" s="30">
        <f t="shared" si="210"/>
        <v>5.126364300027574</v>
      </c>
      <c r="DG148" s="34">
        <f t="shared" si="211"/>
        <v>5.126364300027574</v>
      </c>
      <c r="DH148" s="21">
        <f t="shared" si="212"/>
        <v>1.1729844452236368E-3</v>
      </c>
      <c r="DI148" s="74">
        <f t="shared" si="213"/>
        <v>5.126364300027574</v>
      </c>
      <c r="DJ148" s="76">
        <f t="shared" si="214"/>
        <v>331.06</v>
      </c>
      <c r="DK148" s="43">
        <f t="shared" si="215"/>
        <v>1.5484698544153852E-2</v>
      </c>
      <c r="DL148" s="16">
        <f t="shared" si="216"/>
        <v>0</v>
      </c>
      <c r="DM148" s="53">
        <f t="shared" si="217"/>
        <v>0</v>
      </c>
      <c r="DN148">
        <f t="shared" si="218"/>
        <v>4.8991460312591021E-3</v>
      </c>
      <c r="DO148">
        <f t="shared" si="219"/>
        <v>4.8991460312591039E-3</v>
      </c>
      <c r="DP148" s="1">
        <f t="shared" si="220"/>
        <v>522.5821088623461</v>
      </c>
      <c r="DQ148" s="55">
        <v>335</v>
      </c>
      <c r="DR148" s="1">
        <f t="shared" si="221"/>
        <v>187.5821088623461</v>
      </c>
      <c r="DS148" s="55">
        <v>669</v>
      </c>
      <c r="DT148" s="15">
        <f t="shared" si="222"/>
        <v>1.1484069026981329</v>
      </c>
      <c r="DU148" s="17">
        <f t="shared" si="223"/>
        <v>1.5321224874582742E-3</v>
      </c>
      <c r="DV148" s="17">
        <f t="shared" si="224"/>
        <v>1.5321224874582742E-3</v>
      </c>
      <c r="DW148" s="17">
        <f t="shared" si="225"/>
        <v>2.5154769699003462E-3</v>
      </c>
      <c r="DX148" s="1">
        <f t="shared" si="226"/>
        <v>265.89094667240641</v>
      </c>
      <c r="DY148" s="1">
        <f t="shared" si="227"/>
        <v>-403.10905332759359</v>
      </c>
      <c r="DZ148" s="79">
        <f t="shared" si="228"/>
        <v>334.59</v>
      </c>
    </row>
    <row r="149" spans="1:131" x14ac:dyDescent="0.2">
      <c r="A149" s="25" t="s">
        <v>243</v>
      </c>
      <c r="B149">
        <v>0</v>
      </c>
      <c r="C149">
        <v>0</v>
      </c>
      <c r="D149">
        <v>0.17379145025968801</v>
      </c>
      <c r="E149">
        <v>0.82620854974031099</v>
      </c>
      <c r="F149">
        <v>0.29042510925705201</v>
      </c>
      <c r="G149">
        <v>0.24404513163393199</v>
      </c>
      <c r="H149">
        <v>5.6414542415378098E-2</v>
      </c>
      <c r="I149">
        <v>0.117335819040176</v>
      </c>
      <c r="J149">
        <v>0.25146285668561102</v>
      </c>
      <c r="K149">
        <v>0.88264638330741596</v>
      </c>
      <c r="L149">
        <v>-0.48739080639161197</v>
      </c>
      <c r="M149">
        <f t="shared" si="153"/>
        <v>0.16930215412300192</v>
      </c>
      <c r="N149">
        <f t="shared" si="154"/>
        <v>0.91839172774488265</v>
      </c>
      <c r="O149" s="68">
        <v>0</v>
      </c>
      <c r="P149">
        <v>267.33999999999997</v>
      </c>
      <c r="Q149">
        <v>269.52999999999997</v>
      </c>
      <c r="R149">
        <v>270.66000000000003</v>
      </c>
      <c r="S149">
        <v>271.16000000000003</v>
      </c>
      <c r="T149">
        <v>271.75</v>
      </c>
      <c r="U149">
        <v>273.01</v>
      </c>
      <c r="V149">
        <v>274.27</v>
      </c>
      <c r="W149">
        <v>277.95999999999998</v>
      </c>
      <c r="X149">
        <v>277.58999999999997</v>
      </c>
      <c r="Y149">
        <v>277.27999999999997</v>
      </c>
      <c r="Z149">
        <v>276.83</v>
      </c>
      <c r="AA149">
        <v>274.57</v>
      </c>
      <c r="AB149">
        <v>272.82</v>
      </c>
      <c r="AC149">
        <v>271.26</v>
      </c>
      <c r="AD149">
        <v>268.62</v>
      </c>
      <c r="AE149">
        <v>269.31</v>
      </c>
      <c r="AF149">
        <v>269.74</v>
      </c>
      <c r="AG149">
        <v>270.19</v>
      </c>
      <c r="AH149">
        <v>271.36</v>
      </c>
      <c r="AI149">
        <v>272.17</v>
      </c>
      <c r="AJ149">
        <v>274.77</v>
      </c>
      <c r="AK149">
        <v>278.76</v>
      </c>
      <c r="AL149">
        <v>277.17</v>
      </c>
      <c r="AM149">
        <v>276.60000000000002</v>
      </c>
      <c r="AN149">
        <v>276.02999999999997</v>
      </c>
      <c r="AO149">
        <v>275.45999999999998</v>
      </c>
      <c r="AP149">
        <v>274.49</v>
      </c>
      <c r="AQ149">
        <v>273.22000000000003</v>
      </c>
      <c r="AR149">
        <v>273.75</v>
      </c>
      <c r="AS149" s="72">
        <f t="shared" si="155"/>
        <v>1.1590718185636288</v>
      </c>
      <c r="AT149" s="17">
        <f t="shared" si="156"/>
        <v>1.7829872276114955</v>
      </c>
      <c r="AU149" s="17">
        <f t="shared" si="157"/>
        <v>1.8577625276151095</v>
      </c>
      <c r="AV149" s="17">
        <f t="shared" si="158"/>
        <v>1.9325378276187237</v>
      </c>
      <c r="AW149" s="17">
        <f t="shared" si="159"/>
        <v>5.6421181663794812E-3</v>
      </c>
      <c r="AX149" s="17">
        <f t="shared" si="160"/>
        <v>1.089830078706596</v>
      </c>
      <c r="AY149" s="17">
        <f t="shared" si="161"/>
        <v>0.88264638330741596</v>
      </c>
      <c r="AZ149" s="17">
        <f t="shared" si="162"/>
        <v>1.8770042651410366</v>
      </c>
      <c r="BA149" s="17">
        <f t="shared" si="163"/>
        <v>-1.5364444714032623</v>
      </c>
      <c r="BB149" s="17">
        <f t="shared" si="164"/>
        <v>1.6691010403710049</v>
      </c>
      <c r="BC149" s="17">
        <f t="shared" si="165"/>
        <v>-0.48739080639161197</v>
      </c>
      <c r="BD149" s="17">
        <f t="shared" si="166"/>
        <v>2.0490536650116504</v>
      </c>
      <c r="BE149" s="1">
        <v>0</v>
      </c>
      <c r="BF149" s="87">
        <v>0.17</v>
      </c>
      <c r="BG149" s="88">
        <v>0.8</v>
      </c>
      <c r="BH149" s="16">
        <v>1</v>
      </c>
      <c r="BI149" s="12">
        <f t="shared" si="167"/>
        <v>0</v>
      </c>
      <c r="BJ149" s="12">
        <f t="shared" si="168"/>
        <v>5.343311396436742</v>
      </c>
      <c r="BK149" s="12">
        <f t="shared" si="169"/>
        <v>26.199530981304374</v>
      </c>
      <c r="BL149" s="12">
        <f t="shared" si="170"/>
        <v>0</v>
      </c>
      <c r="BM149" s="12">
        <f t="shared" si="171"/>
        <v>5.343311396436742</v>
      </c>
      <c r="BN149" s="12">
        <f t="shared" si="172"/>
        <v>26.199530981304374</v>
      </c>
      <c r="BO149" s="9">
        <f t="shared" si="173"/>
        <v>0</v>
      </c>
      <c r="BP149" s="9">
        <f t="shared" si="174"/>
        <v>7.0560866851791619E-4</v>
      </c>
      <c r="BQ149" s="45">
        <f t="shared" si="175"/>
        <v>1.2196264763965215E-3</v>
      </c>
      <c r="BR149" s="78">
        <f t="shared" si="176"/>
        <v>0.91839172774488265</v>
      </c>
      <c r="BS149" s="55">
        <v>0</v>
      </c>
      <c r="BT149" s="10">
        <f t="shared" si="177"/>
        <v>0</v>
      </c>
      <c r="BU149" s="14">
        <f t="shared" si="178"/>
        <v>0</v>
      </c>
      <c r="BV149" s="1">
        <f t="shared" si="179"/>
        <v>0</v>
      </c>
      <c r="BW149" s="66">
        <f t="shared" si="180"/>
        <v>269.52999999999997</v>
      </c>
      <c r="BX149" s="41">
        <f t="shared" si="181"/>
        <v>269.31</v>
      </c>
      <c r="BY149" s="65">
        <f t="shared" si="182"/>
        <v>277.95999999999998</v>
      </c>
      <c r="BZ149" s="64">
        <f t="shared" si="183"/>
        <v>278.76</v>
      </c>
      <c r="CA149" s="54">
        <f t="shared" si="184"/>
        <v>278.76</v>
      </c>
      <c r="CB149" s="1">
        <f t="shared" si="185"/>
        <v>0</v>
      </c>
      <c r="CC149" s="42" t="e">
        <f t="shared" si="186"/>
        <v>#DIV/0!</v>
      </c>
      <c r="CD149" s="55">
        <v>0</v>
      </c>
      <c r="CE149" s="55">
        <v>1916</v>
      </c>
      <c r="CF149" s="55">
        <v>0</v>
      </c>
      <c r="CG149" s="6">
        <f t="shared" si="187"/>
        <v>1916</v>
      </c>
      <c r="CH149" s="10">
        <f t="shared" si="188"/>
        <v>96.068337975246891</v>
      </c>
      <c r="CI149" s="1">
        <f t="shared" si="189"/>
        <v>-1819.9316620247532</v>
      </c>
      <c r="CJ149" s="77">
        <f t="shared" si="190"/>
        <v>0</v>
      </c>
      <c r="CK149" s="66">
        <f t="shared" si="191"/>
        <v>270.66000000000003</v>
      </c>
      <c r="CL149" s="41">
        <f t="shared" si="192"/>
        <v>269.74</v>
      </c>
      <c r="CM149" s="65">
        <f t="shared" si="193"/>
        <v>277.58999999999997</v>
      </c>
      <c r="CN149" s="64">
        <f t="shared" si="194"/>
        <v>277.17</v>
      </c>
      <c r="CO149" s="54">
        <f t="shared" si="195"/>
        <v>277.17</v>
      </c>
      <c r="CP149" s="1">
        <f t="shared" si="196"/>
        <v>-6.5661206552828704</v>
      </c>
      <c r="CQ149" s="42">
        <f t="shared" si="197"/>
        <v>19.944136022147894</v>
      </c>
      <c r="CR149" s="11">
        <f t="shared" si="198"/>
        <v>2190</v>
      </c>
      <c r="CS149" s="47">
        <f t="shared" si="199"/>
        <v>104.58157470578989</v>
      </c>
      <c r="CT149" s="55">
        <v>274</v>
      </c>
      <c r="CU149" s="10">
        <f t="shared" si="200"/>
        <v>8.5132367305430012</v>
      </c>
      <c r="CV149" s="30">
        <f t="shared" si="201"/>
        <v>-265.48676326945701</v>
      </c>
      <c r="CW149" s="77">
        <f t="shared" si="202"/>
        <v>0</v>
      </c>
      <c r="CX149" s="66">
        <f t="shared" si="203"/>
        <v>271.16000000000003</v>
      </c>
      <c r="CY149" s="41">
        <f t="shared" si="204"/>
        <v>270.19</v>
      </c>
      <c r="CZ149" s="65">
        <f t="shared" si="205"/>
        <v>277.27999999999997</v>
      </c>
      <c r="DA149" s="64">
        <f t="shared" si="206"/>
        <v>276.60000000000002</v>
      </c>
      <c r="DB149" s="54">
        <f t="shared" si="207"/>
        <v>276.60000000000002</v>
      </c>
      <c r="DC149" s="43">
        <f t="shared" si="208"/>
        <v>-0.9598219930204519</v>
      </c>
      <c r="DD149" s="44">
        <v>0</v>
      </c>
      <c r="DE149" s="10">
        <f t="shared" si="209"/>
        <v>5.3302067673843023</v>
      </c>
      <c r="DF149" s="30">
        <f t="shared" si="210"/>
        <v>5.3302067673843023</v>
      </c>
      <c r="DG149" s="34">
        <f t="shared" si="211"/>
        <v>5.3302067673843023</v>
      </c>
      <c r="DH149" s="21">
        <f t="shared" si="212"/>
        <v>1.2196264763965215E-3</v>
      </c>
      <c r="DI149" s="74">
        <f t="shared" si="213"/>
        <v>5.3302067673843023</v>
      </c>
      <c r="DJ149" s="76">
        <f t="shared" si="214"/>
        <v>276.60000000000002</v>
      </c>
      <c r="DK149" s="43">
        <f t="shared" si="215"/>
        <v>1.9270451075142088E-2</v>
      </c>
      <c r="DL149" s="16">
        <f t="shared" si="216"/>
        <v>0</v>
      </c>
      <c r="DM149" s="53">
        <f t="shared" si="217"/>
        <v>2464</v>
      </c>
      <c r="DN149">
        <f t="shared" si="218"/>
        <v>7.9587069855803737E-3</v>
      </c>
      <c r="DO149">
        <f t="shared" si="219"/>
        <v>7.9587069855803771E-3</v>
      </c>
      <c r="DP149" s="1">
        <f t="shared" si="220"/>
        <v>848.93935673788769</v>
      </c>
      <c r="DQ149" s="55">
        <v>821</v>
      </c>
      <c r="DR149" s="1">
        <f t="shared" si="221"/>
        <v>27.939356737887692</v>
      </c>
      <c r="DS149" s="55">
        <v>274</v>
      </c>
      <c r="DT149" s="15">
        <f t="shared" si="222"/>
        <v>0.32853143069518304</v>
      </c>
      <c r="DU149" s="17">
        <f t="shared" si="223"/>
        <v>4.3830317601046214E-4</v>
      </c>
      <c r="DV149" s="17">
        <f t="shared" si="224"/>
        <v>4.3830317601046214E-4</v>
      </c>
      <c r="DW149" s="17">
        <f t="shared" si="225"/>
        <v>7.1961710249261127E-4</v>
      </c>
      <c r="DX149" s="1">
        <f t="shared" si="226"/>
        <v>76.064966967673996</v>
      </c>
      <c r="DY149" s="1">
        <f t="shared" si="227"/>
        <v>-197.935033032326</v>
      </c>
      <c r="DZ149" s="79">
        <f t="shared" si="228"/>
        <v>273.75</v>
      </c>
    </row>
    <row r="150" spans="1:131" x14ac:dyDescent="0.2">
      <c r="A150" s="25" t="s">
        <v>139</v>
      </c>
      <c r="B150">
        <v>0</v>
      </c>
      <c r="C150">
        <v>0</v>
      </c>
      <c r="D150">
        <v>0.65420560747663503</v>
      </c>
      <c r="E150">
        <v>0.34579439252336402</v>
      </c>
      <c r="F150">
        <v>0.57194899817850597</v>
      </c>
      <c r="G150">
        <v>0.750588235294117</v>
      </c>
      <c r="H150">
        <v>0.63176470588235201</v>
      </c>
      <c r="I150">
        <v>0.68861829463741497</v>
      </c>
      <c r="J150">
        <v>0.72165330371366898</v>
      </c>
      <c r="K150">
        <v>0.50586673996609999</v>
      </c>
      <c r="L150">
        <v>-0.66571430501187201</v>
      </c>
      <c r="M150">
        <f t="shared" si="153"/>
        <v>0.6343618071487942</v>
      </c>
      <c r="N150">
        <f t="shared" si="154"/>
        <v>-0.25586096045570972</v>
      </c>
      <c r="O150" s="68">
        <v>0</v>
      </c>
      <c r="P150">
        <v>17.28</v>
      </c>
      <c r="Q150">
        <v>17.47</v>
      </c>
      <c r="R150">
        <v>17.670000000000002</v>
      </c>
      <c r="S150">
        <v>17.77</v>
      </c>
      <c r="T150">
        <v>18.04</v>
      </c>
      <c r="U150">
        <v>18.27</v>
      </c>
      <c r="V150">
        <v>18.62</v>
      </c>
      <c r="W150">
        <v>20.100000000000001</v>
      </c>
      <c r="X150">
        <v>19.55</v>
      </c>
      <c r="Y150">
        <v>19.52</v>
      </c>
      <c r="Z150">
        <v>19.07</v>
      </c>
      <c r="AA150">
        <v>18.829999999999998</v>
      </c>
      <c r="AB150">
        <v>18.66</v>
      </c>
      <c r="AC150">
        <v>18.059999999999999</v>
      </c>
      <c r="AD150">
        <v>17.63</v>
      </c>
      <c r="AE150">
        <v>17.82</v>
      </c>
      <c r="AF150">
        <v>17.89</v>
      </c>
      <c r="AG150">
        <v>17.989999999999998</v>
      </c>
      <c r="AH150">
        <v>18.149999999999999</v>
      </c>
      <c r="AI150">
        <v>18.440000000000001</v>
      </c>
      <c r="AJ150">
        <v>18.87</v>
      </c>
      <c r="AK150">
        <v>19.41</v>
      </c>
      <c r="AL150">
        <v>19.21</v>
      </c>
      <c r="AM150">
        <v>19.010000000000002</v>
      </c>
      <c r="AN150">
        <v>18.760000000000002</v>
      </c>
      <c r="AO150">
        <v>18.7</v>
      </c>
      <c r="AP150">
        <v>18.579999999999998</v>
      </c>
      <c r="AQ150">
        <v>18.25</v>
      </c>
      <c r="AR150">
        <v>18.57</v>
      </c>
      <c r="AS150" s="72">
        <f t="shared" si="155"/>
        <v>0.906556775406548</v>
      </c>
      <c r="AT150" s="17">
        <f t="shared" si="156"/>
        <v>0.90142268398874059</v>
      </c>
      <c r="AU150" s="17">
        <f t="shared" si="157"/>
        <v>0.87667541434010809</v>
      </c>
      <c r="AV150" s="17">
        <f t="shared" si="158"/>
        <v>0.8519281446914756</v>
      </c>
      <c r="AW150" s="17">
        <f t="shared" si="159"/>
        <v>5.6421181663794812E-3</v>
      </c>
      <c r="AX150" s="17">
        <f t="shared" si="160"/>
        <v>1.089830078706596</v>
      </c>
      <c r="AY150" s="17">
        <f t="shared" si="161"/>
        <v>0.50586673996609999</v>
      </c>
      <c r="AZ150" s="17">
        <f t="shared" si="162"/>
        <v>1.5002246217997204</v>
      </c>
      <c r="BA150" s="17">
        <f t="shared" si="163"/>
        <v>-1.5364444714032623</v>
      </c>
      <c r="BB150" s="17">
        <f t="shared" si="164"/>
        <v>1.6691010403710049</v>
      </c>
      <c r="BC150" s="17">
        <f t="shared" si="165"/>
        <v>-0.66571430501187201</v>
      </c>
      <c r="BD150" s="17">
        <f t="shared" si="166"/>
        <v>1.8707301663913904</v>
      </c>
      <c r="BE150" s="1">
        <v>1</v>
      </c>
      <c r="BF150" s="15">
        <v>1</v>
      </c>
      <c r="BG150" s="15">
        <v>1</v>
      </c>
      <c r="BH150" s="16">
        <v>1</v>
      </c>
      <c r="BI150" s="12">
        <f t="shared" si="167"/>
        <v>4.31547019488921</v>
      </c>
      <c r="BJ150" s="12">
        <f t="shared" si="168"/>
        <v>11.040101869426001</v>
      </c>
      <c r="BK150" s="12">
        <f t="shared" si="169"/>
        <v>10.737011673490272</v>
      </c>
      <c r="BL150" s="12">
        <f t="shared" si="170"/>
        <v>4.31547019488921</v>
      </c>
      <c r="BM150" s="12">
        <f t="shared" si="171"/>
        <v>11.040101869426001</v>
      </c>
      <c r="BN150" s="12">
        <f t="shared" si="172"/>
        <v>10.737011673490272</v>
      </c>
      <c r="BO150" s="9">
        <f t="shared" si="173"/>
        <v>4.5037719421764559E-3</v>
      </c>
      <c r="BP150" s="9">
        <f t="shared" si="174"/>
        <v>1.4578958631500864E-3</v>
      </c>
      <c r="BQ150" s="45">
        <f t="shared" si="175"/>
        <v>4.9982359316705989E-4</v>
      </c>
      <c r="BR150" s="78">
        <f t="shared" si="176"/>
        <v>-0.25586096045570972</v>
      </c>
      <c r="BS150" s="55">
        <v>483</v>
      </c>
      <c r="BT150" s="10">
        <f t="shared" si="177"/>
        <v>441.69230055523025</v>
      </c>
      <c r="BU150" s="14">
        <f t="shared" si="178"/>
        <v>-41.307699444769753</v>
      </c>
      <c r="BV150" s="1">
        <f t="shared" si="179"/>
        <v>0</v>
      </c>
      <c r="BW150" s="66">
        <f t="shared" si="180"/>
        <v>17.28</v>
      </c>
      <c r="BX150" s="41">
        <f t="shared" si="181"/>
        <v>17.63</v>
      </c>
      <c r="BY150" s="65">
        <f t="shared" si="182"/>
        <v>19.55</v>
      </c>
      <c r="BZ150" s="64">
        <f t="shared" si="183"/>
        <v>19.21</v>
      </c>
      <c r="CA150" s="54">
        <f t="shared" si="184"/>
        <v>19.21</v>
      </c>
      <c r="CB150" s="1">
        <f t="shared" si="185"/>
        <v>-2.1503227196652657</v>
      </c>
      <c r="CC150" s="42">
        <f t="shared" si="186"/>
        <v>1.0935214387772751</v>
      </c>
      <c r="CD150" s="55">
        <v>279</v>
      </c>
      <c r="CE150" s="55">
        <v>0</v>
      </c>
      <c r="CF150" s="55">
        <v>0</v>
      </c>
      <c r="CG150" s="6">
        <f t="shared" si="187"/>
        <v>279</v>
      </c>
      <c r="CH150" s="10">
        <f t="shared" si="188"/>
        <v>198.49193860953901</v>
      </c>
      <c r="CI150" s="1">
        <f t="shared" si="189"/>
        <v>-80.508061390460995</v>
      </c>
      <c r="CJ150" s="77">
        <f t="shared" si="190"/>
        <v>0</v>
      </c>
      <c r="CK150" s="66">
        <f t="shared" si="191"/>
        <v>17.47</v>
      </c>
      <c r="CL150" s="41">
        <f t="shared" si="192"/>
        <v>17.82</v>
      </c>
      <c r="CM150" s="65">
        <f t="shared" si="193"/>
        <v>19.52</v>
      </c>
      <c r="CN150" s="64">
        <f t="shared" si="194"/>
        <v>19.010000000000002</v>
      </c>
      <c r="CO150" s="54">
        <f t="shared" si="195"/>
        <v>19.010000000000002</v>
      </c>
      <c r="CP150" s="1">
        <f t="shared" si="196"/>
        <v>-4.2350374219074691</v>
      </c>
      <c r="CQ150" s="42">
        <f t="shared" si="197"/>
        <v>1.4055986452368296</v>
      </c>
      <c r="CR150" s="11">
        <f t="shared" si="198"/>
        <v>762</v>
      </c>
      <c r="CS150" s="47">
        <f t="shared" si="199"/>
        <v>643.67310780979392</v>
      </c>
      <c r="CT150" s="55">
        <v>0</v>
      </c>
      <c r="CU150" s="10">
        <f t="shared" si="200"/>
        <v>3.4888686450247119</v>
      </c>
      <c r="CV150" s="30">
        <f t="shared" si="201"/>
        <v>3.4888686450247119</v>
      </c>
      <c r="CW150" s="77">
        <f t="shared" si="202"/>
        <v>1</v>
      </c>
      <c r="CX150" s="66">
        <f t="shared" si="203"/>
        <v>17.670000000000002</v>
      </c>
      <c r="CY150" s="41">
        <f t="shared" si="204"/>
        <v>17.89</v>
      </c>
      <c r="CZ150" s="65">
        <f t="shared" si="205"/>
        <v>19.07</v>
      </c>
      <c r="DA150" s="64">
        <f t="shared" si="206"/>
        <v>18.760000000000002</v>
      </c>
      <c r="DB150" s="54">
        <f t="shared" si="207"/>
        <v>17.89</v>
      </c>
      <c r="DC150" s="43">
        <f t="shared" si="208"/>
        <v>0.19501781134850263</v>
      </c>
      <c r="DD150" s="44">
        <v>0</v>
      </c>
      <c r="DE150" s="10">
        <f t="shared" si="209"/>
        <v>2.1844090386335924</v>
      </c>
      <c r="DF150" s="30">
        <f t="shared" si="210"/>
        <v>2.1844090386335924</v>
      </c>
      <c r="DG150" s="34">
        <f t="shared" si="211"/>
        <v>2.1844090386335924</v>
      </c>
      <c r="DH150" s="21">
        <f t="shared" si="212"/>
        <v>4.9982359316705989E-4</v>
      </c>
      <c r="DI150" s="74">
        <f t="shared" si="213"/>
        <v>2.1844090386335924</v>
      </c>
      <c r="DJ150" s="76">
        <f t="shared" si="214"/>
        <v>17.89</v>
      </c>
      <c r="DK150" s="43">
        <f t="shared" si="215"/>
        <v>0.12210223804547748</v>
      </c>
      <c r="DL150" s="16">
        <f t="shared" si="216"/>
        <v>0</v>
      </c>
      <c r="DM150" s="53">
        <f t="shared" si="217"/>
        <v>762</v>
      </c>
      <c r="DN150">
        <f t="shared" si="218"/>
        <v>3.3309704289736959E-3</v>
      </c>
      <c r="DO150">
        <f t="shared" si="219"/>
        <v>3.3309704289736972E-3</v>
      </c>
      <c r="DP150" s="1">
        <f t="shared" si="220"/>
        <v>355.30795371776634</v>
      </c>
      <c r="DQ150" s="55">
        <v>0</v>
      </c>
      <c r="DR150" s="1">
        <f t="shared" si="221"/>
        <v>355.30795371776634</v>
      </c>
      <c r="DS150" s="55">
        <v>0</v>
      </c>
      <c r="DT150" s="15">
        <f t="shared" si="222"/>
        <v>0.8519281446914756</v>
      </c>
      <c r="DU150" s="17">
        <f t="shared" si="223"/>
        <v>1.1365816986242136E-3</v>
      </c>
      <c r="DV150" s="17">
        <f t="shared" si="224"/>
        <v>1.1365816986242136E-3</v>
      </c>
      <c r="DW150" s="17">
        <f t="shared" si="225"/>
        <v>1.8660682228106053E-3</v>
      </c>
      <c r="DX150" s="1">
        <f t="shared" si="226"/>
        <v>197.2471432875266</v>
      </c>
      <c r="DY150" s="1">
        <f t="shared" si="227"/>
        <v>197.2471432875266</v>
      </c>
      <c r="DZ150" s="79">
        <f t="shared" si="228"/>
        <v>18.57</v>
      </c>
    </row>
    <row r="151" spans="1:131" x14ac:dyDescent="0.2">
      <c r="A151" s="25" t="s">
        <v>137</v>
      </c>
      <c r="B151">
        <v>0</v>
      </c>
      <c r="C151">
        <v>1</v>
      </c>
      <c r="D151">
        <v>0.41025641025641002</v>
      </c>
      <c r="E151">
        <v>0.58974358974358898</v>
      </c>
      <c r="F151">
        <v>0.39762107051826601</v>
      </c>
      <c r="G151">
        <v>0.17847533632286899</v>
      </c>
      <c r="H151">
        <v>0.28295964125560502</v>
      </c>
      <c r="I151">
        <v>0.22472498111890599</v>
      </c>
      <c r="J151">
        <v>0.37643762425145</v>
      </c>
      <c r="K151">
        <v>0.60199590811529202</v>
      </c>
      <c r="L151">
        <v>0.464546090107605</v>
      </c>
      <c r="M151">
        <f t="shared" si="153"/>
        <v>0.31906948008312813</v>
      </c>
      <c r="N151">
        <f t="shared" si="154"/>
        <v>0.36193836291849585</v>
      </c>
      <c r="O151" s="68">
        <v>0</v>
      </c>
      <c r="P151">
        <v>166.95</v>
      </c>
      <c r="Q151">
        <v>167.73</v>
      </c>
      <c r="R151">
        <v>168.35</v>
      </c>
      <c r="S151">
        <v>169.12</v>
      </c>
      <c r="T151">
        <v>169.35</v>
      </c>
      <c r="U151">
        <v>170.1</v>
      </c>
      <c r="V151">
        <v>171.02</v>
      </c>
      <c r="W151">
        <v>174.13</v>
      </c>
      <c r="X151">
        <v>173.59</v>
      </c>
      <c r="Y151">
        <v>173.14</v>
      </c>
      <c r="Z151">
        <v>172.5</v>
      </c>
      <c r="AA151">
        <v>172.09</v>
      </c>
      <c r="AB151">
        <v>170.61</v>
      </c>
      <c r="AC151">
        <v>169.62</v>
      </c>
      <c r="AD151">
        <v>167.05</v>
      </c>
      <c r="AE151">
        <v>167.59</v>
      </c>
      <c r="AF151">
        <v>168.24</v>
      </c>
      <c r="AG151">
        <v>169.52</v>
      </c>
      <c r="AH151">
        <v>169.93</v>
      </c>
      <c r="AI151">
        <v>170.77</v>
      </c>
      <c r="AJ151">
        <v>172.29</v>
      </c>
      <c r="AK151">
        <v>175.05</v>
      </c>
      <c r="AL151">
        <v>173.82</v>
      </c>
      <c r="AM151">
        <v>173.31</v>
      </c>
      <c r="AN151">
        <v>171.91</v>
      </c>
      <c r="AO151">
        <v>171.21</v>
      </c>
      <c r="AP151">
        <v>170.36</v>
      </c>
      <c r="AQ151">
        <v>169.52</v>
      </c>
      <c r="AR151">
        <v>171.03</v>
      </c>
      <c r="AS151" s="72">
        <f t="shared" si="155"/>
        <v>1.034781227452374</v>
      </c>
      <c r="AT151" s="17">
        <f t="shared" si="156"/>
        <v>1.1844595425539122</v>
      </c>
      <c r="AU151" s="17">
        <f t="shared" si="157"/>
        <v>1.3364652730168198</v>
      </c>
      <c r="AV151" s="17">
        <f t="shared" si="158"/>
        <v>1.4884710034797277</v>
      </c>
      <c r="AW151" s="17">
        <f t="shared" si="159"/>
        <v>5.6421181663794812E-3</v>
      </c>
      <c r="AX151" s="17">
        <f t="shared" si="160"/>
        <v>1.089830078706596</v>
      </c>
      <c r="AY151" s="17">
        <f t="shared" si="161"/>
        <v>0.60199590811529202</v>
      </c>
      <c r="AZ151" s="17">
        <f t="shared" si="162"/>
        <v>1.5963537899489126</v>
      </c>
      <c r="BA151" s="17">
        <f t="shared" si="163"/>
        <v>-1.5364444714032623</v>
      </c>
      <c r="BB151" s="17">
        <f t="shared" si="164"/>
        <v>1.6691010403710049</v>
      </c>
      <c r="BC151" s="17">
        <f t="shared" si="165"/>
        <v>0.464546090107605</v>
      </c>
      <c r="BD151" s="17">
        <f t="shared" si="166"/>
        <v>3.0009905615108674</v>
      </c>
      <c r="BE151" s="1">
        <v>1</v>
      </c>
      <c r="BF151" s="15">
        <v>1</v>
      </c>
      <c r="BG151" s="15">
        <v>1</v>
      </c>
      <c r="BH151" s="16">
        <v>1</v>
      </c>
      <c r="BI151" s="12">
        <f t="shared" si="167"/>
        <v>9.6662265441807467</v>
      </c>
      <c r="BJ151" s="12">
        <f t="shared" si="168"/>
        <v>96.067999963484809</v>
      </c>
      <c r="BK151" s="12">
        <f t="shared" si="169"/>
        <v>108.396733857657</v>
      </c>
      <c r="BL151" s="12">
        <f t="shared" si="170"/>
        <v>9.6662265441807467</v>
      </c>
      <c r="BM151" s="12">
        <f t="shared" si="171"/>
        <v>96.067999963484809</v>
      </c>
      <c r="BN151" s="12">
        <f t="shared" si="172"/>
        <v>108.396733857657</v>
      </c>
      <c r="BO151" s="9">
        <f t="shared" si="173"/>
        <v>1.0088003839757761E-2</v>
      </c>
      <c r="BP151" s="9">
        <f t="shared" si="174"/>
        <v>1.2686218060698839E-2</v>
      </c>
      <c r="BQ151" s="45">
        <f t="shared" si="175"/>
        <v>5.046026459864658E-3</v>
      </c>
      <c r="BR151" s="78">
        <f t="shared" si="176"/>
        <v>0.36193836291849585</v>
      </c>
      <c r="BS151" s="55">
        <v>1539</v>
      </c>
      <c r="BT151" s="10">
        <f t="shared" si="177"/>
        <v>989.34708089134097</v>
      </c>
      <c r="BU151" s="14">
        <f t="shared" si="178"/>
        <v>-549.65291910865903</v>
      </c>
      <c r="BV151" s="1">
        <f t="shared" si="179"/>
        <v>0</v>
      </c>
      <c r="BW151" s="66">
        <f t="shared" si="180"/>
        <v>167.73</v>
      </c>
      <c r="BX151" s="41">
        <f t="shared" si="181"/>
        <v>167.59</v>
      </c>
      <c r="BY151" s="65">
        <f t="shared" si="182"/>
        <v>174.13</v>
      </c>
      <c r="BZ151" s="64">
        <f t="shared" si="183"/>
        <v>175.05</v>
      </c>
      <c r="CA151" s="54">
        <f t="shared" si="184"/>
        <v>174.13</v>
      </c>
      <c r="CB151" s="1">
        <f t="shared" si="185"/>
        <v>-3.1565664682057029</v>
      </c>
      <c r="CC151" s="42">
        <f t="shared" si="186"/>
        <v>1.5555713760366641</v>
      </c>
      <c r="CD151" s="55">
        <v>0</v>
      </c>
      <c r="CE151" s="55">
        <v>1710</v>
      </c>
      <c r="CF151" s="55">
        <v>0</v>
      </c>
      <c r="CG151" s="6">
        <f t="shared" si="187"/>
        <v>1710</v>
      </c>
      <c r="CH151" s="10">
        <f t="shared" si="188"/>
        <v>1727.2235144769227</v>
      </c>
      <c r="CI151" s="1">
        <f t="shared" si="189"/>
        <v>17.223514476922674</v>
      </c>
      <c r="CJ151" s="77">
        <f t="shared" si="190"/>
        <v>1</v>
      </c>
      <c r="CK151" s="66">
        <f t="shared" si="191"/>
        <v>168.35</v>
      </c>
      <c r="CL151" s="41">
        <f t="shared" si="192"/>
        <v>168.24</v>
      </c>
      <c r="CM151" s="65">
        <f t="shared" si="193"/>
        <v>173.59</v>
      </c>
      <c r="CN151" s="64">
        <f t="shared" si="194"/>
        <v>173.82</v>
      </c>
      <c r="CO151" s="54">
        <f t="shared" si="195"/>
        <v>168.35</v>
      </c>
      <c r="CP151" s="1">
        <f t="shared" si="196"/>
        <v>0.10230777830069898</v>
      </c>
      <c r="CQ151" s="42">
        <f t="shared" si="197"/>
        <v>0.99002820750611498</v>
      </c>
      <c r="CR151" s="11">
        <f t="shared" si="198"/>
        <v>3249</v>
      </c>
      <c r="CS151" s="47">
        <f t="shared" si="199"/>
        <v>2751.7928692634109</v>
      </c>
      <c r="CT151" s="55">
        <v>0</v>
      </c>
      <c r="CU151" s="10">
        <f t="shared" si="200"/>
        <v>35.222273895147289</v>
      </c>
      <c r="CV151" s="30">
        <f t="shared" si="201"/>
        <v>35.222273895147289</v>
      </c>
      <c r="CW151" s="77">
        <f t="shared" si="202"/>
        <v>1</v>
      </c>
      <c r="CX151" s="66">
        <f t="shared" si="203"/>
        <v>169.12</v>
      </c>
      <c r="CY151" s="41">
        <f t="shared" si="204"/>
        <v>169.52</v>
      </c>
      <c r="CZ151" s="65">
        <f t="shared" si="205"/>
        <v>173.14</v>
      </c>
      <c r="DA151" s="64">
        <f t="shared" si="206"/>
        <v>173.31</v>
      </c>
      <c r="DB151" s="54">
        <f t="shared" si="207"/>
        <v>169.12</v>
      </c>
      <c r="DC151" s="43">
        <f t="shared" si="208"/>
        <v>0.20826793930432408</v>
      </c>
      <c r="DD151" s="44">
        <v>0</v>
      </c>
      <c r="DE151" s="10">
        <f t="shared" si="209"/>
        <v>22.052952199134111</v>
      </c>
      <c r="DF151" s="30">
        <f t="shared" si="210"/>
        <v>22.052952199134111</v>
      </c>
      <c r="DG151" s="34">
        <f t="shared" si="211"/>
        <v>22.052952199134111</v>
      </c>
      <c r="DH151" s="21">
        <f t="shared" si="212"/>
        <v>5.046026459864658E-3</v>
      </c>
      <c r="DI151" s="74">
        <f t="shared" si="213"/>
        <v>22.052952199134111</v>
      </c>
      <c r="DJ151" s="76">
        <f t="shared" si="214"/>
        <v>169.12</v>
      </c>
      <c r="DK151" s="43">
        <f t="shared" si="215"/>
        <v>0.13039825094095384</v>
      </c>
      <c r="DL151" s="16">
        <f t="shared" si="216"/>
        <v>0</v>
      </c>
      <c r="DM151" s="53">
        <f t="shared" si="217"/>
        <v>3249</v>
      </c>
      <c r="DN151">
        <f t="shared" si="218"/>
        <v>5.6808858112988676E-3</v>
      </c>
      <c r="DO151">
        <f t="shared" si="219"/>
        <v>5.6808858112988693E-3</v>
      </c>
      <c r="DP151" s="1">
        <f t="shared" si="220"/>
        <v>605.96872771962785</v>
      </c>
      <c r="DQ151" s="55">
        <v>1026</v>
      </c>
      <c r="DR151" s="1">
        <f t="shared" si="221"/>
        <v>-420.03127228037215</v>
      </c>
      <c r="DS151" s="55">
        <v>1026</v>
      </c>
      <c r="DT151" s="15">
        <f t="shared" si="222"/>
        <v>1.4884710034797277</v>
      </c>
      <c r="DU151" s="17">
        <f t="shared" si="223"/>
        <v>1.9858117284064468E-3</v>
      </c>
      <c r="DV151" s="17">
        <f t="shared" si="224"/>
        <v>1.9858117284064468E-3</v>
      </c>
      <c r="DW151" s="17">
        <f t="shared" si="225"/>
        <v>3.260355298127206E-3</v>
      </c>
      <c r="DX151" s="1">
        <f t="shared" si="226"/>
        <v>344.62607572264193</v>
      </c>
      <c r="DY151" s="1">
        <f t="shared" si="227"/>
        <v>-681.37392427735813</v>
      </c>
      <c r="DZ151" s="79">
        <f t="shared" si="228"/>
        <v>171.03</v>
      </c>
    </row>
    <row r="152" spans="1:131" x14ac:dyDescent="0.2">
      <c r="A152" s="25" t="s">
        <v>168</v>
      </c>
      <c r="B152">
        <v>1</v>
      </c>
      <c r="C152">
        <v>0</v>
      </c>
      <c r="D152">
        <v>0.25152749490835002</v>
      </c>
      <c r="E152">
        <v>0.74847250509164898</v>
      </c>
      <c r="F152">
        <v>0.81496461071789605</v>
      </c>
      <c r="G152">
        <v>0.36893203883495101</v>
      </c>
      <c r="H152">
        <v>5.3937432578209203E-2</v>
      </c>
      <c r="I152">
        <v>0.141064690729471</v>
      </c>
      <c r="J152">
        <v>0.35685669425682998</v>
      </c>
      <c r="K152">
        <v>0.24752269598648799</v>
      </c>
      <c r="L152">
        <v>-1.7597585032041301</v>
      </c>
      <c r="M152">
        <f t="shared" si="153"/>
        <v>0.24406709849500358</v>
      </c>
      <c r="N152">
        <f t="shared" si="154"/>
        <v>0.5792438040984883</v>
      </c>
      <c r="O152" s="68">
        <v>0</v>
      </c>
      <c r="P152">
        <v>18.73</v>
      </c>
      <c r="Q152">
        <v>18.77</v>
      </c>
      <c r="R152">
        <v>18.84</v>
      </c>
      <c r="S152">
        <v>18.95</v>
      </c>
      <c r="T152">
        <v>19.12</v>
      </c>
      <c r="U152">
        <v>19.14</v>
      </c>
      <c r="V152">
        <v>19.18</v>
      </c>
      <c r="W152">
        <v>19.53</v>
      </c>
      <c r="X152">
        <v>19.47</v>
      </c>
      <c r="Y152">
        <v>19.47</v>
      </c>
      <c r="Z152">
        <v>19.239999999999998</v>
      </c>
      <c r="AA152">
        <v>19.23</v>
      </c>
      <c r="AB152">
        <v>19.14</v>
      </c>
      <c r="AC152">
        <v>18.98</v>
      </c>
      <c r="AD152">
        <v>18.93</v>
      </c>
      <c r="AE152">
        <v>18.940000000000001</v>
      </c>
      <c r="AF152">
        <v>18.98</v>
      </c>
      <c r="AG152">
        <v>19.05</v>
      </c>
      <c r="AH152">
        <v>19.149999999999999</v>
      </c>
      <c r="AI152">
        <v>19.18</v>
      </c>
      <c r="AJ152">
        <v>19.29</v>
      </c>
      <c r="AK152">
        <v>19.59</v>
      </c>
      <c r="AL152">
        <v>19.489999999999998</v>
      </c>
      <c r="AM152">
        <v>19.43</v>
      </c>
      <c r="AN152">
        <v>19.36</v>
      </c>
      <c r="AO152">
        <v>19.32</v>
      </c>
      <c r="AP152">
        <v>19.28</v>
      </c>
      <c r="AQ152">
        <v>19.21</v>
      </c>
      <c r="AR152">
        <v>19.239999999999998</v>
      </c>
      <c r="AS152" s="72">
        <f t="shared" si="155"/>
        <v>1.1182122386065518</v>
      </c>
      <c r="AT152" s="17">
        <f t="shared" si="156"/>
        <v>1.1336922076351967</v>
      </c>
      <c r="AU152" s="17">
        <f t="shared" si="157"/>
        <v>1.0668461038175985</v>
      </c>
      <c r="AV152" s="17">
        <f t="shared" si="158"/>
        <v>1</v>
      </c>
      <c r="AW152" s="17">
        <f t="shared" si="159"/>
        <v>5.6421181663794812E-3</v>
      </c>
      <c r="AX152" s="17">
        <f t="shared" si="160"/>
        <v>1.089830078706596</v>
      </c>
      <c r="AY152" s="17">
        <f t="shared" si="161"/>
        <v>0.24752269598648799</v>
      </c>
      <c r="AZ152" s="17">
        <f t="shared" si="162"/>
        <v>1.2418805778201085</v>
      </c>
      <c r="BA152" s="17">
        <f t="shared" si="163"/>
        <v>-1.5364444714032623</v>
      </c>
      <c r="BB152" s="17">
        <f t="shared" si="164"/>
        <v>1.6691010403710049</v>
      </c>
      <c r="BC152" s="17">
        <f t="shared" si="165"/>
        <v>-1.5364444714032623</v>
      </c>
      <c r="BD152" s="17">
        <f t="shared" si="166"/>
        <v>1</v>
      </c>
      <c r="BE152" s="1">
        <v>0</v>
      </c>
      <c r="BF152" s="49">
        <v>0</v>
      </c>
      <c r="BG152" s="49">
        <v>0</v>
      </c>
      <c r="BH152" s="16">
        <v>1</v>
      </c>
      <c r="BI152" s="12">
        <f t="shared" si="167"/>
        <v>0</v>
      </c>
      <c r="BJ152" s="12">
        <f t="shared" si="168"/>
        <v>0</v>
      </c>
      <c r="BK152" s="12">
        <f t="shared" si="169"/>
        <v>0</v>
      </c>
      <c r="BL152" s="12">
        <f t="shared" si="170"/>
        <v>0</v>
      </c>
      <c r="BM152" s="12">
        <f t="shared" si="171"/>
        <v>0</v>
      </c>
      <c r="BN152" s="12">
        <f t="shared" si="172"/>
        <v>0</v>
      </c>
      <c r="BO152" s="9">
        <f t="shared" si="173"/>
        <v>0</v>
      </c>
      <c r="BP152" s="9">
        <f t="shared" si="174"/>
        <v>0</v>
      </c>
      <c r="BQ152" s="45">
        <f t="shared" si="175"/>
        <v>0</v>
      </c>
      <c r="BR152" s="78">
        <f t="shared" si="176"/>
        <v>0.5792438040984883</v>
      </c>
      <c r="BS152" s="55">
        <v>0</v>
      </c>
      <c r="BT152" s="10">
        <f t="shared" si="177"/>
        <v>0</v>
      </c>
      <c r="BU152" s="14">
        <f t="shared" si="178"/>
        <v>0</v>
      </c>
      <c r="BV152" s="1">
        <f t="shared" si="179"/>
        <v>0</v>
      </c>
      <c r="BW152" s="66">
        <f t="shared" si="180"/>
        <v>18.77</v>
      </c>
      <c r="BX152" s="41">
        <f t="shared" si="181"/>
        <v>18.940000000000001</v>
      </c>
      <c r="BY152" s="65">
        <f t="shared" si="182"/>
        <v>19.53</v>
      </c>
      <c r="BZ152" s="64">
        <f t="shared" si="183"/>
        <v>19.59</v>
      </c>
      <c r="CA152" s="54">
        <f t="shared" si="184"/>
        <v>19.59</v>
      </c>
      <c r="CB152" s="1">
        <f t="shared" si="185"/>
        <v>0</v>
      </c>
      <c r="CC152" s="42" t="e">
        <f t="shared" si="186"/>
        <v>#DIV/0!</v>
      </c>
      <c r="CD152" s="55">
        <v>0</v>
      </c>
      <c r="CE152" s="55">
        <v>962</v>
      </c>
      <c r="CF152" s="55">
        <v>0</v>
      </c>
      <c r="CG152" s="6">
        <f t="shared" si="187"/>
        <v>962</v>
      </c>
      <c r="CH152" s="10">
        <f t="shared" si="188"/>
        <v>0</v>
      </c>
      <c r="CI152" s="1">
        <f t="shared" si="189"/>
        <v>-962</v>
      </c>
      <c r="CJ152" s="77">
        <f t="shared" si="190"/>
        <v>0</v>
      </c>
      <c r="CK152" s="66">
        <f t="shared" si="191"/>
        <v>18.84</v>
      </c>
      <c r="CL152" s="41">
        <f t="shared" si="192"/>
        <v>18.98</v>
      </c>
      <c r="CM152" s="65">
        <f t="shared" si="193"/>
        <v>19.47</v>
      </c>
      <c r="CN152" s="64">
        <f t="shared" si="194"/>
        <v>19.489999999999998</v>
      </c>
      <c r="CO152" s="54">
        <f t="shared" si="195"/>
        <v>19.489999999999998</v>
      </c>
      <c r="CP152" s="1">
        <f t="shared" si="196"/>
        <v>-49.358645459209853</v>
      </c>
      <c r="CQ152" s="42" t="e">
        <f t="shared" si="197"/>
        <v>#DIV/0!</v>
      </c>
      <c r="CR152" s="11">
        <f t="shared" si="198"/>
        <v>962</v>
      </c>
      <c r="CS152" s="47">
        <f t="shared" si="199"/>
        <v>0</v>
      </c>
      <c r="CT152" s="55">
        <v>0</v>
      </c>
      <c r="CU152" s="10">
        <f t="shared" si="200"/>
        <v>0</v>
      </c>
      <c r="CV152" s="30">
        <f t="shared" si="201"/>
        <v>0</v>
      </c>
      <c r="CW152" s="77">
        <f t="shared" si="202"/>
        <v>0</v>
      </c>
      <c r="CX152" s="66">
        <f t="shared" si="203"/>
        <v>18.95</v>
      </c>
      <c r="CY152" s="41">
        <f t="shared" si="204"/>
        <v>19.05</v>
      </c>
      <c r="CZ152" s="65">
        <f t="shared" si="205"/>
        <v>19.47</v>
      </c>
      <c r="DA152" s="64">
        <f t="shared" si="206"/>
        <v>19.43</v>
      </c>
      <c r="DB152" s="54">
        <f t="shared" si="207"/>
        <v>19.43</v>
      </c>
      <c r="DC152" s="43">
        <f t="shared" si="208"/>
        <v>0</v>
      </c>
      <c r="DD152" s="44">
        <v>0</v>
      </c>
      <c r="DE152" s="10">
        <f t="shared" si="209"/>
        <v>0</v>
      </c>
      <c r="DF152" s="30">
        <f t="shared" si="210"/>
        <v>0</v>
      </c>
      <c r="DG152" s="34">
        <f t="shared" si="211"/>
        <v>0</v>
      </c>
      <c r="DH152" s="21">
        <f t="shared" si="212"/>
        <v>0</v>
      </c>
      <c r="DI152" s="74">
        <f t="shared" si="213"/>
        <v>0</v>
      </c>
      <c r="DJ152" s="76">
        <f t="shared" si="214"/>
        <v>19.43</v>
      </c>
      <c r="DK152" s="43">
        <f t="shared" si="215"/>
        <v>0</v>
      </c>
      <c r="DL152" s="16">
        <f t="shared" si="216"/>
        <v>0</v>
      </c>
      <c r="DM152" s="53">
        <f t="shared" si="217"/>
        <v>962</v>
      </c>
      <c r="DN152">
        <f t="shared" si="218"/>
        <v>7.2098907190685426E-3</v>
      </c>
      <c r="DO152">
        <f t="shared" si="219"/>
        <v>7.2098907190685452E-3</v>
      </c>
      <c r="DP152" s="1">
        <f t="shared" si="220"/>
        <v>769.0646232216036</v>
      </c>
      <c r="DQ152" s="55">
        <v>0</v>
      </c>
      <c r="DR152" s="1">
        <f t="shared" si="221"/>
        <v>769.0646232216036</v>
      </c>
      <c r="DS152" s="55">
        <v>0</v>
      </c>
      <c r="DT152" s="15">
        <f t="shared" si="222"/>
        <v>0</v>
      </c>
      <c r="DU152" s="17">
        <f t="shared" si="223"/>
        <v>0</v>
      </c>
      <c r="DV152" s="17">
        <f t="shared" si="224"/>
        <v>0</v>
      </c>
      <c r="DW152" s="17">
        <f t="shared" si="225"/>
        <v>0</v>
      </c>
      <c r="DX152" s="1">
        <f t="shared" si="226"/>
        <v>0</v>
      </c>
      <c r="DY152" s="1">
        <f t="shared" si="227"/>
        <v>0</v>
      </c>
      <c r="DZ152" s="79">
        <f t="shared" si="228"/>
        <v>19.239999999999998</v>
      </c>
    </row>
    <row r="153" spans="1:131" x14ac:dyDescent="0.2">
      <c r="A153" s="25" t="s">
        <v>89</v>
      </c>
      <c r="B153">
        <v>1</v>
      </c>
      <c r="C153">
        <v>1</v>
      </c>
      <c r="D153">
        <v>0.76862745098039198</v>
      </c>
      <c r="E153">
        <v>0.23137254901960699</v>
      </c>
      <c r="F153">
        <v>0.38167938931297701</v>
      </c>
      <c r="G153">
        <v>0.63</v>
      </c>
      <c r="H153">
        <v>0.76500000000000001</v>
      </c>
      <c r="I153">
        <v>0.69422618792436797</v>
      </c>
      <c r="J153">
        <v>0.65490027579602395</v>
      </c>
      <c r="K153">
        <v>-0.24968115904197499</v>
      </c>
      <c r="L153">
        <v>-1.83326871773278</v>
      </c>
      <c r="M153">
        <f t="shared" si="153"/>
        <v>0.5595477080353467</v>
      </c>
      <c r="N153">
        <f t="shared" si="154"/>
        <v>-0.10834084092735939</v>
      </c>
      <c r="O153" s="68">
        <v>0</v>
      </c>
      <c r="P153">
        <v>2.87</v>
      </c>
      <c r="Q153">
        <v>2.91</v>
      </c>
      <c r="R153">
        <v>2.93</v>
      </c>
      <c r="S153">
        <v>2.94</v>
      </c>
      <c r="T153">
        <v>2.98</v>
      </c>
      <c r="U153">
        <v>3.01</v>
      </c>
      <c r="V153">
        <v>3.07</v>
      </c>
      <c r="W153">
        <v>3.27</v>
      </c>
      <c r="X153">
        <v>3.23</v>
      </c>
      <c r="Y153">
        <v>3.19</v>
      </c>
      <c r="Z153">
        <v>3.14</v>
      </c>
      <c r="AA153">
        <v>3.09</v>
      </c>
      <c r="AB153">
        <v>3.05</v>
      </c>
      <c r="AC153">
        <v>3.02</v>
      </c>
      <c r="AD153">
        <v>2.9</v>
      </c>
      <c r="AE153">
        <v>2.91</v>
      </c>
      <c r="AF153">
        <v>2.93</v>
      </c>
      <c r="AG153">
        <v>2.95</v>
      </c>
      <c r="AH153">
        <v>2.99</v>
      </c>
      <c r="AI153">
        <v>3.01</v>
      </c>
      <c r="AJ153">
        <v>3.06</v>
      </c>
      <c r="AK153">
        <v>3.23</v>
      </c>
      <c r="AL153">
        <v>3.2</v>
      </c>
      <c r="AM153">
        <v>3.16</v>
      </c>
      <c r="AN153">
        <v>3.14</v>
      </c>
      <c r="AO153">
        <v>3.13</v>
      </c>
      <c r="AP153">
        <v>3.1</v>
      </c>
      <c r="AQ153">
        <v>3.05</v>
      </c>
      <c r="AR153">
        <v>3.04</v>
      </c>
      <c r="AS153" s="72">
        <f t="shared" si="155"/>
        <v>0.84641442465268324</v>
      </c>
      <c r="AT153" s="17">
        <f t="shared" si="156"/>
        <v>1</v>
      </c>
      <c r="AU153" s="17">
        <f t="shared" si="157"/>
        <v>1</v>
      </c>
      <c r="AV153" s="17">
        <f t="shared" si="158"/>
        <v>1</v>
      </c>
      <c r="AW153" s="17">
        <f t="shared" si="159"/>
        <v>5.6421181663794812E-3</v>
      </c>
      <c r="AX153" s="17">
        <f t="shared" si="160"/>
        <v>1.089830078706596</v>
      </c>
      <c r="AY153" s="17">
        <f t="shared" si="161"/>
        <v>5.6421181663794812E-3</v>
      </c>
      <c r="AZ153" s="17">
        <f t="shared" si="162"/>
        <v>1</v>
      </c>
      <c r="BA153" s="17">
        <f t="shared" si="163"/>
        <v>-1.5364444714032623</v>
      </c>
      <c r="BB153" s="17">
        <f t="shared" si="164"/>
        <v>1.6691010403710049</v>
      </c>
      <c r="BC153" s="17">
        <f t="shared" si="165"/>
        <v>-1.5364444714032623</v>
      </c>
      <c r="BD153" s="17">
        <f t="shared" si="166"/>
        <v>1</v>
      </c>
      <c r="BE153" s="1">
        <v>0</v>
      </c>
      <c r="BF153" s="15">
        <v>1</v>
      </c>
      <c r="BG153" s="15">
        <v>1</v>
      </c>
      <c r="BH153" s="16">
        <v>1</v>
      </c>
      <c r="BI153" s="12">
        <f t="shared" si="167"/>
        <v>0</v>
      </c>
      <c r="BJ153" s="12">
        <f t="shared" si="168"/>
        <v>1</v>
      </c>
      <c r="BK153" s="12">
        <f t="shared" si="169"/>
        <v>1</v>
      </c>
      <c r="BL153" s="12">
        <f t="shared" si="170"/>
        <v>0</v>
      </c>
      <c r="BM153" s="12">
        <f t="shared" si="171"/>
        <v>1</v>
      </c>
      <c r="BN153" s="12">
        <f t="shared" si="172"/>
        <v>1</v>
      </c>
      <c r="BO153" s="9">
        <f t="shared" si="173"/>
        <v>0</v>
      </c>
      <c r="BP153" s="9">
        <f t="shared" si="174"/>
        <v>1.3205456619811839E-4</v>
      </c>
      <c r="BQ153" s="45">
        <f t="shared" si="175"/>
        <v>4.655146221002316E-5</v>
      </c>
      <c r="BR153" s="78">
        <f t="shared" si="176"/>
        <v>-0.10834084092735939</v>
      </c>
      <c r="BS153" s="55">
        <v>0</v>
      </c>
      <c r="BT153" s="10">
        <f t="shared" si="177"/>
        <v>0</v>
      </c>
      <c r="BU153" s="14">
        <f t="shared" si="178"/>
        <v>0</v>
      </c>
      <c r="BV153" s="1">
        <f t="shared" si="179"/>
        <v>0</v>
      </c>
      <c r="BW153" s="66">
        <f t="shared" si="180"/>
        <v>2.87</v>
      </c>
      <c r="BX153" s="41">
        <f t="shared" si="181"/>
        <v>2.9</v>
      </c>
      <c r="BY153" s="65">
        <f t="shared" si="182"/>
        <v>3.23</v>
      </c>
      <c r="BZ153" s="64">
        <f t="shared" si="183"/>
        <v>3.2</v>
      </c>
      <c r="CA153" s="54">
        <f t="shared" si="184"/>
        <v>3.23</v>
      </c>
      <c r="CB153" s="1">
        <f t="shared" si="185"/>
        <v>0</v>
      </c>
      <c r="CC153" s="42" t="e">
        <f t="shared" si="186"/>
        <v>#DIV/0!</v>
      </c>
      <c r="CD153" s="55">
        <v>40</v>
      </c>
      <c r="CE153" s="55">
        <v>27</v>
      </c>
      <c r="CF153" s="55">
        <v>0</v>
      </c>
      <c r="CG153" s="6">
        <f t="shared" si="187"/>
        <v>67</v>
      </c>
      <c r="CH153" s="10">
        <f t="shared" si="188"/>
        <v>17.979176366047341</v>
      </c>
      <c r="CI153" s="1">
        <f t="shared" si="189"/>
        <v>-49.020823633952659</v>
      </c>
      <c r="CJ153" s="77">
        <f t="shared" si="190"/>
        <v>0</v>
      </c>
      <c r="CK153" s="66">
        <f t="shared" si="191"/>
        <v>2.91</v>
      </c>
      <c r="CL153" s="41">
        <f t="shared" si="192"/>
        <v>2.91</v>
      </c>
      <c r="CM153" s="65">
        <f t="shared" si="193"/>
        <v>3.19</v>
      </c>
      <c r="CN153" s="64">
        <f t="shared" si="194"/>
        <v>3.16</v>
      </c>
      <c r="CO153" s="54">
        <f t="shared" si="195"/>
        <v>3.19</v>
      </c>
      <c r="CP153" s="1">
        <f t="shared" si="196"/>
        <v>-15.367029352336257</v>
      </c>
      <c r="CQ153" s="42">
        <f t="shared" si="197"/>
        <v>3.7265333314447995</v>
      </c>
      <c r="CR153" s="11">
        <f t="shared" si="198"/>
        <v>67</v>
      </c>
      <c r="CS153" s="47">
        <f t="shared" si="199"/>
        <v>18.304114882565745</v>
      </c>
      <c r="CT153" s="55">
        <v>0</v>
      </c>
      <c r="CU153" s="10">
        <f t="shared" si="200"/>
        <v>0.32493851651840372</v>
      </c>
      <c r="CV153" s="30">
        <f t="shared" si="201"/>
        <v>0.32493851651840372</v>
      </c>
      <c r="CW153" s="77">
        <f t="shared" si="202"/>
        <v>1</v>
      </c>
      <c r="CX153" s="66">
        <f t="shared" si="203"/>
        <v>2.93</v>
      </c>
      <c r="CY153" s="41">
        <f t="shared" si="204"/>
        <v>2.93</v>
      </c>
      <c r="CZ153" s="65">
        <f t="shared" si="205"/>
        <v>3.14</v>
      </c>
      <c r="DA153" s="64">
        <f t="shared" si="206"/>
        <v>3.14</v>
      </c>
      <c r="DB153" s="54">
        <f t="shared" si="207"/>
        <v>2.93</v>
      </c>
      <c r="DC153" s="43">
        <f t="shared" si="208"/>
        <v>0.11090051758307294</v>
      </c>
      <c r="DD153" s="44">
        <v>0</v>
      </c>
      <c r="DE153" s="10">
        <f t="shared" si="209"/>
        <v>0.20344664838419685</v>
      </c>
      <c r="DF153" s="30">
        <f t="shared" si="210"/>
        <v>0.20344664838419685</v>
      </c>
      <c r="DG153" s="34">
        <f t="shared" si="211"/>
        <v>0.20344664838419685</v>
      </c>
      <c r="DH153" s="21">
        <f t="shared" si="212"/>
        <v>4.655146221002316E-5</v>
      </c>
      <c r="DI153" s="74">
        <f t="shared" si="213"/>
        <v>0.20344664838419685</v>
      </c>
      <c r="DJ153" s="76">
        <f t="shared" si="214"/>
        <v>2.93</v>
      </c>
      <c r="DK153" s="43">
        <f t="shared" si="215"/>
        <v>6.943571617208083E-2</v>
      </c>
      <c r="DL153" s="16">
        <f t="shared" si="216"/>
        <v>0</v>
      </c>
      <c r="DM153" s="53">
        <f t="shared" si="217"/>
        <v>67</v>
      </c>
      <c r="DN153">
        <f t="shared" si="218"/>
        <v>2.2287669653535658E-3</v>
      </c>
      <c r="DO153">
        <f t="shared" si="219"/>
        <v>2.2287669653535667E-3</v>
      </c>
      <c r="DP153" s="1">
        <f t="shared" si="220"/>
        <v>237.73811466033425</v>
      </c>
      <c r="DQ153" s="55">
        <v>0</v>
      </c>
      <c r="DR153" s="1">
        <f t="shared" si="221"/>
        <v>237.73811466033425</v>
      </c>
      <c r="DS153" s="55">
        <v>0</v>
      </c>
      <c r="DT153" s="15">
        <f t="shared" si="222"/>
        <v>1</v>
      </c>
      <c r="DU153" s="17">
        <f t="shared" si="223"/>
        <v>1.3341285948896839E-3</v>
      </c>
      <c r="DV153" s="17">
        <f t="shared" si="224"/>
        <v>1.3341285948896839E-3</v>
      </c>
      <c r="DW153" s="17">
        <f t="shared" si="225"/>
        <v>2.1904056515076151E-3</v>
      </c>
      <c r="DX153" s="1">
        <f t="shared" si="226"/>
        <v>231.53025817565793</v>
      </c>
      <c r="DY153" s="1">
        <f t="shared" si="227"/>
        <v>231.53025817565793</v>
      </c>
      <c r="DZ153" s="79">
        <f t="shared" si="228"/>
        <v>3.04</v>
      </c>
    </row>
    <row r="154" spans="1:131" x14ac:dyDescent="0.2">
      <c r="A154" s="25" t="s">
        <v>335</v>
      </c>
      <c r="B154">
        <v>1</v>
      </c>
      <c r="C154">
        <v>0</v>
      </c>
      <c r="D154">
        <v>3.2760687175389498E-2</v>
      </c>
      <c r="E154">
        <v>0.96723931282460995</v>
      </c>
      <c r="F154">
        <v>0.88359157727453297</v>
      </c>
      <c r="G154">
        <v>0.42916840785624699</v>
      </c>
      <c r="H154">
        <v>0.144588382783117</v>
      </c>
      <c r="I154">
        <v>0.24910392617046401</v>
      </c>
      <c r="J154">
        <v>0.483897276876882</v>
      </c>
      <c r="K154">
        <v>0.42414527152914999</v>
      </c>
      <c r="L154">
        <v>0.243047039700414</v>
      </c>
      <c r="M154">
        <f t="shared" si="153"/>
        <v>8.4103054762686022E-2</v>
      </c>
      <c r="N154">
        <f t="shared" si="154"/>
        <v>1.7919032865296893</v>
      </c>
      <c r="O154" s="68">
        <v>0</v>
      </c>
      <c r="P154">
        <v>111.56</v>
      </c>
      <c r="Q154">
        <v>111.63</v>
      </c>
      <c r="R154">
        <v>111.76</v>
      </c>
      <c r="S154">
        <v>111.99</v>
      </c>
      <c r="T154">
        <v>112.3</v>
      </c>
      <c r="U154">
        <v>112.41</v>
      </c>
      <c r="V154">
        <v>112.92</v>
      </c>
      <c r="W154">
        <v>113.7</v>
      </c>
      <c r="X154">
        <v>113.49</v>
      </c>
      <c r="Y154">
        <v>113.39</v>
      </c>
      <c r="Z154">
        <v>112.94</v>
      </c>
      <c r="AA154">
        <v>112.79</v>
      </c>
      <c r="AB154">
        <v>112.65</v>
      </c>
      <c r="AC154">
        <v>112.35</v>
      </c>
      <c r="AD154">
        <v>110.87</v>
      </c>
      <c r="AE154">
        <v>111.64</v>
      </c>
      <c r="AF154">
        <v>111.95</v>
      </c>
      <c r="AG154">
        <v>112.39</v>
      </c>
      <c r="AH154">
        <v>112.66</v>
      </c>
      <c r="AI154">
        <v>112.77</v>
      </c>
      <c r="AJ154">
        <v>113.05</v>
      </c>
      <c r="AK154">
        <v>114.17</v>
      </c>
      <c r="AL154">
        <v>114.01</v>
      </c>
      <c r="AM154">
        <v>113.47</v>
      </c>
      <c r="AN154">
        <v>113.18</v>
      </c>
      <c r="AO154">
        <v>112.81</v>
      </c>
      <c r="AP154">
        <v>112.61</v>
      </c>
      <c r="AQ154">
        <v>112.32</v>
      </c>
      <c r="AR154">
        <v>112.77</v>
      </c>
      <c r="AS154" s="72">
        <f t="shared" si="155"/>
        <v>1.2332003359932802</v>
      </c>
      <c r="AT154" s="17">
        <f t="shared" si="156"/>
        <v>1.8709631057460436</v>
      </c>
      <c r="AU154" s="17">
        <f t="shared" si="157"/>
        <v>4.0580572671147959</v>
      </c>
      <c r="AV154" s="17">
        <f t="shared" si="158"/>
        <v>6.2451514284835472</v>
      </c>
      <c r="AW154" s="17">
        <f t="shared" si="159"/>
        <v>5.6421181663794812E-3</v>
      </c>
      <c r="AX154" s="17">
        <f t="shared" si="160"/>
        <v>1.089830078706596</v>
      </c>
      <c r="AY154" s="17">
        <f t="shared" si="161"/>
        <v>0.42414527152914999</v>
      </c>
      <c r="AZ154" s="17">
        <f t="shared" si="162"/>
        <v>1.4185031533627706</v>
      </c>
      <c r="BA154" s="17">
        <f t="shared" si="163"/>
        <v>-1.5364444714032623</v>
      </c>
      <c r="BB154" s="17">
        <f t="shared" si="164"/>
        <v>1.6691010403710049</v>
      </c>
      <c r="BC154" s="17">
        <f t="shared" si="165"/>
        <v>0.243047039700414</v>
      </c>
      <c r="BD154" s="17">
        <f t="shared" si="166"/>
        <v>2.7794915111036764</v>
      </c>
      <c r="BE154" s="1">
        <v>0</v>
      </c>
      <c r="BF154" s="50">
        <v>0.18</v>
      </c>
      <c r="BG154" s="15">
        <v>1</v>
      </c>
      <c r="BH154" s="16">
        <v>1</v>
      </c>
      <c r="BI154" s="12">
        <f t="shared" si="167"/>
        <v>0</v>
      </c>
      <c r="BJ154" s="12">
        <f t="shared" si="168"/>
        <v>20.100142512084098</v>
      </c>
      <c r="BK154" s="12">
        <f t="shared" si="169"/>
        <v>242.20303418626796</v>
      </c>
      <c r="BL154" s="12">
        <f t="shared" si="170"/>
        <v>0</v>
      </c>
      <c r="BM154" s="12">
        <f t="shared" si="171"/>
        <v>20.100142512084098</v>
      </c>
      <c r="BN154" s="12">
        <f t="shared" si="172"/>
        <v>242.20303418626796</v>
      </c>
      <c r="BO154" s="9">
        <f t="shared" si="173"/>
        <v>0</v>
      </c>
      <c r="BP154" s="9">
        <f t="shared" si="174"/>
        <v>2.6543155999536232E-3</v>
      </c>
      <c r="BQ154" s="45">
        <f t="shared" si="175"/>
        <v>1.1274905393075E-2</v>
      </c>
      <c r="BR154" s="78">
        <f t="shared" si="176"/>
        <v>1.7919032865296893</v>
      </c>
      <c r="BS154" s="55">
        <v>0</v>
      </c>
      <c r="BT154" s="10">
        <f t="shared" si="177"/>
        <v>0</v>
      </c>
      <c r="BU154" s="14">
        <f t="shared" si="178"/>
        <v>0</v>
      </c>
      <c r="BV154" s="1">
        <f t="shared" si="179"/>
        <v>0</v>
      </c>
      <c r="BW154" s="66">
        <f t="shared" si="180"/>
        <v>111.76</v>
      </c>
      <c r="BX154" s="41">
        <f t="shared" si="181"/>
        <v>111.95</v>
      </c>
      <c r="BY154" s="65">
        <f t="shared" si="182"/>
        <v>113.7</v>
      </c>
      <c r="BZ154" s="64">
        <f t="shared" si="183"/>
        <v>114.17</v>
      </c>
      <c r="CA154" s="54">
        <f t="shared" si="184"/>
        <v>114.17</v>
      </c>
      <c r="CB154" s="1">
        <f t="shared" si="185"/>
        <v>0</v>
      </c>
      <c r="CC154" s="42" t="e">
        <f t="shared" si="186"/>
        <v>#DIV/0!</v>
      </c>
      <c r="CD154" s="55">
        <v>0</v>
      </c>
      <c r="CE154" s="55">
        <v>0</v>
      </c>
      <c r="CF154" s="55">
        <v>0</v>
      </c>
      <c r="CG154" s="6">
        <f t="shared" si="187"/>
        <v>0</v>
      </c>
      <c r="CH154" s="10">
        <f t="shared" si="188"/>
        <v>361.38400720744585</v>
      </c>
      <c r="CI154" s="1">
        <f t="shared" si="189"/>
        <v>361.38400720744585</v>
      </c>
      <c r="CJ154" s="77">
        <f t="shared" si="190"/>
        <v>1</v>
      </c>
      <c r="CK154" s="66">
        <f t="shared" si="191"/>
        <v>111.99</v>
      </c>
      <c r="CL154" s="41">
        <f t="shared" si="192"/>
        <v>112.39</v>
      </c>
      <c r="CM154" s="65">
        <f t="shared" si="193"/>
        <v>113.49</v>
      </c>
      <c r="CN154" s="64">
        <f t="shared" si="194"/>
        <v>114.01</v>
      </c>
      <c r="CO154" s="54">
        <f t="shared" si="195"/>
        <v>112.39</v>
      </c>
      <c r="CP154" s="1">
        <f t="shared" si="196"/>
        <v>3.2154462782048747</v>
      </c>
      <c r="CQ154" s="42">
        <f t="shared" si="197"/>
        <v>0</v>
      </c>
      <c r="CR154" s="11">
        <f t="shared" si="198"/>
        <v>0</v>
      </c>
      <c r="CS154" s="47">
        <f t="shared" si="199"/>
        <v>440.085101832188</v>
      </c>
      <c r="CT154" s="55">
        <v>0</v>
      </c>
      <c r="CU154" s="10">
        <f t="shared" si="200"/>
        <v>78.701094624742126</v>
      </c>
      <c r="CV154" s="30">
        <f t="shared" si="201"/>
        <v>78.701094624742126</v>
      </c>
      <c r="CW154" s="77">
        <f t="shared" si="202"/>
        <v>1</v>
      </c>
      <c r="CX154" s="66">
        <f t="shared" si="203"/>
        <v>112.3</v>
      </c>
      <c r="CY154" s="41">
        <f t="shared" si="204"/>
        <v>112.66</v>
      </c>
      <c r="CZ154" s="65">
        <f t="shared" si="205"/>
        <v>113.39</v>
      </c>
      <c r="DA154" s="64">
        <f t="shared" si="206"/>
        <v>113.47</v>
      </c>
      <c r="DB154" s="54">
        <f t="shared" si="207"/>
        <v>112.66</v>
      </c>
      <c r="DC154" s="43">
        <f t="shared" si="208"/>
        <v>0.69857176127056742</v>
      </c>
      <c r="DD154" s="44">
        <v>0</v>
      </c>
      <c r="DE154" s="10">
        <f t="shared" si="209"/>
        <v>49.275395533679259</v>
      </c>
      <c r="DF154" s="30">
        <f t="shared" si="210"/>
        <v>49.275395533679259</v>
      </c>
      <c r="DG154" s="34">
        <f t="shared" si="211"/>
        <v>49.275395533679259</v>
      </c>
      <c r="DH154" s="21">
        <f t="shared" si="212"/>
        <v>1.1274905393075E-2</v>
      </c>
      <c r="DI154" s="74">
        <f t="shared" si="213"/>
        <v>49.275395533679259</v>
      </c>
      <c r="DJ154" s="76">
        <f t="shared" si="214"/>
        <v>112.66</v>
      </c>
      <c r="DK154" s="43">
        <f t="shared" si="215"/>
        <v>0.43738146221976976</v>
      </c>
      <c r="DL154" s="16">
        <f t="shared" si="216"/>
        <v>0</v>
      </c>
      <c r="DM154" s="53">
        <f t="shared" si="217"/>
        <v>0</v>
      </c>
      <c r="DN154">
        <f t="shared" si="218"/>
        <v>9.3172290193859232E-3</v>
      </c>
      <c r="DO154">
        <f t="shared" si="219"/>
        <v>9.3172290193859267E-3</v>
      </c>
      <c r="DP154" s="1">
        <f t="shared" si="220"/>
        <v>993.85018503985805</v>
      </c>
      <c r="DQ154" s="55">
        <v>0</v>
      </c>
      <c r="DR154" s="1">
        <f t="shared" si="221"/>
        <v>993.85018503985805</v>
      </c>
      <c r="DS154" s="55">
        <v>0</v>
      </c>
      <c r="DT154" s="15">
        <f t="shared" si="222"/>
        <v>1.1241272571270384</v>
      </c>
      <c r="DU154" s="17">
        <f t="shared" si="223"/>
        <v>1.4997303180280903E-3</v>
      </c>
      <c r="DV154" s="17">
        <f t="shared" si="224"/>
        <v>1.4997303180280903E-3</v>
      </c>
      <c r="DW154" s="17">
        <f t="shared" si="225"/>
        <v>2.4622946970248188E-3</v>
      </c>
      <c r="DX154" s="1">
        <f t="shared" si="226"/>
        <v>260.2694740649174</v>
      </c>
      <c r="DY154" s="1">
        <f t="shared" si="227"/>
        <v>260.2694740649174</v>
      </c>
      <c r="DZ154" s="79">
        <f t="shared" si="228"/>
        <v>112.77</v>
      </c>
    </row>
    <row r="155" spans="1:131" x14ac:dyDescent="0.2">
      <c r="A155" s="25" t="s">
        <v>178</v>
      </c>
      <c r="B155">
        <v>0</v>
      </c>
      <c r="C155">
        <v>0</v>
      </c>
      <c r="D155">
        <v>0.20735117858569699</v>
      </c>
      <c r="E155">
        <v>0.79264882141430204</v>
      </c>
      <c r="F155">
        <v>0.23241954707985699</v>
      </c>
      <c r="G155">
        <v>0.490597576264103</v>
      </c>
      <c r="H155">
        <v>0.166318428750522</v>
      </c>
      <c r="I155">
        <v>0.28564911698281198</v>
      </c>
      <c r="J155">
        <v>0.37109457507854798</v>
      </c>
      <c r="K155">
        <v>0.63548834180809999</v>
      </c>
      <c r="L155">
        <v>2.7300317462795501E-2</v>
      </c>
      <c r="M155">
        <f t="shared" si="153"/>
        <v>0.23760308606190295</v>
      </c>
      <c r="N155">
        <f t="shared" si="154"/>
        <v>0.60215495934202135</v>
      </c>
      <c r="O155" s="68">
        <v>0</v>
      </c>
      <c r="P155">
        <v>289.44</v>
      </c>
      <c r="Q155">
        <v>291.52999999999997</v>
      </c>
      <c r="R155">
        <v>292.20999999999998</v>
      </c>
      <c r="S155">
        <v>292.56</v>
      </c>
      <c r="T155">
        <v>293.12</v>
      </c>
      <c r="U155">
        <v>293.70999999999998</v>
      </c>
      <c r="V155">
        <v>294.3</v>
      </c>
      <c r="W155">
        <v>297.74</v>
      </c>
      <c r="X155">
        <v>296.77</v>
      </c>
      <c r="Y155">
        <v>296.14</v>
      </c>
      <c r="Z155">
        <v>295.94</v>
      </c>
      <c r="AA155">
        <v>294.95999999999998</v>
      </c>
      <c r="AB155">
        <v>294.14</v>
      </c>
      <c r="AC155">
        <v>292.83999999999997</v>
      </c>
      <c r="AD155">
        <v>290.32</v>
      </c>
      <c r="AE155">
        <v>290.8</v>
      </c>
      <c r="AF155">
        <v>291.60000000000002</v>
      </c>
      <c r="AG155">
        <v>291.92</v>
      </c>
      <c r="AH155">
        <v>292.49</v>
      </c>
      <c r="AI155">
        <v>293.3</v>
      </c>
      <c r="AJ155">
        <v>294.52</v>
      </c>
      <c r="AK155">
        <v>298.57</v>
      </c>
      <c r="AL155">
        <v>298.04000000000002</v>
      </c>
      <c r="AM155">
        <v>297.55</v>
      </c>
      <c r="AN155">
        <v>296.7</v>
      </c>
      <c r="AO155">
        <v>295.75</v>
      </c>
      <c r="AP155">
        <v>294.64999999999998</v>
      </c>
      <c r="AQ155">
        <v>293.68</v>
      </c>
      <c r="AR155">
        <v>294.36</v>
      </c>
      <c r="AS155" s="72">
        <f t="shared" si="155"/>
        <v>1.1414321713565729</v>
      </c>
      <c r="AT155" s="17">
        <f t="shared" si="156"/>
        <v>1.3419772259606619</v>
      </c>
      <c r="AU155" s="17">
        <f t="shared" si="157"/>
        <v>1.5523945819248062</v>
      </c>
      <c r="AV155" s="17">
        <f t="shared" si="158"/>
        <v>1.7628119378889502</v>
      </c>
      <c r="AW155" s="17">
        <f t="shared" si="159"/>
        <v>5.6421181663794812E-3</v>
      </c>
      <c r="AX155" s="17">
        <f t="shared" si="160"/>
        <v>1.089830078706596</v>
      </c>
      <c r="AY155" s="17">
        <f t="shared" si="161"/>
        <v>0.63548834180809999</v>
      </c>
      <c r="AZ155" s="17">
        <f t="shared" si="162"/>
        <v>1.6298462236417204</v>
      </c>
      <c r="BA155" s="17">
        <f t="shared" si="163"/>
        <v>-1.5364444714032623</v>
      </c>
      <c r="BB155" s="17">
        <f t="shared" si="164"/>
        <v>1.6691010403710049</v>
      </c>
      <c r="BC155" s="17">
        <f t="shared" si="165"/>
        <v>2.7300317462795501E-2</v>
      </c>
      <c r="BD155" s="17">
        <f t="shared" si="166"/>
        <v>2.5637447888660576</v>
      </c>
      <c r="BE155" s="1">
        <v>1</v>
      </c>
      <c r="BF155" s="15">
        <v>1</v>
      </c>
      <c r="BG155" s="15">
        <v>1</v>
      </c>
      <c r="BH155" s="16">
        <v>1</v>
      </c>
      <c r="BI155" s="12">
        <f t="shared" si="167"/>
        <v>12.439201563551835</v>
      </c>
      <c r="BJ155" s="12">
        <f t="shared" si="168"/>
        <v>57.975474015016914</v>
      </c>
      <c r="BK155" s="12">
        <f t="shared" si="169"/>
        <v>67.065826456933394</v>
      </c>
      <c r="BL155" s="12">
        <f t="shared" si="170"/>
        <v>12.439201563551835</v>
      </c>
      <c r="BM155" s="12">
        <f t="shared" si="171"/>
        <v>57.975474015016914</v>
      </c>
      <c r="BN155" s="12">
        <f t="shared" si="172"/>
        <v>67.065826456933394</v>
      </c>
      <c r="BO155" s="9">
        <f t="shared" si="173"/>
        <v>1.2981975185774751E-2</v>
      </c>
      <c r="BP155" s="9">
        <f t="shared" si="174"/>
        <v>7.6559260711833435E-3</v>
      </c>
      <c r="BQ155" s="45">
        <f t="shared" si="175"/>
        <v>3.1220122858939062E-3</v>
      </c>
      <c r="BR155" s="78">
        <f t="shared" si="176"/>
        <v>0.60215495934202135</v>
      </c>
      <c r="BS155" s="55">
        <v>1177</v>
      </c>
      <c r="BT155" s="10">
        <f t="shared" si="177"/>
        <v>1273.1635969082347</v>
      </c>
      <c r="BU155" s="14">
        <f t="shared" si="178"/>
        <v>96.163596908234695</v>
      </c>
      <c r="BV155" s="1">
        <f t="shared" si="179"/>
        <v>1</v>
      </c>
      <c r="BW155" s="66">
        <f t="shared" si="180"/>
        <v>291.52999999999997</v>
      </c>
      <c r="BX155" s="41">
        <f t="shared" si="181"/>
        <v>290.8</v>
      </c>
      <c r="BY155" s="65">
        <f t="shared" si="182"/>
        <v>297.74</v>
      </c>
      <c r="BZ155" s="64">
        <f t="shared" si="183"/>
        <v>298.57</v>
      </c>
      <c r="CA155" s="54">
        <f t="shared" si="184"/>
        <v>290.8</v>
      </c>
      <c r="CB155" s="1">
        <f t="shared" si="185"/>
        <v>0.33068637176146731</v>
      </c>
      <c r="CC155" s="42">
        <f t="shared" si="186"/>
        <v>0.9244687822195361</v>
      </c>
      <c r="CD155" s="55">
        <v>0</v>
      </c>
      <c r="CE155" s="55">
        <v>1177</v>
      </c>
      <c r="CF155" s="55">
        <v>0</v>
      </c>
      <c r="CG155" s="6">
        <f t="shared" si="187"/>
        <v>1177</v>
      </c>
      <c r="CH155" s="10">
        <f t="shared" si="188"/>
        <v>1042.3512722211838</v>
      </c>
      <c r="CI155" s="1">
        <f t="shared" si="189"/>
        <v>-134.64872777881624</v>
      </c>
      <c r="CJ155" s="77">
        <f t="shared" si="190"/>
        <v>0</v>
      </c>
      <c r="CK155" s="66">
        <f t="shared" si="191"/>
        <v>292.20999999999998</v>
      </c>
      <c r="CL155" s="41">
        <f t="shared" si="192"/>
        <v>291.60000000000002</v>
      </c>
      <c r="CM155" s="65">
        <f t="shared" si="193"/>
        <v>296.77</v>
      </c>
      <c r="CN155" s="64">
        <f t="shared" si="194"/>
        <v>298.04000000000002</v>
      </c>
      <c r="CO155" s="54">
        <f t="shared" si="195"/>
        <v>298.04000000000002</v>
      </c>
      <c r="CP155" s="1">
        <f t="shared" si="196"/>
        <v>-0.45178072667701058</v>
      </c>
      <c r="CQ155" s="42">
        <f t="shared" si="197"/>
        <v>1.1291778802091241</v>
      </c>
      <c r="CR155" s="11">
        <f t="shared" si="198"/>
        <v>2354</v>
      </c>
      <c r="CS155" s="47">
        <f t="shared" si="199"/>
        <v>2337.3071392874149</v>
      </c>
      <c r="CT155" s="55">
        <v>0</v>
      </c>
      <c r="CU155" s="10">
        <f t="shared" si="200"/>
        <v>21.792270157996647</v>
      </c>
      <c r="CV155" s="30">
        <f t="shared" si="201"/>
        <v>21.792270157996647</v>
      </c>
      <c r="CW155" s="77">
        <f t="shared" si="202"/>
        <v>1</v>
      </c>
      <c r="CX155" s="66">
        <f t="shared" si="203"/>
        <v>292.56</v>
      </c>
      <c r="CY155" s="41">
        <f t="shared" si="204"/>
        <v>291.92</v>
      </c>
      <c r="CZ155" s="65">
        <f t="shared" si="205"/>
        <v>296.14</v>
      </c>
      <c r="DA155" s="64">
        <f t="shared" si="206"/>
        <v>297.55</v>
      </c>
      <c r="DB155" s="54">
        <f t="shared" si="207"/>
        <v>291.92</v>
      </c>
      <c r="DC155" s="43">
        <f t="shared" si="208"/>
        <v>7.4651514654688431E-2</v>
      </c>
      <c r="DD155" s="44">
        <v>0</v>
      </c>
      <c r="DE155" s="10">
        <f t="shared" si="209"/>
        <v>13.644317613779293</v>
      </c>
      <c r="DF155" s="30">
        <f t="shared" si="210"/>
        <v>13.644317613779293</v>
      </c>
      <c r="DG155" s="34">
        <f t="shared" si="211"/>
        <v>13.644317613779293</v>
      </c>
      <c r="DH155" s="21">
        <f t="shared" si="212"/>
        <v>3.1220122858939062E-3</v>
      </c>
      <c r="DI155" s="74">
        <f t="shared" si="213"/>
        <v>13.644317613779293</v>
      </c>
      <c r="DJ155" s="76">
        <f t="shared" si="214"/>
        <v>291.92</v>
      </c>
      <c r="DK155" s="43">
        <f t="shared" si="215"/>
        <v>4.6739920573373846E-2</v>
      </c>
      <c r="DL155" s="16">
        <f t="shared" si="216"/>
        <v>0</v>
      </c>
      <c r="DM155" s="53">
        <f t="shared" si="217"/>
        <v>2354</v>
      </c>
      <c r="DN155">
        <f t="shared" si="218"/>
        <v>7.6354326205954823E-3</v>
      </c>
      <c r="DO155">
        <f t="shared" si="219"/>
        <v>7.6354326205954849E-3</v>
      </c>
      <c r="DP155" s="1">
        <f t="shared" si="220"/>
        <v>814.45632677367917</v>
      </c>
      <c r="DQ155" s="55">
        <v>883</v>
      </c>
      <c r="DR155" s="1">
        <f t="shared" si="221"/>
        <v>-68.543673226320834</v>
      </c>
      <c r="DS155" s="55">
        <v>883</v>
      </c>
      <c r="DT155" s="15">
        <f t="shared" si="222"/>
        <v>1.7628119378889502</v>
      </c>
      <c r="DU155" s="17">
        <f t="shared" si="223"/>
        <v>2.3518178137505461E-3</v>
      </c>
      <c r="DV155" s="17">
        <f t="shared" si="224"/>
        <v>2.3518178137505461E-3</v>
      </c>
      <c r="DW155" s="17">
        <f t="shared" si="225"/>
        <v>3.8612732312970476E-3</v>
      </c>
      <c r="DX155" s="1">
        <f t="shared" si="226"/>
        <v>408.14430309456054</v>
      </c>
      <c r="DY155" s="1">
        <f t="shared" si="227"/>
        <v>-474.85569690543946</v>
      </c>
      <c r="DZ155" s="79">
        <f t="shared" si="228"/>
        <v>294.36</v>
      </c>
    </row>
    <row r="156" spans="1:131" x14ac:dyDescent="0.2">
      <c r="A156" s="25" t="s">
        <v>299</v>
      </c>
      <c r="B156">
        <v>0</v>
      </c>
      <c r="C156">
        <v>0</v>
      </c>
      <c r="D156">
        <v>7.1114662405113799E-2</v>
      </c>
      <c r="E156">
        <v>0.92888533759488601</v>
      </c>
      <c r="F156">
        <v>0.27095748907429401</v>
      </c>
      <c r="G156">
        <v>0.22921019640618401</v>
      </c>
      <c r="H156">
        <v>0.164229001253656</v>
      </c>
      <c r="I156">
        <v>0.19401794152330901</v>
      </c>
      <c r="J156">
        <v>0.31779439707601698</v>
      </c>
      <c r="K156">
        <v>0.56277419123033301</v>
      </c>
      <c r="L156">
        <v>0.94360082656053601</v>
      </c>
      <c r="M156">
        <f t="shared" si="153"/>
        <v>0.13096675764215493</v>
      </c>
      <c r="N156">
        <f t="shared" si="154"/>
        <v>1.1998530422373506</v>
      </c>
      <c r="O156" s="68">
        <v>0</v>
      </c>
      <c r="P156">
        <v>4.33</v>
      </c>
      <c r="Q156">
        <v>4.34</v>
      </c>
      <c r="R156">
        <v>4.3600000000000003</v>
      </c>
      <c r="S156">
        <v>4.3899999999999997</v>
      </c>
      <c r="T156">
        <v>4.42</v>
      </c>
      <c r="U156">
        <v>4.43</v>
      </c>
      <c r="V156">
        <v>4.4400000000000004</v>
      </c>
      <c r="W156">
        <v>4.5599999999999996</v>
      </c>
      <c r="X156">
        <v>4.49</v>
      </c>
      <c r="Y156">
        <v>4.46</v>
      </c>
      <c r="Z156">
        <v>4.43</v>
      </c>
      <c r="AA156">
        <v>4.41</v>
      </c>
      <c r="AB156">
        <v>4.3899999999999997</v>
      </c>
      <c r="AC156">
        <v>4.38</v>
      </c>
      <c r="AD156">
        <v>4.3</v>
      </c>
      <c r="AE156">
        <v>4.3099999999999996</v>
      </c>
      <c r="AF156">
        <v>4.34</v>
      </c>
      <c r="AG156">
        <v>4.3600000000000003</v>
      </c>
      <c r="AH156">
        <v>4.37</v>
      </c>
      <c r="AI156">
        <v>4.38</v>
      </c>
      <c r="AJ156">
        <v>4.41</v>
      </c>
      <c r="AK156">
        <v>4.49</v>
      </c>
      <c r="AL156">
        <v>4.4800000000000004</v>
      </c>
      <c r="AM156">
        <v>4.46</v>
      </c>
      <c r="AN156">
        <v>4.43</v>
      </c>
      <c r="AO156">
        <v>4.42</v>
      </c>
      <c r="AP156">
        <v>4.42</v>
      </c>
      <c r="AQ156">
        <v>4.4000000000000004</v>
      </c>
      <c r="AR156">
        <v>4.42</v>
      </c>
      <c r="AS156" s="72">
        <f t="shared" si="155"/>
        <v>1.2130407391852163</v>
      </c>
      <c r="AT156" s="17">
        <f t="shared" si="156"/>
        <v>1.7012270382504957</v>
      </c>
      <c r="AU156" s="17">
        <f t="shared" si="157"/>
        <v>3.0831177499675153</v>
      </c>
      <c r="AV156" s="17">
        <f t="shared" si="158"/>
        <v>4.4650084616845351</v>
      </c>
      <c r="AW156" s="17">
        <f t="shared" si="159"/>
        <v>5.6421181663794812E-3</v>
      </c>
      <c r="AX156" s="17">
        <f t="shared" si="160"/>
        <v>1.089830078706596</v>
      </c>
      <c r="AY156" s="17">
        <f t="shared" si="161"/>
        <v>0.56277419123033301</v>
      </c>
      <c r="AZ156" s="17">
        <f t="shared" si="162"/>
        <v>1.5571320730639535</v>
      </c>
      <c r="BA156" s="17">
        <f t="shared" si="163"/>
        <v>-1.5364444714032623</v>
      </c>
      <c r="BB156" s="17">
        <f t="shared" si="164"/>
        <v>1.6691010403710049</v>
      </c>
      <c r="BC156" s="17">
        <f t="shared" si="165"/>
        <v>0.94360082656053601</v>
      </c>
      <c r="BD156" s="17">
        <f t="shared" si="166"/>
        <v>3.4800452979637981</v>
      </c>
      <c r="BE156" s="1">
        <v>0</v>
      </c>
      <c r="BF156" s="90">
        <v>0.14000000000000001</v>
      </c>
      <c r="BG156" s="91">
        <v>0.8</v>
      </c>
      <c r="BH156" s="16">
        <v>1</v>
      </c>
      <c r="BI156" s="12">
        <f t="shared" si="167"/>
        <v>0</v>
      </c>
      <c r="BJ156" s="12">
        <f t="shared" si="168"/>
        <v>34.932518688601185</v>
      </c>
      <c r="BK156" s="12">
        <f t="shared" si="169"/>
        <v>361.75928482657571</v>
      </c>
      <c r="BL156" s="12">
        <f t="shared" si="170"/>
        <v>0</v>
      </c>
      <c r="BM156" s="12">
        <f t="shared" si="171"/>
        <v>34.932518688601185</v>
      </c>
      <c r="BN156" s="12">
        <f t="shared" si="172"/>
        <v>361.75928482657571</v>
      </c>
      <c r="BO156" s="9">
        <f t="shared" si="173"/>
        <v>0</v>
      </c>
      <c r="BP156" s="9">
        <f t="shared" si="174"/>
        <v>4.6129986016308928E-3</v>
      </c>
      <c r="BQ156" s="45">
        <f t="shared" si="175"/>
        <v>1.6840423676729343E-2</v>
      </c>
      <c r="BR156" s="78">
        <f t="shared" si="176"/>
        <v>1.1998530422373506</v>
      </c>
      <c r="BS156" s="55">
        <v>0</v>
      </c>
      <c r="BT156" s="10">
        <f t="shared" si="177"/>
        <v>0</v>
      </c>
      <c r="BU156" s="14">
        <f t="shared" si="178"/>
        <v>0</v>
      </c>
      <c r="BV156" s="1">
        <f t="shared" si="179"/>
        <v>0</v>
      </c>
      <c r="BW156" s="66">
        <f t="shared" si="180"/>
        <v>4.3600000000000003</v>
      </c>
      <c r="BX156" s="41">
        <f t="shared" si="181"/>
        <v>4.34</v>
      </c>
      <c r="BY156" s="65">
        <f t="shared" si="182"/>
        <v>4.5599999999999996</v>
      </c>
      <c r="BZ156" s="64">
        <f t="shared" si="183"/>
        <v>4.49</v>
      </c>
      <c r="CA156" s="54">
        <f t="shared" si="184"/>
        <v>4.49</v>
      </c>
      <c r="CB156" s="1">
        <f t="shared" si="185"/>
        <v>0</v>
      </c>
      <c r="CC156" s="42" t="e">
        <f t="shared" si="186"/>
        <v>#DIV/0!</v>
      </c>
      <c r="CD156" s="55">
        <v>49</v>
      </c>
      <c r="CE156" s="55">
        <v>0</v>
      </c>
      <c r="CF156" s="55">
        <v>0</v>
      </c>
      <c r="CG156" s="6">
        <f t="shared" si="187"/>
        <v>49</v>
      </c>
      <c r="CH156" s="10">
        <f t="shared" si="188"/>
        <v>628.05791441260544</v>
      </c>
      <c r="CI156" s="1">
        <f t="shared" si="189"/>
        <v>579.05791441260544</v>
      </c>
      <c r="CJ156" s="77">
        <f t="shared" si="190"/>
        <v>1</v>
      </c>
      <c r="CK156" s="66">
        <f t="shared" si="191"/>
        <v>4.3899999999999997</v>
      </c>
      <c r="CL156" s="41">
        <f t="shared" si="192"/>
        <v>4.3600000000000003</v>
      </c>
      <c r="CM156" s="65">
        <f t="shared" si="193"/>
        <v>4.49</v>
      </c>
      <c r="CN156" s="64">
        <f t="shared" si="194"/>
        <v>4.4800000000000004</v>
      </c>
      <c r="CO156" s="54">
        <f t="shared" si="195"/>
        <v>4.3600000000000003</v>
      </c>
      <c r="CP156" s="1">
        <f t="shared" si="196"/>
        <v>132.81144825977188</v>
      </c>
      <c r="CQ156" s="42">
        <f t="shared" si="197"/>
        <v>7.8018282829581911E-2</v>
      </c>
      <c r="CR156" s="11">
        <f t="shared" si="198"/>
        <v>129</v>
      </c>
      <c r="CS156" s="47">
        <f t="shared" si="199"/>
        <v>745.60743976091157</v>
      </c>
      <c r="CT156" s="55">
        <v>80</v>
      </c>
      <c r="CU156" s="10">
        <f t="shared" si="200"/>
        <v>117.54952534830618</v>
      </c>
      <c r="CV156" s="30">
        <f t="shared" si="201"/>
        <v>37.549525348306176</v>
      </c>
      <c r="CW156" s="77">
        <f t="shared" si="202"/>
        <v>1</v>
      </c>
      <c r="CX156" s="66">
        <f t="shared" si="203"/>
        <v>4.42</v>
      </c>
      <c r="CY156" s="41">
        <f t="shared" si="204"/>
        <v>4.37</v>
      </c>
      <c r="CZ156" s="65">
        <f t="shared" si="205"/>
        <v>4.46</v>
      </c>
      <c r="DA156" s="64">
        <f t="shared" si="206"/>
        <v>4.46</v>
      </c>
      <c r="DB156" s="54">
        <f t="shared" si="207"/>
        <v>4.37</v>
      </c>
      <c r="DC156" s="43">
        <f t="shared" si="208"/>
        <v>8.5925687295895141</v>
      </c>
      <c r="DD156" s="44">
        <v>0</v>
      </c>
      <c r="DE156" s="10">
        <f t="shared" si="209"/>
        <v>73.598714019830865</v>
      </c>
      <c r="DF156" s="30">
        <f t="shared" si="210"/>
        <v>73.598714019830865</v>
      </c>
      <c r="DG156" s="34">
        <f t="shared" si="211"/>
        <v>73.598714019830865</v>
      </c>
      <c r="DH156" s="21">
        <f t="shared" si="212"/>
        <v>1.6840423676729343E-2</v>
      </c>
      <c r="DI156" s="74">
        <f t="shared" si="213"/>
        <v>73.598714019830865</v>
      </c>
      <c r="DJ156" s="76">
        <f t="shared" si="214"/>
        <v>4.37</v>
      </c>
      <c r="DK156" s="43">
        <f t="shared" si="215"/>
        <v>16.841810988519647</v>
      </c>
      <c r="DL156" s="16">
        <f t="shared" si="216"/>
        <v>0</v>
      </c>
      <c r="DM156" s="53">
        <f t="shared" si="217"/>
        <v>209</v>
      </c>
      <c r="DN156">
        <f t="shared" si="218"/>
        <v>8.9477726022603385E-3</v>
      </c>
      <c r="DO156">
        <f t="shared" si="219"/>
        <v>8.947772602260342E-3</v>
      </c>
      <c r="DP156" s="1">
        <f t="shared" si="220"/>
        <v>954.44100793790619</v>
      </c>
      <c r="DQ156" s="55">
        <v>526</v>
      </c>
      <c r="DR156" s="1">
        <f t="shared" si="221"/>
        <v>428.44100793790619</v>
      </c>
      <c r="DS156" s="55">
        <v>0</v>
      </c>
      <c r="DT156" s="15">
        <f t="shared" si="222"/>
        <v>0.62510118463583497</v>
      </c>
      <c r="DU156" s="17">
        <f t="shared" si="223"/>
        <v>8.3396536512208338E-4</v>
      </c>
      <c r="DV156" s="17">
        <f t="shared" si="224"/>
        <v>8.3396536512208338E-4</v>
      </c>
      <c r="DW156" s="17">
        <f t="shared" si="225"/>
        <v>1.369225167590438E-3</v>
      </c>
      <c r="DX156" s="1">
        <f t="shared" si="226"/>
        <v>144.72983866464449</v>
      </c>
      <c r="DY156" s="1">
        <f t="shared" si="227"/>
        <v>144.72983866464449</v>
      </c>
      <c r="DZ156" s="79">
        <f t="shared" si="228"/>
        <v>4.42</v>
      </c>
    </row>
    <row r="157" spans="1:131" x14ac:dyDescent="0.2">
      <c r="A157" s="25" t="s">
        <v>172</v>
      </c>
      <c r="B157">
        <v>1</v>
      </c>
      <c r="C157">
        <v>0</v>
      </c>
      <c r="D157">
        <v>0.54694366759888102</v>
      </c>
      <c r="E157">
        <v>0.45305633240111798</v>
      </c>
      <c r="F157">
        <v>0.15021973631641999</v>
      </c>
      <c r="G157">
        <v>0.129544504805683</v>
      </c>
      <c r="H157">
        <v>0.75344755536982799</v>
      </c>
      <c r="I157">
        <v>0.31241797396666698</v>
      </c>
      <c r="J157">
        <v>0.34797637105017498</v>
      </c>
      <c r="K157">
        <v>0.66328989993312903</v>
      </c>
      <c r="L157">
        <v>0.65730127019900297</v>
      </c>
      <c r="M157">
        <f t="shared" si="153"/>
        <v>0.25671531064128272</v>
      </c>
      <c r="N157">
        <f t="shared" si="154"/>
        <v>0.53679285483588202</v>
      </c>
      <c r="O157" s="68">
        <v>0</v>
      </c>
      <c r="P157">
        <v>0.62</v>
      </c>
      <c r="Q157">
        <v>0.63</v>
      </c>
      <c r="R157">
        <v>0.64</v>
      </c>
      <c r="S157">
        <v>0.65</v>
      </c>
      <c r="T157">
        <v>0.66</v>
      </c>
      <c r="U157">
        <v>0.69</v>
      </c>
      <c r="V157">
        <v>0.71</v>
      </c>
      <c r="W157">
        <v>0.77</v>
      </c>
      <c r="X157">
        <v>0.76</v>
      </c>
      <c r="Y157">
        <v>0.74</v>
      </c>
      <c r="Z157">
        <v>0.72</v>
      </c>
      <c r="AA157">
        <v>0.71</v>
      </c>
      <c r="AB157">
        <v>0.7</v>
      </c>
      <c r="AC157">
        <v>0.7</v>
      </c>
      <c r="AD157">
        <v>0.63</v>
      </c>
      <c r="AE157">
        <v>0.65</v>
      </c>
      <c r="AF157">
        <v>0.65</v>
      </c>
      <c r="AG157">
        <v>0.67</v>
      </c>
      <c r="AH157">
        <v>0.68</v>
      </c>
      <c r="AI157">
        <v>0.69</v>
      </c>
      <c r="AJ157">
        <v>0.7</v>
      </c>
      <c r="AK157">
        <v>0.78</v>
      </c>
      <c r="AL157">
        <v>0.77</v>
      </c>
      <c r="AM157">
        <v>0.75</v>
      </c>
      <c r="AN157">
        <v>0.74</v>
      </c>
      <c r="AO157">
        <v>0.72</v>
      </c>
      <c r="AP157">
        <v>0.71</v>
      </c>
      <c r="AQ157">
        <v>0.69</v>
      </c>
      <c r="AR157">
        <v>0.69</v>
      </c>
      <c r="AS157" s="72">
        <f t="shared" si="155"/>
        <v>0.96293574128517423</v>
      </c>
      <c r="AT157" s="17">
        <f t="shared" si="156"/>
        <v>1.3116618136822953</v>
      </c>
      <c r="AU157" s="17">
        <f t="shared" si="157"/>
        <v>1.5883866964774285</v>
      </c>
      <c r="AV157" s="17">
        <f t="shared" si="158"/>
        <v>1.8651115792725617</v>
      </c>
      <c r="AW157" s="17">
        <f t="shared" si="159"/>
        <v>5.6421181663794812E-3</v>
      </c>
      <c r="AX157" s="17">
        <f t="shared" si="160"/>
        <v>1.089830078706596</v>
      </c>
      <c r="AY157" s="17">
        <f t="shared" si="161"/>
        <v>0.66328989993312903</v>
      </c>
      <c r="AZ157" s="17">
        <f t="shared" si="162"/>
        <v>1.6576477817667494</v>
      </c>
      <c r="BA157" s="17">
        <f t="shared" si="163"/>
        <v>-1.5364444714032623</v>
      </c>
      <c r="BB157" s="17">
        <f t="shared" si="164"/>
        <v>1.6691010403710049</v>
      </c>
      <c r="BC157" s="17">
        <f t="shared" si="165"/>
        <v>0.65730127019900297</v>
      </c>
      <c r="BD157" s="17">
        <f t="shared" si="166"/>
        <v>3.1937457416022652</v>
      </c>
      <c r="BE157" s="1">
        <v>0</v>
      </c>
      <c r="BF157" s="49">
        <v>0</v>
      </c>
      <c r="BG157" s="49">
        <v>0</v>
      </c>
      <c r="BH157" s="16">
        <v>1</v>
      </c>
      <c r="BI157" s="12">
        <f t="shared" si="167"/>
        <v>0</v>
      </c>
      <c r="BJ157" s="12">
        <f t="shared" si="168"/>
        <v>0</v>
      </c>
      <c r="BK157" s="12">
        <f t="shared" si="169"/>
        <v>0</v>
      </c>
      <c r="BL157" s="12">
        <f t="shared" si="170"/>
        <v>0</v>
      </c>
      <c r="BM157" s="12">
        <f t="shared" si="171"/>
        <v>0</v>
      </c>
      <c r="BN157" s="12">
        <f t="shared" si="172"/>
        <v>0</v>
      </c>
      <c r="BO157" s="9">
        <f t="shared" si="173"/>
        <v>0</v>
      </c>
      <c r="BP157" s="9">
        <f t="shared" si="174"/>
        <v>0</v>
      </c>
      <c r="BQ157" s="45">
        <f t="shared" si="175"/>
        <v>0</v>
      </c>
      <c r="BR157" s="78">
        <f t="shared" si="176"/>
        <v>0.53679285483588202</v>
      </c>
      <c r="BS157" s="55">
        <v>0</v>
      </c>
      <c r="BT157" s="10">
        <f t="shared" si="177"/>
        <v>0</v>
      </c>
      <c r="BU157" s="14">
        <f t="shared" si="178"/>
        <v>0</v>
      </c>
      <c r="BV157" s="1">
        <f t="shared" si="179"/>
        <v>0</v>
      </c>
      <c r="BW157" s="66">
        <f t="shared" si="180"/>
        <v>0.63</v>
      </c>
      <c r="BX157" s="41">
        <f t="shared" si="181"/>
        <v>0.65</v>
      </c>
      <c r="BY157" s="65">
        <f t="shared" si="182"/>
        <v>0.77</v>
      </c>
      <c r="BZ157" s="64">
        <f t="shared" si="183"/>
        <v>0.78</v>
      </c>
      <c r="CA157" s="54">
        <f t="shared" si="184"/>
        <v>0.78</v>
      </c>
      <c r="CB157" s="1">
        <f t="shared" si="185"/>
        <v>0</v>
      </c>
      <c r="CC157" s="42" t="e">
        <f t="shared" si="186"/>
        <v>#DIV/0!</v>
      </c>
      <c r="CD157" s="55">
        <v>0</v>
      </c>
      <c r="CE157" s="55">
        <v>730</v>
      </c>
      <c r="CF157" s="55">
        <v>0</v>
      </c>
      <c r="CG157" s="6">
        <f t="shared" si="187"/>
        <v>730</v>
      </c>
      <c r="CH157" s="10">
        <f t="shared" si="188"/>
        <v>0</v>
      </c>
      <c r="CI157" s="1">
        <f t="shared" si="189"/>
        <v>-730</v>
      </c>
      <c r="CJ157" s="77">
        <f t="shared" si="190"/>
        <v>0</v>
      </c>
      <c r="CK157" s="66">
        <f t="shared" si="191"/>
        <v>0.64</v>
      </c>
      <c r="CL157" s="41">
        <f t="shared" si="192"/>
        <v>0.65</v>
      </c>
      <c r="CM157" s="65">
        <f t="shared" si="193"/>
        <v>0.76</v>
      </c>
      <c r="CN157" s="64">
        <f t="shared" si="194"/>
        <v>0.77</v>
      </c>
      <c r="CO157" s="54">
        <f t="shared" si="195"/>
        <v>0.77</v>
      </c>
      <c r="CP157" s="1">
        <f t="shared" si="196"/>
        <v>-948.05194805194799</v>
      </c>
      <c r="CQ157" s="42" t="e">
        <f t="shared" si="197"/>
        <v>#DIV/0!</v>
      </c>
      <c r="CR157" s="11">
        <f t="shared" si="198"/>
        <v>730</v>
      </c>
      <c r="CS157" s="47">
        <f t="shared" si="199"/>
        <v>0</v>
      </c>
      <c r="CT157" s="55">
        <v>0</v>
      </c>
      <c r="CU157" s="10">
        <f t="shared" si="200"/>
        <v>0</v>
      </c>
      <c r="CV157" s="30">
        <f t="shared" si="201"/>
        <v>0</v>
      </c>
      <c r="CW157" s="77">
        <f t="shared" si="202"/>
        <v>0</v>
      </c>
      <c r="CX157" s="66">
        <f t="shared" si="203"/>
        <v>0.65</v>
      </c>
      <c r="CY157" s="41">
        <f t="shared" si="204"/>
        <v>0.67</v>
      </c>
      <c r="CZ157" s="65">
        <f t="shared" si="205"/>
        <v>0.74</v>
      </c>
      <c r="DA157" s="64">
        <f t="shared" si="206"/>
        <v>0.75</v>
      </c>
      <c r="DB157" s="54">
        <f t="shared" si="207"/>
        <v>0.75</v>
      </c>
      <c r="DC157" s="43">
        <f t="shared" si="208"/>
        <v>0</v>
      </c>
      <c r="DD157" s="44">
        <v>0</v>
      </c>
      <c r="DE157" s="10">
        <f t="shared" si="209"/>
        <v>0</v>
      </c>
      <c r="DF157" s="30">
        <f t="shared" si="210"/>
        <v>0</v>
      </c>
      <c r="DG157" s="34">
        <f t="shared" si="211"/>
        <v>0</v>
      </c>
      <c r="DH157" s="21">
        <f t="shared" si="212"/>
        <v>0</v>
      </c>
      <c r="DI157" s="74">
        <f t="shared" si="213"/>
        <v>0</v>
      </c>
      <c r="DJ157" s="76">
        <f t="shared" si="214"/>
        <v>0.75</v>
      </c>
      <c r="DK157" s="43">
        <f t="shared" si="215"/>
        <v>0</v>
      </c>
      <c r="DL157" s="16">
        <f t="shared" si="216"/>
        <v>0</v>
      </c>
      <c r="DM157" s="53">
        <f t="shared" si="217"/>
        <v>730</v>
      </c>
      <c r="DN157">
        <f t="shared" si="218"/>
        <v>4.3642039272960044E-3</v>
      </c>
      <c r="DO157">
        <f t="shared" si="219"/>
        <v>4.3642039272960061E-3</v>
      </c>
      <c r="DP157" s="1">
        <f t="shared" si="220"/>
        <v>465.52090451681039</v>
      </c>
      <c r="DQ157" s="55">
        <v>0</v>
      </c>
      <c r="DR157" s="1">
        <f t="shared" si="221"/>
        <v>465.52090451681039</v>
      </c>
      <c r="DS157" s="55">
        <v>0</v>
      </c>
      <c r="DT157" s="15">
        <f t="shared" si="222"/>
        <v>0</v>
      </c>
      <c r="DU157" s="17">
        <f t="shared" si="223"/>
        <v>0</v>
      </c>
      <c r="DV157" s="17">
        <f t="shared" si="224"/>
        <v>0</v>
      </c>
      <c r="DW157" s="17">
        <f t="shared" si="225"/>
        <v>0</v>
      </c>
      <c r="DX157" s="1">
        <f t="shared" si="226"/>
        <v>0</v>
      </c>
      <c r="DY157" s="1">
        <f t="shared" si="227"/>
        <v>0</v>
      </c>
      <c r="DZ157" s="79">
        <f t="shared" si="228"/>
        <v>0.69</v>
      </c>
    </row>
    <row r="158" spans="1:131" x14ac:dyDescent="0.2">
      <c r="A158" s="25" t="s">
        <v>173</v>
      </c>
      <c r="B158">
        <v>1</v>
      </c>
      <c r="C158">
        <v>1</v>
      </c>
      <c r="D158">
        <v>0.49780263683579701</v>
      </c>
      <c r="E158">
        <v>0.50219736316420205</v>
      </c>
      <c r="F158">
        <v>0.46364719904648299</v>
      </c>
      <c r="G158">
        <v>0.48349352277475899</v>
      </c>
      <c r="H158">
        <v>0.50292519849561201</v>
      </c>
      <c r="I158">
        <v>0.49311365415372399</v>
      </c>
      <c r="J158">
        <v>0.57945594671700795</v>
      </c>
      <c r="K158">
        <v>0.50886293838767704</v>
      </c>
      <c r="L158">
        <v>1.79370949917636</v>
      </c>
      <c r="M158">
        <f t="shared" si="153"/>
        <v>0.48437325928367142</v>
      </c>
      <c r="N158">
        <f t="shared" si="154"/>
        <v>2.8148757671188955E-2</v>
      </c>
      <c r="O158" s="68">
        <v>0</v>
      </c>
      <c r="P158">
        <v>1.9</v>
      </c>
      <c r="Q158">
        <v>1.92</v>
      </c>
      <c r="R158">
        <v>1.93</v>
      </c>
      <c r="S158">
        <v>1.94</v>
      </c>
      <c r="T158">
        <v>1.96</v>
      </c>
      <c r="U158">
        <v>1.98</v>
      </c>
      <c r="V158">
        <v>2.0099999999999998</v>
      </c>
      <c r="W158">
        <v>2.12</v>
      </c>
      <c r="X158">
        <v>2.1</v>
      </c>
      <c r="Y158">
        <v>2.09</v>
      </c>
      <c r="Z158">
        <v>2.0699999999999998</v>
      </c>
      <c r="AA158">
        <v>2.0499999999999998</v>
      </c>
      <c r="AB158">
        <v>2.0299999999999998</v>
      </c>
      <c r="AC158">
        <v>2</v>
      </c>
      <c r="AD158">
        <v>1.93</v>
      </c>
      <c r="AE158">
        <v>1.94</v>
      </c>
      <c r="AF158">
        <v>1.94</v>
      </c>
      <c r="AG158">
        <v>1.95</v>
      </c>
      <c r="AH158">
        <v>1.96</v>
      </c>
      <c r="AI158">
        <v>1.98</v>
      </c>
      <c r="AJ158">
        <v>2.0099999999999998</v>
      </c>
      <c r="AK158">
        <v>2.1</v>
      </c>
      <c r="AL158">
        <v>2.09</v>
      </c>
      <c r="AM158">
        <v>2.0699999999999998</v>
      </c>
      <c r="AN158">
        <v>2.06</v>
      </c>
      <c r="AO158">
        <v>2.04</v>
      </c>
      <c r="AP158">
        <v>2.0299999999999998</v>
      </c>
      <c r="AQ158">
        <v>2</v>
      </c>
      <c r="AR158">
        <v>2.0099999999999998</v>
      </c>
      <c r="AS158" s="72">
        <f t="shared" si="155"/>
        <v>0.98876522469550587</v>
      </c>
      <c r="AT158" s="17">
        <f t="shared" si="156"/>
        <v>1.0115397912111115</v>
      </c>
      <c r="AU158" s="17">
        <f t="shared" si="157"/>
        <v>1.0264006610482541</v>
      </c>
      <c r="AV158" s="17">
        <f t="shared" si="158"/>
        <v>1.041261530885397</v>
      </c>
      <c r="AW158" s="17">
        <f t="shared" si="159"/>
        <v>5.6421181663794812E-3</v>
      </c>
      <c r="AX158" s="17">
        <f t="shared" si="160"/>
        <v>1.089830078706596</v>
      </c>
      <c r="AY158" s="17">
        <f t="shared" si="161"/>
        <v>0.50886293838767704</v>
      </c>
      <c r="AZ158" s="17">
        <f t="shared" si="162"/>
        <v>1.5032208202212975</v>
      </c>
      <c r="BA158" s="17">
        <f t="shared" si="163"/>
        <v>-1.5364444714032623</v>
      </c>
      <c r="BB158" s="17">
        <f t="shared" si="164"/>
        <v>1.6691010403710049</v>
      </c>
      <c r="BC158" s="17">
        <f t="shared" si="165"/>
        <v>1.6691010403710049</v>
      </c>
      <c r="BD158" s="17">
        <f t="shared" si="166"/>
        <v>4.2055455117742673</v>
      </c>
      <c r="BE158" s="1">
        <v>0</v>
      </c>
      <c r="BF158" s="49">
        <v>0</v>
      </c>
      <c r="BG158" s="49">
        <v>0</v>
      </c>
      <c r="BH158" s="16">
        <v>1</v>
      </c>
      <c r="BI158" s="12">
        <f t="shared" si="167"/>
        <v>0</v>
      </c>
      <c r="BJ158" s="12">
        <f t="shared" si="168"/>
        <v>0</v>
      </c>
      <c r="BK158" s="12">
        <f t="shared" si="169"/>
        <v>0</v>
      </c>
      <c r="BL158" s="12">
        <f t="shared" si="170"/>
        <v>0</v>
      </c>
      <c r="BM158" s="12">
        <f t="shared" si="171"/>
        <v>0</v>
      </c>
      <c r="BN158" s="12">
        <f t="shared" si="172"/>
        <v>0</v>
      </c>
      <c r="BO158" s="9">
        <f t="shared" si="173"/>
        <v>0</v>
      </c>
      <c r="BP158" s="9">
        <f t="shared" si="174"/>
        <v>0</v>
      </c>
      <c r="BQ158" s="45">
        <f t="shared" si="175"/>
        <v>0</v>
      </c>
      <c r="BR158" s="78">
        <f t="shared" si="176"/>
        <v>2.8148757671188955E-2</v>
      </c>
      <c r="BS158" s="55">
        <v>0</v>
      </c>
      <c r="BT158" s="10">
        <f t="shared" si="177"/>
        <v>0</v>
      </c>
      <c r="BU158" s="14">
        <f t="shared" si="178"/>
        <v>0</v>
      </c>
      <c r="BV158" s="1">
        <f t="shared" si="179"/>
        <v>0</v>
      </c>
      <c r="BW158" s="66">
        <f t="shared" si="180"/>
        <v>1.92</v>
      </c>
      <c r="BX158" s="41">
        <f t="shared" si="181"/>
        <v>1.94</v>
      </c>
      <c r="BY158" s="65">
        <f t="shared" si="182"/>
        <v>2.12</v>
      </c>
      <c r="BZ158" s="64">
        <f t="shared" si="183"/>
        <v>2.1</v>
      </c>
      <c r="CA158" s="54">
        <f t="shared" si="184"/>
        <v>2.12</v>
      </c>
      <c r="CB158" s="1">
        <f t="shared" si="185"/>
        <v>0</v>
      </c>
      <c r="CC158" s="42" t="e">
        <f t="shared" si="186"/>
        <v>#DIV/0!</v>
      </c>
      <c r="CD158" s="55">
        <v>0</v>
      </c>
      <c r="CE158" s="55">
        <v>50</v>
      </c>
      <c r="CF158" s="55">
        <v>0</v>
      </c>
      <c r="CG158" s="6">
        <f t="shared" si="187"/>
        <v>50</v>
      </c>
      <c r="CH158" s="10">
        <f t="shared" si="188"/>
        <v>0</v>
      </c>
      <c r="CI158" s="1">
        <f t="shared" si="189"/>
        <v>-50</v>
      </c>
      <c r="CJ158" s="77">
        <f t="shared" si="190"/>
        <v>0</v>
      </c>
      <c r="CK158" s="66">
        <f t="shared" si="191"/>
        <v>1.93</v>
      </c>
      <c r="CL158" s="41">
        <f t="shared" si="192"/>
        <v>1.94</v>
      </c>
      <c r="CM158" s="65">
        <f t="shared" si="193"/>
        <v>2.1</v>
      </c>
      <c r="CN158" s="64">
        <f t="shared" si="194"/>
        <v>2.09</v>
      </c>
      <c r="CO158" s="54">
        <f t="shared" si="195"/>
        <v>2.1</v>
      </c>
      <c r="CP158" s="1">
        <f t="shared" si="196"/>
        <v>-23.80952380952381</v>
      </c>
      <c r="CQ158" s="42" t="e">
        <f t="shared" si="197"/>
        <v>#DIV/0!</v>
      </c>
      <c r="CR158" s="11">
        <f t="shared" si="198"/>
        <v>50</v>
      </c>
      <c r="CS158" s="47">
        <f t="shared" si="199"/>
        <v>0</v>
      </c>
      <c r="CT158" s="55">
        <v>0</v>
      </c>
      <c r="CU158" s="10">
        <f t="shared" si="200"/>
        <v>0</v>
      </c>
      <c r="CV158" s="30">
        <f t="shared" si="201"/>
        <v>0</v>
      </c>
      <c r="CW158" s="77">
        <f t="shared" si="202"/>
        <v>0</v>
      </c>
      <c r="CX158" s="66">
        <f t="shared" si="203"/>
        <v>1.94</v>
      </c>
      <c r="CY158" s="41">
        <f t="shared" si="204"/>
        <v>1.95</v>
      </c>
      <c r="CZ158" s="65">
        <f t="shared" si="205"/>
        <v>2.09</v>
      </c>
      <c r="DA158" s="64">
        <f t="shared" si="206"/>
        <v>2.0699999999999998</v>
      </c>
      <c r="DB158" s="54">
        <f t="shared" si="207"/>
        <v>2.09</v>
      </c>
      <c r="DC158" s="43">
        <f t="shared" si="208"/>
        <v>0</v>
      </c>
      <c r="DD158" s="44">
        <v>0</v>
      </c>
      <c r="DE158" s="10">
        <f t="shared" si="209"/>
        <v>0</v>
      </c>
      <c r="DF158" s="30">
        <f t="shared" si="210"/>
        <v>0</v>
      </c>
      <c r="DG158" s="34">
        <f t="shared" si="211"/>
        <v>0</v>
      </c>
      <c r="DH158" s="21">
        <f t="shared" si="212"/>
        <v>0</v>
      </c>
      <c r="DI158" s="74">
        <f t="shared" si="213"/>
        <v>0</v>
      </c>
      <c r="DJ158" s="76">
        <f t="shared" si="214"/>
        <v>2.09</v>
      </c>
      <c r="DK158" s="43">
        <f t="shared" si="215"/>
        <v>0</v>
      </c>
      <c r="DL158" s="16">
        <f t="shared" si="216"/>
        <v>0</v>
      </c>
      <c r="DM158" s="53">
        <f t="shared" si="217"/>
        <v>50</v>
      </c>
      <c r="DN158">
        <f t="shared" si="218"/>
        <v>4.8375699617381621E-3</v>
      </c>
      <c r="DO158">
        <f t="shared" si="219"/>
        <v>4.8375699617381638E-3</v>
      </c>
      <c r="DP158" s="1">
        <f t="shared" si="220"/>
        <v>516.01391267868644</v>
      </c>
      <c r="DQ158" s="55">
        <v>0</v>
      </c>
      <c r="DR158" s="1">
        <f t="shared" si="221"/>
        <v>516.01391267868644</v>
      </c>
      <c r="DS158" s="55">
        <v>0</v>
      </c>
      <c r="DT158" s="15">
        <f t="shared" si="222"/>
        <v>0</v>
      </c>
      <c r="DU158" s="17">
        <f t="shared" si="223"/>
        <v>0</v>
      </c>
      <c r="DV158" s="17">
        <f t="shared" si="224"/>
        <v>0</v>
      </c>
      <c r="DW158" s="17">
        <f t="shared" si="225"/>
        <v>0</v>
      </c>
      <c r="DX158" s="1">
        <f t="shared" si="226"/>
        <v>0</v>
      </c>
      <c r="DY158" s="1">
        <f t="shared" si="227"/>
        <v>0</v>
      </c>
      <c r="DZ158" s="79">
        <f t="shared" si="228"/>
        <v>2.0099999999999998</v>
      </c>
    </row>
    <row r="159" spans="1:131" x14ac:dyDescent="0.2">
      <c r="A159" s="25" t="s">
        <v>238</v>
      </c>
      <c r="B159">
        <v>0</v>
      </c>
      <c r="C159">
        <v>0</v>
      </c>
      <c r="D159">
        <v>7.5109868158210094E-2</v>
      </c>
      <c r="E159">
        <v>0.92489013184178903</v>
      </c>
      <c r="F159">
        <v>0.14938418752483101</v>
      </c>
      <c r="G159">
        <v>0.58127872962808103</v>
      </c>
      <c r="H159">
        <v>0.49728374425407401</v>
      </c>
      <c r="I159">
        <v>0.53764343493127797</v>
      </c>
      <c r="J159">
        <v>0.455851439835468</v>
      </c>
      <c r="K159">
        <v>0.38119679827727798</v>
      </c>
      <c r="L159">
        <v>-0.59735969444326198</v>
      </c>
      <c r="M159">
        <f t="shared" si="153"/>
        <v>0.13718708628179879</v>
      </c>
      <c r="N159">
        <f t="shared" si="154"/>
        <v>1.1458886017901782</v>
      </c>
      <c r="O159" s="68">
        <v>0</v>
      </c>
      <c r="P159">
        <v>1.5</v>
      </c>
      <c r="Q159">
        <v>1.51</v>
      </c>
      <c r="R159">
        <v>1.52</v>
      </c>
      <c r="S159">
        <v>1.52</v>
      </c>
      <c r="T159">
        <v>1.53</v>
      </c>
      <c r="U159">
        <v>1.56</v>
      </c>
      <c r="V159">
        <v>1.57</v>
      </c>
      <c r="W159">
        <v>1.61</v>
      </c>
      <c r="X159">
        <v>1.59</v>
      </c>
      <c r="Y159">
        <v>1.58</v>
      </c>
      <c r="Z159">
        <v>1.57</v>
      </c>
      <c r="AA159">
        <v>1.56</v>
      </c>
      <c r="AB159">
        <v>1.56</v>
      </c>
      <c r="AC159">
        <v>1.55</v>
      </c>
      <c r="AD159">
        <v>1.5</v>
      </c>
      <c r="AE159">
        <v>1.51</v>
      </c>
      <c r="AF159">
        <v>1.52</v>
      </c>
      <c r="AG159">
        <v>1.53</v>
      </c>
      <c r="AH159">
        <v>1.53</v>
      </c>
      <c r="AI159">
        <v>1.54</v>
      </c>
      <c r="AJ159">
        <v>1.56</v>
      </c>
      <c r="AK159">
        <v>1.59</v>
      </c>
      <c r="AL159">
        <v>1.58</v>
      </c>
      <c r="AM159">
        <v>1.57</v>
      </c>
      <c r="AN159">
        <v>1.57</v>
      </c>
      <c r="AO159">
        <v>1.57</v>
      </c>
      <c r="AP159">
        <v>1.55</v>
      </c>
      <c r="AQ159">
        <v>1.53</v>
      </c>
      <c r="AR159">
        <v>1.55</v>
      </c>
      <c r="AS159" s="72">
        <f t="shared" si="155"/>
        <v>1.2109407811843762</v>
      </c>
      <c r="AT159" s="17">
        <f t="shared" si="156"/>
        <v>1.4410538168465206</v>
      </c>
      <c r="AU159" s="17">
        <f t="shared" si="157"/>
        <v>1.7884104565566443</v>
      </c>
      <c r="AV159" s="17">
        <f t="shared" si="158"/>
        <v>2.1357670962667679</v>
      </c>
      <c r="AW159" s="17">
        <f t="shared" si="159"/>
        <v>5.6421181663794812E-3</v>
      </c>
      <c r="AX159" s="17">
        <f t="shared" si="160"/>
        <v>1.089830078706596</v>
      </c>
      <c r="AY159" s="17">
        <f t="shared" si="161"/>
        <v>0.38119679827727798</v>
      </c>
      <c r="AZ159" s="17">
        <f t="shared" si="162"/>
        <v>1.3755546801108984</v>
      </c>
      <c r="BA159" s="17">
        <f t="shared" si="163"/>
        <v>-1.5364444714032623</v>
      </c>
      <c r="BB159" s="17">
        <f t="shared" si="164"/>
        <v>1.6691010403710049</v>
      </c>
      <c r="BC159" s="17">
        <f t="shared" si="165"/>
        <v>-0.59735969444326198</v>
      </c>
      <c r="BD159" s="17">
        <f t="shared" si="166"/>
        <v>1.9390847769600004</v>
      </c>
      <c r="BE159" s="1">
        <v>0</v>
      </c>
      <c r="BF159" s="49">
        <v>0</v>
      </c>
      <c r="BG159" s="49">
        <v>0</v>
      </c>
      <c r="BH159" s="16">
        <v>1</v>
      </c>
      <c r="BI159" s="12">
        <f t="shared" si="167"/>
        <v>0</v>
      </c>
      <c r="BJ159" s="12">
        <f t="shared" si="168"/>
        <v>0</v>
      </c>
      <c r="BK159" s="12">
        <f t="shared" si="169"/>
        <v>0</v>
      </c>
      <c r="BL159" s="12">
        <f t="shared" si="170"/>
        <v>0</v>
      </c>
      <c r="BM159" s="12">
        <f t="shared" si="171"/>
        <v>0</v>
      </c>
      <c r="BN159" s="12">
        <f t="shared" si="172"/>
        <v>0</v>
      </c>
      <c r="BO159" s="9">
        <f t="shared" si="173"/>
        <v>0</v>
      </c>
      <c r="BP159" s="9">
        <f t="shared" si="174"/>
        <v>0</v>
      </c>
      <c r="BQ159" s="45">
        <f t="shared" si="175"/>
        <v>0</v>
      </c>
      <c r="BR159" s="78">
        <f t="shared" si="176"/>
        <v>1.1458886017901782</v>
      </c>
      <c r="BS159" s="55">
        <v>0</v>
      </c>
      <c r="BT159" s="10">
        <f t="shared" si="177"/>
        <v>0</v>
      </c>
      <c r="BU159" s="14">
        <f t="shared" si="178"/>
        <v>0</v>
      </c>
      <c r="BV159" s="1">
        <f t="shared" si="179"/>
        <v>0</v>
      </c>
      <c r="BW159" s="66">
        <f t="shared" si="180"/>
        <v>1.52</v>
      </c>
      <c r="BX159" s="41">
        <f t="shared" si="181"/>
        <v>1.52</v>
      </c>
      <c r="BY159" s="65">
        <f t="shared" si="182"/>
        <v>1.61</v>
      </c>
      <c r="BZ159" s="64">
        <f t="shared" si="183"/>
        <v>1.59</v>
      </c>
      <c r="CA159" s="54">
        <f t="shared" si="184"/>
        <v>1.59</v>
      </c>
      <c r="CB159" s="1">
        <f t="shared" si="185"/>
        <v>0</v>
      </c>
      <c r="CC159" s="42" t="e">
        <f t="shared" si="186"/>
        <v>#DIV/0!</v>
      </c>
      <c r="CD159" s="55">
        <v>0</v>
      </c>
      <c r="CE159" s="55">
        <v>12</v>
      </c>
      <c r="CF159" s="55">
        <v>0</v>
      </c>
      <c r="CG159" s="6">
        <f t="shared" si="187"/>
        <v>12</v>
      </c>
      <c r="CH159" s="10">
        <f t="shared" si="188"/>
        <v>0</v>
      </c>
      <c r="CI159" s="1">
        <f t="shared" si="189"/>
        <v>-12</v>
      </c>
      <c r="CJ159" s="77">
        <f t="shared" si="190"/>
        <v>0</v>
      </c>
      <c r="CK159" s="66">
        <f t="shared" si="191"/>
        <v>1.52</v>
      </c>
      <c r="CL159" s="41">
        <f t="shared" si="192"/>
        <v>1.53</v>
      </c>
      <c r="CM159" s="65">
        <f t="shared" si="193"/>
        <v>1.59</v>
      </c>
      <c r="CN159" s="64">
        <f t="shared" si="194"/>
        <v>1.58</v>
      </c>
      <c r="CO159" s="54">
        <f t="shared" si="195"/>
        <v>1.58</v>
      </c>
      <c r="CP159" s="1">
        <f t="shared" si="196"/>
        <v>-7.5949367088607591</v>
      </c>
      <c r="CQ159" s="42" t="e">
        <f t="shared" si="197"/>
        <v>#DIV/0!</v>
      </c>
      <c r="CR159" s="11">
        <f t="shared" si="198"/>
        <v>97</v>
      </c>
      <c r="CS159" s="47">
        <f t="shared" si="199"/>
        <v>0</v>
      </c>
      <c r="CT159" s="55">
        <v>85</v>
      </c>
      <c r="CU159" s="10">
        <f t="shared" si="200"/>
        <v>0</v>
      </c>
      <c r="CV159" s="30">
        <f t="shared" si="201"/>
        <v>-85</v>
      </c>
      <c r="CW159" s="77">
        <f t="shared" si="202"/>
        <v>0</v>
      </c>
      <c r="CX159" s="66">
        <f t="shared" si="203"/>
        <v>1.53</v>
      </c>
      <c r="CY159" s="41">
        <f t="shared" si="204"/>
        <v>1.53</v>
      </c>
      <c r="CZ159" s="65">
        <f t="shared" si="205"/>
        <v>1.58</v>
      </c>
      <c r="DA159" s="64">
        <f t="shared" si="206"/>
        <v>1.57</v>
      </c>
      <c r="DB159" s="54">
        <f t="shared" si="207"/>
        <v>1.57</v>
      </c>
      <c r="DC159" s="43">
        <f t="shared" si="208"/>
        <v>-54.140127388535028</v>
      </c>
      <c r="DD159" s="44">
        <v>0</v>
      </c>
      <c r="DE159" s="10">
        <f t="shared" si="209"/>
        <v>0</v>
      </c>
      <c r="DF159" s="30">
        <f t="shared" si="210"/>
        <v>0</v>
      </c>
      <c r="DG159" s="34">
        <f t="shared" si="211"/>
        <v>0</v>
      </c>
      <c r="DH159" s="21">
        <f t="shared" si="212"/>
        <v>0</v>
      </c>
      <c r="DI159" s="74">
        <f t="shared" si="213"/>
        <v>0</v>
      </c>
      <c r="DJ159" s="76">
        <f t="shared" si="214"/>
        <v>1.57</v>
      </c>
      <c r="DK159" s="43">
        <f t="shared" si="215"/>
        <v>0</v>
      </c>
      <c r="DL159" s="16">
        <f t="shared" si="216"/>
        <v>0</v>
      </c>
      <c r="DM159" s="53">
        <f t="shared" si="217"/>
        <v>182</v>
      </c>
      <c r="DN159">
        <f t="shared" si="218"/>
        <v>8.9092875588097503E-3</v>
      </c>
      <c r="DO159">
        <f t="shared" si="219"/>
        <v>8.9092875588097538E-3</v>
      </c>
      <c r="DP159" s="1">
        <f t="shared" si="220"/>
        <v>950.33588532311887</v>
      </c>
      <c r="DQ159" s="55">
        <v>1121</v>
      </c>
      <c r="DR159" s="1">
        <f t="shared" si="221"/>
        <v>-170.66411467688113</v>
      </c>
      <c r="DS159" s="55">
        <v>0</v>
      </c>
      <c r="DT159" s="15">
        <f t="shared" si="222"/>
        <v>0</v>
      </c>
      <c r="DU159" s="17">
        <f t="shared" si="223"/>
        <v>0</v>
      </c>
      <c r="DV159" s="17">
        <f t="shared" si="224"/>
        <v>0</v>
      </c>
      <c r="DW159" s="17">
        <f t="shared" si="225"/>
        <v>0</v>
      </c>
      <c r="DX159" s="1">
        <f t="shared" si="226"/>
        <v>0</v>
      </c>
      <c r="DY159" s="1">
        <f t="shared" si="227"/>
        <v>0</v>
      </c>
      <c r="DZ159" s="79">
        <f t="shared" si="228"/>
        <v>1.55</v>
      </c>
    </row>
    <row r="160" spans="1:131" x14ac:dyDescent="0.2">
      <c r="A160" s="25" t="s">
        <v>88</v>
      </c>
      <c r="B160">
        <v>0</v>
      </c>
      <c r="C160">
        <v>0</v>
      </c>
      <c r="D160">
        <v>0.30392156862745001</v>
      </c>
      <c r="E160">
        <v>0.69607843137254899</v>
      </c>
      <c r="F160">
        <v>0.31948881789137301</v>
      </c>
      <c r="G160">
        <v>0.39043824701195201</v>
      </c>
      <c r="H160">
        <v>0.48406374501992</v>
      </c>
      <c r="I160">
        <v>0.43473785209896099</v>
      </c>
      <c r="J160">
        <v>0.49570995802622603</v>
      </c>
      <c r="K160">
        <v>0.114516402481449</v>
      </c>
      <c r="L160">
        <v>1.4228300517913299</v>
      </c>
      <c r="M160">
        <f t="shared" si="153"/>
        <v>0.34401462952126499</v>
      </c>
      <c r="N160">
        <f t="shared" si="154"/>
        <v>0.30323837313402352</v>
      </c>
      <c r="O160" s="68">
        <v>0</v>
      </c>
      <c r="P160">
        <v>8.5</v>
      </c>
      <c r="Q160">
        <v>8.58</v>
      </c>
      <c r="R160">
        <v>8.7799999999999994</v>
      </c>
      <c r="S160">
        <v>8.9</v>
      </c>
      <c r="T160">
        <v>9.0399999999999991</v>
      </c>
      <c r="U160">
        <v>9.23</v>
      </c>
      <c r="V160">
        <v>9.36</v>
      </c>
      <c r="W160">
        <v>10.029999999999999</v>
      </c>
      <c r="X160">
        <v>9.74</v>
      </c>
      <c r="Y160">
        <v>9.4700000000000006</v>
      </c>
      <c r="Z160">
        <v>9.3000000000000007</v>
      </c>
      <c r="AA160">
        <v>9.09</v>
      </c>
      <c r="AB160">
        <v>8.92</v>
      </c>
      <c r="AC160">
        <v>8.7100000000000009</v>
      </c>
      <c r="AD160">
        <v>8.84</v>
      </c>
      <c r="AE160">
        <v>8.8699999999999992</v>
      </c>
      <c r="AF160">
        <v>8.94</v>
      </c>
      <c r="AG160">
        <v>9.02</v>
      </c>
      <c r="AH160">
        <v>9.16</v>
      </c>
      <c r="AI160">
        <v>9.27</v>
      </c>
      <c r="AJ160">
        <v>9.4</v>
      </c>
      <c r="AK160">
        <v>9.74</v>
      </c>
      <c r="AL160">
        <v>9.65</v>
      </c>
      <c r="AM160">
        <v>9.4600000000000009</v>
      </c>
      <c r="AN160">
        <v>9.36</v>
      </c>
      <c r="AO160">
        <v>9.25</v>
      </c>
      <c r="AP160">
        <v>9.1999999999999993</v>
      </c>
      <c r="AQ160">
        <v>9.06</v>
      </c>
      <c r="AR160">
        <v>9.2100000000000009</v>
      </c>
      <c r="AS160" s="72">
        <f t="shared" si="155"/>
        <v>1.0906728924245048</v>
      </c>
      <c r="AT160" s="17">
        <f t="shared" si="156"/>
        <v>1.031834487134526</v>
      </c>
      <c r="AU160" s="17">
        <f t="shared" si="157"/>
        <v>1.2748267469840586</v>
      </c>
      <c r="AV160" s="17">
        <f t="shared" si="158"/>
        <v>1.5178190068335913</v>
      </c>
      <c r="AW160" s="17">
        <f t="shared" si="159"/>
        <v>5.6421181663794812E-3</v>
      </c>
      <c r="AX160" s="17">
        <f t="shared" si="160"/>
        <v>1.089830078706596</v>
      </c>
      <c r="AY160" s="17">
        <f t="shared" si="161"/>
        <v>0.114516402481449</v>
      </c>
      <c r="AZ160" s="17">
        <f t="shared" si="162"/>
        <v>1.1088742843150694</v>
      </c>
      <c r="BA160" s="17">
        <f t="shared" si="163"/>
        <v>-1.5364444714032623</v>
      </c>
      <c r="BB160" s="17">
        <f t="shared" si="164"/>
        <v>1.6691010403710049</v>
      </c>
      <c r="BC160" s="17">
        <f t="shared" si="165"/>
        <v>1.4228300517913299</v>
      </c>
      <c r="BD160" s="17">
        <f t="shared" si="166"/>
        <v>3.9592745231945923</v>
      </c>
      <c r="BE160" s="1">
        <v>0</v>
      </c>
      <c r="BF160" s="15">
        <v>1</v>
      </c>
      <c r="BG160" s="15">
        <v>1</v>
      </c>
      <c r="BH160" s="16">
        <v>1</v>
      </c>
      <c r="BI160" s="12">
        <f t="shared" si="167"/>
        <v>0</v>
      </c>
      <c r="BJ160" s="12">
        <f t="shared" si="168"/>
        <v>253.55518777492264</v>
      </c>
      <c r="BK160" s="12">
        <f t="shared" si="169"/>
        <v>313.26626434990862</v>
      </c>
      <c r="BL160" s="12">
        <f t="shared" si="170"/>
        <v>0</v>
      </c>
      <c r="BM160" s="12">
        <f t="shared" si="171"/>
        <v>253.55518777492264</v>
      </c>
      <c r="BN160" s="12">
        <f t="shared" si="172"/>
        <v>313.26626434990862</v>
      </c>
      <c r="BO160" s="9">
        <f t="shared" si="173"/>
        <v>0</v>
      </c>
      <c r="BP160" s="9">
        <f t="shared" si="174"/>
        <v>3.3483120328899864E-2</v>
      </c>
      <c r="BQ160" s="45">
        <f t="shared" si="175"/>
        <v>1.4583002666559897E-2</v>
      </c>
      <c r="BR160" s="78">
        <f t="shared" si="176"/>
        <v>0.30323837313402352</v>
      </c>
      <c r="BS160" s="55">
        <v>267</v>
      </c>
      <c r="BT160" s="10">
        <f t="shared" si="177"/>
        <v>0</v>
      </c>
      <c r="BU160" s="14">
        <f t="shared" si="178"/>
        <v>-267</v>
      </c>
      <c r="BV160" s="1">
        <f t="shared" si="179"/>
        <v>0</v>
      </c>
      <c r="BW160" s="66">
        <f t="shared" si="180"/>
        <v>8.58</v>
      </c>
      <c r="BX160" s="41">
        <f t="shared" si="181"/>
        <v>8.8699999999999992</v>
      </c>
      <c r="BY160" s="65">
        <f t="shared" si="182"/>
        <v>10.029999999999999</v>
      </c>
      <c r="BZ160" s="64">
        <f t="shared" si="183"/>
        <v>9.74</v>
      </c>
      <c r="CA160" s="54">
        <f t="shared" si="184"/>
        <v>9.74</v>
      </c>
      <c r="CB160" s="1">
        <f t="shared" si="185"/>
        <v>-27.412731006160165</v>
      </c>
      <c r="CC160" s="42" t="e">
        <f t="shared" si="186"/>
        <v>#DIV/0!</v>
      </c>
      <c r="CD160" s="55">
        <v>0</v>
      </c>
      <c r="CE160" s="55">
        <v>18</v>
      </c>
      <c r="CF160" s="55">
        <v>0</v>
      </c>
      <c r="CG160" s="6">
        <f t="shared" si="187"/>
        <v>18</v>
      </c>
      <c r="CH160" s="10">
        <f t="shared" si="188"/>
        <v>4558.7134395315852</v>
      </c>
      <c r="CI160" s="1">
        <f t="shared" si="189"/>
        <v>4540.7134395315852</v>
      </c>
      <c r="CJ160" s="77">
        <f t="shared" si="190"/>
        <v>1</v>
      </c>
      <c r="CK160" s="66">
        <f t="shared" si="191"/>
        <v>8.7799999999999994</v>
      </c>
      <c r="CL160" s="41">
        <f t="shared" si="192"/>
        <v>8.94</v>
      </c>
      <c r="CM160" s="65">
        <f t="shared" si="193"/>
        <v>9.74</v>
      </c>
      <c r="CN160" s="64">
        <f t="shared" si="194"/>
        <v>9.65</v>
      </c>
      <c r="CO160" s="54">
        <f t="shared" si="195"/>
        <v>8.94</v>
      </c>
      <c r="CP160" s="1">
        <f t="shared" si="196"/>
        <v>507.90978070823104</v>
      </c>
      <c r="CQ160" s="42">
        <f t="shared" si="197"/>
        <v>3.9484824476814506E-3</v>
      </c>
      <c r="CR160" s="11">
        <f t="shared" si="198"/>
        <v>331</v>
      </c>
      <c r="CS160" s="47">
        <f t="shared" si="199"/>
        <v>4660.5057147447069</v>
      </c>
      <c r="CT160" s="55">
        <v>46</v>
      </c>
      <c r="CU160" s="10">
        <f t="shared" si="200"/>
        <v>101.7922752131214</v>
      </c>
      <c r="CV160" s="30">
        <f t="shared" si="201"/>
        <v>55.7922752131214</v>
      </c>
      <c r="CW160" s="77">
        <f t="shared" si="202"/>
        <v>1</v>
      </c>
      <c r="CX160" s="66">
        <f t="shared" si="203"/>
        <v>8.9</v>
      </c>
      <c r="CY160" s="41">
        <f t="shared" si="204"/>
        <v>9.02</v>
      </c>
      <c r="CZ160" s="65">
        <f t="shared" si="205"/>
        <v>9.4700000000000006</v>
      </c>
      <c r="DA160" s="64">
        <f t="shared" si="206"/>
        <v>9.4600000000000009</v>
      </c>
      <c r="DB160" s="54">
        <f t="shared" si="207"/>
        <v>9.02</v>
      </c>
      <c r="DC160" s="43">
        <f t="shared" si="208"/>
        <v>6.1853963650910648</v>
      </c>
      <c r="DD160" s="44">
        <v>0</v>
      </c>
      <c r="DE160" s="10">
        <f t="shared" si="209"/>
        <v>63.732971533826721</v>
      </c>
      <c r="DF160" s="30">
        <f t="shared" si="210"/>
        <v>63.732971533826721</v>
      </c>
      <c r="DG160" s="34">
        <f t="shared" si="211"/>
        <v>63.732971533826721</v>
      </c>
      <c r="DH160" s="21">
        <f t="shared" si="212"/>
        <v>1.4583002666559897E-2</v>
      </c>
      <c r="DI160" s="74">
        <f t="shared" si="213"/>
        <v>63.732971533826721</v>
      </c>
      <c r="DJ160" s="76">
        <f t="shared" si="214"/>
        <v>9.02</v>
      </c>
      <c r="DK160" s="43">
        <f t="shared" si="215"/>
        <v>7.0657396378965327</v>
      </c>
      <c r="DL160" s="16">
        <f t="shared" si="216"/>
        <v>0</v>
      </c>
      <c r="DM160" s="53">
        <f t="shared" si="217"/>
        <v>377</v>
      </c>
      <c r="DN160">
        <f t="shared" si="218"/>
        <v>6.7051887516993113E-3</v>
      </c>
      <c r="DO160">
        <f t="shared" si="219"/>
        <v>6.7051887516993139E-3</v>
      </c>
      <c r="DP160" s="1">
        <f t="shared" si="220"/>
        <v>715.22907376626245</v>
      </c>
      <c r="DQ160" s="55">
        <v>903</v>
      </c>
      <c r="DR160" s="1">
        <f t="shared" si="221"/>
        <v>-187.77092623373755</v>
      </c>
      <c r="DS160" s="55">
        <v>893</v>
      </c>
      <c r="DT160" s="15">
        <f t="shared" si="222"/>
        <v>1.5178190068335913</v>
      </c>
      <c r="DU160" s="17">
        <f t="shared" si="223"/>
        <v>2.0249657388837546E-3</v>
      </c>
      <c r="DV160" s="17">
        <f t="shared" si="224"/>
        <v>2.0249657388837546E-3</v>
      </c>
      <c r="DW160" s="17">
        <f t="shared" si="225"/>
        <v>3.3246393305339733E-3</v>
      </c>
      <c r="DX160" s="1">
        <f t="shared" si="226"/>
        <v>351.42102651610207</v>
      </c>
      <c r="DY160" s="1">
        <f t="shared" si="227"/>
        <v>-541.57897348389793</v>
      </c>
      <c r="DZ160" s="79">
        <f t="shared" si="228"/>
        <v>9.2100000000000009</v>
      </c>
      <c r="EA160">
        <f>DY160/DZ160</f>
        <v>-58.803363027567627</v>
      </c>
    </row>
    <row r="161" spans="1:131" x14ac:dyDescent="0.2">
      <c r="A161" s="25" t="s">
        <v>244</v>
      </c>
      <c r="B161">
        <v>0</v>
      </c>
      <c r="C161">
        <v>0</v>
      </c>
      <c r="D161">
        <v>0.29924091090691102</v>
      </c>
      <c r="E161">
        <v>0.70075908909308804</v>
      </c>
      <c r="F161">
        <v>0.135876042908224</v>
      </c>
      <c r="G161">
        <v>0.33806936899289503</v>
      </c>
      <c r="H161">
        <v>0.58336815712494705</v>
      </c>
      <c r="I161">
        <v>0.444093351413618</v>
      </c>
      <c r="J161">
        <v>0.40459718636932301</v>
      </c>
      <c r="K161">
        <v>0.69937571415961797</v>
      </c>
      <c r="L161">
        <v>-0.62178227642092698</v>
      </c>
      <c r="M161">
        <f t="shared" si="153"/>
        <v>0.23160269782056633</v>
      </c>
      <c r="N161">
        <f t="shared" si="154"/>
        <v>0.62423536552815706</v>
      </c>
      <c r="O161" s="68">
        <v>0</v>
      </c>
      <c r="P161">
        <v>297.45</v>
      </c>
      <c r="Q161">
        <v>298.7</v>
      </c>
      <c r="R161">
        <v>299.66000000000003</v>
      </c>
      <c r="S161">
        <v>302.23</v>
      </c>
      <c r="T161">
        <v>303.87</v>
      </c>
      <c r="U161">
        <v>305.22000000000003</v>
      </c>
      <c r="V161">
        <v>307.58999999999997</v>
      </c>
      <c r="W161">
        <v>312.29000000000002</v>
      </c>
      <c r="X161">
        <v>311.33999999999997</v>
      </c>
      <c r="Y161">
        <v>308.77999999999997</v>
      </c>
      <c r="Z161">
        <v>306.22000000000003</v>
      </c>
      <c r="AA161">
        <v>304.42</v>
      </c>
      <c r="AB161">
        <v>303.3</v>
      </c>
      <c r="AC161">
        <v>301.10000000000002</v>
      </c>
      <c r="AD161">
        <v>297.44</v>
      </c>
      <c r="AE161">
        <v>298.86</v>
      </c>
      <c r="AF161">
        <v>300.14</v>
      </c>
      <c r="AG161">
        <v>301.36</v>
      </c>
      <c r="AH161">
        <v>302.08999999999997</v>
      </c>
      <c r="AI161">
        <v>303.58</v>
      </c>
      <c r="AJ161">
        <v>305.99</v>
      </c>
      <c r="AK161">
        <v>312.97000000000003</v>
      </c>
      <c r="AL161">
        <v>310.12</v>
      </c>
      <c r="AM161">
        <v>309.45</v>
      </c>
      <c r="AN161">
        <v>308.32</v>
      </c>
      <c r="AO161">
        <v>306.49</v>
      </c>
      <c r="AP161">
        <v>304.64</v>
      </c>
      <c r="AQ161">
        <v>301.25</v>
      </c>
      <c r="AR161">
        <v>304.87</v>
      </c>
      <c r="AS161" s="72">
        <f t="shared" si="155"/>
        <v>1.0931331373372535</v>
      </c>
      <c r="AT161" s="17">
        <f t="shared" si="156"/>
        <v>1.3894828984857355</v>
      </c>
      <c r="AU161" s="17">
        <f t="shared" si="157"/>
        <v>1.4447425630195567</v>
      </c>
      <c r="AV161" s="17">
        <f t="shared" si="158"/>
        <v>1.500002227553378</v>
      </c>
      <c r="AW161" s="17">
        <f t="shared" si="159"/>
        <v>5.6421181663794812E-3</v>
      </c>
      <c r="AX161" s="17">
        <f t="shared" si="160"/>
        <v>1.089830078706596</v>
      </c>
      <c r="AY161" s="17">
        <f t="shared" si="161"/>
        <v>0.69937571415961797</v>
      </c>
      <c r="AZ161" s="17">
        <f t="shared" si="162"/>
        <v>1.6937335959932385</v>
      </c>
      <c r="BA161" s="17">
        <f t="shared" si="163"/>
        <v>-1.5364444714032623</v>
      </c>
      <c r="BB161" s="17">
        <f t="shared" si="164"/>
        <v>1.6691010403710049</v>
      </c>
      <c r="BC161" s="17">
        <f t="shared" si="165"/>
        <v>-0.62178227642092698</v>
      </c>
      <c r="BD161" s="17">
        <f t="shared" si="166"/>
        <v>1.9146621949823355</v>
      </c>
      <c r="BE161" s="1">
        <v>0</v>
      </c>
      <c r="BF161" s="49">
        <v>1</v>
      </c>
      <c r="BG161" s="15">
        <v>1</v>
      </c>
      <c r="BH161" s="16">
        <v>1</v>
      </c>
      <c r="BI161" s="12">
        <f t="shared" si="167"/>
        <v>0</v>
      </c>
      <c r="BJ161" s="12">
        <f t="shared" si="168"/>
        <v>18.673333550455098</v>
      </c>
      <c r="BK161" s="12">
        <f t="shared" si="169"/>
        <v>19.41597108046777</v>
      </c>
      <c r="BL161" s="12">
        <f t="shared" si="170"/>
        <v>0</v>
      </c>
      <c r="BM161" s="12">
        <f t="shared" si="171"/>
        <v>18.673333550455098</v>
      </c>
      <c r="BN161" s="12">
        <f t="shared" si="172"/>
        <v>19.41597108046777</v>
      </c>
      <c r="BO161" s="9">
        <f t="shared" si="173"/>
        <v>0</v>
      </c>
      <c r="BP161" s="9">
        <f t="shared" si="174"/>
        <v>2.4658989614781178E-3</v>
      </c>
      <c r="BQ161" s="45">
        <f t="shared" si="175"/>
        <v>9.0384184402329793E-4</v>
      </c>
      <c r="BR161" s="78">
        <f t="shared" si="176"/>
        <v>0.62423536552815706</v>
      </c>
      <c r="BS161" s="55">
        <v>0</v>
      </c>
      <c r="BT161" s="10">
        <f t="shared" si="177"/>
        <v>0</v>
      </c>
      <c r="BU161" s="14">
        <f t="shared" si="178"/>
        <v>0</v>
      </c>
      <c r="BV161" s="1">
        <f t="shared" si="179"/>
        <v>0</v>
      </c>
      <c r="BW161" s="66">
        <f t="shared" si="180"/>
        <v>298.7</v>
      </c>
      <c r="BX161" s="41">
        <f t="shared" si="181"/>
        <v>298.86</v>
      </c>
      <c r="BY161" s="65">
        <f t="shared" si="182"/>
        <v>312.29000000000002</v>
      </c>
      <c r="BZ161" s="64">
        <f t="shared" si="183"/>
        <v>312.97000000000003</v>
      </c>
      <c r="CA161" s="54">
        <f t="shared" si="184"/>
        <v>312.97000000000003</v>
      </c>
      <c r="CB161" s="1">
        <f t="shared" si="185"/>
        <v>0</v>
      </c>
      <c r="CC161" s="42" t="e">
        <f t="shared" si="186"/>
        <v>#DIV/0!</v>
      </c>
      <c r="CD161" s="55">
        <v>0</v>
      </c>
      <c r="CE161" s="55">
        <v>0</v>
      </c>
      <c r="CF161" s="55">
        <v>0</v>
      </c>
      <c r="CG161" s="6">
        <f t="shared" si="187"/>
        <v>0</v>
      </c>
      <c r="CH161" s="10">
        <f t="shared" si="188"/>
        <v>335.73115724566117</v>
      </c>
      <c r="CI161" s="1">
        <f t="shared" si="189"/>
        <v>335.73115724566117</v>
      </c>
      <c r="CJ161" s="77">
        <f t="shared" si="190"/>
        <v>1</v>
      </c>
      <c r="CK161" s="66">
        <f t="shared" si="191"/>
        <v>299.66000000000003</v>
      </c>
      <c r="CL161" s="41">
        <f t="shared" si="192"/>
        <v>300.14</v>
      </c>
      <c r="CM161" s="65">
        <f t="shared" si="193"/>
        <v>311.33999999999997</v>
      </c>
      <c r="CN161" s="64">
        <f t="shared" si="194"/>
        <v>310.12</v>
      </c>
      <c r="CO161" s="54">
        <f t="shared" si="195"/>
        <v>300.14</v>
      </c>
      <c r="CP161" s="1">
        <f t="shared" si="196"/>
        <v>1.1185818526209808</v>
      </c>
      <c r="CQ161" s="42">
        <f t="shared" si="197"/>
        <v>0</v>
      </c>
      <c r="CR161" s="11">
        <f t="shared" si="198"/>
        <v>0</v>
      </c>
      <c r="CS161" s="47">
        <f t="shared" si="199"/>
        <v>342.04015408531257</v>
      </c>
      <c r="CT161" s="55">
        <v>0</v>
      </c>
      <c r="CU161" s="10">
        <f t="shared" si="200"/>
        <v>6.3089968396514244</v>
      </c>
      <c r="CV161" s="30">
        <f t="shared" si="201"/>
        <v>6.3089968396514244</v>
      </c>
      <c r="CW161" s="77">
        <f t="shared" si="202"/>
        <v>1</v>
      </c>
      <c r="CX161" s="66">
        <f t="shared" si="203"/>
        <v>302.23</v>
      </c>
      <c r="CY161" s="41">
        <f t="shared" si="204"/>
        <v>301.36</v>
      </c>
      <c r="CZ161" s="65">
        <f t="shared" si="205"/>
        <v>308.77999999999997</v>
      </c>
      <c r="DA161" s="64">
        <f t="shared" si="206"/>
        <v>309.45</v>
      </c>
      <c r="DB161" s="54">
        <f t="shared" si="207"/>
        <v>301.36</v>
      </c>
      <c r="DC161" s="43">
        <f t="shared" si="208"/>
        <v>2.0935083752493443E-2</v>
      </c>
      <c r="DD161" s="44">
        <v>0</v>
      </c>
      <c r="DE161" s="10">
        <f t="shared" si="209"/>
        <v>3.9501142414456609</v>
      </c>
      <c r="DF161" s="30">
        <f t="shared" si="210"/>
        <v>3.9501142414456609</v>
      </c>
      <c r="DG161" s="34">
        <f t="shared" si="211"/>
        <v>3.9501142414456609</v>
      </c>
      <c r="DH161" s="21">
        <f t="shared" si="212"/>
        <v>9.0384184402329793E-4</v>
      </c>
      <c r="DI161" s="74">
        <f t="shared" si="213"/>
        <v>3.9501142414456609</v>
      </c>
      <c r="DJ161" s="76">
        <f t="shared" si="214"/>
        <v>301.36</v>
      </c>
      <c r="DK161" s="43">
        <f t="shared" si="215"/>
        <v>1.3107626232564576E-2</v>
      </c>
      <c r="DL161" s="16">
        <f t="shared" si="216"/>
        <v>0</v>
      </c>
      <c r="DM161" s="53">
        <f t="shared" si="217"/>
        <v>0</v>
      </c>
      <c r="DN161">
        <f t="shared" si="218"/>
        <v>6.7502766212320991E-3</v>
      </c>
      <c r="DO161">
        <f t="shared" si="219"/>
        <v>6.7502766212321017E-3</v>
      </c>
      <c r="DP161" s="1">
        <f t="shared" si="220"/>
        <v>720.03850663358583</v>
      </c>
      <c r="DQ161" s="55">
        <v>610</v>
      </c>
      <c r="DR161" s="1">
        <f t="shared" si="221"/>
        <v>110.03850663358583</v>
      </c>
      <c r="DS161" s="55">
        <v>0</v>
      </c>
      <c r="DT161" s="15">
        <f t="shared" si="222"/>
        <v>1.500002227553378</v>
      </c>
      <c r="DU161" s="17">
        <f t="shared" si="223"/>
        <v>2.0011958641771841E-3</v>
      </c>
      <c r="DV161" s="17">
        <f t="shared" si="224"/>
        <v>2.0011958641771841E-3</v>
      </c>
      <c r="DW161" s="17">
        <f t="shared" si="225"/>
        <v>3.2856133565069305E-3</v>
      </c>
      <c r="DX161" s="1">
        <f t="shared" si="226"/>
        <v>347.29590300949559</v>
      </c>
      <c r="DY161" s="1">
        <f t="shared" si="227"/>
        <v>347.29590300949559</v>
      </c>
      <c r="DZ161" s="79">
        <f t="shared" si="228"/>
        <v>304.87</v>
      </c>
      <c r="EA161">
        <f t="shared" ref="EA161:EA164" si="229">DY161/DZ161</f>
        <v>1.1391606357119284</v>
      </c>
    </row>
    <row r="162" spans="1:131" x14ac:dyDescent="0.2">
      <c r="A162" s="25" t="s">
        <v>214</v>
      </c>
      <c r="B162">
        <v>1</v>
      </c>
      <c r="C162">
        <v>1</v>
      </c>
      <c r="D162">
        <v>9.2489013184178903E-2</v>
      </c>
      <c r="E162">
        <v>0.90751098681582099</v>
      </c>
      <c r="F162">
        <v>8.5055643879173207E-2</v>
      </c>
      <c r="G162">
        <v>4.8056832427914699E-3</v>
      </c>
      <c r="H162">
        <v>0.38926034266610898</v>
      </c>
      <c r="I162">
        <v>4.3251149185123197E-2</v>
      </c>
      <c r="J162">
        <v>0.11231159882353101</v>
      </c>
      <c r="K162">
        <v>0.50535330777152698</v>
      </c>
      <c r="L162">
        <v>-0.66186227447503398</v>
      </c>
      <c r="M162">
        <f t="shared" si="153"/>
        <v>6.5660058105586103E-2</v>
      </c>
      <c r="N162">
        <f t="shared" si="154"/>
        <v>2.1868615124705393</v>
      </c>
      <c r="O162" s="68">
        <v>1</v>
      </c>
      <c r="P162">
        <v>0.19</v>
      </c>
      <c r="Q162">
        <v>0.19</v>
      </c>
      <c r="R162">
        <v>0.19</v>
      </c>
      <c r="S162">
        <v>0.2</v>
      </c>
      <c r="T162">
        <v>0.2</v>
      </c>
      <c r="U162">
        <v>0.2</v>
      </c>
      <c r="V162">
        <v>0.21</v>
      </c>
      <c r="W162">
        <v>0.23</v>
      </c>
      <c r="X162">
        <v>0.23</v>
      </c>
      <c r="Y162">
        <v>0.22</v>
      </c>
      <c r="Z162">
        <v>0.22</v>
      </c>
      <c r="AA162">
        <v>0.22</v>
      </c>
      <c r="AB162">
        <v>0.22</v>
      </c>
      <c r="AC162">
        <v>0.21</v>
      </c>
      <c r="AD162">
        <v>0.18</v>
      </c>
      <c r="AE162">
        <v>0.19</v>
      </c>
      <c r="AF162">
        <v>0.19</v>
      </c>
      <c r="AG162">
        <v>0.19</v>
      </c>
      <c r="AH162">
        <v>0.19</v>
      </c>
      <c r="AI162">
        <v>0.21</v>
      </c>
      <c r="AJ162">
        <v>0.21</v>
      </c>
      <c r="AK162">
        <v>0.24</v>
      </c>
      <c r="AL162">
        <v>0.23</v>
      </c>
      <c r="AM162">
        <v>0.23</v>
      </c>
      <c r="AN162">
        <v>0.22</v>
      </c>
      <c r="AO162">
        <v>0.22</v>
      </c>
      <c r="AP162">
        <v>0.21</v>
      </c>
      <c r="AQ162">
        <v>0.21</v>
      </c>
      <c r="AR162">
        <v>0.21</v>
      </c>
      <c r="AS162" s="72">
        <f t="shared" si="155"/>
        <v>1.2018059638807224</v>
      </c>
      <c r="AT162" s="17">
        <f t="shared" si="156"/>
        <v>2.4260755216280732</v>
      </c>
      <c r="AU162" s="17">
        <f t="shared" si="157"/>
        <v>3.1889803684653311</v>
      </c>
      <c r="AV162" s="17">
        <f t="shared" si="158"/>
        <v>3.9518852153025885</v>
      </c>
      <c r="AW162" s="17">
        <f t="shared" si="159"/>
        <v>5.6421181663794812E-3</v>
      </c>
      <c r="AX162" s="17">
        <f t="shared" si="160"/>
        <v>1.089830078706596</v>
      </c>
      <c r="AY162" s="17">
        <f t="shared" si="161"/>
        <v>0.50535330777152698</v>
      </c>
      <c r="AZ162" s="17">
        <f t="shared" si="162"/>
        <v>1.4997111896051476</v>
      </c>
      <c r="BA162" s="17">
        <f t="shared" si="163"/>
        <v>-1.5364444714032623</v>
      </c>
      <c r="BB162" s="17">
        <f t="shared" si="164"/>
        <v>1.6691010403710049</v>
      </c>
      <c r="BC162" s="17">
        <f t="shared" si="165"/>
        <v>-0.66186227447503398</v>
      </c>
      <c r="BD162" s="17">
        <f t="shared" si="166"/>
        <v>1.8745821969282284</v>
      </c>
      <c r="BE162" s="1">
        <v>0</v>
      </c>
      <c r="BF162" s="49">
        <v>0</v>
      </c>
      <c r="BG162" s="49">
        <v>0</v>
      </c>
      <c r="BH162" s="16">
        <v>1</v>
      </c>
      <c r="BI162" s="12">
        <f t="shared" si="167"/>
        <v>0</v>
      </c>
      <c r="BJ162" s="12">
        <f t="shared" si="168"/>
        <v>0</v>
      </c>
      <c r="BK162" s="12">
        <f t="shared" si="169"/>
        <v>0</v>
      </c>
      <c r="BL162" s="12">
        <f t="shared" si="170"/>
        <v>0</v>
      </c>
      <c r="BM162" s="12">
        <f t="shared" si="171"/>
        <v>0</v>
      </c>
      <c r="BN162" s="12">
        <f t="shared" si="172"/>
        <v>0</v>
      </c>
      <c r="BO162" s="9">
        <f t="shared" si="173"/>
        <v>0</v>
      </c>
      <c r="BP162" s="9">
        <f t="shared" si="174"/>
        <v>0</v>
      </c>
      <c r="BQ162" s="45">
        <f t="shared" si="175"/>
        <v>0</v>
      </c>
      <c r="BR162" s="78">
        <f t="shared" si="176"/>
        <v>2.1868615124705393</v>
      </c>
      <c r="BS162" s="55">
        <v>0</v>
      </c>
      <c r="BT162" s="10">
        <f t="shared" si="177"/>
        <v>0</v>
      </c>
      <c r="BU162" s="14">
        <f t="shared" si="178"/>
        <v>0</v>
      </c>
      <c r="BV162" s="1">
        <f t="shared" si="179"/>
        <v>0</v>
      </c>
      <c r="BW162" s="66">
        <f t="shared" si="180"/>
        <v>0.2</v>
      </c>
      <c r="BX162" s="41">
        <f t="shared" si="181"/>
        <v>0.19</v>
      </c>
      <c r="BY162" s="65">
        <f t="shared" si="182"/>
        <v>0.23</v>
      </c>
      <c r="BZ162" s="64">
        <f t="shared" si="183"/>
        <v>0.24</v>
      </c>
      <c r="CA162" s="54">
        <f t="shared" si="184"/>
        <v>0.23</v>
      </c>
      <c r="CB162" s="1">
        <f t="shared" si="185"/>
        <v>0</v>
      </c>
      <c r="CC162" s="42" t="e">
        <f t="shared" si="186"/>
        <v>#DIV/0!</v>
      </c>
      <c r="CD162" s="55">
        <v>1528</v>
      </c>
      <c r="CE162" s="55">
        <v>792</v>
      </c>
      <c r="CF162" s="55">
        <v>0</v>
      </c>
      <c r="CG162" s="6">
        <f t="shared" si="187"/>
        <v>2320</v>
      </c>
      <c r="CH162" s="10">
        <f t="shared" si="188"/>
        <v>0</v>
      </c>
      <c r="CI162" s="1">
        <f t="shared" si="189"/>
        <v>-2320</v>
      </c>
      <c r="CJ162" s="77">
        <f t="shared" si="190"/>
        <v>0</v>
      </c>
      <c r="CK162" s="66">
        <f t="shared" si="191"/>
        <v>0.2</v>
      </c>
      <c r="CL162" s="41">
        <f t="shared" si="192"/>
        <v>0.19</v>
      </c>
      <c r="CM162" s="65">
        <f t="shared" si="193"/>
        <v>0.23</v>
      </c>
      <c r="CN162" s="64">
        <f t="shared" si="194"/>
        <v>0.23</v>
      </c>
      <c r="CO162" s="54">
        <f t="shared" si="195"/>
        <v>0.23</v>
      </c>
      <c r="CP162" s="1">
        <f t="shared" si="196"/>
        <v>-10086.95652173913</v>
      </c>
      <c r="CQ162" s="42" t="e">
        <f t="shared" si="197"/>
        <v>#DIV/0!</v>
      </c>
      <c r="CR162" s="11">
        <f t="shared" si="198"/>
        <v>2320</v>
      </c>
      <c r="CS162" s="47">
        <f t="shared" si="199"/>
        <v>0</v>
      </c>
      <c r="CT162" s="55">
        <v>0</v>
      </c>
      <c r="CU162" s="10">
        <f t="shared" si="200"/>
        <v>0</v>
      </c>
      <c r="CV162" s="30">
        <f t="shared" si="201"/>
        <v>0</v>
      </c>
      <c r="CW162" s="77">
        <f t="shared" si="202"/>
        <v>0</v>
      </c>
      <c r="CX162" s="66">
        <f t="shared" si="203"/>
        <v>0.2</v>
      </c>
      <c r="CY162" s="41">
        <f t="shared" si="204"/>
        <v>0.21</v>
      </c>
      <c r="CZ162" s="65">
        <f t="shared" si="205"/>
        <v>0.22</v>
      </c>
      <c r="DA162" s="64">
        <f t="shared" si="206"/>
        <v>0.23</v>
      </c>
      <c r="DB162" s="54">
        <f t="shared" si="207"/>
        <v>0.22</v>
      </c>
      <c r="DC162" s="43">
        <f t="shared" si="208"/>
        <v>0</v>
      </c>
      <c r="DD162" s="44">
        <v>0</v>
      </c>
      <c r="DE162" s="10">
        <f t="shared" si="209"/>
        <v>0</v>
      </c>
      <c r="DF162" s="30">
        <f t="shared" si="210"/>
        <v>0</v>
      </c>
      <c r="DG162" s="34">
        <f t="shared" si="211"/>
        <v>0</v>
      </c>
      <c r="DH162" s="21">
        <f t="shared" si="212"/>
        <v>0</v>
      </c>
      <c r="DI162" s="74">
        <f t="shared" si="213"/>
        <v>0</v>
      </c>
      <c r="DJ162" s="76">
        <f t="shared" si="214"/>
        <v>0.22</v>
      </c>
      <c r="DK162" s="43">
        <f t="shared" si="215"/>
        <v>0</v>
      </c>
      <c r="DL162" s="16">
        <f t="shared" si="216"/>
        <v>1</v>
      </c>
      <c r="DM162" s="53">
        <f t="shared" si="217"/>
        <v>2320</v>
      </c>
      <c r="DN162">
        <f t="shared" si="218"/>
        <v>8.7418776197997258E-3</v>
      </c>
      <c r="DO162">
        <f t="shared" si="219"/>
        <v>8.7418776197997292E-3</v>
      </c>
      <c r="DP162" s="1">
        <f t="shared" si="220"/>
        <v>932.47860194879752</v>
      </c>
      <c r="DQ162" s="55">
        <v>0</v>
      </c>
      <c r="DR162" s="1">
        <f t="shared" si="221"/>
        <v>932.47860194879752</v>
      </c>
      <c r="DS162" s="55">
        <v>0</v>
      </c>
      <c r="DT162" s="15">
        <f t="shared" si="222"/>
        <v>0</v>
      </c>
      <c r="DU162" s="17">
        <f t="shared" si="223"/>
        <v>0</v>
      </c>
      <c r="DV162" s="17">
        <f t="shared" si="224"/>
        <v>0</v>
      </c>
      <c r="DW162" s="17">
        <f t="shared" si="225"/>
        <v>0</v>
      </c>
      <c r="DX162" s="1">
        <f t="shared" si="226"/>
        <v>0</v>
      </c>
      <c r="DY162" s="1">
        <f t="shared" si="227"/>
        <v>0</v>
      </c>
      <c r="DZ162" s="79">
        <f t="shared" si="228"/>
        <v>0.21</v>
      </c>
      <c r="EA162">
        <f t="shared" si="229"/>
        <v>0</v>
      </c>
    </row>
    <row r="163" spans="1:131" x14ac:dyDescent="0.2">
      <c r="A163" s="25" t="s">
        <v>138</v>
      </c>
      <c r="B163">
        <v>0</v>
      </c>
      <c r="C163">
        <v>0</v>
      </c>
      <c r="D163">
        <v>0.46073298429319298</v>
      </c>
      <c r="E163">
        <v>0.53926701570680602</v>
      </c>
      <c r="F163">
        <v>0.33436532507739902</v>
      </c>
      <c r="G163">
        <v>0.74319526627218901</v>
      </c>
      <c r="H163">
        <v>0.414201183431952</v>
      </c>
      <c r="I163">
        <v>0.55482642223578804</v>
      </c>
      <c r="J163">
        <v>0.566413865153095</v>
      </c>
      <c r="K163">
        <v>0.39211885810574298</v>
      </c>
      <c r="L163">
        <v>0.71050991084037596</v>
      </c>
      <c r="M163">
        <f t="shared" si="153"/>
        <v>0.43081407538553262</v>
      </c>
      <c r="N163">
        <f t="shared" si="154"/>
        <v>0.12635435513614179</v>
      </c>
      <c r="O163" s="68">
        <v>0</v>
      </c>
      <c r="P163">
        <v>70.72</v>
      </c>
      <c r="Q163">
        <v>71.150000000000006</v>
      </c>
      <c r="R163">
        <v>71.56</v>
      </c>
      <c r="S163">
        <v>72.14</v>
      </c>
      <c r="T163">
        <v>72.400000000000006</v>
      </c>
      <c r="U163">
        <v>72.790000000000006</v>
      </c>
      <c r="V163">
        <v>74.06</v>
      </c>
      <c r="W163">
        <v>75.66</v>
      </c>
      <c r="X163">
        <v>74.91</v>
      </c>
      <c r="Y163">
        <v>74.599999999999994</v>
      </c>
      <c r="Z163">
        <v>74.13</v>
      </c>
      <c r="AA163">
        <v>73.33</v>
      </c>
      <c r="AB163">
        <v>72.989999999999995</v>
      </c>
      <c r="AC163">
        <v>72.5</v>
      </c>
      <c r="AD163">
        <v>71.62</v>
      </c>
      <c r="AE163">
        <v>71.98</v>
      </c>
      <c r="AF163">
        <v>72.23</v>
      </c>
      <c r="AG163">
        <v>72.349999999999994</v>
      </c>
      <c r="AH163">
        <v>72.650000000000006</v>
      </c>
      <c r="AI163">
        <v>72.819999999999993</v>
      </c>
      <c r="AJ163">
        <v>73.55</v>
      </c>
      <c r="AK163">
        <v>75.099999999999994</v>
      </c>
      <c r="AL163">
        <v>74.89</v>
      </c>
      <c r="AM163">
        <v>74.59</v>
      </c>
      <c r="AN163">
        <v>74.239999999999995</v>
      </c>
      <c r="AO163">
        <v>73.8</v>
      </c>
      <c r="AP163">
        <v>73.42</v>
      </c>
      <c r="AQ163">
        <v>72.599999999999994</v>
      </c>
      <c r="AR163">
        <v>73.39</v>
      </c>
      <c r="AS163" s="72">
        <f t="shared" si="155"/>
        <v>1.0082497564708395</v>
      </c>
      <c r="AT163" s="17">
        <f t="shared" si="156"/>
        <v>1.0421524972826774</v>
      </c>
      <c r="AU163" s="17">
        <f t="shared" si="157"/>
        <v>1.1013023320498401</v>
      </c>
      <c r="AV163" s="17">
        <f t="shared" si="158"/>
        <v>1.1604521668170027</v>
      </c>
      <c r="AW163" s="17">
        <f t="shared" si="159"/>
        <v>5.6421181663794812E-3</v>
      </c>
      <c r="AX163" s="17">
        <f t="shared" si="160"/>
        <v>1.089830078706596</v>
      </c>
      <c r="AY163" s="17">
        <f t="shared" si="161"/>
        <v>0.39211885810574298</v>
      </c>
      <c r="AZ163" s="17">
        <f t="shared" si="162"/>
        <v>1.3864767399393636</v>
      </c>
      <c r="BA163" s="17">
        <f t="shared" si="163"/>
        <v>-1.5364444714032623</v>
      </c>
      <c r="BB163" s="17">
        <f t="shared" si="164"/>
        <v>1.6691010403710049</v>
      </c>
      <c r="BC163" s="17">
        <f t="shared" si="165"/>
        <v>0.71050991084037596</v>
      </c>
      <c r="BD163" s="17">
        <f t="shared" si="166"/>
        <v>3.2469543822436382</v>
      </c>
      <c r="BE163" s="1">
        <v>1</v>
      </c>
      <c r="BF163" s="15">
        <v>1</v>
      </c>
      <c r="BG163" s="15">
        <v>1</v>
      </c>
      <c r="BH163" s="16">
        <v>1</v>
      </c>
      <c r="BI163" s="12">
        <f t="shared" si="167"/>
        <v>4.2882253133725792</v>
      </c>
      <c r="BJ163" s="12">
        <f t="shared" si="168"/>
        <v>115.83399151510204</v>
      </c>
      <c r="BK163" s="12">
        <f t="shared" si="169"/>
        <v>122.40842421703775</v>
      </c>
      <c r="BL163" s="12">
        <f t="shared" si="170"/>
        <v>4.2882253133725792</v>
      </c>
      <c r="BM163" s="12">
        <f t="shared" si="171"/>
        <v>115.83399151510204</v>
      </c>
      <c r="BN163" s="12">
        <f t="shared" si="172"/>
        <v>122.40842421703775</v>
      </c>
      <c r="BO163" s="9">
        <f t="shared" si="173"/>
        <v>4.4753382542117364E-3</v>
      </c>
      <c r="BP163" s="9">
        <f t="shared" si="174"/>
        <v>1.5296407500523327E-2</v>
      </c>
      <c r="BQ163" s="45">
        <f t="shared" si="175"/>
        <v>5.6982911341279165E-3</v>
      </c>
      <c r="BR163" s="78">
        <f t="shared" si="176"/>
        <v>0.12635435513614179</v>
      </c>
      <c r="BS163" s="55">
        <v>514</v>
      </c>
      <c r="BT163" s="10">
        <f t="shared" si="177"/>
        <v>438.90376214528197</v>
      </c>
      <c r="BU163" s="14">
        <f t="shared" si="178"/>
        <v>-75.096237854718026</v>
      </c>
      <c r="BV163" s="1">
        <f t="shared" si="179"/>
        <v>0</v>
      </c>
      <c r="BW163" s="66">
        <f t="shared" si="180"/>
        <v>71.150000000000006</v>
      </c>
      <c r="BX163" s="41">
        <f t="shared" si="181"/>
        <v>71.98</v>
      </c>
      <c r="BY163" s="65">
        <f t="shared" si="182"/>
        <v>75.66</v>
      </c>
      <c r="BZ163" s="64">
        <f t="shared" si="183"/>
        <v>75.099999999999994</v>
      </c>
      <c r="CA163" s="54">
        <f t="shared" si="184"/>
        <v>75.099999999999994</v>
      </c>
      <c r="CB163" s="1">
        <f t="shared" si="185"/>
        <v>-0.99994990485643187</v>
      </c>
      <c r="CC163" s="42">
        <f t="shared" si="186"/>
        <v>1.1710995537783984</v>
      </c>
      <c r="CD163" s="55">
        <v>0</v>
      </c>
      <c r="CE163" s="55">
        <v>1835</v>
      </c>
      <c r="CF163" s="55">
        <v>0</v>
      </c>
      <c r="CG163" s="6">
        <f t="shared" si="187"/>
        <v>1835</v>
      </c>
      <c r="CH163" s="10">
        <f t="shared" si="188"/>
        <v>2082.599762633251</v>
      </c>
      <c r="CI163" s="1">
        <f t="shared" si="189"/>
        <v>247.59976263325098</v>
      </c>
      <c r="CJ163" s="77">
        <f t="shared" si="190"/>
        <v>1</v>
      </c>
      <c r="CK163" s="66">
        <f t="shared" si="191"/>
        <v>71.56</v>
      </c>
      <c r="CL163" s="41">
        <f t="shared" si="192"/>
        <v>72.23</v>
      </c>
      <c r="CM163" s="65">
        <f t="shared" si="193"/>
        <v>74.91</v>
      </c>
      <c r="CN163" s="64">
        <f t="shared" si="194"/>
        <v>74.89</v>
      </c>
      <c r="CO163" s="54">
        <f t="shared" si="195"/>
        <v>72.23</v>
      </c>
      <c r="CP163" s="1">
        <f t="shared" si="196"/>
        <v>3.4279352434341819</v>
      </c>
      <c r="CQ163" s="42">
        <f t="shared" si="197"/>
        <v>0.88111025119863429</v>
      </c>
      <c r="CR163" s="11">
        <f t="shared" si="198"/>
        <v>2349</v>
      </c>
      <c r="CS163" s="47">
        <f t="shared" si="199"/>
        <v>2561.278736552973</v>
      </c>
      <c r="CT163" s="55">
        <v>0</v>
      </c>
      <c r="CU163" s="10">
        <f t="shared" si="200"/>
        <v>39.77521177443969</v>
      </c>
      <c r="CV163" s="30">
        <f t="shared" si="201"/>
        <v>39.77521177443969</v>
      </c>
      <c r="CW163" s="77">
        <f t="shared" si="202"/>
        <v>1</v>
      </c>
      <c r="CX163" s="66">
        <f t="shared" si="203"/>
        <v>72.14</v>
      </c>
      <c r="CY163" s="41">
        <f t="shared" si="204"/>
        <v>72.349999999999994</v>
      </c>
      <c r="CZ163" s="65">
        <f t="shared" si="205"/>
        <v>74.599999999999994</v>
      </c>
      <c r="DA163" s="64">
        <f t="shared" si="206"/>
        <v>74.59</v>
      </c>
      <c r="DB163" s="54">
        <f t="shared" si="207"/>
        <v>72.349999999999994</v>
      </c>
      <c r="DC163" s="43">
        <f t="shared" si="208"/>
        <v>0.54976104733157838</v>
      </c>
      <c r="DD163" s="44">
        <v>0</v>
      </c>
      <c r="DE163" s="10">
        <f t="shared" si="209"/>
        <v>24.903583640947286</v>
      </c>
      <c r="DF163" s="30">
        <f t="shared" si="210"/>
        <v>24.903583640947286</v>
      </c>
      <c r="DG163" s="34">
        <f t="shared" si="211"/>
        <v>24.903583640947286</v>
      </c>
      <c r="DH163" s="21">
        <f t="shared" si="212"/>
        <v>5.6982911341279165E-3</v>
      </c>
      <c r="DI163" s="74">
        <f t="shared" si="213"/>
        <v>24.903583640947286</v>
      </c>
      <c r="DJ163" s="76">
        <f t="shared" si="214"/>
        <v>72.349999999999994</v>
      </c>
      <c r="DK163" s="43">
        <f t="shared" si="215"/>
        <v>0.34420986373113044</v>
      </c>
      <c r="DL163" s="16">
        <f t="shared" si="216"/>
        <v>0</v>
      </c>
      <c r="DM163" s="53">
        <f t="shared" si="217"/>
        <v>2349</v>
      </c>
      <c r="DN163">
        <f t="shared" si="218"/>
        <v>5.194654747094826E-3</v>
      </c>
      <c r="DO163">
        <f t="shared" si="219"/>
        <v>5.1946547470948278E-3</v>
      </c>
      <c r="DP163" s="1">
        <f t="shared" si="220"/>
        <v>554.10343256311114</v>
      </c>
      <c r="DQ163" s="55">
        <v>147</v>
      </c>
      <c r="DR163" s="1">
        <f t="shared" si="221"/>
        <v>407.10343256311114</v>
      </c>
      <c r="DS163" s="55">
        <v>0</v>
      </c>
      <c r="DT163" s="15">
        <f t="shared" si="222"/>
        <v>1.1604521668170027</v>
      </c>
      <c r="DU163" s="17">
        <f t="shared" si="223"/>
        <v>1.5481924187522569E-3</v>
      </c>
      <c r="DV163" s="17">
        <f t="shared" si="224"/>
        <v>1.5481924187522569E-3</v>
      </c>
      <c r="DW163" s="17">
        <f t="shared" si="225"/>
        <v>2.5418609845002204E-3</v>
      </c>
      <c r="DX163" s="1">
        <f t="shared" si="226"/>
        <v>268.67978978364232</v>
      </c>
      <c r="DY163" s="1">
        <f t="shared" si="227"/>
        <v>268.67978978364232</v>
      </c>
      <c r="DZ163" s="79">
        <f t="shared" si="228"/>
        <v>73.39</v>
      </c>
      <c r="EA163">
        <f t="shared" si="229"/>
        <v>3.6609863712173638</v>
      </c>
    </row>
    <row r="164" spans="1:131" x14ac:dyDescent="0.2">
      <c r="A164" s="25" t="s">
        <v>169</v>
      </c>
      <c r="B164">
        <v>0</v>
      </c>
      <c r="C164">
        <v>0</v>
      </c>
      <c r="D164">
        <v>5.5932880543347899E-2</v>
      </c>
      <c r="E164">
        <v>0.944067119456652</v>
      </c>
      <c r="F164">
        <v>0.316249503377036</v>
      </c>
      <c r="G164">
        <v>0.44463017133305399</v>
      </c>
      <c r="H164">
        <v>0.43167572085248601</v>
      </c>
      <c r="I164">
        <v>0.43810506699073998</v>
      </c>
      <c r="J164">
        <v>0.496359800241995</v>
      </c>
      <c r="K164">
        <v>0.87832456992192398</v>
      </c>
      <c r="L164">
        <v>-0.14374995763652201</v>
      </c>
      <c r="M164">
        <f t="shared" si="153"/>
        <v>0.1286273490429887</v>
      </c>
      <c r="N164">
        <f t="shared" si="154"/>
        <v>1.2212035941845065</v>
      </c>
      <c r="O164" s="68">
        <v>0</v>
      </c>
      <c r="P164">
        <v>12.22</v>
      </c>
      <c r="Q164">
        <v>12.31</v>
      </c>
      <c r="R164">
        <v>12.35</v>
      </c>
      <c r="S164">
        <v>12.39</v>
      </c>
      <c r="T164">
        <v>12.42</v>
      </c>
      <c r="U164">
        <v>12.48</v>
      </c>
      <c r="V164">
        <v>12.53</v>
      </c>
      <c r="W164">
        <v>12.86</v>
      </c>
      <c r="X164">
        <v>12.84</v>
      </c>
      <c r="Y164">
        <v>12.8</v>
      </c>
      <c r="Z164">
        <v>12.76</v>
      </c>
      <c r="AA164">
        <v>12.7</v>
      </c>
      <c r="AB164">
        <v>12.64</v>
      </c>
      <c r="AC164">
        <v>12.5</v>
      </c>
      <c r="AD164">
        <v>12.25</v>
      </c>
      <c r="AE164">
        <v>12.3</v>
      </c>
      <c r="AF164">
        <v>12.34</v>
      </c>
      <c r="AG164">
        <v>12.41</v>
      </c>
      <c r="AH164">
        <v>12.44</v>
      </c>
      <c r="AI164">
        <v>12.47</v>
      </c>
      <c r="AJ164">
        <v>12.55</v>
      </c>
      <c r="AK164">
        <v>12.92</v>
      </c>
      <c r="AL164">
        <v>12.84</v>
      </c>
      <c r="AM164">
        <v>12.83</v>
      </c>
      <c r="AN164">
        <v>12.76</v>
      </c>
      <c r="AO164">
        <v>12.69</v>
      </c>
      <c r="AP164">
        <v>12.61</v>
      </c>
      <c r="AQ164">
        <v>12.56</v>
      </c>
      <c r="AR164">
        <v>12.54</v>
      </c>
      <c r="AS164" s="72">
        <f t="shared" si="155"/>
        <v>1.2210205795884082</v>
      </c>
      <c r="AT164" s="17">
        <f t="shared" si="156"/>
        <v>2.1514645182687646</v>
      </c>
      <c r="AU164" s="17">
        <f t="shared" si="157"/>
        <v>2.5267358274528915</v>
      </c>
      <c r="AV164" s="17">
        <f t="shared" si="158"/>
        <v>2.9020071366370188</v>
      </c>
      <c r="AW164" s="17">
        <f t="shared" si="159"/>
        <v>5.6421181663794812E-3</v>
      </c>
      <c r="AX164" s="17">
        <f t="shared" si="160"/>
        <v>1.089830078706596</v>
      </c>
      <c r="AY164" s="17">
        <f t="shared" si="161"/>
        <v>0.87832456992192398</v>
      </c>
      <c r="AZ164" s="17">
        <f t="shared" si="162"/>
        <v>1.8726824517555445</v>
      </c>
      <c r="BA164" s="17">
        <f t="shared" si="163"/>
        <v>-1.5364444714032623</v>
      </c>
      <c r="BB164" s="17">
        <f t="shared" si="164"/>
        <v>1.6691010403710049</v>
      </c>
      <c r="BC164" s="17">
        <f t="shared" si="165"/>
        <v>-0.14374995763652201</v>
      </c>
      <c r="BD164" s="17">
        <f t="shared" si="166"/>
        <v>2.3926945137667404</v>
      </c>
      <c r="BE164" s="1">
        <v>0</v>
      </c>
      <c r="BF164" s="49">
        <v>0</v>
      </c>
      <c r="BG164" s="49">
        <v>0</v>
      </c>
      <c r="BH164" s="16">
        <v>1</v>
      </c>
      <c r="BI164" s="12">
        <f t="shared" si="167"/>
        <v>0</v>
      </c>
      <c r="BJ164" s="12">
        <f t="shared" si="168"/>
        <v>0</v>
      </c>
      <c r="BK164" s="12">
        <f t="shared" si="169"/>
        <v>0</v>
      </c>
      <c r="BL164" s="12">
        <f t="shared" si="170"/>
        <v>0</v>
      </c>
      <c r="BM164" s="12">
        <f t="shared" si="171"/>
        <v>0</v>
      </c>
      <c r="BN164" s="12">
        <f t="shared" si="172"/>
        <v>0</v>
      </c>
      <c r="BO164" s="9">
        <f t="shared" si="173"/>
        <v>0</v>
      </c>
      <c r="BP164" s="9">
        <f t="shared" si="174"/>
        <v>0</v>
      </c>
      <c r="BQ164" s="45">
        <f t="shared" si="175"/>
        <v>0</v>
      </c>
      <c r="BR164" s="78">
        <f t="shared" si="176"/>
        <v>1.2212035941845065</v>
      </c>
      <c r="BS164" s="55">
        <v>0</v>
      </c>
      <c r="BT164" s="10">
        <f t="shared" si="177"/>
        <v>0</v>
      </c>
      <c r="BU164" s="14">
        <f t="shared" si="178"/>
        <v>0</v>
      </c>
      <c r="BV164" s="1">
        <f t="shared" si="179"/>
        <v>0</v>
      </c>
      <c r="BW164" s="66">
        <f t="shared" si="180"/>
        <v>12.35</v>
      </c>
      <c r="BX164" s="41">
        <f t="shared" si="181"/>
        <v>12.34</v>
      </c>
      <c r="BY164" s="65">
        <f t="shared" si="182"/>
        <v>12.86</v>
      </c>
      <c r="BZ164" s="64">
        <f t="shared" si="183"/>
        <v>12.92</v>
      </c>
      <c r="CA164" s="54">
        <f t="shared" si="184"/>
        <v>12.92</v>
      </c>
      <c r="CB164" s="1">
        <f t="shared" si="185"/>
        <v>0</v>
      </c>
      <c r="CC164" s="42" t="e">
        <f t="shared" si="186"/>
        <v>#DIV/0!</v>
      </c>
      <c r="CD164" s="55">
        <v>0</v>
      </c>
      <c r="CE164" s="55">
        <v>1229</v>
      </c>
      <c r="CF164" s="55">
        <v>0</v>
      </c>
      <c r="CG164" s="6">
        <f t="shared" si="187"/>
        <v>1229</v>
      </c>
      <c r="CH164" s="10">
        <f t="shared" si="188"/>
        <v>0</v>
      </c>
      <c r="CI164" s="1">
        <f t="shared" si="189"/>
        <v>-1229</v>
      </c>
      <c r="CJ164" s="77">
        <f t="shared" si="190"/>
        <v>0</v>
      </c>
      <c r="CK164" s="66">
        <f t="shared" si="191"/>
        <v>12.39</v>
      </c>
      <c r="CL164" s="41">
        <f t="shared" si="192"/>
        <v>12.41</v>
      </c>
      <c r="CM164" s="65">
        <f t="shared" si="193"/>
        <v>12.84</v>
      </c>
      <c r="CN164" s="64">
        <f t="shared" si="194"/>
        <v>12.84</v>
      </c>
      <c r="CO164" s="54">
        <f t="shared" si="195"/>
        <v>12.84</v>
      </c>
      <c r="CP164" s="1">
        <f t="shared" si="196"/>
        <v>-95.716510903426794</v>
      </c>
      <c r="CQ164" s="42" t="e">
        <f t="shared" si="197"/>
        <v>#DIV/0!</v>
      </c>
      <c r="CR164" s="11">
        <f t="shared" si="198"/>
        <v>1342</v>
      </c>
      <c r="CS164" s="47">
        <f t="shared" si="199"/>
        <v>0</v>
      </c>
      <c r="CT164" s="55">
        <v>113</v>
      </c>
      <c r="CU164" s="10">
        <f t="shared" si="200"/>
        <v>0</v>
      </c>
      <c r="CV164" s="30">
        <f t="shared" si="201"/>
        <v>-113</v>
      </c>
      <c r="CW164" s="77">
        <f t="shared" si="202"/>
        <v>0</v>
      </c>
      <c r="CX164" s="66">
        <f t="shared" si="203"/>
        <v>12.42</v>
      </c>
      <c r="CY164" s="41">
        <f t="shared" si="204"/>
        <v>12.44</v>
      </c>
      <c r="CZ164" s="65">
        <f t="shared" si="205"/>
        <v>12.8</v>
      </c>
      <c r="DA164" s="64">
        <f t="shared" si="206"/>
        <v>12.83</v>
      </c>
      <c r="DB164" s="54">
        <f t="shared" si="207"/>
        <v>12.83</v>
      </c>
      <c r="DC164" s="43">
        <f t="shared" si="208"/>
        <v>-8.8074824629773971</v>
      </c>
      <c r="DD164" s="44">
        <v>0</v>
      </c>
      <c r="DE164" s="10">
        <f t="shared" si="209"/>
        <v>0</v>
      </c>
      <c r="DF164" s="30">
        <f t="shared" si="210"/>
        <v>0</v>
      </c>
      <c r="DG164" s="34">
        <f t="shared" si="211"/>
        <v>0</v>
      </c>
      <c r="DH164" s="21">
        <f t="shared" si="212"/>
        <v>0</v>
      </c>
      <c r="DI164" s="74">
        <f t="shared" si="213"/>
        <v>0</v>
      </c>
      <c r="DJ164" s="76">
        <f t="shared" si="214"/>
        <v>12.83</v>
      </c>
      <c r="DK164" s="43">
        <f t="shared" si="215"/>
        <v>0</v>
      </c>
      <c r="DL164" s="16">
        <f t="shared" si="216"/>
        <v>0</v>
      </c>
      <c r="DM164" s="53">
        <f t="shared" si="217"/>
        <v>1455</v>
      </c>
      <c r="DN164">
        <f t="shared" si="218"/>
        <v>9.0940157673725514E-3</v>
      </c>
      <c r="DO164">
        <f t="shared" si="219"/>
        <v>9.0940157673725548E-3</v>
      </c>
      <c r="DP164" s="1">
        <f t="shared" si="220"/>
        <v>970.04047387409571</v>
      </c>
      <c r="DQ164" s="55">
        <v>1342</v>
      </c>
      <c r="DR164" s="1">
        <f t="shared" si="221"/>
        <v>-371.95952612590429</v>
      </c>
      <c r="DS164" s="55">
        <v>0</v>
      </c>
      <c r="DT164" s="15">
        <f t="shared" si="222"/>
        <v>0</v>
      </c>
      <c r="DU164" s="17">
        <f t="shared" si="223"/>
        <v>0</v>
      </c>
      <c r="DV164" s="17">
        <f t="shared" si="224"/>
        <v>0</v>
      </c>
      <c r="DW164" s="17">
        <f t="shared" si="225"/>
        <v>0</v>
      </c>
      <c r="DX164" s="1">
        <f t="shared" si="226"/>
        <v>0</v>
      </c>
      <c r="DY164" s="1">
        <f t="shared" si="227"/>
        <v>0</v>
      </c>
      <c r="DZ164" s="79">
        <f t="shared" si="228"/>
        <v>12.54</v>
      </c>
      <c r="EA164">
        <f t="shared" si="229"/>
        <v>0</v>
      </c>
    </row>
    <row r="165" spans="1:131" ht="17" thickBot="1" x14ac:dyDescent="0.25">
      <c r="A165" s="3" t="s">
        <v>11</v>
      </c>
      <c r="B165" s="3">
        <f>AVERAGE(B2:B164)</f>
        <v>0.29447852760736198</v>
      </c>
      <c r="C165" s="3">
        <f>AVERAGE(C2:C164)</f>
        <v>0.32515337423312884</v>
      </c>
      <c r="D165" s="5">
        <f>SUM(D2:D164)</f>
        <v>59.18809296067306</v>
      </c>
      <c r="E165" s="5">
        <f>SUM(E2:E164)</f>
        <v>103.81190703932685</v>
      </c>
      <c r="F165" s="3"/>
      <c r="G165" s="3"/>
      <c r="H165" s="3"/>
      <c r="I165" s="3"/>
      <c r="J165" s="3"/>
      <c r="K165" s="3">
        <f>MIN(K2:K164)</f>
        <v>-0.95620274228952495</v>
      </c>
      <c r="L165" s="3"/>
      <c r="M165" s="3"/>
      <c r="N165" s="3"/>
      <c r="O165" s="69"/>
      <c r="P165" s="3"/>
      <c r="Q165" s="3"/>
      <c r="R165" s="3"/>
      <c r="S165" s="3"/>
      <c r="T165" s="3"/>
      <c r="U165" s="3"/>
      <c r="V165" s="3"/>
      <c r="W165" s="59"/>
      <c r="X165" s="3"/>
      <c r="Y165" s="3"/>
      <c r="Z165" s="3"/>
      <c r="AA165" s="3"/>
      <c r="AB165" s="3"/>
      <c r="AC165" s="3"/>
      <c r="AD165" s="6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73">
        <f>SUM(AS2:AS164)</f>
        <v>172.70804353621054</v>
      </c>
      <c r="AT165" s="3"/>
      <c r="AU165" s="3"/>
      <c r="AV165" s="3"/>
      <c r="AW165" s="3"/>
      <c r="AX165" s="3"/>
      <c r="AY165" s="18">
        <f>MIN(AY2:AY164)</f>
        <v>5.6421181663794812E-3</v>
      </c>
      <c r="AZ165" s="3"/>
      <c r="BA165" s="3"/>
      <c r="BB165" s="3"/>
      <c r="BC165" s="18">
        <f>MIN(BC2:BC164)</f>
        <v>-1.5364444714032623</v>
      </c>
      <c r="BD165" s="3"/>
      <c r="BE165" s="3"/>
      <c r="BF165" s="3"/>
      <c r="BG165" s="3"/>
      <c r="BH165" s="3"/>
      <c r="BI165" s="13">
        <f>SUM(BI2:BI164)</f>
        <v>3112.9759572398357</v>
      </c>
      <c r="BJ165" s="13">
        <f>SUM(BJ2:BJ164)</f>
        <v>7904.6100048066137</v>
      </c>
      <c r="BK165" s="13">
        <f>SUM(BK2:BK164)</f>
        <v>46991.922781866262</v>
      </c>
      <c r="BL165" s="13">
        <f>SUM(BL2:BL164)</f>
        <v>958.19021262514275</v>
      </c>
      <c r="BM165" s="13">
        <f>SUM(BM2:BM164)</f>
        <v>7572.6272009384611</v>
      </c>
      <c r="BN165" s="13">
        <f>SUM(BN2:BN164)</f>
        <v>21481.602349854576</v>
      </c>
      <c r="BO165" s="3">
        <f>SUM(BO2:BO164)</f>
        <v>1</v>
      </c>
      <c r="BP165" s="3">
        <f>SUM(BP2:BP164)</f>
        <v>0.99999999999999989</v>
      </c>
      <c r="BQ165" s="3">
        <f>SUM(BQ2:BQ164)</f>
        <v>1</v>
      </c>
      <c r="BT165" s="1">
        <f>SUM(BT2:BT164)</f>
        <v>98071.640000000029</v>
      </c>
      <c r="BU165" s="35">
        <f>SUM(BU2:BU164)</f>
        <v>-12801.359999999991</v>
      </c>
      <c r="BV165" s="16"/>
      <c r="BW165" s="1"/>
      <c r="BX165" s="1"/>
      <c r="BY165" s="1"/>
      <c r="BZ165" s="1"/>
      <c r="CA165" s="1"/>
      <c r="CB165" s="1"/>
      <c r="CC165" s="1"/>
      <c r="CG165" s="1">
        <f>SUM(CG2:CG164)</f>
        <v>144501</v>
      </c>
      <c r="CH165" s="1">
        <f>SUM(CH2:CH164)</f>
        <v>136149.60000000015</v>
      </c>
      <c r="CI165" s="35">
        <f>SUM(CI2:CI164)</f>
        <v>-8351.3999999999796</v>
      </c>
      <c r="CJ165" s="77"/>
      <c r="CK165" s="1"/>
      <c r="CL165" s="1"/>
      <c r="CM165" s="1"/>
      <c r="CN165" s="1"/>
      <c r="CO165" s="1"/>
      <c r="CP165" s="1"/>
      <c r="CQ165" s="1"/>
      <c r="CR165" s="5">
        <f>SUM(CR2:CR164)</f>
        <v>262708</v>
      </c>
      <c r="CS165" s="5">
        <f>SUM(CS2:CS164)</f>
        <v>241201.44000000012</v>
      </c>
      <c r="CU165" s="1">
        <f>SUM(CU2:CU164)</f>
        <v>6980.2000000000007</v>
      </c>
      <c r="CV165" s="35">
        <f>SUM(CV2:CV164)</f>
        <v>-353.80000000000013</v>
      </c>
      <c r="CW165" s="16"/>
      <c r="CX165" s="1"/>
      <c r="CY165" s="1"/>
      <c r="CZ165" s="1"/>
      <c r="DA165" s="1"/>
      <c r="DB165" s="1"/>
      <c r="DC165" s="1"/>
      <c r="DD165" s="1">
        <f t="shared" ref="DD165:DI165" si="230">SUM(DD2:DD164)</f>
        <v>0</v>
      </c>
      <c r="DE165" s="1">
        <f t="shared" si="230"/>
        <v>4370.3600000000006</v>
      </c>
      <c r="DF165" s="35">
        <f t="shared" si="230"/>
        <v>4370.3600000000006</v>
      </c>
      <c r="DG165" s="1">
        <f t="shared" si="230"/>
        <v>4370.3600000000006</v>
      </c>
      <c r="DH165" s="1">
        <f t="shared" si="230"/>
        <v>1</v>
      </c>
      <c r="DI165" s="75">
        <f t="shared" si="230"/>
        <v>4370.3600000000006</v>
      </c>
      <c r="DJ165" s="1"/>
      <c r="DK165" s="1"/>
      <c r="DN165">
        <f>SUM(DN2:DN164)</f>
        <v>0.99999999999999967</v>
      </c>
      <c r="DQ165">
        <v>809</v>
      </c>
      <c r="DR165" t="s">
        <v>314</v>
      </c>
      <c r="DT165" s="15">
        <f>SUM(DT2:DT164)</f>
        <v>749.55293202653206</v>
      </c>
      <c r="DU165" s="15"/>
      <c r="DV165" s="15">
        <f>SUM(DV2:DV164)</f>
        <v>0.6090783202515152</v>
      </c>
      <c r="DW165" s="15"/>
      <c r="DX165" s="15"/>
      <c r="DY165" s="15"/>
    </row>
    <row r="166" spans="1:131" x14ac:dyDescent="0.2">
      <c r="A166" s="7" t="s">
        <v>18</v>
      </c>
      <c r="D166" s="1"/>
      <c r="E166" s="1">
        <f>MEDIAN(E2:E164)</f>
        <v>0.652816620055932</v>
      </c>
      <c r="H166" s="15"/>
      <c r="K166">
        <f>PERCENTILE(K2:K164, 0.99)</f>
        <v>1.1828747393671994</v>
      </c>
      <c r="BE166" t="s">
        <v>98</v>
      </c>
      <c r="BF166" t="s">
        <v>97</v>
      </c>
      <c r="BG166" t="s">
        <v>100</v>
      </c>
      <c r="BS166" s="2" t="s">
        <v>66</v>
      </c>
      <c r="CV166" s="1"/>
      <c r="DD166" s="44">
        <v>6427</v>
      </c>
      <c r="DN166" t="s">
        <v>233</v>
      </c>
      <c r="DP166" t="s">
        <v>234</v>
      </c>
      <c r="DQ166">
        <v>788</v>
      </c>
      <c r="DR166" t="s">
        <v>315</v>
      </c>
    </row>
    <row r="167" spans="1:131" x14ac:dyDescent="0.2">
      <c r="A167" s="8" t="s">
        <v>17</v>
      </c>
      <c r="H167" s="15"/>
      <c r="O167" s="70" t="s">
        <v>54</v>
      </c>
      <c r="BE167" t="s">
        <v>99</v>
      </c>
      <c r="BG167" t="s">
        <v>101</v>
      </c>
      <c r="BJ167" s="12"/>
      <c r="BK167" s="12"/>
      <c r="BL167" s="12"/>
      <c r="BM167" s="12"/>
      <c r="BN167" s="12"/>
      <c r="BO167" s="12"/>
      <c r="BS167" s="2" t="s">
        <v>67</v>
      </c>
      <c r="BU167" s="1">
        <f>SUM(BU54:BU164)</f>
        <v>7992.1347141983433</v>
      </c>
      <c r="BV167" s="1"/>
      <c r="CC167" t="s">
        <v>219</v>
      </c>
      <c r="CD167" s="44">
        <v>0</v>
      </c>
      <c r="CE167" s="44">
        <v>5891</v>
      </c>
      <c r="CF167" s="44">
        <v>0</v>
      </c>
      <c r="CI167" s="1">
        <f>SUM(CI154:CI164)</f>
        <v>1588.8375532517321</v>
      </c>
      <c r="CJ167" s="1"/>
      <c r="CL167" s="1">
        <f>CI167+SUM(CI157:CI158)</f>
        <v>808.83755325173206</v>
      </c>
      <c r="CV167" s="1">
        <f>SUM(CV131:CV164)</f>
        <v>-386.05628874224129</v>
      </c>
      <c r="CW167" s="1"/>
      <c r="DD167" s="48">
        <f>DD165+DD166</f>
        <v>6427</v>
      </c>
      <c r="DN167">
        <v>106668</v>
      </c>
      <c r="DP167">
        <f>$C$165*DN167</f>
        <v>34683.460122699391</v>
      </c>
      <c r="DQ167">
        <v>1017</v>
      </c>
      <c r="DR167" t="s">
        <v>316</v>
      </c>
    </row>
    <row r="168" spans="1:131" x14ac:dyDescent="0.2">
      <c r="A168" t="s">
        <v>23</v>
      </c>
      <c r="C168" s="2" t="s">
        <v>24</v>
      </c>
      <c r="G168" t="s">
        <v>34</v>
      </c>
      <c r="H168">
        <v>0.99</v>
      </c>
      <c r="J168">
        <v>0.01</v>
      </c>
      <c r="O168" s="71">
        <v>0.68</v>
      </c>
      <c r="BG168" t="s">
        <v>102</v>
      </c>
      <c r="BS168" s="2" t="s">
        <v>68</v>
      </c>
      <c r="BU168" s="1"/>
      <c r="BV168" s="1"/>
      <c r="CC168" t="s">
        <v>220</v>
      </c>
      <c r="CF168">
        <f>SUM(CD167:CF167)</f>
        <v>5891</v>
      </c>
      <c r="CI168" s="1"/>
      <c r="DD168">
        <f>DD167*$O$168</f>
        <v>4370.3600000000006</v>
      </c>
      <c r="DN168">
        <v>105702</v>
      </c>
    </row>
    <row r="169" spans="1:131" x14ac:dyDescent="0.2">
      <c r="A169" s="4" t="s">
        <v>7</v>
      </c>
      <c r="C169" t="s">
        <v>9</v>
      </c>
      <c r="D169" t="s">
        <v>12</v>
      </c>
      <c r="F169" t="s">
        <v>20</v>
      </c>
      <c r="G169" t="s">
        <v>36</v>
      </c>
      <c r="H169">
        <v>0.99</v>
      </c>
      <c r="I169" t="s">
        <v>37</v>
      </c>
      <c r="J169">
        <v>0.01</v>
      </c>
      <c r="BS169" s="2" t="s">
        <v>69</v>
      </c>
      <c r="BU169" s="1"/>
      <c r="BV169" s="1"/>
      <c r="DD169" t="s">
        <v>193</v>
      </c>
    </row>
    <row r="170" spans="1:131" x14ac:dyDescent="0.2">
      <c r="A170" s="4" t="s">
        <v>1</v>
      </c>
      <c r="C170">
        <v>200220</v>
      </c>
      <c r="D170" s="1">
        <f>C170*$O$168</f>
        <v>136149.6</v>
      </c>
      <c r="F170">
        <f>D170/C170</f>
        <v>0.68</v>
      </c>
      <c r="G170" t="s">
        <v>38</v>
      </c>
      <c r="H170">
        <v>0.99</v>
      </c>
      <c r="I170" t="s">
        <v>39</v>
      </c>
      <c r="J170">
        <v>0.01</v>
      </c>
      <c r="BS170" s="2" t="s">
        <v>70</v>
      </c>
    </row>
    <row r="171" spans="1:131" x14ac:dyDescent="0.2">
      <c r="A171" s="4" t="s">
        <v>8</v>
      </c>
      <c r="C171">
        <v>144223</v>
      </c>
      <c r="D171" s="1">
        <f>C171*$O$168</f>
        <v>98071.640000000014</v>
      </c>
      <c r="F171">
        <f>D171/C171</f>
        <v>0.68</v>
      </c>
      <c r="G171" t="s">
        <v>40</v>
      </c>
      <c r="H171">
        <v>0.98</v>
      </c>
      <c r="I171" t="s">
        <v>35</v>
      </c>
      <c r="J171">
        <v>0.02</v>
      </c>
      <c r="BE171" s="1"/>
      <c r="CG171" s="28"/>
    </row>
    <row r="172" spans="1:131" x14ac:dyDescent="0.2">
      <c r="A172" s="4" t="s">
        <v>49</v>
      </c>
      <c r="C172">
        <v>21551</v>
      </c>
      <c r="D172" s="1">
        <f>C172*$O$168</f>
        <v>14654.68</v>
      </c>
      <c r="F172">
        <f>D172/C172</f>
        <v>0.68</v>
      </c>
      <c r="G172" t="s">
        <v>41</v>
      </c>
      <c r="H172">
        <v>0.99</v>
      </c>
      <c r="I172" t="s">
        <v>35</v>
      </c>
      <c r="J172">
        <v>0.01</v>
      </c>
      <c r="BE172" s="1"/>
    </row>
    <row r="173" spans="1:131" x14ac:dyDescent="0.2">
      <c r="A173" s="4" t="s">
        <v>58</v>
      </c>
      <c r="C173">
        <v>10265</v>
      </c>
      <c r="D173" s="1">
        <f>C173*$O$168</f>
        <v>6980.2000000000007</v>
      </c>
      <c r="F173">
        <f>D173/C173</f>
        <v>0.68</v>
      </c>
      <c r="G173" t="s">
        <v>42</v>
      </c>
      <c r="H173">
        <v>0.99</v>
      </c>
      <c r="I173" t="s">
        <v>35</v>
      </c>
      <c r="J173">
        <v>0.01</v>
      </c>
      <c r="BE173" s="1"/>
      <c r="CH173" s="29"/>
    </row>
    <row r="174" spans="1:131" x14ac:dyDescent="0.2">
      <c r="A174" s="4" t="s">
        <v>9</v>
      </c>
      <c r="C174">
        <f>SUM(C170:C172)</f>
        <v>365994</v>
      </c>
      <c r="D174">
        <f>SUM(D170:D172)</f>
        <v>248875.92</v>
      </c>
      <c r="F174">
        <f>D174/C174</f>
        <v>0.68</v>
      </c>
      <c r="H174" s="15"/>
      <c r="BE174" s="1"/>
      <c r="CG174" s="29"/>
    </row>
    <row r="175" spans="1:131" x14ac:dyDescent="0.2">
      <c r="A175" s="4" t="s">
        <v>226</v>
      </c>
      <c r="C175">
        <f>0.05*165</f>
        <v>8.25</v>
      </c>
      <c r="H175" s="15"/>
      <c r="BE175" s="1"/>
      <c r="CG175" s="29"/>
    </row>
    <row r="176" spans="1:131" x14ac:dyDescent="0.2">
      <c r="H176" s="15"/>
      <c r="BE176" s="1"/>
      <c r="CG176" s="29"/>
    </row>
    <row r="177" spans="57:57" x14ac:dyDescent="0.2">
      <c r="BE177" s="1"/>
    </row>
    <row r="178" spans="57:57" x14ac:dyDescent="0.2">
      <c r="BE178" s="1"/>
    </row>
    <row r="179" spans="57:57" x14ac:dyDescent="0.2">
      <c r="BE179" s="1"/>
    </row>
    <row r="180" spans="57:57" x14ac:dyDescent="0.2">
      <c r="BE180" s="1"/>
    </row>
    <row r="181" spans="57:57" x14ac:dyDescent="0.2">
      <c r="BE181" s="1"/>
    </row>
    <row r="182" spans="57:57" x14ac:dyDescent="0.2">
      <c r="BE182" s="1"/>
    </row>
    <row r="183" spans="57:57" x14ac:dyDescent="0.2">
      <c r="BE183" s="1"/>
    </row>
    <row r="184" spans="57:57" x14ac:dyDescent="0.2">
      <c r="BE184" s="1"/>
    </row>
    <row r="185" spans="57:57" x14ac:dyDescent="0.2">
      <c r="BE185" s="1"/>
    </row>
    <row r="186" spans="57:57" x14ac:dyDescent="0.2">
      <c r="BE186" s="1"/>
    </row>
    <row r="187" spans="57:57" x14ac:dyDescent="0.2">
      <c r="BE187" s="1"/>
    </row>
    <row r="188" spans="57:57" x14ac:dyDescent="0.2">
      <c r="BE188" s="1"/>
    </row>
    <row r="189" spans="57:57" x14ac:dyDescent="0.2">
      <c r="BE189" s="1"/>
    </row>
    <row r="190" spans="57:57" x14ac:dyDescent="0.2">
      <c r="BE190" s="1"/>
    </row>
    <row r="191" spans="57:57" x14ac:dyDescent="0.2">
      <c r="BE191" s="1"/>
    </row>
    <row r="192" spans="57:57" x14ac:dyDescent="0.2">
      <c r="BE192" s="1"/>
    </row>
    <row r="193" spans="57:57" x14ac:dyDescent="0.2">
      <c r="BE193" s="1"/>
    </row>
    <row r="194" spans="57:57" x14ac:dyDescent="0.2">
      <c r="BE194" s="1"/>
    </row>
    <row r="195" spans="57:57" x14ac:dyDescent="0.2">
      <c r="BE195" s="1"/>
    </row>
    <row r="196" spans="57:57" x14ac:dyDescent="0.2">
      <c r="BE196" s="1"/>
    </row>
    <row r="197" spans="57:57" x14ac:dyDescent="0.2">
      <c r="BE197" s="1"/>
    </row>
    <row r="198" spans="57:57" x14ac:dyDescent="0.2">
      <c r="BE198" s="1"/>
    </row>
    <row r="199" spans="57:57" x14ac:dyDescent="0.2">
      <c r="BE199" s="1"/>
    </row>
    <row r="200" spans="57:57" x14ac:dyDescent="0.2">
      <c r="BE200" s="1"/>
    </row>
    <row r="201" spans="57:57" x14ac:dyDescent="0.2">
      <c r="BE201" s="1"/>
    </row>
    <row r="202" spans="57:57" x14ac:dyDescent="0.2">
      <c r="BE202" s="1"/>
    </row>
    <row r="203" spans="57:57" x14ac:dyDescent="0.2">
      <c r="BE203" s="1"/>
    </row>
    <row r="204" spans="57:57" x14ac:dyDescent="0.2">
      <c r="BE204" s="1"/>
    </row>
    <row r="205" spans="57:57" x14ac:dyDescent="0.2">
      <c r="BE205" s="1"/>
    </row>
    <row r="206" spans="57:57" x14ac:dyDescent="0.2">
      <c r="BE206" s="1"/>
    </row>
    <row r="207" spans="57:57" x14ac:dyDescent="0.2">
      <c r="BE207" s="1"/>
    </row>
    <row r="208" spans="57:57" x14ac:dyDescent="0.2">
      <c r="BE208" s="1"/>
    </row>
    <row r="209" spans="57:57" x14ac:dyDescent="0.2">
      <c r="BE209" s="1"/>
    </row>
    <row r="210" spans="57:57" x14ac:dyDescent="0.2">
      <c r="BE210" s="1"/>
    </row>
    <row r="211" spans="57:57" x14ac:dyDescent="0.2">
      <c r="BE211" s="1"/>
    </row>
    <row r="212" spans="57:57" x14ac:dyDescent="0.2">
      <c r="BE212" s="1"/>
    </row>
    <row r="213" spans="57:57" x14ac:dyDescent="0.2">
      <c r="BE213" s="1"/>
    </row>
    <row r="214" spans="57:57" x14ac:dyDescent="0.2">
      <c r="BE214" s="1"/>
    </row>
    <row r="215" spans="57:57" x14ac:dyDescent="0.2">
      <c r="BE215" s="1"/>
    </row>
    <row r="216" spans="57:57" x14ac:dyDescent="0.2">
      <c r="BE216" s="1"/>
    </row>
    <row r="217" spans="57:57" x14ac:dyDescent="0.2">
      <c r="BE217" s="1"/>
    </row>
    <row r="218" spans="57:57" x14ac:dyDescent="0.2">
      <c r="BE218" s="1"/>
    </row>
    <row r="219" spans="57:57" x14ac:dyDescent="0.2">
      <c r="BE219" s="1"/>
    </row>
    <row r="220" spans="57:57" x14ac:dyDescent="0.2">
      <c r="BE220" s="1"/>
    </row>
    <row r="221" spans="57:57" x14ac:dyDescent="0.2">
      <c r="BE221" s="1"/>
    </row>
    <row r="222" spans="57:57" x14ac:dyDescent="0.2">
      <c r="BE222" s="1"/>
    </row>
    <row r="223" spans="57:57" x14ac:dyDescent="0.2">
      <c r="BE223" s="1"/>
    </row>
    <row r="224" spans="57:57" x14ac:dyDescent="0.2">
      <c r="BE224" s="1"/>
    </row>
    <row r="225" spans="57:57" x14ac:dyDescent="0.2">
      <c r="BE225" s="1"/>
    </row>
    <row r="226" spans="57:57" x14ac:dyDescent="0.2">
      <c r="BE226" s="1"/>
    </row>
    <row r="227" spans="57:57" x14ac:dyDescent="0.2">
      <c r="BE227" s="1"/>
    </row>
    <row r="228" spans="57:57" x14ac:dyDescent="0.2">
      <c r="BE228" s="1"/>
    </row>
    <row r="229" spans="57:57" x14ac:dyDescent="0.2">
      <c r="BE229" s="1"/>
    </row>
    <row r="230" spans="57:57" x14ac:dyDescent="0.2">
      <c r="BE230" s="1"/>
    </row>
    <row r="231" spans="57:57" x14ac:dyDescent="0.2">
      <c r="BE231" s="1"/>
    </row>
    <row r="232" spans="57:57" x14ac:dyDescent="0.2">
      <c r="BE232" s="1"/>
    </row>
    <row r="233" spans="57:57" x14ac:dyDescent="0.2">
      <c r="BE233" s="1"/>
    </row>
    <row r="234" spans="57:57" x14ac:dyDescent="0.2">
      <c r="BE234" s="1"/>
    </row>
    <row r="235" spans="57:57" x14ac:dyDescent="0.2">
      <c r="BE235" s="1"/>
    </row>
    <row r="236" spans="57:57" x14ac:dyDescent="0.2">
      <c r="BE236" s="1"/>
    </row>
    <row r="237" spans="57:57" x14ac:dyDescent="0.2">
      <c r="BE237" s="1"/>
    </row>
    <row r="238" spans="57:57" x14ac:dyDescent="0.2">
      <c r="BE238" s="1"/>
    </row>
    <row r="239" spans="57:57" x14ac:dyDescent="0.2">
      <c r="BE239" s="1"/>
    </row>
    <row r="240" spans="57:57" x14ac:dyDescent="0.2">
      <c r="BE240" s="1"/>
    </row>
    <row r="241" spans="57:57" x14ac:dyDescent="0.2">
      <c r="BE241" s="1"/>
    </row>
    <row r="242" spans="57:57" x14ac:dyDescent="0.2">
      <c r="BE242" s="1"/>
    </row>
    <row r="243" spans="57:57" x14ac:dyDescent="0.2">
      <c r="BE243" s="1"/>
    </row>
    <row r="244" spans="57:57" x14ac:dyDescent="0.2">
      <c r="BE244" s="1"/>
    </row>
    <row r="245" spans="57:57" x14ac:dyDescent="0.2">
      <c r="BE245" s="1"/>
    </row>
    <row r="246" spans="57:57" x14ac:dyDescent="0.2">
      <c r="BE246" s="1"/>
    </row>
    <row r="247" spans="57:57" x14ac:dyDescent="0.2">
      <c r="BE247" s="1"/>
    </row>
    <row r="248" spans="57:57" x14ac:dyDescent="0.2">
      <c r="BE248" s="1"/>
    </row>
    <row r="249" spans="57:57" x14ac:dyDescent="0.2">
      <c r="BE249" s="1"/>
    </row>
    <row r="250" spans="57:57" x14ac:dyDescent="0.2">
      <c r="BE250" s="1"/>
    </row>
    <row r="251" spans="57:57" x14ac:dyDescent="0.2">
      <c r="BE251" s="1"/>
    </row>
    <row r="252" spans="57:57" x14ac:dyDescent="0.2">
      <c r="BE252" s="1"/>
    </row>
    <row r="253" spans="57:57" x14ac:dyDescent="0.2">
      <c r="BE253" s="1"/>
    </row>
    <row r="254" spans="57:57" x14ac:dyDescent="0.2">
      <c r="BE254" s="1"/>
    </row>
    <row r="255" spans="57:57" x14ac:dyDescent="0.2">
      <c r="BE255" s="1"/>
    </row>
    <row r="256" spans="57:57" x14ac:dyDescent="0.2">
      <c r="BE256" s="1"/>
    </row>
    <row r="257" spans="57:57" x14ac:dyDescent="0.2">
      <c r="BE257" s="1"/>
    </row>
    <row r="258" spans="57:57" x14ac:dyDescent="0.2">
      <c r="BE258" s="1"/>
    </row>
    <row r="259" spans="57:57" x14ac:dyDescent="0.2">
      <c r="BE259" s="1"/>
    </row>
    <row r="260" spans="57:57" x14ac:dyDescent="0.2">
      <c r="BE260" s="1"/>
    </row>
    <row r="261" spans="57:57" x14ac:dyDescent="0.2">
      <c r="BE261" s="1"/>
    </row>
    <row r="262" spans="57:57" x14ac:dyDescent="0.2">
      <c r="BE262" s="1"/>
    </row>
    <row r="263" spans="57:57" x14ac:dyDescent="0.2">
      <c r="BE263" s="1"/>
    </row>
    <row r="264" spans="57:57" x14ac:dyDescent="0.2">
      <c r="BE264" s="1"/>
    </row>
    <row r="265" spans="57:57" x14ac:dyDescent="0.2">
      <c r="BE265" s="1"/>
    </row>
    <row r="266" spans="57:57" x14ac:dyDescent="0.2">
      <c r="BE266" s="1"/>
    </row>
    <row r="267" spans="57:57" x14ac:dyDescent="0.2">
      <c r="BE267" s="1"/>
    </row>
    <row r="268" spans="57:57" x14ac:dyDescent="0.2">
      <c r="BE268" s="1"/>
    </row>
    <row r="269" spans="57:57" x14ac:dyDescent="0.2">
      <c r="BE269" s="1"/>
    </row>
    <row r="270" spans="57:57" x14ac:dyDescent="0.2">
      <c r="BE270" s="1"/>
    </row>
    <row r="271" spans="57:57" x14ac:dyDescent="0.2">
      <c r="BE271" s="1"/>
    </row>
    <row r="272" spans="57:57" x14ac:dyDescent="0.2">
      <c r="BE272" s="1"/>
    </row>
    <row r="273" spans="57:57" x14ac:dyDescent="0.2">
      <c r="BE273" s="1"/>
    </row>
    <row r="274" spans="57:57" x14ac:dyDescent="0.2">
      <c r="BE274" s="1"/>
    </row>
    <row r="275" spans="57:57" x14ac:dyDescent="0.2">
      <c r="BE275" s="1"/>
    </row>
    <row r="276" spans="57:57" x14ac:dyDescent="0.2">
      <c r="BE276" s="1"/>
    </row>
    <row r="277" spans="57:57" x14ac:dyDescent="0.2">
      <c r="BE277" s="1"/>
    </row>
    <row r="278" spans="57:57" x14ac:dyDescent="0.2">
      <c r="BE278" s="1"/>
    </row>
    <row r="279" spans="57:57" x14ac:dyDescent="0.2">
      <c r="BE279" s="1"/>
    </row>
    <row r="280" spans="57:57" x14ac:dyDescent="0.2">
      <c r="BE280" s="1"/>
    </row>
    <row r="281" spans="57:57" x14ac:dyDescent="0.2">
      <c r="BE281" s="1"/>
    </row>
    <row r="282" spans="57:57" x14ac:dyDescent="0.2">
      <c r="BE282" s="1"/>
    </row>
    <row r="283" spans="57:57" x14ac:dyDescent="0.2">
      <c r="BE283" s="1"/>
    </row>
    <row r="284" spans="57:57" x14ac:dyDescent="0.2">
      <c r="BE284" s="1"/>
    </row>
    <row r="285" spans="57:57" x14ac:dyDescent="0.2">
      <c r="BE285" s="1"/>
    </row>
    <row r="286" spans="57:57" x14ac:dyDescent="0.2">
      <c r="BE286" s="1"/>
    </row>
    <row r="287" spans="57:57" x14ac:dyDescent="0.2">
      <c r="BE287" s="1"/>
    </row>
    <row r="288" spans="57:57" x14ac:dyDescent="0.2">
      <c r="BE288" s="1"/>
    </row>
    <row r="289" spans="57:57" x14ac:dyDescent="0.2">
      <c r="BE289" s="1"/>
    </row>
    <row r="290" spans="57:57" x14ac:dyDescent="0.2">
      <c r="BE290" s="1"/>
    </row>
    <row r="291" spans="57:57" x14ac:dyDescent="0.2">
      <c r="BE291" s="1"/>
    </row>
    <row r="292" spans="57:57" x14ac:dyDescent="0.2">
      <c r="BE292" s="1"/>
    </row>
    <row r="293" spans="57:57" x14ac:dyDescent="0.2">
      <c r="BE293" s="1"/>
    </row>
    <row r="294" spans="57:57" x14ac:dyDescent="0.2">
      <c r="BE294" s="1"/>
    </row>
  </sheetData>
  <sortState xmlns:xlrd2="http://schemas.microsoft.com/office/spreadsheetml/2017/richdata2" ref="A2:DZ164">
    <sortCondition ref="A2:A164"/>
    <sortCondition ref="DM2:DM164"/>
    <sortCondition descending="1" ref="DY2:DY164"/>
    <sortCondition descending="1" ref="DR2:DR164"/>
    <sortCondition descending="1" ref="CW2:CW164"/>
    <sortCondition descending="1" ref="N2:N164"/>
    <sortCondition descending="1" ref="CJ2:CJ164"/>
    <sortCondition descending="1" ref="BV2:BV164"/>
  </sortState>
  <conditionalFormatting sqref="B2:C164">
    <cfRule type="expression" dxfId="72" priority="92">
      <formula>$C2 &lt;&gt; $B2</formula>
    </cfRule>
  </conditionalFormatting>
  <conditionalFormatting sqref="BH2:BH164">
    <cfRule type="cellIs" dxfId="71" priority="87" operator="greaterThan">
      <formula>1</formula>
    </cfRule>
  </conditionalFormatting>
  <conditionalFormatting sqref="BR3:BR164 DK2:DL164 DC2:DC164">
    <cfRule type="cellIs" dxfId="70" priority="88" operator="greaterThan">
      <formula>0</formula>
    </cfRule>
    <cfRule type="cellIs" dxfId="69" priority="89" operator="lessThan">
      <formula>0</formula>
    </cfRule>
  </conditionalFormatting>
  <conditionalFormatting sqref="BU2:BV164">
    <cfRule type="colorScale" priority="85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O2:O164 CP2:CP164 CB2:CB164">
    <cfRule type="cellIs" dxfId="68" priority="83" operator="lessThan">
      <formula>0</formula>
    </cfRule>
    <cfRule type="cellIs" dxfId="67" priority="84" operator="greaterThan">
      <formula>0</formula>
    </cfRule>
  </conditionalFormatting>
  <conditionalFormatting sqref="CC2:CC164">
    <cfRule type="cellIs" dxfId="66" priority="82" operator="lessThanOrEqual">
      <formula>0.3333</formula>
    </cfRule>
  </conditionalFormatting>
  <conditionalFormatting sqref="CC2:CC164 CQ2:CQ164">
    <cfRule type="cellIs" dxfId="65" priority="81" operator="greaterThanOrEqual">
      <formula>2</formula>
    </cfRule>
  </conditionalFormatting>
  <conditionalFormatting sqref="BH150:BH151">
    <cfRule type="cellIs" dxfId="64" priority="80" operator="greaterThan">
      <formula>1</formula>
    </cfRule>
  </conditionalFormatting>
  <conditionalFormatting sqref="BH39:BH43">
    <cfRule type="cellIs" dxfId="63" priority="74" operator="greaterThan">
      <formula>1</formula>
    </cfRule>
  </conditionalFormatting>
  <conditionalFormatting sqref="N2:N164">
    <cfRule type="colorScale" priority="71">
      <colorScale>
        <cfvo type="percentile" val="10"/>
        <cfvo type="percentile" val="50"/>
        <cfvo type="percentile" val="90"/>
        <color rgb="FFFF0000"/>
        <color theme="0"/>
        <color rgb="FF00B050"/>
      </colorScale>
    </cfRule>
  </conditionalFormatting>
  <conditionalFormatting sqref="P1:AR1048576">
    <cfRule type="cellIs" dxfId="62" priority="68" operator="greaterThan">
      <formula>0</formula>
    </cfRule>
  </conditionalFormatting>
  <conditionalFormatting sqref="BH138">
    <cfRule type="cellIs" dxfId="61" priority="67" operator="greaterThan">
      <formula>1</formula>
    </cfRule>
  </conditionalFormatting>
  <conditionalFormatting sqref="BH113:BH114">
    <cfRule type="cellIs" dxfId="60" priority="65" operator="greaterThan">
      <formula>1</formula>
    </cfRule>
  </conditionalFormatting>
  <conditionalFormatting sqref="BH62">
    <cfRule type="cellIs" dxfId="59" priority="64" operator="greaterThan">
      <formula>1</formula>
    </cfRule>
  </conditionalFormatting>
  <conditionalFormatting sqref="BH63:BH65">
    <cfRule type="cellIs" dxfId="58" priority="63" operator="greaterThan">
      <formula>1</formula>
    </cfRule>
  </conditionalFormatting>
  <conditionalFormatting sqref="BH60">
    <cfRule type="cellIs" dxfId="57" priority="62" operator="greaterThan">
      <formula>1</formula>
    </cfRule>
  </conditionalFormatting>
  <conditionalFormatting sqref="BH39:BH43">
    <cfRule type="cellIs" dxfId="56" priority="61" operator="greaterThan">
      <formula>1</formula>
    </cfRule>
  </conditionalFormatting>
  <conditionalFormatting sqref="BH5:BH7">
    <cfRule type="cellIs" dxfId="55" priority="60" operator="greaterThan">
      <formula>1</formula>
    </cfRule>
  </conditionalFormatting>
  <conditionalFormatting sqref="BH14 BH16">
    <cfRule type="cellIs" dxfId="54" priority="53" operator="greaterThan">
      <formula>1</formula>
    </cfRule>
  </conditionalFormatting>
  <conditionalFormatting sqref="BH50:BH51">
    <cfRule type="cellIs" dxfId="53" priority="46" operator="greaterThan">
      <formula>1</formula>
    </cfRule>
  </conditionalFormatting>
  <conditionalFormatting sqref="BH93:BH94">
    <cfRule type="cellIs" dxfId="52" priority="44" operator="greaterThan">
      <formula>1</formula>
    </cfRule>
  </conditionalFormatting>
  <conditionalFormatting sqref="BH96">
    <cfRule type="cellIs" dxfId="51" priority="43" operator="greaterThan">
      <formula>1</formula>
    </cfRule>
  </conditionalFormatting>
  <conditionalFormatting sqref="BH101:BH102">
    <cfRule type="cellIs" dxfId="50" priority="42" operator="greaterThan">
      <formula>1</formula>
    </cfRule>
  </conditionalFormatting>
  <conditionalFormatting sqref="BH110">
    <cfRule type="cellIs" dxfId="49" priority="41" operator="greaterThan">
      <formula>1</formula>
    </cfRule>
  </conditionalFormatting>
  <conditionalFormatting sqref="BH118">
    <cfRule type="cellIs" dxfId="48" priority="40" operator="greaterThan">
      <formula>1</formula>
    </cfRule>
  </conditionalFormatting>
  <conditionalFormatting sqref="BH126:BH127">
    <cfRule type="cellIs" dxfId="47" priority="38" operator="greaterThan">
      <formula>1</formula>
    </cfRule>
  </conditionalFormatting>
  <conditionalFormatting sqref="BH134">
    <cfRule type="cellIs" dxfId="46" priority="37" operator="greaterThan">
      <formula>1</formula>
    </cfRule>
  </conditionalFormatting>
  <conditionalFormatting sqref="BH156">
    <cfRule type="cellIs" dxfId="44" priority="35" operator="greaterThan">
      <formula>1</formula>
    </cfRule>
  </conditionalFormatting>
  <conditionalFormatting sqref="D2:D164">
    <cfRule type="cellIs" dxfId="43" priority="37687" operator="greaterThanOrEqual">
      <formula>$H$173</formula>
    </cfRule>
    <cfRule type="cellIs" dxfId="42" priority="37688" operator="lessThanOrEqual">
      <formula>$J$173</formula>
    </cfRule>
  </conditionalFormatting>
  <conditionalFormatting sqref="J2:J164">
    <cfRule type="cellIs" dxfId="41" priority="37753" operator="greaterThanOrEqual">
      <formula>$H$172</formula>
    </cfRule>
    <cfRule type="cellIs" dxfId="40" priority="37754" operator="lessThanOrEqual">
      <formula>$J$172</formula>
    </cfRule>
  </conditionalFormatting>
  <conditionalFormatting sqref="CV2:CV164">
    <cfRule type="colorScale" priority="3775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164">
    <cfRule type="cellIs" dxfId="39" priority="37759" operator="lessThanOrEqual">
      <formula>$J$170</formula>
    </cfRule>
  </conditionalFormatting>
  <conditionalFormatting sqref="H2:H164">
    <cfRule type="cellIs" dxfId="38" priority="37761" operator="greaterThanOrEqual">
      <formula>$H$170</formula>
    </cfRule>
  </conditionalFormatting>
  <conditionalFormatting sqref="F2:F164">
    <cfRule type="cellIs" dxfId="37" priority="37763" operator="greaterThanOrEqual">
      <formula>$H$168</formula>
    </cfRule>
    <cfRule type="cellIs" dxfId="36" priority="37764" operator="lessThanOrEqual">
      <formula>$J$168</formula>
    </cfRule>
  </conditionalFormatting>
  <conditionalFormatting sqref="I2:I164">
    <cfRule type="cellIs" dxfId="35" priority="37767" operator="lessThanOrEqual">
      <formula>$J$171</formula>
    </cfRule>
    <cfRule type="cellIs" dxfId="34" priority="37768" operator="greaterThanOrEqual">
      <formula>$H$171</formula>
    </cfRule>
  </conditionalFormatting>
  <conditionalFormatting sqref="CI2:CI164">
    <cfRule type="colorScale" priority="37771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DF2:DF164">
    <cfRule type="colorScale" priority="37773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BH15">
    <cfRule type="cellIs" dxfId="32" priority="33" operator="greaterThan">
      <formula>1</formula>
    </cfRule>
  </conditionalFormatting>
  <conditionalFormatting sqref="BH17">
    <cfRule type="cellIs" dxfId="31" priority="32" operator="greaterThan">
      <formula>1</formula>
    </cfRule>
  </conditionalFormatting>
  <conditionalFormatting sqref="BH17">
    <cfRule type="cellIs" dxfId="30" priority="31" operator="greaterThan">
      <formula>1</formula>
    </cfRule>
  </conditionalFormatting>
  <conditionalFormatting sqref="BH19:BH20">
    <cfRule type="cellIs" dxfId="29" priority="30" operator="greaterThan">
      <formula>1</formula>
    </cfRule>
  </conditionalFormatting>
  <conditionalFormatting sqref="BH19:BH20">
    <cfRule type="cellIs" dxfId="28" priority="29" operator="greaterThan">
      <formula>1</formula>
    </cfRule>
  </conditionalFormatting>
  <conditionalFormatting sqref="BH27">
    <cfRule type="cellIs" dxfId="27" priority="28" operator="greaterThan">
      <formula>1</formula>
    </cfRule>
  </conditionalFormatting>
  <conditionalFormatting sqref="BH27">
    <cfRule type="cellIs" dxfId="26" priority="27" operator="greaterThan">
      <formula>1</formula>
    </cfRule>
  </conditionalFormatting>
  <conditionalFormatting sqref="BH47">
    <cfRule type="cellIs" dxfId="25" priority="26" operator="greaterThan">
      <formula>1</formula>
    </cfRule>
  </conditionalFormatting>
  <conditionalFormatting sqref="BH47">
    <cfRule type="cellIs" dxfId="24" priority="25" operator="greaterThan">
      <formula>1</formula>
    </cfRule>
  </conditionalFormatting>
  <conditionalFormatting sqref="BH49">
    <cfRule type="cellIs" dxfId="23" priority="24" operator="greaterThan">
      <formula>1</formula>
    </cfRule>
  </conditionalFormatting>
  <conditionalFormatting sqref="BH49">
    <cfRule type="cellIs" dxfId="22" priority="23" operator="greaterThan">
      <formula>1</formula>
    </cfRule>
  </conditionalFormatting>
  <conditionalFormatting sqref="BH52">
    <cfRule type="cellIs" dxfId="21" priority="22" operator="greaterThan">
      <formula>1</formula>
    </cfRule>
  </conditionalFormatting>
  <conditionalFormatting sqref="BH52">
    <cfRule type="cellIs" dxfId="20" priority="21" operator="greaterThan">
      <formula>1</formula>
    </cfRule>
  </conditionalFormatting>
  <conditionalFormatting sqref="BH59">
    <cfRule type="cellIs" dxfId="19" priority="20" operator="greaterThan">
      <formula>1</formula>
    </cfRule>
  </conditionalFormatting>
  <conditionalFormatting sqref="BH59">
    <cfRule type="cellIs" dxfId="18" priority="19" operator="greaterThan">
      <formula>1</formula>
    </cfRule>
  </conditionalFormatting>
  <conditionalFormatting sqref="BH67">
    <cfRule type="cellIs" dxfId="17" priority="18" operator="greaterThan">
      <formula>1</formula>
    </cfRule>
  </conditionalFormatting>
  <conditionalFormatting sqref="BH67">
    <cfRule type="cellIs" dxfId="16" priority="17" operator="greaterThan">
      <formula>1</formula>
    </cfRule>
  </conditionalFormatting>
  <conditionalFormatting sqref="BH72">
    <cfRule type="cellIs" dxfId="15" priority="16" operator="greaterThan">
      <formula>1</formula>
    </cfRule>
  </conditionalFormatting>
  <conditionalFormatting sqref="BH72">
    <cfRule type="cellIs" dxfId="14" priority="15" operator="greaterThan">
      <formula>1</formula>
    </cfRule>
  </conditionalFormatting>
  <conditionalFormatting sqref="BH73">
    <cfRule type="cellIs" dxfId="13" priority="14" operator="greaterThan">
      <formula>1</formula>
    </cfRule>
  </conditionalFormatting>
  <conditionalFormatting sqref="BH73">
    <cfRule type="cellIs" dxfId="12" priority="13" operator="greaterThan">
      <formula>1</formula>
    </cfRule>
  </conditionalFormatting>
  <conditionalFormatting sqref="BH91">
    <cfRule type="cellIs" dxfId="11" priority="12" operator="greaterThan">
      <formula>1</formula>
    </cfRule>
  </conditionalFormatting>
  <conditionalFormatting sqref="BH91">
    <cfRule type="cellIs" dxfId="10" priority="11" operator="greaterThan">
      <formula>1</formula>
    </cfRule>
  </conditionalFormatting>
  <conditionalFormatting sqref="BH95">
    <cfRule type="cellIs" dxfId="9" priority="10" operator="greaterThan">
      <formula>1</formula>
    </cfRule>
  </conditionalFormatting>
  <conditionalFormatting sqref="BH95">
    <cfRule type="cellIs" dxfId="8" priority="9" operator="greaterThan">
      <formula>1</formula>
    </cfRule>
  </conditionalFormatting>
  <conditionalFormatting sqref="BH111">
    <cfRule type="cellIs" dxfId="7" priority="8" operator="greaterThan">
      <formula>1</formula>
    </cfRule>
  </conditionalFormatting>
  <conditionalFormatting sqref="BH111">
    <cfRule type="cellIs" dxfId="6" priority="7" operator="greaterThan">
      <formula>1</formula>
    </cfRule>
  </conditionalFormatting>
  <conditionalFormatting sqref="BH139">
    <cfRule type="cellIs" dxfId="5" priority="6" operator="greaterThan">
      <formula>1</formula>
    </cfRule>
  </conditionalFormatting>
  <conditionalFormatting sqref="BH139">
    <cfRule type="cellIs" dxfId="4" priority="5" operator="greaterThan">
      <formula>1</formula>
    </cfRule>
  </conditionalFormatting>
  <conditionalFormatting sqref="BH141">
    <cfRule type="cellIs" dxfId="3" priority="4" operator="greaterThan">
      <formula>1</formula>
    </cfRule>
  </conditionalFormatting>
  <conditionalFormatting sqref="BH141">
    <cfRule type="cellIs" dxfId="2" priority="3" operator="greaterThan">
      <formula>1</formula>
    </cfRule>
  </conditionalFormatting>
  <conditionalFormatting sqref="BH154">
    <cfRule type="cellIs" dxfId="1" priority="2" operator="greaterThan">
      <formula>1</formula>
    </cfRule>
  </conditionalFormatting>
  <conditionalFormatting sqref="BH154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99F1-A6E5-7A44-B065-79131F44C8C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2023-02-23T06:09:39Z</dcterms:modified>
</cp:coreProperties>
</file>