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data/"/>
    </mc:Choice>
  </mc:AlternateContent>
  <xr:revisionPtr revIDLastSave="0" documentId="8_{93E97EFF-FCDC-9A45-AC0A-7E52166EEDD8}" xr6:coauthVersionLast="47" xr6:coauthVersionMax="47" xr10:uidLastSave="{00000000-0000-0000-0000-000000000000}"/>
  <bookViews>
    <workbookView xWindow="1200" yWindow="500" windowWidth="38260" windowHeight="24700" tabRatio="500" xr2:uid="{00000000-000D-0000-FFFF-FFFF00000000}"/>
  </bookViews>
  <sheets>
    <sheet name="new" sheetId="12" r:id="rId1"/>
    <sheet name="Sheet1" sheetId="13" r:id="rId2"/>
  </sheets>
  <definedNames>
    <definedName name="_xlnm._FilterDatabase" localSheetId="0" hidden="1">new!$A$1:$DZ$160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1" i="12" l="1"/>
  <c r="DZ160" i="12"/>
  <c r="DL160" i="12"/>
  <c r="CG160" i="12"/>
  <c r="CR160" i="12" s="1"/>
  <c r="DM160" i="12" s="1"/>
  <c r="DZ159" i="12"/>
  <c r="DL159" i="12"/>
  <c r="CG159" i="12"/>
  <c r="CR159" i="12" s="1"/>
  <c r="DM159" i="12" s="1"/>
  <c r="DZ158" i="12"/>
  <c r="DL158" i="12"/>
  <c r="CG158" i="12"/>
  <c r="CR158" i="12" s="1"/>
  <c r="DM158" i="12" s="1"/>
  <c r="DZ157" i="12"/>
  <c r="DL157" i="12"/>
  <c r="CG157" i="12"/>
  <c r="CR157" i="12" s="1"/>
  <c r="DM157" i="12" s="1"/>
  <c r="DZ156" i="12"/>
  <c r="DL156" i="12"/>
  <c r="CG156" i="12"/>
  <c r="CR156" i="12" s="1"/>
  <c r="DM156" i="12" s="1"/>
  <c r="DZ155" i="12"/>
  <c r="DL155" i="12"/>
  <c r="CG155" i="12"/>
  <c r="DZ154" i="12"/>
  <c r="DL154" i="12"/>
  <c r="CG154" i="12"/>
  <c r="CR154" i="12" s="1"/>
  <c r="DM154" i="12" s="1"/>
  <c r="DZ153" i="12"/>
  <c r="DL153" i="12"/>
  <c r="CG153" i="12"/>
  <c r="CR153" i="12" s="1"/>
  <c r="DM153" i="12" s="1"/>
  <c r="DZ152" i="12"/>
  <c r="DL152" i="12"/>
  <c r="CG152" i="12"/>
  <c r="CR152" i="12" s="1"/>
  <c r="DM152" i="12" s="1"/>
  <c r="DZ151" i="12"/>
  <c r="DL151" i="12"/>
  <c r="CG151" i="12"/>
  <c r="CR151" i="12" s="1"/>
  <c r="DM151" i="12" s="1"/>
  <c r="DZ150" i="12"/>
  <c r="DL150" i="12"/>
  <c r="CG150" i="12"/>
  <c r="CR150" i="12" s="1"/>
  <c r="DM150" i="12" s="1"/>
  <c r="DZ149" i="12"/>
  <c r="DL149" i="12"/>
  <c r="CG149" i="12"/>
  <c r="CR149" i="12" s="1"/>
  <c r="DM149" i="12" s="1"/>
  <c r="DZ148" i="12"/>
  <c r="DL148" i="12"/>
  <c r="CG148" i="12"/>
  <c r="DZ147" i="12"/>
  <c r="DL147" i="12"/>
  <c r="CG147" i="12"/>
  <c r="CR147" i="12" s="1"/>
  <c r="DM147" i="12" s="1"/>
  <c r="DZ146" i="12"/>
  <c r="DL146" i="12"/>
  <c r="CG146" i="12"/>
  <c r="CR146" i="12" s="1"/>
  <c r="DM146" i="12" s="1"/>
  <c r="DZ145" i="12"/>
  <c r="DL145" i="12"/>
  <c r="CG145" i="12"/>
  <c r="CR145" i="12" s="1"/>
  <c r="DM145" i="12" s="1"/>
  <c r="DZ144" i="12"/>
  <c r="DL144" i="12"/>
  <c r="CG144" i="12"/>
  <c r="CR144" i="12" s="1"/>
  <c r="DM144" i="12" s="1"/>
  <c r="DZ143" i="12"/>
  <c r="DL143" i="12"/>
  <c r="CG143" i="12"/>
  <c r="CR143" i="12" s="1"/>
  <c r="DM143" i="12" s="1"/>
  <c r="DZ142" i="12"/>
  <c r="DL142" i="12"/>
  <c r="CG142" i="12"/>
  <c r="DZ141" i="12"/>
  <c r="DL141" i="12"/>
  <c r="CG141" i="12"/>
  <c r="CR141" i="12" s="1"/>
  <c r="DM141" i="12" s="1"/>
  <c r="DZ140" i="12"/>
  <c r="DL140" i="12"/>
  <c r="CG140" i="12"/>
  <c r="CR140" i="12" s="1"/>
  <c r="DM140" i="12" s="1"/>
  <c r="DZ139" i="12"/>
  <c r="DL139" i="12"/>
  <c r="CG139" i="12"/>
  <c r="CR139" i="12" s="1"/>
  <c r="DM139" i="12" s="1"/>
  <c r="DZ138" i="12"/>
  <c r="DL138" i="12"/>
  <c r="CG138" i="12"/>
  <c r="CR138" i="12" s="1"/>
  <c r="DM138" i="12" s="1"/>
  <c r="DZ137" i="12"/>
  <c r="DL137" i="12"/>
  <c r="CG137" i="12"/>
  <c r="DZ136" i="12"/>
  <c r="DL136" i="12"/>
  <c r="CG136" i="12"/>
  <c r="CR136" i="12" s="1"/>
  <c r="DM136" i="12" s="1"/>
  <c r="DZ135" i="12"/>
  <c r="DL135" i="12"/>
  <c r="CG135" i="12"/>
  <c r="CR135" i="12" s="1"/>
  <c r="DM135" i="12" s="1"/>
  <c r="DZ134" i="12"/>
  <c r="DL134" i="12"/>
  <c r="CG134" i="12"/>
  <c r="CR134" i="12" s="1"/>
  <c r="DM134" i="12" s="1"/>
  <c r="DZ133" i="12"/>
  <c r="DL133" i="12"/>
  <c r="CG133" i="12"/>
  <c r="CR133" i="12" s="1"/>
  <c r="DM133" i="12" s="1"/>
  <c r="DZ132" i="12"/>
  <c r="DL132" i="12"/>
  <c r="CG132" i="12"/>
  <c r="DZ131" i="12"/>
  <c r="DL131" i="12"/>
  <c r="CG131" i="12"/>
  <c r="CR131" i="12" s="1"/>
  <c r="DM131" i="12" s="1"/>
  <c r="DZ130" i="12"/>
  <c r="DL130" i="12"/>
  <c r="CG130" i="12"/>
  <c r="CR130" i="12" s="1"/>
  <c r="DM130" i="12" s="1"/>
  <c r="DZ129" i="12"/>
  <c r="DL129" i="12"/>
  <c r="CG129" i="12"/>
  <c r="DZ128" i="12"/>
  <c r="DL128" i="12"/>
  <c r="CG128" i="12"/>
  <c r="CR128" i="12" s="1"/>
  <c r="DM128" i="12" s="1"/>
  <c r="DZ127" i="12"/>
  <c r="DL127" i="12"/>
  <c r="CG127" i="12"/>
  <c r="CR127" i="12" s="1"/>
  <c r="DM127" i="12" s="1"/>
  <c r="DZ126" i="12"/>
  <c r="DL126" i="12"/>
  <c r="CG126" i="12"/>
  <c r="CR126" i="12" s="1"/>
  <c r="DM126" i="12" s="1"/>
  <c r="DZ125" i="12"/>
  <c r="DL125" i="12"/>
  <c r="CG125" i="12"/>
  <c r="DZ124" i="12"/>
  <c r="DL124" i="12"/>
  <c r="CG124" i="12"/>
  <c r="CR124" i="12" s="1"/>
  <c r="DM124" i="12" s="1"/>
  <c r="DZ123" i="12"/>
  <c r="DL123" i="12"/>
  <c r="CG123" i="12"/>
  <c r="CR123" i="12" s="1"/>
  <c r="DM123" i="12" s="1"/>
  <c r="DZ122" i="12"/>
  <c r="DL122" i="12"/>
  <c r="CG122" i="12"/>
  <c r="CR122" i="12" s="1"/>
  <c r="DM122" i="12" s="1"/>
  <c r="DZ121" i="12"/>
  <c r="DL121" i="12"/>
  <c r="CG121" i="12"/>
  <c r="CR121" i="12" s="1"/>
  <c r="DM121" i="12" s="1"/>
  <c r="DZ120" i="12"/>
  <c r="DL120" i="12"/>
  <c r="CG120" i="12"/>
  <c r="CR120" i="12" s="1"/>
  <c r="DM120" i="12" s="1"/>
  <c r="DZ119" i="12"/>
  <c r="DL119" i="12"/>
  <c r="CG119" i="12"/>
  <c r="CR119" i="12" s="1"/>
  <c r="DM119" i="12" s="1"/>
  <c r="DZ118" i="12"/>
  <c r="DL118" i="12"/>
  <c r="CG118" i="12"/>
  <c r="CR118" i="12" s="1"/>
  <c r="DM118" i="12" s="1"/>
  <c r="DZ117" i="12"/>
  <c r="DL117" i="12"/>
  <c r="CG117" i="12"/>
  <c r="DZ116" i="12"/>
  <c r="DL116" i="12"/>
  <c r="CG116" i="12"/>
  <c r="DZ115" i="12"/>
  <c r="DL115" i="12"/>
  <c r="CG115" i="12"/>
  <c r="CR115" i="12" s="1"/>
  <c r="DM115" i="12" s="1"/>
  <c r="DZ114" i="12"/>
  <c r="DL114" i="12"/>
  <c r="CG114" i="12"/>
  <c r="CR114" i="12" s="1"/>
  <c r="DM114" i="12" s="1"/>
  <c r="DZ113" i="12"/>
  <c r="DL113" i="12"/>
  <c r="CG113" i="12"/>
  <c r="DZ112" i="12"/>
  <c r="DL112" i="12"/>
  <c r="CG112" i="12"/>
  <c r="CR112" i="12" s="1"/>
  <c r="DM112" i="12" s="1"/>
  <c r="DZ111" i="12"/>
  <c r="DL111" i="12"/>
  <c r="CG111" i="12"/>
  <c r="CR111" i="12" s="1"/>
  <c r="DM111" i="12" s="1"/>
  <c r="DZ110" i="12"/>
  <c r="DL110" i="12"/>
  <c r="CG110" i="12"/>
  <c r="CR110" i="12" s="1"/>
  <c r="DM110" i="12" s="1"/>
  <c r="DZ109" i="12"/>
  <c r="DL109" i="12"/>
  <c r="CG109" i="12"/>
  <c r="CR109" i="12" s="1"/>
  <c r="DM109" i="12" s="1"/>
  <c r="DZ108" i="12"/>
  <c r="DL108" i="12"/>
  <c r="CG108" i="12"/>
  <c r="CR108" i="12" s="1"/>
  <c r="DM108" i="12" s="1"/>
  <c r="DZ107" i="12"/>
  <c r="DL107" i="12"/>
  <c r="CG107" i="12"/>
  <c r="DZ106" i="12"/>
  <c r="DL106" i="12"/>
  <c r="CG106" i="12"/>
  <c r="CR106" i="12" s="1"/>
  <c r="DM106" i="12" s="1"/>
  <c r="DZ105" i="12"/>
  <c r="DL105" i="12"/>
  <c r="CG105" i="12"/>
  <c r="CR105" i="12" s="1"/>
  <c r="DM105" i="12" s="1"/>
  <c r="DZ104" i="12"/>
  <c r="DL104" i="12"/>
  <c r="CG104" i="12"/>
  <c r="DZ103" i="12"/>
  <c r="DL103" i="12"/>
  <c r="CG103" i="12"/>
  <c r="CR103" i="12" s="1"/>
  <c r="DM103" i="12" s="1"/>
  <c r="DZ102" i="12"/>
  <c r="DL102" i="12"/>
  <c r="CG102" i="12"/>
  <c r="CR102" i="12" s="1"/>
  <c r="DM102" i="12" s="1"/>
  <c r="DZ101" i="12"/>
  <c r="DL101" i="12"/>
  <c r="CG101" i="12"/>
  <c r="CR101" i="12" s="1"/>
  <c r="DM101" i="12" s="1"/>
  <c r="DZ100" i="12"/>
  <c r="DL100" i="12"/>
  <c r="CG100" i="12"/>
  <c r="CR100" i="12" s="1"/>
  <c r="DM100" i="12" s="1"/>
  <c r="DZ99" i="12"/>
  <c r="DL99" i="12"/>
  <c r="CG99" i="12"/>
  <c r="CR99" i="12" s="1"/>
  <c r="DM99" i="12" s="1"/>
  <c r="DZ98" i="12"/>
  <c r="DL98" i="12"/>
  <c r="CG98" i="12"/>
  <c r="CR98" i="12" s="1"/>
  <c r="DM98" i="12" s="1"/>
  <c r="DZ97" i="12"/>
  <c r="DL97" i="12"/>
  <c r="CG97" i="12"/>
  <c r="CR97" i="12" s="1"/>
  <c r="DM97" i="12" s="1"/>
  <c r="DZ96" i="12"/>
  <c r="DL96" i="12"/>
  <c r="CG96" i="12"/>
  <c r="CR96" i="12" s="1"/>
  <c r="DM96" i="12" s="1"/>
  <c r="DZ95" i="12"/>
  <c r="DL95" i="12"/>
  <c r="CG95" i="12"/>
  <c r="CR95" i="12" s="1"/>
  <c r="DM95" i="12" s="1"/>
  <c r="DZ94" i="12"/>
  <c r="DL94" i="12"/>
  <c r="CG94" i="12"/>
  <c r="CR94" i="12" s="1"/>
  <c r="DM94" i="12" s="1"/>
  <c r="DZ93" i="12"/>
  <c r="DL93" i="12"/>
  <c r="CG93" i="12"/>
  <c r="CR93" i="12" s="1"/>
  <c r="DM93" i="12" s="1"/>
  <c r="DZ92" i="12"/>
  <c r="DL92" i="12"/>
  <c r="CG92" i="12"/>
  <c r="DZ91" i="12"/>
  <c r="DL91" i="12"/>
  <c r="CG91" i="12"/>
  <c r="CR91" i="12" s="1"/>
  <c r="DM91" i="12" s="1"/>
  <c r="DZ90" i="12"/>
  <c r="DL90" i="12"/>
  <c r="CG90" i="12"/>
  <c r="CR90" i="12" s="1"/>
  <c r="DM90" i="12" s="1"/>
  <c r="DZ89" i="12"/>
  <c r="DL89" i="12"/>
  <c r="CG89" i="12"/>
  <c r="CR89" i="12" s="1"/>
  <c r="DM89" i="12" s="1"/>
  <c r="DZ88" i="12"/>
  <c r="DL88" i="12"/>
  <c r="CG88" i="12"/>
  <c r="DZ87" i="12"/>
  <c r="DL87" i="12"/>
  <c r="CG87" i="12"/>
  <c r="CR87" i="12" s="1"/>
  <c r="DM87" i="12" s="1"/>
  <c r="DZ86" i="12"/>
  <c r="DL86" i="12"/>
  <c r="CG86" i="12"/>
  <c r="CR86" i="12" s="1"/>
  <c r="DM86" i="12" s="1"/>
  <c r="DZ85" i="12"/>
  <c r="DL85" i="12"/>
  <c r="CG85" i="12"/>
  <c r="DZ84" i="12"/>
  <c r="DL84" i="12"/>
  <c r="CG84" i="12"/>
  <c r="CR84" i="12" s="1"/>
  <c r="DM84" i="12" s="1"/>
  <c r="DZ83" i="12"/>
  <c r="DL83" i="12"/>
  <c r="CG83" i="12"/>
  <c r="DZ82" i="12"/>
  <c r="DL82" i="12"/>
  <c r="CG82" i="12"/>
  <c r="CR82" i="12" s="1"/>
  <c r="DM82" i="12" s="1"/>
  <c r="DZ81" i="12"/>
  <c r="DL81" i="12"/>
  <c r="CG81" i="12"/>
  <c r="CR81" i="12" s="1"/>
  <c r="DM81" i="12" s="1"/>
  <c r="DZ80" i="12"/>
  <c r="DL80" i="12"/>
  <c r="CG80" i="12"/>
  <c r="DZ79" i="12"/>
  <c r="DL79" i="12"/>
  <c r="CG79" i="12"/>
  <c r="CR79" i="12" s="1"/>
  <c r="DM79" i="12" s="1"/>
  <c r="DZ78" i="12"/>
  <c r="DL78" i="12"/>
  <c r="CG78" i="12"/>
  <c r="CR78" i="12" s="1"/>
  <c r="DM78" i="12" s="1"/>
  <c r="DZ77" i="12"/>
  <c r="DL77" i="12"/>
  <c r="CG77" i="12"/>
  <c r="CR77" i="12" s="1"/>
  <c r="DM77" i="12" s="1"/>
  <c r="DZ76" i="12"/>
  <c r="DL76" i="12"/>
  <c r="CG76" i="12"/>
  <c r="CR76" i="12" s="1"/>
  <c r="DM76" i="12" s="1"/>
  <c r="DZ75" i="12"/>
  <c r="DL75" i="12"/>
  <c r="CG75" i="12"/>
  <c r="CR75" i="12" s="1"/>
  <c r="DM75" i="12" s="1"/>
  <c r="DZ74" i="12"/>
  <c r="DL74" i="12"/>
  <c r="CG74" i="12"/>
  <c r="CR74" i="12" s="1"/>
  <c r="DM74" i="12" s="1"/>
  <c r="DZ73" i="12"/>
  <c r="DL73" i="12"/>
  <c r="CG73" i="12"/>
  <c r="DZ72" i="12"/>
  <c r="DL72" i="12"/>
  <c r="CG72" i="12"/>
  <c r="CR72" i="12" s="1"/>
  <c r="DM72" i="12" s="1"/>
  <c r="DZ71" i="12"/>
  <c r="DL71" i="12"/>
  <c r="CG71" i="12"/>
  <c r="CR71" i="12" s="1"/>
  <c r="DM71" i="12" s="1"/>
  <c r="DZ70" i="12"/>
  <c r="DL70" i="12"/>
  <c r="CG70" i="12"/>
  <c r="DZ69" i="12"/>
  <c r="DL69" i="12"/>
  <c r="CG69" i="12"/>
  <c r="CR69" i="12" s="1"/>
  <c r="DM69" i="12" s="1"/>
  <c r="DZ68" i="12"/>
  <c r="DL68" i="12"/>
  <c r="CG68" i="12"/>
  <c r="CR68" i="12" s="1"/>
  <c r="DM68" i="12" s="1"/>
  <c r="DZ67" i="12"/>
  <c r="DL67" i="12"/>
  <c r="CG67" i="12"/>
  <c r="CR67" i="12" s="1"/>
  <c r="DM67" i="12" s="1"/>
  <c r="DZ66" i="12"/>
  <c r="DL66" i="12"/>
  <c r="CG66" i="12"/>
  <c r="CR66" i="12" s="1"/>
  <c r="DM66" i="12" s="1"/>
  <c r="DZ65" i="12"/>
  <c r="DL65" i="12"/>
  <c r="CG65" i="12"/>
  <c r="CR65" i="12" s="1"/>
  <c r="DM65" i="12" s="1"/>
  <c r="DZ64" i="12"/>
  <c r="DL64" i="12"/>
  <c r="CG64" i="12"/>
  <c r="CR64" i="12" s="1"/>
  <c r="DM64" i="12" s="1"/>
  <c r="DZ63" i="12"/>
  <c r="DL63" i="12"/>
  <c r="CG63" i="12"/>
  <c r="CR63" i="12" s="1"/>
  <c r="DM63" i="12" s="1"/>
  <c r="DZ62" i="12"/>
  <c r="DL62" i="12"/>
  <c r="CG62" i="12"/>
  <c r="DZ61" i="12"/>
  <c r="DL61" i="12"/>
  <c r="CG61" i="12"/>
  <c r="CR61" i="12" s="1"/>
  <c r="DM61" i="12" s="1"/>
  <c r="DZ60" i="12"/>
  <c r="DL60" i="12"/>
  <c r="CG60" i="12"/>
  <c r="CR60" i="12" s="1"/>
  <c r="DM60" i="12" s="1"/>
  <c r="DZ59" i="12"/>
  <c r="DL59" i="12"/>
  <c r="CG59" i="12"/>
  <c r="CR59" i="12" s="1"/>
  <c r="DM59" i="12" s="1"/>
  <c r="DZ58" i="12"/>
  <c r="DL58" i="12"/>
  <c r="CG58" i="12"/>
  <c r="CR58" i="12" s="1"/>
  <c r="DM58" i="12" s="1"/>
  <c r="DZ57" i="12"/>
  <c r="DL57" i="12"/>
  <c r="CG57" i="12"/>
  <c r="CR57" i="12" s="1"/>
  <c r="DM57" i="12" s="1"/>
  <c r="DZ56" i="12"/>
  <c r="DL56" i="12"/>
  <c r="CG56" i="12"/>
  <c r="CR56" i="12" s="1"/>
  <c r="DM56" i="12" s="1"/>
  <c r="DZ55" i="12"/>
  <c r="DL55" i="12"/>
  <c r="CG55" i="12"/>
  <c r="DZ54" i="12"/>
  <c r="DL54" i="12"/>
  <c r="CG54" i="12"/>
  <c r="CR54" i="12" s="1"/>
  <c r="DM54" i="12" s="1"/>
  <c r="DZ53" i="12"/>
  <c r="DL53" i="12"/>
  <c r="CG53" i="12"/>
  <c r="CR53" i="12" s="1"/>
  <c r="DM53" i="12" s="1"/>
  <c r="DZ52" i="12"/>
  <c r="DL52" i="12"/>
  <c r="CG52" i="12"/>
  <c r="CR52" i="12" s="1"/>
  <c r="DM52" i="12" s="1"/>
  <c r="DZ51" i="12"/>
  <c r="DL51" i="12"/>
  <c r="CG51" i="12"/>
  <c r="CR51" i="12" s="1"/>
  <c r="DM51" i="12" s="1"/>
  <c r="DZ50" i="12"/>
  <c r="DL50" i="12"/>
  <c r="CG50" i="12"/>
  <c r="DZ49" i="12"/>
  <c r="DL49" i="12"/>
  <c r="CG49" i="12"/>
  <c r="CR49" i="12" s="1"/>
  <c r="DM49" i="12" s="1"/>
  <c r="DZ48" i="12"/>
  <c r="DL48" i="12"/>
  <c r="CG48" i="12"/>
  <c r="CR48" i="12" s="1"/>
  <c r="DM48" i="12" s="1"/>
  <c r="DZ47" i="12"/>
  <c r="DL47" i="12"/>
  <c r="CG47" i="12"/>
  <c r="DZ46" i="12"/>
  <c r="DL46" i="12"/>
  <c r="CG46" i="12"/>
  <c r="CR46" i="12" s="1"/>
  <c r="DM46" i="12" s="1"/>
  <c r="DZ45" i="12"/>
  <c r="DL45" i="12"/>
  <c r="CG45" i="12"/>
  <c r="CR45" i="12" s="1"/>
  <c r="DM45" i="12" s="1"/>
  <c r="DZ44" i="12"/>
  <c r="DL44" i="12"/>
  <c r="CG44" i="12"/>
  <c r="CR44" i="12" s="1"/>
  <c r="DM44" i="12" s="1"/>
  <c r="DZ43" i="12"/>
  <c r="DL43" i="12"/>
  <c r="CG43" i="12"/>
  <c r="CR43" i="12" s="1"/>
  <c r="DM43" i="12" s="1"/>
  <c r="DZ42" i="12"/>
  <c r="DL42" i="12"/>
  <c r="CG42" i="12"/>
  <c r="DZ41" i="12"/>
  <c r="DL41" i="12"/>
  <c r="CG41" i="12"/>
  <c r="CR41" i="12" s="1"/>
  <c r="DM41" i="12" s="1"/>
  <c r="DZ40" i="12"/>
  <c r="DL40" i="12"/>
  <c r="CG40" i="12"/>
  <c r="CR40" i="12" s="1"/>
  <c r="DM40" i="12" s="1"/>
  <c r="DZ39" i="12"/>
  <c r="DL39" i="12"/>
  <c r="CG39" i="12"/>
  <c r="DZ38" i="12"/>
  <c r="DL38" i="12"/>
  <c r="CG38" i="12"/>
  <c r="CR38" i="12" s="1"/>
  <c r="DM38" i="12" s="1"/>
  <c r="DZ37" i="12"/>
  <c r="DL37" i="12"/>
  <c r="CG37" i="12"/>
  <c r="CR37" i="12" s="1"/>
  <c r="DM37" i="12" s="1"/>
  <c r="DZ36" i="12"/>
  <c r="DL36" i="12"/>
  <c r="CG36" i="12"/>
  <c r="DZ35" i="12"/>
  <c r="DL35" i="12"/>
  <c r="CG35" i="12"/>
  <c r="CR35" i="12" s="1"/>
  <c r="DM35" i="12" s="1"/>
  <c r="DZ34" i="12"/>
  <c r="DL34" i="12"/>
  <c r="CG34" i="12"/>
  <c r="DZ33" i="12"/>
  <c r="DL33" i="12"/>
  <c r="CG33" i="12"/>
  <c r="CR33" i="12" s="1"/>
  <c r="DM33" i="12" s="1"/>
  <c r="DZ32" i="12"/>
  <c r="DL32" i="12"/>
  <c r="CG32" i="12"/>
  <c r="CR32" i="12" s="1"/>
  <c r="DM32" i="12" s="1"/>
  <c r="DZ31" i="12"/>
  <c r="DL31" i="12"/>
  <c r="CG31" i="12"/>
  <c r="DZ30" i="12"/>
  <c r="DL30" i="12"/>
  <c r="CG30" i="12"/>
  <c r="CR30" i="12" s="1"/>
  <c r="DM30" i="12" s="1"/>
  <c r="DZ29" i="12"/>
  <c r="DL29" i="12"/>
  <c r="CG29" i="12"/>
  <c r="DZ28" i="12"/>
  <c r="DL28" i="12"/>
  <c r="CG28" i="12"/>
  <c r="CR28" i="12" s="1"/>
  <c r="DM28" i="12" s="1"/>
  <c r="DZ27" i="12"/>
  <c r="DL27" i="12"/>
  <c r="CG27" i="12"/>
  <c r="CR27" i="12" s="1"/>
  <c r="DM27" i="12" s="1"/>
  <c r="DZ26" i="12"/>
  <c r="DL26" i="12"/>
  <c r="CG26" i="12"/>
  <c r="DZ25" i="12"/>
  <c r="DL25" i="12"/>
  <c r="CG25" i="12"/>
  <c r="DZ24" i="12"/>
  <c r="DL24" i="12"/>
  <c r="CG24" i="12"/>
  <c r="CR24" i="12" s="1"/>
  <c r="DM24" i="12" s="1"/>
  <c r="DZ23" i="12"/>
  <c r="DL23" i="12"/>
  <c r="CG23" i="12"/>
  <c r="CR23" i="12" s="1"/>
  <c r="DM23" i="12" s="1"/>
  <c r="DZ22" i="12"/>
  <c r="DL22" i="12"/>
  <c r="CG22" i="12"/>
  <c r="DZ21" i="12"/>
  <c r="DL21" i="12"/>
  <c r="CG21" i="12"/>
  <c r="CR21" i="12" s="1"/>
  <c r="DM21" i="12" s="1"/>
  <c r="DZ20" i="12"/>
  <c r="DL20" i="12"/>
  <c r="CG20" i="12"/>
  <c r="CR20" i="12" s="1"/>
  <c r="DM20" i="12" s="1"/>
  <c r="DZ19" i="12"/>
  <c r="DL19" i="12"/>
  <c r="CG19" i="12"/>
  <c r="DZ18" i="12"/>
  <c r="DL18" i="12"/>
  <c r="CG18" i="12"/>
  <c r="CR18" i="12" s="1"/>
  <c r="DM18" i="12" s="1"/>
  <c r="DZ17" i="12"/>
  <c r="DL17" i="12"/>
  <c r="CG17" i="12"/>
  <c r="CR17" i="12" s="1"/>
  <c r="DM17" i="12" s="1"/>
  <c r="DZ16" i="12"/>
  <c r="DL16" i="12"/>
  <c r="CG16" i="12"/>
  <c r="CR16" i="12" s="1"/>
  <c r="DM16" i="12" s="1"/>
  <c r="DZ15" i="12"/>
  <c r="DL15" i="12"/>
  <c r="CG15" i="12"/>
  <c r="CR15" i="12" s="1"/>
  <c r="DM15" i="12" s="1"/>
  <c r="DZ14" i="12"/>
  <c r="DL14" i="12"/>
  <c r="CG14" i="12"/>
  <c r="DZ13" i="12"/>
  <c r="DL13" i="12"/>
  <c r="CG13" i="12"/>
  <c r="CR13" i="12" s="1"/>
  <c r="DM13" i="12" s="1"/>
  <c r="DZ12" i="12"/>
  <c r="DL12" i="12"/>
  <c r="CG12" i="12"/>
  <c r="CR12" i="12" s="1"/>
  <c r="DM12" i="12" s="1"/>
  <c r="DZ11" i="12"/>
  <c r="DL11" i="12"/>
  <c r="CG11" i="12"/>
  <c r="DZ10" i="12"/>
  <c r="DL10" i="12"/>
  <c r="CG10" i="12"/>
  <c r="CR10" i="12" s="1"/>
  <c r="DM10" i="12" s="1"/>
  <c r="DZ9" i="12"/>
  <c r="DL9" i="12"/>
  <c r="CG9" i="12"/>
  <c r="CR9" i="12" s="1"/>
  <c r="DM9" i="12" s="1"/>
  <c r="DZ8" i="12"/>
  <c r="DL8" i="12"/>
  <c r="CG8" i="12"/>
  <c r="CR8" i="12" s="1"/>
  <c r="DM8" i="12" s="1"/>
  <c r="DZ7" i="12"/>
  <c r="DL7" i="12"/>
  <c r="CG7" i="12"/>
  <c r="CR7" i="12" s="1"/>
  <c r="DM7" i="12" s="1"/>
  <c r="DZ6" i="12"/>
  <c r="DL6" i="12"/>
  <c r="CG6" i="12"/>
  <c r="DZ5" i="12"/>
  <c r="DL5" i="12"/>
  <c r="CG5" i="12"/>
  <c r="CR5" i="12" s="1"/>
  <c r="DM5" i="12" s="1"/>
  <c r="DZ4" i="12"/>
  <c r="DL4" i="12"/>
  <c r="CG4" i="12"/>
  <c r="CR4" i="12" s="1"/>
  <c r="DM4" i="12" s="1"/>
  <c r="DZ3" i="12"/>
  <c r="DL3" i="12"/>
  <c r="CG3" i="12"/>
  <c r="BB160" i="12"/>
  <c r="BA160" i="12"/>
  <c r="AX160" i="12"/>
  <c r="AW160" i="12"/>
  <c r="AS160" i="12"/>
  <c r="BB159" i="12"/>
  <c r="BA159" i="12"/>
  <c r="AX159" i="12"/>
  <c r="AW159" i="12"/>
  <c r="AS159" i="12"/>
  <c r="BB158" i="12"/>
  <c r="BA158" i="12"/>
  <c r="AX158" i="12"/>
  <c r="AW158" i="12"/>
  <c r="AS158" i="12"/>
  <c r="BB157" i="12"/>
  <c r="BA157" i="12"/>
  <c r="AX157" i="12"/>
  <c r="AW157" i="12"/>
  <c r="AS157" i="12"/>
  <c r="BB156" i="12"/>
  <c r="BA156" i="12"/>
  <c r="AX156" i="12"/>
  <c r="AW156" i="12"/>
  <c r="AS156" i="12"/>
  <c r="BB155" i="12"/>
  <c r="BA155" i="12"/>
  <c r="AX155" i="12"/>
  <c r="AW155" i="12"/>
  <c r="AS155" i="12"/>
  <c r="BB154" i="12"/>
  <c r="BA154" i="12"/>
  <c r="AX154" i="12"/>
  <c r="AW154" i="12"/>
  <c r="AS154" i="12"/>
  <c r="BB153" i="12"/>
  <c r="BA153" i="12"/>
  <c r="AX153" i="12"/>
  <c r="AW153" i="12"/>
  <c r="AS153" i="12"/>
  <c r="BB152" i="12"/>
  <c r="BA152" i="12"/>
  <c r="AX152" i="12"/>
  <c r="AW152" i="12"/>
  <c r="AS152" i="12"/>
  <c r="BB151" i="12"/>
  <c r="BA151" i="12"/>
  <c r="AX151" i="12"/>
  <c r="AW151" i="12"/>
  <c r="AS151" i="12"/>
  <c r="BB150" i="12"/>
  <c r="BA150" i="12"/>
  <c r="AX150" i="12"/>
  <c r="AW150" i="12"/>
  <c r="AS150" i="12"/>
  <c r="BB149" i="12"/>
  <c r="BA149" i="12"/>
  <c r="AX149" i="12"/>
  <c r="AW149" i="12"/>
  <c r="AS149" i="12"/>
  <c r="BB148" i="12"/>
  <c r="BA148" i="12"/>
  <c r="AX148" i="12"/>
  <c r="AW148" i="12"/>
  <c r="AS148" i="12"/>
  <c r="BB147" i="12"/>
  <c r="BA147" i="12"/>
  <c r="AX147" i="12"/>
  <c r="AW147" i="12"/>
  <c r="AS147" i="12"/>
  <c r="BB146" i="12"/>
  <c r="BA146" i="12"/>
  <c r="AX146" i="12"/>
  <c r="AW146" i="12"/>
  <c r="AS146" i="12"/>
  <c r="BB145" i="12"/>
  <c r="BA145" i="12"/>
  <c r="AX145" i="12"/>
  <c r="AW145" i="12"/>
  <c r="AS145" i="12"/>
  <c r="BB144" i="12"/>
  <c r="BA144" i="12"/>
  <c r="AX144" i="12"/>
  <c r="AW144" i="12"/>
  <c r="AS144" i="12"/>
  <c r="BB143" i="12"/>
  <c r="BA143" i="12"/>
  <c r="AX143" i="12"/>
  <c r="AW143" i="12"/>
  <c r="AS143" i="12"/>
  <c r="BB142" i="12"/>
  <c r="BA142" i="12"/>
  <c r="AX142" i="12"/>
  <c r="AW142" i="12"/>
  <c r="AS142" i="12"/>
  <c r="BB141" i="12"/>
  <c r="BA141" i="12"/>
  <c r="AX141" i="12"/>
  <c r="AW141" i="12"/>
  <c r="AS141" i="12"/>
  <c r="BB140" i="12"/>
  <c r="BA140" i="12"/>
  <c r="AX140" i="12"/>
  <c r="AW140" i="12"/>
  <c r="AS140" i="12"/>
  <c r="BB139" i="12"/>
  <c r="BA139" i="12"/>
  <c r="AX139" i="12"/>
  <c r="AW139" i="12"/>
  <c r="AS139" i="12"/>
  <c r="BB138" i="12"/>
  <c r="BA138" i="12"/>
  <c r="AX138" i="12"/>
  <c r="AW138" i="12"/>
  <c r="AS138" i="12"/>
  <c r="BB137" i="12"/>
  <c r="BA137" i="12"/>
  <c r="AX137" i="12"/>
  <c r="AW137" i="12"/>
  <c r="AS137" i="12"/>
  <c r="BB136" i="12"/>
  <c r="BA136" i="12"/>
  <c r="AX136" i="12"/>
  <c r="AW136" i="12"/>
  <c r="AS136" i="12"/>
  <c r="BB135" i="12"/>
  <c r="BA135" i="12"/>
  <c r="AX135" i="12"/>
  <c r="AW135" i="12"/>
  <c r="AS135" i="12"/>
  <c r="BB134" i="12"/>
  <c r="BA134" i="12"/>
  <c r="AX134" i="12"/>
  <c r="AW134" i="12"/>
  <c r="AS134" i="12"/>
  <c r="BB133" i="12"/>
  <c r="BA133" i="12"/>
  <c r="AX133" i="12"/>
  <c r="AW133" i="12"/>
  <c r="AS133" i="12"/>
  <c r="BB132" i="12"/>
  <c r="BA132" i="12"/>
  <c r="AX132" i="12"/>
  <c r="AW132" i="12"/>
  <c r="AS132" i="12"/>
  <c r="BB131" i="12"/>
  <c r="BA131" i="12"/>
  <c r="AX131" i="12"/>
  <c r="AW131" i="12"/>
  <c r="AS131" i="12"/>
  <c r="BB130" i="12"/>
  <c r="BA130" i="12"/>
  <c r="AX130" i="12"/>
  <c r="AW130" i="12"/>
  <c r="AS130" i="12"/>
  <c r="BB129" i="12"/>
  <c r="BA129" i="12"/>
  <c r="AX129" i="12"/>
  <c r="AW129" i="12"/>
  <c r="AS129" i="12"/>
  <c r="BB128" i="12"/>
  <c r="BA128" i="12"/>
  <c r="AX128" i="12"/>
  <c r="AW128" i="12"/>
  <c r="AS128" i="12"/>
  <c r="BB127" i="12"/>
  <c r="BA127" i="12"/>
  <c r="AX127" i="12"/>
  <c r="AW127" i="12"/>
  <c r="AS127" i="12"/>
  <c r="BB126" i="12"/>
  <c r="BA126" i="12"/>
  <c r="AX126" i="12"/>
  <c r="AW126" i="12"/>
  <c r="AS126" i="12"/>
  <c r="BB125" i="12"/>
  <c r="BA125" i="12"/>
  <c r="AX125" i="12"/>
  <c r="AW125" i="12"/>
  <c r="AS125" i="12"/>
  <c r="BB124" i="12"/>
  <c r="BA124" i="12"/>
  <c r="AX124" i="12"/>
  <c r="AW124" i="12"/>
  <c r="AS124" i="12"/>
  <c r="BB123" i="12"/>
  <c r="BA123" i="12"/>
  <c r="AX123" i="12"/>
  <c r="AW123" i="12"/>
  <c r="AS123" i="12"/>
  <c r="BB122" i="12"/>
  <c r="BA122" i="12"/>
  <c r="AX122" i="12"/>
  <c r="AW122" i="12"/>
  <c r="AS122" i="12"/>
  <c r="BB121" i="12"/>
  <c r="BA121" i="12"/>
  <c r="AX121" i="12"/>
  <c r="AW121" i="12"/>
  <c r="AS121" i="12"/>
  <c r="BB120" i="12"/>
  <c r="BA120" i="12"/>
  <c r="AX120" i="12"/>
  <c r="AW120" i="12"/>
  <c r="AS120" i="12"/>
  <c r="BB119" i="12"/>
  <c r="BA119" i="12"/>
  <c r="AX119" i="12"/>
  <c r="AW119" i="12"/>
  <c r="AS119" i="12"/>
  <c r="BB118" i="12"/>
  <c r="BA118" i="12"/>
  <c r="AX118" i="12"/>
  <c r="AW118" i="12"/>
  <c r="AS118" i="12"/>
  <c r="BB117" i="12"/>
  <c r="BA117" i="12"/>
  <c r="AX117" i="12"/>
  <c r="AW117" i="12"/>
  <c r="AS117" i="12"/>
  <c r="BB116" i="12"/>
  <c r="BA116" i="12"/>
  <c r="AX116" i="12"/>
  <c r="AW116" i="12"/>
  <c r="AS116" i="12"/>
  <c r="BB115" i="12"/>
  <c r="BA115" i="12"/>
  <c r="AX115" i="12"/>
  <c r="AW115" i="12"/>
  <c r="AS115" i="12"/>
  <c r="BB114" i="12"/>
  <c r="BA114" i="12"/>
  <c r="AX114" i="12"/>
  <c r="AW114" i="12"/>
  <c r="AS114" i="12"/>
  <c r="BB113" i="12"/>
  <c r="BA113" i="12"/>
  <c r="AX113" i="12"/>
  <c r="AW113" i="12"/>
  <c r="AS113" i="12"/>
  <c r="BB112" i="12"/>
  <c r="BA112" i="12"/>
  <c r="AX112" i="12"/>
  <c r="AW112" i="12"/>
  <c r="AS112" i="12"/>
  <c r="BB111" i="12"/>
  <c r="BA111" i="12"/>
  <c r="AX111" i="12"/>
  <c r="AW111" i="12"/>
  <c r="AS111" i="12"/>
  <c r="BB110" i="12"/>
  <c r="BA110" i="12"/>
  <c r="AX110" i="12"/>
  <c r="AW110" i="12"/>
  <c r="AS110" i="12"/>
  <c r="BB109" i="12"/>
  <c r="BA109" i="12"/>
  <c r="AX109" i="12"/>
  <c r="AW109" i="12"/>
  <c r="AS109" i="12"/>
  <c r="BB108" i="12"/>
  <c r="BA108" i="12"/>
  <c r="AX108" i="12"/>
  <c r="AW108" i="12"/>
  <c r="AS108" i="12"/>
  <c r="BB107" i="12"/>
  <c r="BA107" i="12"/>
  <c r="AX107" i="12"/>
  <c r="AW107" i="12"/>
  <c r="AS107" i="12"/>
  <c r="BB106" i="12"/>
  <c r="BA106" i="12"/>
  <c r="AX106" i="12"/>
  <c r="AW106" i="12"/>
  <c r="AS106" i="12"/>
  <c r="BB105" i="12"/>
  <c r="BA105" i="12"/>
  <c r="AX105" i="12"/>
  <c r="AW105" i="12"/>
  <c r="AS105" i="12"/>
  <c r="BB104" i="12"/>
  <c r="BA104" i="12"/>
  <c r="AX104" i="12"/>
  <c r="AW104" i="12"/>
  <c r="AS104" i="12"/>
  <c r="BB103" i="12"/>
  <c r="BA103" i="12"/>
  <c r="AX103" i="12"/>
  <c r="AW103" i="12"/>
  <c r="AS103" i="12"/>
  <c r="BB102" i="12"/>
  <c r="BA102" i="12"/>
  <c r="AX102" i="12"/>
  <c r="AW102" i="12"/>
  <c r="AS102" i="12"/>
  <c r="BB101" i="12"/>
  <c r="BA101" i="12"/>
  <c r="AX101" i="12"/>
  <c r="AW101" i="12"/>
  <c r="AS101" i="12"/>
  <c r="BB100" i="12"/>
  <c r="BA100" i="12"/>
  <c r="AX100" i="12"/>
  <c r="AW100" i="12"/>
  <c r="AS100" i="12"/>
  <c r="BB99" i="12"/>
  <c r="BA99" i="12"/>
  <c r="AX99" i="12"/>
  <c r="AW99" i="12"/>
  <c r="AS99" i="12"/>
  <c r="BB98" i="12"/>
  <c r="BA98" i="12"/>
  <c r="AX98" i="12"/>
  <c r="AW98" i="12"/>
  <c r="AS98" i="12"/>
  <c r="BB97" i="12"/>
  <c r="BA97" i="12"/>
  <c r="AX97" i="12"/>
  <c r="AW97" i="12"/>
  <c r="AS97" i="12"/>
  <c r="BB96" i="12"/>
  <c r="BA96" i="12"/>
  <c r="AX96" i="12"/>
  <c r="AW96" i="12"/>
  <c r="AS96" i="12"/>
  <c r="BB95" i="12"/>
  <c r="BA95" i="12"/>
  <c r="AX95" i="12"/>
  <c r="AW95" i="12"/>
  <c r="AS95" i="12"/>
  <c r="BB94" i="12"/>
  <c r="BA94" i="12"/>
  <c r="AX94" i="12"/>
  <c r="AW94" i="12"/>
  <c r="AS94" i="12"/>
  <c r="BB93" i="12"/>
  <c r="BA93" i="12"/>
  <c r="AX93" i="12"/>
  <c r="AW93" i="12"/>
  <c r="AS93" i="12"/>
  <c r="BB92" i="12"/>
  <c r="BA92" i="12"/>
  <c r="AX92" i="12"/>
  <c r="AW92" i="12"/>
  <c r="AS92" i="12"/>
  <c r="BB91" i="12"/>
  <c r="BA91" i="12"/>
  <c r="AX91" i="12"/>
  <c r="AW91" i="12"/>
  <c r="AS91" i="12"/>
  <c r="BB90" i="12"/>
  <c r="BA90" i="12"/>
  <c r="AX90" i="12"/>
  <c r="AW90" i="12"/>
  <c r="AS90" i="12"/>
  <c r="BB89" i="12"/>
  <c r="BA89" i="12"/>
  <c r="AX89" i="12"/>
  <c r="AW89" i="12"/>
  <c r="AS89" i="12"/>
  <c r="BB88" i="12"/>
  <c r="BA88" i="12"/>
  <c r="AX88" i="12"/>
  <c r="AW88" i="12"/>
  <c r="AS88" i="12"/>
  <c r="BB87" i="12"/>
  <c r="BA87" i="12"/>
  <c r="AX87" i="12"/>
  <c r="AW87" i="12"/>
  <c r="AS87" i="12"/>
  <c r="BB86" i="12"/>
  <c r="BA86" i="12"/>
  <c r="AX86" i="12"/>
  <c r="AW86" i="12"/>
  <c r="AS86" i="12"/>
  <c r="BB85" i="12"/>
  <c r="BA85" i="12"/>
  <c r="AX85" i="12"/>
  <c r="AW85" i="12"/>
  <c r="AS85" i="12"/>
  <c r="BB84" i="12"/>
  <c r="BA84" i="12"/>
  <c r="AX84" i="12"/>
  <c r="AW84" i="12"/>
  <c r="AS84" i="12"/>
  <c r="BB83" i="12"/>
  <c r="BA83" i="12"/>
  <c r="AX83" i="12"/>
  <c r="AW83" i="12"/>
  <c r="AS83" i="12"/>
  <c r="BB82" i="12"/>
  <c r="BA82" i="12"/>
  <c r="AX82" i="12"/>
  <c r="AW82" i="12"/>
  <c r="AS82" i="12"/>
  <c r="BB81" i="12"/>
  <c r="BA81" i="12"/>
  <c r="AX81" i="12"/>
  <c r="AW81" i="12"/>
  <c r="AS81" i="12"/>
  <c r="BB80" i="12"/>
  <c r="BA80" i="12"/>
  <c r="AX80" i="12"/>
  <c r="AW80" i="12"/>
  <c r="AS80" i="12"/>
  <c r="BB79" i="12"/>
  <c r="BA79" i="12"/>
  <c r="AX79" i="12"/>
  <c r="AW79" i="12"/>
  <c r="AS79" i="12"/>
  <c r="BB78" i="12"/>
  <c r="BA78" i="12"/>
  <c r="AX78" i="12"/>
  <c r="AW78" i="12"/>
  <c r="AS78" i="12"/>
  <c r="BB77" i="12"/>
  <c r="BA77" i="12"/>
  <c r="AX77" i="12"/>
  <c r="AW77" i="12"/>
  <c r="AS77" i="12"/>
  <c r="BB76" i="12"/>
  <c r="BA76" i="12"/>
  <c r="AX76" i="12"/>
  <c r="AW76" i="12"/>
  <c r="AS76" i="12"/>
  <c r="BB75" i="12"/>
  <c r="BA75" i="12"/>
  <c r="AX75" i="12"/>
  <c r="AW75" i="12"/>
  <c r="AS75" i="12"/>
  <c r="BB74" i="12"/>
  <c r="BA74" i="12"/>
  <c r="AX74" i="12"/>
  <c r="AW74" i="12"/>
  <c r="AS74" i="12"/>
  <c r="BB73" i="12"/>
  <c r="BA73" i="12"/>
  <c r="AX73" i="12"/>
  <c r="AW73" i="12"/>
  <c r="AS73" i="12"/>
  <c r="BB72" i="12"/>
  <c r="BA72" i="12"/>
  <c r="BC72" i="12" s="1"/>
  <c r="AX72" i="12"/>
  <c r="AW72" i="12"/>
  <c r="AS72" i="12"/>
  <c r="BB71" i="12"/>
  <c r="BA71" i="12"/>
  <c r="AX71" i="12"/>
  <c r="AW71" i="12"/>
  <c r="AS71" i="12"/>
  <c r="BB70" i="12"/>
  <c r="BA70" i="12"/>
  <c r="AX70" i="12"/>
  <c r="AW70" i="12"/>
  <c r="AS70" i="12"/>
  <c r="BB69" i="12"/>
  <c r="BA69" i="12"/>
  <c r="AX69" i="12"/>
  <c r="AW69" i="12"/>
  <c r="AS69" i="12"/>
  <c r="BB68" i="12"/>
  <c r="BA68" i="12"/>
  <c r="AX68" i="12"/>
  <c r="AW68" i="12"/>
  <c r="AS68" i="12"/>
  <c r="BB67" i="12"/>
  <c r="BA67" i="12"/>
  <c r="AX67" i="12"/>
  <c r="AW67" i="12"/>
  <c r="AS67" i="12"/>
  <c r="BB66" i="12"/>
  <c r="BA66" i="12"/>
  <c r="AX66" i="12"/>
  <c r="AW66" i="12"/>
  <c r="AS66" i="12"/>
  <c r="BB65" i="12"/>
  <c r="BA65" i="12"/>
  <c r="AX65" i="12"/>
  <c r="AW65" i="12"/>
  <c r="AS65" i="12"/>
  <c r="BB64" i="12"/>
  <c r="BA64" i="12"/>
  <c r="AX64" i="12"/>
  <c r="AW64" i="12"/>
  <c r="AS64" i="12"/>
  <c r="BB63" i="12"/>
  <c r="BA63" i="12"/>
  <c r="AX63" i="12"/>
  <c r="AW63" i="12"/>
  <c r="AS63" i="12"/>
  <c r="BB62" i="12"/>
  <c r="BA62" i="12"/>
  <c r="AX62" i="12"/>
  <c r="AW62" i="12"/>
  <c r="AS62" i="12"/>
  <c r="BB61" i="12"/>
  <c r="BA61" i="12"/>
  <c r="AX61" i="12"/>
  <c r="AW61" i="12"/>
  <c r="AS61" i="12"/>
  <c r="BB60" i="12"/>
  <c r="BA60" i="12"/>
  <c r="AX60" i="12"/>
  <c r="AW60" i="12"/>
  <c r="AS60" i="12"/>
  <c r="BB59" i="12"/>
  <c r="BA59" i="12"/>
  <c r="AX59" i="12"/>
  <c r="AW59" i="12"/>
  <c r="AS59" i="12"/>
  <c r="BB58" i="12"/>
  <c r="BA58" i="12"/>
  <c r="AX58" i="12"/>
  <c r="AW58" i="12"/>
  <c r="AS58" i="12"/>
  <c r="BB57" i="12"/>
  <c r="BA57" i="12"/>
  <c r="AX57" i="12"/>
  <c r="AW57" i="12"/>
  <c r="AS57" i="12"/>
  <c r="BB56" i="12"/>
  <c r="BA56" i="12"/>
  <c r="AX56" i="12"/>
  <c r="AW56" i="12"/>
  <c r="AS56" i="12"/>
  <c r="BB55" i="12"/>
  <c r="BA55" i="12"/>
  <c r="AX55" i="12"/>
  <c r="AW55" i="12"/>
  <c r="AS55" i="12"/>
  <c r="BB54" i="12"/>
  <c r="BA54" i="12"/>
  <c r="AX54" i="12"/>
  <c r="AW54" i="12"/>
  <c r="AS54" i="12"/>
  <c r="BB53" i="12"/>
  <c r="BA53" i="12"/>
  <c r="AX53" i="12"/>
  <c r="AW53" i="12"/>
  <c r="AS53" i="12"/>
  <c r="BB52" i="12"/>
  <c r="BA52" i="12"/>
  <c r="AX52" i="12"/>
  <c r="AW52" i="12"/>
  <c r="AS52" i="12"/>
  <c r="BB51" i="12"/>
  <c r="BA51" i="12"/>
  <c r="AX51" i="12"/>
  <c r="AW51" i="12"/>
  <c r="AS51" i="12"/>
  <c r="BB50" i="12"/>
  <c r="BA50" i="12"/>
  <c r="AX50" i="12"/>
  <c r="AW50" i="12"/>
  <c r="AS50" i="12"/>
  <c r="BB49" i="12"/>
  <c r="BA49" i="12"/>
  <c r="AX49" i="12"/>
  <c r="AW49" i="12"/>
  <c r="AS49" i="12"/>
  <c r="BB48" i="12"/>
  <c r="BA48" i="12"/>
  <c r="AX48" i="12"/>
  <c r="AW48" i="12"/>
  <c r="AS48" i="12"/>
  <c r="BB47" i="12"/>
  <c r="BA47" i="12"/>
  <c r="AX47" i="12"/>
  <c r="AW47" i="12"/>
  <c r="AS47" i="12"/>
  <c r="BB46" i="12"/>
  <c r="BA46" i="12"/>
  <c r="AX46" i="12"/>
  <c r="AW46" i="12"/>
  <c r="AS46" i="12"/>
  <c r="BB45" i="12"/>
  <c r="BA45" i="12"/>
  <c r="AX45" i="12"/>
  <c r="AW45" i="12"/>
  <c r="AS45" i="12"/>
  <c r="BB44" i="12"/>
  <c r="BA44" i="12"/>
  <c r="AX44" i="12"/>
  <c r="AW44" i="12"/>
  <c r="AS44" i="12"/>
  <c r="BB43" i="12"/>
  <c r="BA43" i="12"/>
  <c r="AX43" i="12"/>
  <c r="AW43" i="12"/>
  <c r="AS43" i="12"/>
  <c r="BB42" i="12"/>
  <c r="BA42" i="12"/>
  <c r="AX42" i="12"/>
  <c r="AW42" i="12"/>
  <c r="AS42" i="12"/>
  <c r="BB41" i="12"/>
  <c r="BA41" i="12"/>
  <c r="AX41" i="12"/>
  <c r="AW41" i="12"/>
  <c r="AS41" i="12"/>
  <c r="BB40" i="12"/>
  <c r="BA40" i="12"/>
  <c r="AX40" i="12"/>
  <c r="AW40" i="12"/>
  <c r="AS40" i="12"/>
  <c r="BB39" i="12"/>
  <c r="BA39" i="12"/>
  <c r="AX39" i="12"/>
  <c r="AW39" i="12"/>
  <c r="AS39" i="12"/>
  <c r="BB38" i="12"/>
  <c r="BA38" i="12"/>
  <c r="AX38" i="12"/>
  <c r="AW38" i="12"/>
  <c r="AS38" i="12"/>
  <c r="BB37" i="12"/>
  <c r="BA37" i="12"/>
  <c r="AX37" i="12"/>
  <c r="AW37" i="12"/>
  <c r="AS37" i="12"/>
  <c r="BB36" i="12"/>
  <c r="BA36" i="12"/>
  <c r="AX36" i="12"/>
  <c r="AW36" i="12"/>
  <c r="AS36" i="12"/>
  <c r="BB35" i="12"/>
  <c r="BA35" i="12"/>
  <c r="AX35" i="12"/>
  <c r="AW35" i="12"/>
  <c r="AS35" i="12"/>
  <c r="BB34" i="12"/>
  <c r="BA34" i="12"/>
  <c r="AX34" i="12"/>
  <c r="AW34" i="12"/>
  <c r="AY34" i="12" s="1"/>
  <c r="AS34" i="12"/>
  <c r="BB33" i="12"/>
  <c r="BA33" i="12"/>
  <c r="AX33" i="12"/>
  <c r="AW33" i="12"/>
  <c r="AS33" i="12"/>
  <c r="BB32" i="12"/>
  <c r="BA32" i="12"/>
  <c r="BC32" i="12" s="1"/>
  <c r="AX32" i="12"/>
  <c r="AW32" i="12"/>
  <c r="AS32" i="12"/>
  <c r="BB31" i="12"/>
  <c r="BA31" i="12"/>
  <c r="AX31" i="12"/>
  <c r="AW31" i="12"/>
  <c r="AS31" i="12"/>
  <c r="BB30" i="12"/>
  <c r="BA30" i="12"/>
  <c r="AX30" i="12"/>
  <c r="AW30" i="12"/>
  <c r="AS30" i="12"/>
  <c r="BB29" i="12"/>
  <c r="BA29" i="12"/>
  <c r="AX29" i="12"/>
  <c r="AW29" i="12"/>
  <c r="AS29" i="12"/>
  <c r="BB28" i="12"/>
  <c r="BA28" i="12"/>
  <c r="AX28" i="12"/>
  <c r="AW28" i="12"/>
  <c r="AS28" i="12"/>
  <c r="BB27" i="12"/>
  <c r="BA27" i="12"/>
  <c r="AX27" i="12"/>
  <c r="AW27" i="12"/>
  <c r="AS27" i="12"/>
  <c r="BB26" i="12"/>
  <c r="BA26" i="12"/>
  <c r="AX26" i="12"/>
  <c r="AW26" i="12"/>
  <c r="AY26" i="12" s="1"/>
  <c r="AS26" i="12"/>
  <c r="BB25" i="12"/>
  <c r="BA25" i="12"/>
  <c r="AX25" i="12"/>
  <c r="AW25" i="12"/>
  <c r="AS25" i="12"/>
  <c r="BB24" i="12"/>
  <c r="BA24" i="12"/>
  <c r="BC24" i="12" s="1"/>
  <c r="AX24" i="12"/>
  <c r="AW24" i="12"/>
  <c r="AS24" i="12"/>
  <c r="BB23" i="12"/>
  <c r="BA23" i="12"/>
  <c r="AX23" i="12"/>
  <c r="AW23" i="12"/>
  <c r="AS23" i="12"/>
  <c r="BB22" i="12"/>
  <c r="BA22" i="12"/>
  <c r="AX22" i="12"/>
  <c r="AW22" i="12"/>
  <c r="AS22" i="12"/>
  <c r="BB21" i="12"/>
  <c r="BA21" i="12"/>
  <c r="AX21" i="12"/>
  <c r="AW21" i="12"/>
  <c r="AS21" i="12"/>
  <c r="BB20" i="12"/>
  <c r="BA20" i="12"/>
  <c r="AX20" i="12"/>
  <c r="AW20" i="12"/>
  <c r="AS20" i="12"/>
  <c r="BB19" i="12"/>
  <c r="BA19" i="12"/>
  <c r="AX19" i="12"/>
  <c r="AW19" i="12"/>
  <c r="AS19" i="12"/>
  <c r="BB18" i="12"/>
  <c r="BA18" i="12"/>
  <c r="AX18" i="12"/>
  <c r="AW18" i="12"/>
  <c r="AS18" i="12"/>
  <c r="BB17" i="12"/>
  <c r="BA17" i="12"/>
  <c r="AX17" i="12"/>
  <c r="AW17" i="12"/>
  <c r="AS17" i="12"/>
  <c r="BB16" i="12"/>
  <c r="BA16" i="12"/>
  <c r="BC16" i="12" s="1"/>
  <c r="AX16" i="12"/>
  <c r="AW16" i="12"/>
  <c r="AS16" i="12"/>
  <c r="BB15" i="12"/>
  <c r="BA15" i="12"/>
  <c r="AX15" i="12"/>
  <c r="AW15" i="12"/>
  <c r="AS15" i="12"/>
  <c r="BB14" i="12"/>
  <c r="BA14" i="12"/>
  <c r="AX14" i="12"/>
  <c r="AW14" i="12"/>
  <c r="AS14" i="12"/>
  <c r="BB13" i="12"/>
  <c r="BA13" i="12"/>
  <c r="AX13" i="12"/>
  <c r="AW13" i="12"/>
  <c r="AS13" i="12"/>
  <c r="BB12" i="12"/>
  <c r="BA12" i="12"/>
  <c r="AX12" i="12"/>
  <c r="AW12" i="12"/>
  <c r="AS12" i="12"/>
  <c r="BB11" i="12"/>
  <c r="BA11" i="12"/>
  <c r="AX11" i="12"/>
  <c r="AW11" i="12"/>
  <c r="AS11" i="12"/>
  <c r="BB10" i="12"/>
  <c r="BA10" i="12"/>
  <c r="AX10" i="12"/>
  <c r="AW10" i="12"/>
  <c r="AS10" i="12"/>
  <c r="BB9" i="12"/>
  <c r="BA9" i="12"/>
  <c r="AX9" i="12"/>
  <c r="AW9" i="12"/>
  <c r="AS9" i="12"/>
  <c r="BB8" i="12"/>
  <c r="BA8" i="12"/>
  <c r="AX8" i="12"/>
  <c r="AW8" i="12"/>
  <c r="AS8" i="12"/>
  <c r="BB7" i="12"/>
  <c r="BA7" i="12"/>
  <c r="AX7" i="12"/>
  <c r="AW7" i="12"/>
  <c r="AS7" i="12"/>
  <c r="BB6" i="12"/>
  <c r="BA6" i="12"/>
  <c r="AX6" i="12"/>
  <c r="AW6" i="12"/>
  <c r="AS6" i="12"/>
  <c r="BB5" i="12"/>
  <c r="BA5" i="12"/>
  <c r="AX5" i="12"/>
  <c r="AW5" i="12"/>
  <c r="AS5" i="12"/>
  <c r="BB4" i="12"/>
  <c r="BA4" i="12"/>
  <c r="AX4" i="12"/>
  <c r="AW4" i="12"/>
  <c r="AS4" i="12"/>
  <c r="BB3" i="12"/>
  <c r="BA3" i="12"/>
  <c r="AX3" i="12"/>
  <c r="AW3" i="12"/>
  <c r="AS3" i="12"/>
  <c r="M160" i="12"/>
  <c r="N160" i="12" s="1"/>
  <c r="M159" i="12"/>
  <c r="N159" i="12" s="1"/>
  <c r="M158" i="12"/>
  <c r="N158" i="12" s="1"/>
  <c r="M157" i="12"/>
  <c r="N157" i="12" s="1"/>
  <c r="M156" i="12"/>
  <c r="N156" i="12" s="1"/>
  <c r="M155" i="12"/>
  <c r="N155" i="12" s="1"/>
  <c r="M154" i="12"/>
  <c r="N154" i="12" s="1"/>
  <c r="M153" i="12"/>
  <c r="N153" i="12" s="1"/>
  <c r="M152" i="12"/>
  <c r="N152" i="12" s="1"/>
  <c r="M151" i="12"/>
  <c r="N151" i="12" s="1"/>
  <c r="M150" i="12"/>
  <c r="N150" i="12" s="1"/>
  <c r="M149" i="12"/>
  <c r="N149" i="12" s="1"/>
  <c r="M148" i="12"/>
  <c r="N148" i="12" s="1"/>
  <c r="M147" i="12"/>
  <c r="N147" i="12" s="1"/>
  <c r="M146" i="12"/>
  <c r="N146" i="12" s="1"/>
  <c r="M145" i="12"/>
  <c r="N145" i="12" s="1"/>
  <c r="M144" i="12"/>
  <c r="N144" i="12" s="1"/>
  <c r="M143" i="12"/>
  <c r="N143" i="12" s="1"/>
  <c r="M142" i="12"/>
  <c r="N142" i="12" s="1"/>
  <c r="M141" i="12"/>
  <c r="N141" i="12" s="1"/>
  <c r="M140" i="12"/>
  <c r="N140" i="12" s="1"/>
  <c r="M139" i="12"/>
  <c r="N139" i="12" s="1"/>
  <c r="M138" i="12"/>
  <c r="N138" i="12" s="1"/>
  <c r="M137" i="12"/>
  <c r="N137" i="12" s="1"/>
  <c r="M136" i="12"/>
  <c r="N136" i="12" s="1"/>
  <c r="M135" i="12"/>
  <c r="N135" i="12" s="1"/>
  <c r="M134" i="12"/>
  <c r="N134" i="12" s="1"/>
  <c r="M133" i="12"/>
  <c r="N133" i="12" s="1"/>
  <c r="M132" i="12"/>
  <c r="N132" i="12" s="1"/>
  <c r="M131" i="12"/>
  <c r="N131" i="12" s="1"/>
  <c r="M130" i="12"/>
  <c r="N130" i="12" s="1"/>
  <c r="M129" i="12"/>
  <c r="N129" i="12" s="1"/>
  <c r="M128" i="12"/>
  <c r="N128" i="12" s="1"/>
  <c r="M127" i="12"/>
  <c r="N127" i="12" s="1"/>
  <c r="M126" i="12"/>
  <c r="N126" i="12" s="1"/>
  <c r="M125" i="12"/>
  <c r="N125" i="12" s="1"/>
  <c r="M124" i="12"/>
  <c r="N124" i="12" s="1"/>
  <c r="M123" i="12"/>
  <c r="N123" i="12" s="1"/>
  <c r="M122" i="12"/>
  <c r="N122" i="12" s="1"/>
  <c r="M121" i="12"/>
  <c r="N121" i="12" s="1"/>
  <c r="M120" i="12"/>
  <c r="N120" i="12" s="1"/>
  <c r="M119" i="12"/>
  <c r="N119" i="12" s="1"/>
  <c r="M118" i="12"/>
  <c r="N118" i="12" s="1"/>
  <c r="M117" i="12"/>
  <c r="N117" i="12" s="1"/>
  <c r="M116" i="12"/>
  <c r="N116" i="12" s="1"/>
  <c r="M115" i="12"/>
  <c r="N115" i="12" s="1"/>
  <c r="M114" i="12"/>
  <c r="N114" i="12" s="1"/>
  <c r="M113" i="12"/>
  <c r="N113" i="12" s="1"/>
  <c r="M112" i="12"/>
  <c r="N112" i="12" s="1"/>
  <c r="M111" i="12"/>
  <c r="N111" i="12" s="1"/>
  <c r="M110" i="12"/>
  <c r="N110" i="12" s="1"/>
  <c r="M109" i="12"/>
  <c r="N109" i="12" s="1"/>
  <c r="M108" i="12"/>
  <c r="N108" i="12" s="1"/>
  <c r="M107" i="12"/>
  <c r="N107" i="12" s="1"/>
  <c r="M106" i="12"/>
  <c r="N106" i="12" s="1"/>
  <c r="M105" i="12"/>
  <c r="N105" i="12" s="1"/>
  <c r="M104" i="12"/>
  <c r="N104" i="12" s="1"/>
  <c r="M103" i="12"/>
  <c r="N103" i="12" s="1"/>
  <c r="M102" i="12"/>
  <c r="N102" i="12" s="1"/>
  <c r="M101" i="12"/>
  <c r="N101" i="12" s="1"/>
  <c r="M100" i="12"/>
  <c r="N100" i="12" s="1"/>
  <c r="M99" i="12"/>
  <c r="N99" i="12" s="1"/>
  <c r="M98" i="12"/>
  <c r="N98" i="12" s="1"/>
  <c r="M97" i="12"/>
  <c r="N97" i="12" s="1"/>
  <c r="M96" i="12"/>
  <c r="N96" i="12" s="1"/>
  <c r="M95" i="12"/>
  <c r="N95" i="12" s="1"/>
  <c r="M94" i="12"/>
  <c r="N94" i="12" s="1"/>
  <c r="M93" i="12"/>
  <c r="N93" i="12" s="1"/>
  <c r="M92" i="12"/>
  <c r="N92" i="12" s="1"/>
  <c r="M91" i="12"/>
  <c r="N91" i="12" s="1"/>
  <c r="M90" i="12"/>
  <c r="N90" i="12" s="1"/>
  <c r="M89" i="12"/>
  <c r="N89" i="12" s="1"/>
  <c r="M88" i="12"/>
  <c r="N88" i="12" s="1"/>
  <c r="M87" i="12"/>
  <c r="N87" i="12" s="1"/>
  <c r="M86" i="12"/>
  <c r="N86" i="12" s="1"/>
  <c r="M85" i="12"/>
  <c r="N85" i="12" s="1"/>
  <c r="M84" i="12"/>
  <c r="N84" i="12" s="1"/>
  <c r="M83" i="12"/>
  <c r="N83" i="12" s="1"/>
  <c r="M82" i="12"/>
  <c r="N82" i="12" s="1"/>
  <c r="M81" i="12"/>
  <c r="N81" i="12" s="1"/>
  <c r="M80" i="12"/>
  <c r="N80" i="12" s="1"/>
  <c r="M79" i="12"/>
  <c r="N79" i="12" s="1"/>
  <c r="M78" i="12"/>
  <c r="N78" i="12" s="1"/>
  <c r="M77" i="12"/>
  <c r="N77" i="12" s="1"/>
  <c r="M76" i="12"/>
  <c r="N76" i="12" s="1"/>
  <c r="M75" i="12"/>
  <c r="N75" i="12" s="1"/>
  <c r="M74" i="12"/>
  <c r="N74" i="12" s="1"/>
  <c r="M73" i="12"/>
  <c r="N73" i="12" s="1"/>
  <c r="M72" i="12"/>
  <c r="N72" i="12" s="1"/>
  <c r="M71" i="12"/>
  <c r="N71" i="12" s="1"/>
  <c r="M70" i="12"/>
  <c r="N70" i="12" s="1"/>
  <c r="M69" i="12"/>
  <c r="N69" i="12" s="1"/>
  <c r="M68" i="12"/>
  <c r="N68" i="12" s="1"/>
  <c r="M67" i="12"/>
  <c r="N67" i="12" s="1"/>
  <c r="M66" i="12"/>
  <c r="N66" i="12" s="1"/>
  <c r="M65" i="12"/>
  <c r="N65" i="12" s="1"/>
  <c r="M64" i="12"/>
  <c r="N64" i="12" s="1"/>
  <c r="M63" i="12"/>
  <c r="N63" i="12" s="1"/>
  <c r="M62" i="12"/>
  <c r="N62" i="12" s="1"/>
  <c r="M61" i="12"/>
  <c r="N61" i="12" s="1"/>
  <c r="M60" i="12"/>
  <c r="N60" i="12" s="1"/>
  <c r="M59" i="12"/>
  <c r="N59" i="12" s="1"/>
  <c r="M58" i="12"/>
  <c r="N58" i="12" s="1"/>
  <c r="M57" i="12"/>
  <c r="N57" i="12" s="1"/>
  <c r="M56" i="12"/>
  <c r="N56" i="12" s="1"/>
  <c r="M55" i="12"/>
  <c r="N55" i="12" s="1"/>
  <c r="BY55" i="12" s="1"/>
  <c r="M54" i="12"/>
  <c r="N54" i="12" s="1"/>
  <c r="M53" i="12"/>
  <c r="N53" i="12" s="1"/>
  <c r="BZ53" i="12" s="1"/>
  <c r="M52" i="12"/>
  <c r="N52" i="12" s="1"/>
  <c r="M51" i="12"/>
  <c r="N51" i="12" s="1"/>
  <c r="CL51" i="12" s="1"/>
  <c r="M50" i="12"/>
  <c r="N50" i="12" s="1"/>
  <c r="CM50" i="12" s="1"/>
  <c r="M49" i="12"/>
  <c r="N49" i="12" s="1"/>
  <c r="M48" i="12"/>
  <c r="N48" i="12" s="1"/>
  <c r="M47" i="12"/>
  <c r="N47" i="12" s="1"/>
  <c r="M46" i="12"/>
  <c r="N46" i="12" s="1"/>
  <c r="M45" i="12"/>
  <c r="N45" i="12" s="1"/>
  <c r="M44" i="12"/>
  <c r="N44" i="12" s="1"/>
  <c r="BW44" i="12" s="1"/>
  <c r="M43" i="12"/>
  <c r="N43" i="12" s="1"/>
  <c r="CK43" i="12" s="1"/>
  <c r="M42" i="12"/>
  <c r="N42" i="12" s="1"/>
  <c r="CY42" i="12" s="1"/>
  <c r="M41" i="12"/>
  <c r="N41" i="12" s="1"/>
  <c r="M40" i="12"/>
  <c r="N40" i="12" s="1"/>
  <c r="CL40" i="12" s="1"/>
  <c r="M39" i="12"/>
  <c r="N39" i="12" s="1"/>
  <c r="CZ39" i="12" s="1"/>
  <c r="M38" i="12"/>
  <c r="N38" i="12" s="1"/>
  <c r="M37" i="12"/>
  <c r="N37" i="12" s="1"/>
  <c r="M36" i="12"/>
  <c r="N36" i="12" s="1"/>
  <c r="CZ36" i="12" s="1"/>
  <c r="M35" i="12"/>
  <c r="N35" i="12" s="1"/>
  <c r="BX35" i="12" s="1"/>
  <c r="M34" i="12"/>
  <c r="N34" i="12" s="1"/>
  <c r="M33" i="12"/>
  <c r="N33" i="12" s="1"/>
  <c r="CL33" i="12" s="1"/>
  <c r="M32" i="12"/>
  <c r="N32" i="12" s="1"/>
  <c r="M31" i="12"/>
  <c r="N31" i="12" s="1"/>
  <c r="CL31" i="12" s="1"/>
  <c r="M30" i="12"/>
  <c r="N30" i="12" s="1"/>
  <c r="M29" i="12"/>
  <c r="N29" i="12" s="1"/>
  <c r="CY29" i="12" s="1"/>
  <c r="M28" i="12"/>
  <c r="N28" i="12" s="1"/>
  <c r="BY28" i="12" s="1"/>
  <c r="M27" i="12"/>
  <c r="N27" i="12" s="1"/>
  <c r="BW27" i="12" s="1"/>
  <c r="M26" i="12"/>
  <c r="N26" i="12" s="1"/>
  <c r="DA26" i="12" s="1"/>
  <c r="M25" i="12"/>
  <c r="N25" i="12" s="1"/>
  <c r="M24" i="12"/>
  <c r="N24" i="12" s="1"/>
  <c r="CZ24" i="12" s="1"/>
  <c r="M23" i="12"/>
  <c r="N23" i="12" s="1"/>
  <c r="BR23" i="12" s="1"/>
  <c r="M22" i="12"/>
  <c r="N22" i="12" s="1"/>
  <c r="M21" i="12"/>
  <c r="N21" i="12" s="1"/>
  <c r="M20" i="12"/>
  <c r="N20" i="12" s="1"/>
  <c r="BX20" i="12" s="1"/>
  <c r="M19" i="12"/>
  <c r="N19" i="12" s="1"/>
  <c r="CL19" i="12" s="1"/>
  <c r="M18" i="12"/>
  <c r="N18" i="12" s="1"/>
  <c r="CL18" i="12" s="1"/>
  <c r="M17" i="12"/>
  <c r="N17" i="12" s="1"/>
  <c r="DA17" i="12" s="1"/>
  <c r="M16" i="12"/>
  <c r="N16" i="12" s="1"/>
  <c r="BZ16" i="12" s="1"/>
  <c r="M15" i="12"/>
  <c r="N15" i="12" s="1"/>
  <c r="M14" i="12"/>
  <c r="N14" i="12" s="1"/>
  <c r="M13" i="12"/>
  <c r="N13" i="12" s="1"/>
  <c r="BY13" i="12" s="1"/>
  <c r="M12" i="12"/>
  <c r="N12" i="12" s="1"/>
  <c r="CX12" i="12" s="1"/>
  <c r="M11" i="12"/>
  <c r="N11" i="12" s="1"/>
  <c r="BX11" i="12" s="1"/>
  <c r="M10" i="12"/>
  <c r="N10" i="12" s="1"/>
  <c r="M9" i="12"/>
  <c r="N9" i="12" s="1"/>
  <c r="CK9" i="12" s="1"/>
  <c r="M8" i="12"/>
  <c r="N8" i="12" s="1"/>
  <c r="BY8" i="12" s="1"/>
  <c r="M7" i="12"/>
  <c r="N7" i="12" s="1"/>
  <c r="BY7" i="12" s="1"/>
  <c r="M6" i="12"/>
  <c r="N6" i="12" s="1"/>
  <c r="M5" i="12"/>
  <c r="N5" i="12" s="1"/>
  <c r="M4" i="12"/>
  <c r="N4" i="12" s="1"/>
  <c r="BY4" i="12" s="1"/>
  <c r="M3" i="12"/>
  <c r="N3" i="12" s="1"/>
  <c r="CM3" i="12" s="1"/>
  <c r="M2" i="12"/>
  <c r="N2" i="12" s="1"/>
  <c r="AX2" i="12"/>
  <c r="AW2" i="12"/>
  <c r="C161" i="12"/>
  <c r="DP163" i="12" s="1"/>
  <c r="DZ2" i="12"/>
  <c r="C171" i="12"/>
  <c r="AS2" i="12"/>
  <c r="BA2" i="12"/>
  <c r="BB2" i="12"/>
  <c r="D161" i="12"/>
  <c r="E161" i="12"/>
  <c r="K161" i="12"/>
  <c r="E162" i="12"/>
  <c r="DL2" i="12"/>
  <c r="CF164" i="12"/>
  <c r="C170" i="12"/>
  <c r="D169" i="12"/>
  <c r="D168" i="12"/>
  <c r="F168" i="12" s="1"/>
  <c r="D167" i="12"/>
  <c r="D166" i="12"/>
  <c r="K162" i="12"/>
  <c r="CG2" i="12"/>
  <c r="CR2" i="12" s="1"/>
  <c r="DM2" i="12" s="1"/>
  <c r="BC12" i="12" l="1"/>
  <c r="BC36" i="12"/>
  <c r="AY38" i="12"/>
  <c r="AY46" i="12"/>
  <c r="BC52" i="12"/>
  <c r="BC60" i="12"/>
  <c r="BC6" i="12"/>
  <c r="AY8" i="12"/>
  <c r="BC22" i="12"/>
  <c r="AY24" i="12"/>
  <c r="AY32" i="12"/>
  <c r="BC38" i="12"/>
  <c r="BC46" i="12"/>
  <c r="AY48" i="12"/>
  <c r="BC62" i="12"/>
  <c r="AY64" i="12"/>
  <c r="BC70" i="12"/>
  <c r="AY72" i="12"/>
  <c r="BC39" i="12"/>
  <c r="AY62" i="12"/>
  <c r="BC68" i="12"/>
  <c r="AY70" i="12"/>
  <c r="BC73" i="12"/>
  <c r="AY75" i="12"/>
  <c r="BC81" i="12"/>
  <c r="AY83" i="12"/>
  <c r="BC89" i="12"/>
  <c r="AY91" i="12"/>
  <c r="BC97" i="12"/>
  <c r="BC105" i="12"/>
  <c r="BC113" i="12"/>
  <c r="AY115" i="12"/>
  <c r="BC121" i="12"/>
  <c r="BC129" i="12"/>
  <c r="AY131" i="12"/>
  <c r="AY139" i="12"/>
  <c r="BC35" i="12"/>
  <c r="AY157" i="12"/>
  <c r="BC58" i="12"/>
  <c r="AY60" i="12"/>
  <c r="BC146" i="12"/>
  <c r="AY148" i="12"/>
  <c r="BC87" i="12"/>
  <c r="AY113" i="12"/>
  <c r="BC119" i="12"/>
  <c r="BC135" i="12"/>
  <c r="AY137" i="12"/>
  <c r="BC143" i="12"/>
  <c r="AY145" i="12"/>
  <c r="BC151" i="12"/>
  <c r="AY153" i="12"/>
  <c r="BC159" i="12"/>
  <c r="AY61" i="12"/>
  <c r="AY69" i="12"/>
  <c r="BC86" i="12"/>
  <c r="AY120" i="12"/>
  <c r="AY128" i="12"/>
  <c r="BC142" i="12"/>
  <c r="BC158" i="12"/>
  <c r="AY160" i="12"/>
  <c r="AY109" i="12"/>
  <c r="AY117" i="12"/>
  <c r="AY125" i="12"/>
  <c r="AY133" i="12"/>
  <c r="AY141" i="12"/>
  <c r="BC88" i="12"/>
  <c r="AY33" i="12"/>
  <c r="BC55" i="12"/>
  <c r="BC63" i="12"/>
  <c r="AY111" i="12"/>
  <c r="AY124" i="12"/>
  <c r="AY73" i="12"/>
  <c r="AY3" i="12"/>
  <c r="BC9" i="12"/>
  <c r="AY11" i="12"/>
  <c r="AY19" i="12"/>
  <c r="BC25" i="12"/>
  <c r="AY27" i="12"/>
  <c r="BC33" i="12"/>
  <c r="AY35" i="12"/>
  <c r="BC41" i="12"/>
  <c r="AY43" i="12"/>
  <c r="AY59" i="12"/>
  <c r="BC65" i="12"/>
  <c r="BC76" i="12"/>
  <c r="AY78" i="12"/>
  <c r="BC84" i="12"/>
  <c r="AY86" i="12"/>
  <c r="BC108" i="12"/>
  <c r="BC132" i="12"/>
  <c r="BC148" i="12"/>
  <c r="BC156" i="12"/>
  <c r="BC10" i="12"/>
  <c r="BC107" i="12"/>
  <c r="BC123" i="12"/>
  <c r="BC136" i="12"/>
  <c r="AY138" i="12"/>
  <c r="BC144" i="12"/>
  <c r="AY146" i="12"/>
  <c r="BC152" i="12"/>
  <c r="AY154" i="12"/>
  <c r="AY68" i="12"/>
  <c r="AY79" i="12"/>
  <c r="AY95" i="12"/>
  <c r="AY103" i="12"/>
  <c r="AY84" i="12"/>
  <c r="BC90" i="12"/>
  <c r="BC122" i="12"/>
  <c r="AY127" i="12"/>
  <c r="BC157" i="12"/>
  <c r="BC130" i="12"/>
  <c r="BC124" i="12"/>
  <c r="BC153" i="12"/>
  <c r="BC3" i="12"/>
  <c r="AY13" i="12"/>
  <c r="BC19" i="12"/>
  <c r="BC94" i="12"/>
  <c r="BC102" i="12"/>
  <c r="BC7" i="12"/>
  <c r="AY12" i="12"/>
  <c r="AY28" i="12"/>
  <c r="BC34" i="12"/>
  <c r="AY47" i="12"/>
  <c r="BC53" i="12"/>
  <c r="AY55" i="12"/>
  <c r="BC61" i="12"/>
  <c r="AY63" i="12"/>
  <c r="BC80" i="12"/>
  <c r="BC91" i="12"/>
  <c r="AY93" i="12"/>
  <c r="AY101" i="12"/>
  <c r="AY112" i="12"/>
  <c r="AY129" i="12"/>
  <c r="BC138" i="12"/>
  <c r="AY140" i="12"/>
  <c r="AY143" i="12"/>
  <c r="AY151" i="12"/>
  <c r="AY106" i="12"/>
  <c r="BC115" i="12"/>
  <c r="BC154" i="12"/>
  <c r="AY92" i="12"/>
  <c r="BC98" i="12"/>
  <c r="AY100" i="12"/>
  <c r="BC4" i="12"/>
  <c r="BC20" i="12"/>
  <c r="AY142" i="12"/>
  <c r="AY150" i="12"/>
  <c r="AY158" i="12"/>
  <c r="AY6" i="12"/>
  <c r="AY65" i="12"/>
  <c r="BC30" i="12"/>
  <c r="AY89" i="12"/>
  <c r="AY97" i="12"/>
  <c r="AY105" i="12"/>
  <c r="BC114" i="12"/>
  <c r="AY119" i="12"/>
  <c r="BC131" i="12"/>
  <c r="BC11" i="12"/>
  <c r="BC116" i="12"/>
  <c r="AY152" i="12"/>
  <c r="BC17" i="12"/>
  <c r="BC13" i="12"/>
  <c r="AY15" i="12"/>
  <c r="AY23" i="12"/>
  <c r="BC29" i="12"/>
  <c r="AY31" i="12"/>
  <c r="BC40" i="12"/>
  <c r="BC48" i="12"/>
  <c r="AY50" i="12"/>
  <c r="BC56" i="12"/>
  <c r="AY58" i="12"/>
  <c r="BC64" i="12"/>
  <c r="BC75" i="12"/>
  <c r="AY77" i="12"/>
  <c r="BC83" i="12"/>
  <c r="AY85" i="12"/>
  <c r="AY121" i="12"/>
  <c r="BC147" i="12"/>
  <c r="AY149" i="12"/>
  <c r="CN143" i="12"/>
  <c r="BW143" i="12"/>
  <c r="CM143" i="12"/>
  <c r="BR143" i="12"/>
  <c r="CL143" i="12"/>
  <c r="CX143" i="12"/>
  <c r="BX143" i="12"/>
  <c r="BZ143" i="12"/>
  <c r="CY143" i="12"/>
  <c r="BY143" i="12"/>
  <c r="DA143" i="12"/>
  <c r="CZ143" i="12"/>
  <c r="CK143" i="12"/>
  <c r="CM123" i="12"/>
  <c r="BR123" i="12"/>
  <c r="CL123" i="12"/>
  <c r="BX123" i="12"/>
  <c r="BZ123" i="12"/>
  <c r="DA123" i="12"/>
  <c r="BY123" i="12"/>
  <c r="CZ123" i="12"/>
  <c r="BW123" i="12"/>
  <c r="CY123" i="12"/>
  <c r="CK123" i="12"/>
  <c r="CX123" i="12"/>
  <c r="CN123" i="12"/>
  <c r="DA131" i="12"/>
  <c r="CZ131" i="12"/>
  <c r="BZ131" i="12"/>
  <c r="CK131" i="12"/>
  <c r="CN131" i="12"/>
  <c r="CM131" i="12"/>
  <c r="CY131" i="12"/>
  <c r="BW131" i="12"/>
  <c r="CX131" i="12"/>
  <c r="CL131" i="12"/>
  <c r="BY131" i="12"/>
  <c r="BX131" i="12"/>
  <c r="BR131" i="12"/>
  <c r="CZ147" i="12"/>
  <c r="CY147" i="12"/>
  <c r="BZ147" i="12"/>
  <c r="CX147" i="12"/>
  <c r="BY147" i="12"/>
  <c r="DA147" i="12"/>
  <c r="CK147" i="12"/>
  <c r="CL147" i="12"/>
  <c r="CN147" i="12"/>
  <c r="BR147" i="12"/>
  <c r="CM147" i="12"/>
  <c r="BX147" i="12"/>
  <c r="BW147" i="12"/>
  <c r="CL151" i="12"/>
  <c r="CK151" i="12"/>
  <c r="DA151" i="12"/>
  <c r="CM151" i="12"/>
  <c r="BR151" i="12"/>
  <c r="BZ151" i="12"/>
  <c r="BY151" i="12"/>
  <c r="CN151" i="12"/>
  <c r="CY151" i="12"/>
  <c r="CX151" i="12"/>
  <c r="CZ151" i="12"/>
  <c r="BX151" i="12"/>
  <c r="BW151" i="12"/>
  <c r="CK155" i="12"/>
  <c r="DA155" i="12"/>
  <c r="CZ155" i="12"/>
  <c r="BZ155" i="12"/>
  <c r="CL155" i="12"/>
  <c r="CY155" i="12"/>
  <c r="BR155" i="12"/>
  <c r="CX155" i="12"/>
  <c r="BX155" i="12"/>
  <c r="BY155" i="12"/>
  <c r="BW155" i="12"/>
  <c r="CN155" i="12"/>
  <c r="CM155" i="12"/>
  <c r="DA111" i="12"/>
  <c r="CX111" i="12"/>
  <c r="BX111" i="12"/>
  <c r="CN111" i="12"/>
  <c r="BW111" i="12"/>
  <c r="CM111" i="12"/>
  <c r="BR111" i="12"/>
  <c r="CY111" i="12"/>
  <c r="BY111" i="12"/>
  <c r="CZ111" i="12"/>
  <c r="CL111" i="12"/>
  <c r="CK111" i="12"/>
  <c r="BZ111" i="12"/>
  <c r="DA119" i="12"/>
  <c r="CK119" i="12"/>
  <c r="CZ119" i="12"/>
  <c r="CM119" i="12"/>
  <c r="BR119" i="12"/>
  <c r="BZ119" i="12"/>
  <c r="BY119" i="12"/>
  <c r="CY119" i="12"/>
  <c r="BX119" i="12"/>
  <c r="CL119" i="12"/>
  <c r="BW119" i="12"/>
  <c r="CN119" i="12"/>
  <c r="CX119" i="12"/>
  <c r="DA115" i="12"/>
  <c r="CK115" i="12"/>
  <c r="CZ115" i="12"/>
  <c r="BZ115" i="12"/>
  <c r="CY115" i="12"/>
  <c r="BY115" i="12"/>
  <c r="CX115" i="12"/>
  <c r="BX115" i="12"/>
  <c r="CN115" i="12"/>
  <c r="BR115" i="12"/>
  <c r="CM115" i="12"/>
  <c r="BW115" i="12"/>
  <c r="CL115" i="12"/>
  <c r="CZ15" i="12"/>
  <c r="BZ15" i="12"/>
  <c r="CY15" i="12"/>
  <c r="BY15" i="12"/>
  <c r="CX15" i="12"/>
  <c r="BX15" i="12"/>
  <c r="CK15" i="12"/>
  <c r="CX47" i="12"/>
  <c r="BX47" i="12"/>
  <c r="CL47" i="12"/>
  <c r="CK47" i="12"/>
  <c r="DA47" i="12"/>
  <c r="BZ47" i="12"/>
  <c r="CZ47" i="12"/>
  <c r="BY47" i="12"/>
  <c r="CY47" i="12"/>
  <c r="BW47" i="12"/>
  <c r="CN47" i="12"/>
  <c r="BR47" i="12"/>
  <c r="CK63" i="12"/>
  <c r="CZ63" i="12"/>
  <c r="BY63" i="12"/>
  <c r="CY63" i="12"/>
  <c r="BX63" i="12"/>
  <c r="CX63" i="12"/>
  <c r="BW63" i="12"/>
  <c r="DA63" i="12"/>
  <c r="CN63" i="12"/>
  <c r="CM63" i="12"/>
  <c r="CL63" i="12"/>
  <c r="BZ63" i="12"/>
  <c r="BR63" i="12"/>
  <c r="CZ95" i="12"/>
  <c r="BZ95" i="12"/>
  <c r="CY95" i="12"/>
  <c r="BY95" i="12"/>
  <c r="CX95" i="12"/>
  <c r="DA95" i="12"/>
  <c r="BX95" i="12"/>
  <c r="BW95" i="12"/>
  <c r="CK95" i="12"/>
  <c r="CN95" i="12"/>
  <c r="BR95" i="12"/>
  <c r="CM95" i="12"/>
  <c r="CL95" i="12"/>
  <c r="CK110" i="12"/>
  <c r="DA110" i="12"/>
  <c r="CZ110" i="12"/>
  <c r="BZ110" i="12"/>
  <c r="CL110" i="12"/>
  <c r="BX110" i="12"/>
  <c r="BW110" i="12"/>
  <c r="CY110" i="12"/>
  <c r="BR110" i="12"/>
  <c r="BY110" i="12"/>
  <c r="CX110" i="12"/>
  <c r="CN110" i="12"/>
  <c r="CM110" i="12"/>
  <c r="CX129" i="12"/>
  <c r="BX129" i="12"/>
  <c r="CN129" i="12"/>
  <c r="BW129" i="12"/>
  <c r="CZ129" i="12"/>
  <c r="BR129" i="12"/>
  <c r="CY129" i="12"/>
  <c r="BZ129" i="12"/>
  <c r="DA129" i="12"/>
  <c r="CM129" i="12"/>
  <c r="CL129" i="12"/>
  <c r="CK129" i="12"/>
  <c r="BY129" i="12"/>
  <c r="CY32" i="12"/>
  <c r="BY32" i="12"/>
  <c r="CX32" i="12"/>
  <c r="BX32" i="12"/>
  <c r="CN32" i="12"/>
  <c r="BW32" i="12"/>
  <c r="DA32" i="12"/>
  <c r="BC23" i="12"/>
  <c r="CN25" i="12"/>
  <c r="BW25" i="12"/>
  <c r="CM25" i="12"/>
  <c r="BR25" i="12"/>
  <c r="CL25" i="12"/>
  <c r="CY25" i="12"/>
  <c r="BY25" i="12"/>
  <c r="CZ49" i="12"/>
  <c r="BZ49" i="12"/>
  <c r="CM49" i="12"/>
  <c r="CX49" i="12"/>
  <c r="BR49" i="12"/>
  <c r="CN49" i="12"/>
  <c r="CL49" i="12"/>
  <c r="CK49" i="12"/>
  <c r="BY49" i="12"/>
  <c r="DA49" i="12"/>
  <c r="BX49" i="12"/>
  <c r="CX73" i="12"/>
  <c r="BX73" i="12"/>
  <c r="CM73" i="12"/>
  <c r="BR73" i="12"/>
  <c r="CY73" i="12"/>
  <c r="CN73" i="12"/>
  <c r="CL73" i="12"/>
  <c r="DA73" i="12"/>
  <c r="BY73" i="12"/>
  <c r="CZ73" i="12"/>
  <c r="CK73" i="12"/>
  <c r="BZ73" i="12"/>
  <c r="BW73" i="12"/>
  <c r="DA105" i="12"/>
  <c r="CK105" i="12"/>
  <c r="CZ105" i="12"/>
  <c r="CY105" i="12"/>
  <c r="BZ105" i="12"/>
  <c r="CL105" i="12"/>
  <c r="BX105" i="12"/>
  <c r="BW105" i="12"/>
  <c r="CX105" i="12"/>
  <c r="BR105" i="12"/>
  <c r="BY105" i="12"/>
  <c r="CN105" i="12"/>
  <c r="CM105" i="12"/>
  <c r="CN137" i="12"/>
  <c r="BW137" i="12"/>
  <c r="CM137" i="12"/>
  <c r="BR137" i="12"/>
  <c r="CL137" i="12"/>
  <c r="CX137" i="12"/>
  <c r="BX137" i="12"/>
  <c r="BY137" i="12"/>
  <c r="BZ137" i="12"/>
  <c r="CK137" i="12"/>
  <c r="CZ137" i="12"/>
  <c r="CY137" i="12"/>
  <c r="DA137" i="12"/>
  <c r="CZ10" i="12"/>
  <c r="BZ10" i="12"/>
  <c r="CY10" i="12"/>
  <c r="BY10" i="12"/>
  <c r="CX10" i="12"/>
  <c r="BX10" i="12"/>
  <c r="CK10" i="12"/>
  <c r="CK34" i="12"/>
  <c r="DA34" i="12"/>
  <c r="CZ34" i="12"/>
  <c r="BZ34" i="12"/>
  <c r="CM34" i="12"/>
  <c r="BR34" i="12"/>
  <c r="CX74" i="12"/>
  <c r="BY74" i="12"/>
  <c r="BX74" i="12"/>
  <c r="CN74" i="12"/>
  <c r="BW74" i="12"/>
  <c r="CY74" i="12"/>
  <c r="DA74" i="12"/>
  <c r="CZ74" i="12"/>
  <c r="CM74" i="12"/>
  <c r="BZ74" i="12"/>
  <c r="CL74" i="12"/>
  <c r="CK74" i="12"/>
  <c r="BR74" i="12"/>
  <c r="AY5" i="12"/>
  <c r="CM5" i="12"/>
  <c r="BR5" i="12"/>
  <c r="CL5" i="12"/>
  <c r="CK5" i="12"/>
  <c r="CX5" i="12"/>
  <c r="BX5" i="12"/>
  <c r="CN21" i="12"/>
  <c r="BW21" i="12"/>
  <c r="CM21" i="12"/>
  <c r="BR21" i="12"/>
  <c r="CL21" i="12"/>
  <c r="CX21" i="12"/>
  <c r="BY21" i="12"/>
  <c r="CK37" i="12"/>
  <c r="DA37" i="12"/>
  <c r="CZ37" i="12"/>
  <c r="BZ37" i="12"/>
  <c r="CY37" i="12"/>
  <c r="BY37" i="12"/>
  <c r="CX37" i="12"/>
  <c r="BX37" i="12"/>
  <c r="CN37" i="12"/>
  <c r="BW37" i="12"/>
  <c r="CM37" i="12"/>
  <c r="BR37" i="12"/>
  <c r="CK45" i="12"/>
  <c r="CL45" i="12"/>
  <c r="DA45" i="12"/>
  <c r="BZ45" i="12"/>
  <c r="CZ45" i="12"/>
  <c r="BY45" i="12"/>
  <c r="CY45" i="12"/>
  <c r="BX45" i="12"/>
  <c r="CX45" i="12"/>
  <c r="BW45" i="12"/>
  <c r="CN45" i="12"/>
  <c r="BR45" i="12"/>
  <c r="BX61" i="12"/>
  <c r="CX61" i="12"/>
  <c r="BW61" i="12"/>
  <c r="CN61" i="12"/>
  <c r="BR61" i="12"/>
  <c r="CM61" i="12"/>
  <c r="CZ61" i="12"/>
  <c r="BZ61" i="12"/>
  <c r="DA61" i="12"/>
  <c r="CY61" i="12"/>
  <c r="CL61" i="12"/>
  <c r="CK61" i="12"/>
  <c r="BY61" i="12"/>
  <c r="CN77" i="12"/>
  <c r="BW77" i="12"/>
  <c r="CM77" i="12"/>
  <c r="BR77" i="12"/>
  <c r="CL77" i="12"/>
  <c r="CX77" i="12"/>
  <c r="BX77" i="12"/>
  <c r="BY77" i="12"/>
  <c r="DA77" i="12"/>
  <c r="CZ77" i="12"/>
  <c r="CY77" i="12"/>
  <c r="CK77" i="12"/>
  <c r="BZ77" i="12"/>
  <c r="CM93" i="12"/>
  <c r="BR93" i="12"/>
  <c r="CL93" i="12"/>
  <c r="CK93" i="12"/>
  <c r="DA93" i="12"/>
  <c r="BZ93" i="12"/>
  <c r="CN93" i="12"/>
  <c r="CX93" i="12"/>
  <c r="CZ93" i="12"/>
  <c r="CY93" i="12"/>
  <c r="BY93" i="12"/>
  <c r="BX93" i="12"/>
  <c r="BW93" i="12"/>
  <c r="CX108" i="12"/>
  <c r="BX108" i="12"/>
  <c r="CN108" i="12"/>
  <c r="BW108" i="12"/>
  <c r="CM108" i="12"/>
  <c r="BR108" i="12"/>
  <c r="CY108" i="12"/>
  <c r="BY108" i="12"/>
  <c r="BZ108" i="12"/>
  <c r="CL108" i="12"/>
  <c r="CK108" i="12"/>
  <c r="DA108" i="12"/>
  <c r="CZ108" i="12"/>
  <c r="CL127" i="12"/>
  <c r="DA127" i="12"/>
  <c r="BZ127" i="12"/>
  <c r="CM127" i="12"/>
  <c r="CZ127" i="12"/>
  <c r="BW127" i="12"/>
  <c r="CY127" i="12"/>
  <c r="BR127" i="12"/>
  <c r="CX127" i="12"/>
  <c r="BX127" i="12"/>
  <c r="CN127" i="12"/>
  <c r="CK127" i="12"/>
  <c r="BY127" i="12"/>
  <c r="DN159" i="12"/>
  <c r="DN152" i="12"/>
  <c r="DN151" i="12"/>
  <c r="DN145" i="12"/>
  <c r="DN132" i="12"/>
  <c r="DN156" i="12"/>
  <c r="DN142" i="12"/>
  <c r="DN134" i="12"/>
  <c r="DN133" i="12"/>
  <c r="DN128" i="12"/>
  <c r="DN127" i="12"/>
  <c r="DN160" i="12"/>
  <c r="DN149" i="12"/>
  <c r="DN143" i="12"/>
  <c r="DN137" i="12"/>
  <c r="DN155" i="12"/>
  <c r="DN148" i="12"/>
  <c r="DN141" i="12"/>
  <c r="DN136" i="12"/>
  <c r="DN125" i="12"/>
  <c r="DN123" i="12"/>
  <c r="DN116" i="12"/>
  <c r="DN153" i="12"/>
  <c r="DN140" i="12"/>
  <c r="DN135" i="12"/>
  <c r="DN120" i="12"/>
  <c r="DN117" i="12"/>
  <c r="DN150" i="12"/>
  <c r="DN139" i="12"/>
  <c r="DN122" i="12"/>
  <c r="DN119" i="12"/>
  <c r="DN147" i="12"/>
  <c r="DN99" i="12"/>
  <c r="DN96" i="12"/>
  <c r="DN93" i="12"/>
  <c r="DN89" i="12"/>
  <c r="DN124" i="12"/>
  <c r="DN112" i="12"/>
  <c r="DN107" i="12"/>
  <c r="DN103" i="12"/>
  <c r="DN157" i="12"/>
  <c r="DN146" i="12"/>
  <c r="DN138" i="12"/>
  <c r="DN100" i="12"/>
  <c r="DN97" i="12"/>
  <c r="DN131" i="12"/>
  <c r="DN118" i="12"/>
  <c r="DN110" i="12"/>
  <c r="DN105" i="12"/>
  <c r="DN90" i="12"/>
  <c r="DN72" i="12"/>
  <c r="DN64" i="12"/>
  <c r="DN60" i="12"/>
  <c r="DN51" i="12"/>
  <c r="DN108" i="12"/>
  <c r="DN106" i="12"/>
  <c r="DN101" i="12"/>
  <c r="DN82" i="12"/>
  <c r="DN144" i="12"/>
  <c r="DN95" i="12"/>
  <c r="DN87" i="12"/>
  <c r="DN77" i="12"/>
  <c r="DN154" i="12"/>
  <c r="DN115" i="12"/>
  <c r="DN94" i="12"/>
  <c r="DN81" i="12"/>
  <c r="DN76" i="12"/>
  <c r="DN114" i="12"/>
  <c r="DN113" i="12"/>
  <c r="DN111" i="12"/>
  <c r="DN92" i="12"/>
  <c r="DN84" i="12"/>
  <c r="DN71" i="12"/>
  <c r="DN69" i="12"/>
  <c r="DN62" i="12"/>
  <c r="DN57" i="12"/>
  <c r="DN130" i="12"/>
  <c r="DN126" i="12"/>
  <c r="DN86" i="12"/>
  <c r="DN66" i="12"/>
  <c r="DN55" i="12"/>
  <c r="DN75" i="12"/>
  <c r="DN59" i="12"/>
  <c r="DN109" i="12"/>
  <c r="DN104" i="12"/>
  <c r="DN74" i="12"/>
  <c r="DN67" i="12"/>
  <c r="DN58" i="12"/>
  <c r="DN45" i="12"/>
  <c r="DN29" i="12"/>
  <c r="DN21" i="12"/>
  <c r="DN16" i="12"/>
  <c r="DN13" i="12"/>
  <c r="DN12" i="12"/>
  <c r="DN4" i="12"/>
  <c r="DN83" i="12"/>
  <c r="DN80" i="12"/>
  <c r="DN47" i="12"/>
  <c r="DN30" i="12"/>
  <c r="DN24" i="12"/>
  <c r="DN20" i="12"/>
  <c r="DN8" i="12"/>
  <c r="DN5" i="12"/>
  <c r="DN98" i="12"/>
  <c r="DN88" i="12"/>
  <c r="DN79" i="12"/>
  <c r="DN78" i="12"/>
  <c r="DN50" i="12"/>
  <c r="DN38" i="12"/>
  <c r="DN35" i="12"/>
  <c r="DN25" i="12"/>
  <c r="DN44" i="12"/>
  <c r="DN42" i="12"/>
  <c r="DN68" i="12"/>
  <c r="DN49" i="12"/>
  <c r="DN46" i="12"/>
  <c r="DN39" i="12"/>
  <c r="DN36" i="12"/>
  <c r="DN102" i="12"/>
  <c r="DN65" i="12"/>
  <c r="DN56" i="12"/>
  <c r="DN129" i="12"/>
  <c r="DN91" i="12"/>
  <c r="DN70" i="12"/>
  <c r="DN53" i="12"/>
  <c r="DN48" i="12"/>
  <c r="DN43" i="12"/>
  <c r="DN41" i="12"/>
  <c r="DN40" i="12"/>
  <c r="DN23" i="12"/>
  <c r="DN7" i="12"/>
  <c r="DN73" i="12"/>
  <c r="DN63" i="12"/>
  <c r="DN61" i="12"/>
  <c r="CY6" i="12"/>
  <c r="BY6" i="12"/>
  <c r="CX6" i="12"/>
  <c r="BX6" i="12"/>
  <c r="CN6" i="12"/>
  <c r="BW6" i="12"/>
  <c r="DA6" i="12"/>
  <c r="CX14" i="12"/>
  <c r="BX14" i="12"/>
  <c r="CN14" i="12"/>
  <c r="BW14" i="12"/>
  <c r="CM14" i="12"/>
  <c r="BR14" i="12"/>
  <c r="CZ14" i="12"/>
  <c r="BZ14" i="12"/>
  <c r="CX22" i="12"/>
  <c r="BX22" i="12"/>
  <c r="CN22" i="12"/>
  <c r="BW22" i="12"/>
  <c r="CM22" i="12"/>
  <c r="BR22" i="12"/>
  <c r="CZ22" i="12"/>
  <c r="BZ22" i="12"/>
  <c r="CM30" i="12"/>
  <c r="BR30" i="12"/>
  <c r="CL30" i="12"/>
  <c r="CK30" i="12"/>
  <c r="CX30" i="12"/>
  <c r="BX30" i="12"/>
  <c r="CN38" i="12"/>
  <c r="BW38" i="12"/>
  <c r="CM38" i="12"/>
  <c r="BR38" i="12"/>
  <c r="CL38" i="12"/>
  <c r="CK38" i="12"/>
  <c r="DA38" i="12"/>
  <c r="CZ38" i="12"/>
  <c r="BZ38" i="12"/>
  <c r="CY38" i="12"/>
  <c r="BY38" i="12"/>
  <c r="CN46" i="12"/>
  <c r="BW46" i="12"/>
  <c r="CY46" i="12"/>
  <c r="BY46" i="12"/>
  <c r="CX46" i="12"/>
  <c r="BX46" i="12"/>
  <c r="BR46" i="12"/>
  <c r="CM46" i="12"/>
  <c r="CL46" i="12"/>
  <c r="CK46" i="12"/>
  <c r="DA46" i="12"/>
  <c r="CZ54" i="12"/>
  <c r="BZ54" i="12"/>
  <c r="DA54" i="12"/>
  <c r="BY54" i="12"/>
  <c r="CY54" i="12"/>
  <c r="CX54" i="12"/>
  <c r="BR54" i="12"/>
  <c r="CN54" i="12"/>
  <c r="CM54" i="12"/>
  <c r="CL54" i="12"/>
  <c r="CK54" i="12"/>
  <c r="BX54" i="12"/>
  <c r="CY62" i="12"/>
  <c r="BY62" i="12"/>
  <c r="CK62" i="12"/>
  <c r="DA62" i="12"/>
  <c r="BZ62" i="12"/>
  <c r="CM62" i="12"/>
  <c r="CL62" i="12"/>
  <c r="BX62" i="12"/>
  <c r="BW62" i="12"/>
  <c r="BR62" i="12"/>
  <c r="CZ62" i="12"/>
  <c r="CX62" i="12"/>
  <c r="CN62" i="12"/>
  <c r="CY70" i="12"/>
  <c r="BY70" i="12"/>
  <c r="CX70" i="12"/>
  <c r="BW70" i="12"/>
  <c r="CN70" i="12"/>
  <c r="BR70" i="12"/>
  <c r="CM70" i="12"/>
  <c r="DA70" i="12"/>
  <c r="BZ70" i="12"/>
  <c r="CZ70" i="12"/>
  <c r="CL70" i="12"/>
  <c r="CK70" i="12"/>
  <c r="BX70" i="12"/>
  <c r="CX78" i="12"/>
  <c r="BY78" i="12"/>
  <c r="BX78" i="12"/>
  <c r="CN78" i="12"/>
  <c r="BW78" i="12"/>
  <c r="CY78" i="12"/>
  <c r="BZ78" i="12"/>
  <c r="CM78" i="12"/>
  <c r="CL78" i="12"/>
  <c r="CK78" i="12"/>
  <c r="DA78" i="12"/>
  <c r="CZ78" i="12"/>
  <c r="BR78" i="12"/>
  <c r="CM86" i="12"/>
  <c r="BR86" i="12"/>
  <c r="CZ86" i="12"/>
  <c r="BY86" i="12"/>
  <c r="CY86" i="12"/>
  <c r="BX86" i="12"/>
  <c r="CX86" i="12"/>
  <c r="BW86" i="12"/>
  <c r="DA86" i="12"/>
  <c r="BZ86" i="12"/>
  <c r="CN86" i="12"/>
  <c r="CL86" i="12"/>
  <c r="CK86" i="12"/>
  <c r="BX94" i="12"/>
  <c r="CN94" i="12"/>
  <c r="BW94" i="12"/>
  <c r="DA94" i="12"/>
  <c r="BZ94" i="12"/>
  <c r="CZ94" i="12"/>
  <c r="BY94" i="12"/>
  <c r="CK94" i="12"/>
  <c r="BR94" i="12"/>
  <c r="CL94" i="12"/>
  <c r="CY94" i="12"/>
  <c r="CX94" i="12"/>
  <c r="CM94" i="12"/>
  <c r="DA102" i="12"/>
  <c r="CZ102" i="12"/>
  <c r="BZ102" i="12"/>
  <c r="CY102" i="12"/>
  <c r="BY102" i="12"/>
  <c r="CK102" i="12"/>
  <c r="CN102" i="12"/>
  <c r="CM102" i="12"/>
  <c r="CL102" i="12"/>
  <c r="CX102" i="12"/>
  <c r="BW102" i="12"/>
  <c r="BR102" i="12"/>
  <c r="BX102" i="12"/>
  <c r="CY109" i="12"/>
  <c r="BY109" i="12"/>
  <c r="CX109" i="12"/>
  <c r="BX109" i="12"/>
  <c r="CN109" i="12"/>
  <c r="BW109" i="12"/>
  <c r="CZ109" i="12"/>
  <c r="BZ109" i="12"/>
  <c r="CM109" i="12"/>
  <c r="CL109" i="12"/>
  <c r="CK109" i="12"/>
  <c r="DA109" i="12"/>
  <c r="BR109" i="12"/>
  <c r="DA122" i="12"/>
  <c r="CK122" i="12"/>
  <c r="CZ122" i="12"/>
  <c r="CM122" i="12"/>
  <c r="BR122" i="12"/>
  <c r="CY122" i="12"/>
  <c r="BX122" i="12"/>
  <c r="CX122" i="12"/>
  <c r="BW122" i="12"/>
  <c r="BY122" i="12"/>
  <c r="BZ122" i="12"/>
  <c r="CN122" i="12"/>
  <c r="CL122" i="12"/>
  <c r="CN128" i="12"/>
  <c r="BW128" i="12"/>
  <c r="CM128" i="12"/>
  <c r="BR128" i="12"/>
  <c r="CZ128" i="12"/>
  <c r="BY128" i="12"/>
  <c r="CY128" i="12"/>
  <c r="BX128" i="12"/>
  <c r="BZ128" i="12"/>
  <c r="CK128" i="12"/>
  <c r="CL128" i="12"/>
  <c r="CX128" i="12"/>
  <c r="DA128" i="12"/>
  <c r="CK141" i="12"/>
  <c r="DA141" i="12"/>
  <c r="CZ141" i="12"/>
  <c r="BZ141" i="12"/>
  <c r="CL141" i="12"/>
  <c r="CM141" i="12"/>
  <c r="CX141" i="12"/>
  <c r="BY141" i="12"/>
  <c r="BX141" i="12"/>
  <c r="CN141" i="12"/>
  <c r="BW141" i="12"/>
  <c r="BR141" i="12"/>
  <c r="CY141" i="12"/>
  <c r="DA154" i="12"/>
  <c r="CZ154" i="12"/>
  <c r="BZ154" i="12"/>
  <c r="CY154" i="12"/>
  <c r="BY154" i="12"/>
  <c r="CK154" i="12"/>
  <c r="CN154" i="12"/>
  <c r="CM154" i="12"/>
  <c r="BR154" i="12"/>
  <c r="CX154" i="12"/>
  <c r="CL154" i="12"/>
  <c r="BX154" i="12"/>
  <c r="BW154" i="12"/>
  <c r="BC14" i="12"/>
  <c r="AY16" i="12"/>
  <c r="BC27" i="12"/>
  <c r="AY29" i="12"/>
  <c r="AY36" i="12"/>
  <c r="BC42" i="12"/>
  <c r="AY53" i="12"/>
  <c r="BC54" i="12"/>
  <c r="AY56" i="12"/>
  <c r="BC71" i="12"/>
  <c r="BC74" i="12"/>
  <c r="AY76" i="12"/>
  <c r="AY104" i="12"/>
  <c r="AY107" i="12"/>
  <c r="BC111" i="12"/>
  <c r="AY123" i="12"/>
  <c r="BC127" i="12"/>
  <c r="AY136" i="12"/>
  <c r="BC145" i="12"/>
  <c r="AY147" i="12"/>
  <c r="BR3" i="12"/>
  <c r="DN3" i="12"/>
  <c r="CM4" i="12"/>
  <c r="DA5" i="12"/>
  <c r="CK6" i="12"/>
  <c r="CX7" i="12"/>
  <c r="CN11" i="12"/>
  <c r="BW12" i="12"/>
  <c r="DA14" i="12"/>
  <c r="CY16" i="12"/>
  <c r="BY17" i="12"/>
  <c r="CN18" i="12"/>
  <c r="BW19" i="12"/>
  <c r="CK20" i="12"/>
  <c r="CZ21" i="12"/>
  <c r="BY22" i="12"/>
  <c r="CN23" i="12"/>
  <c r="BZ24" i="12"/>
  <c r="CZ25" i="12"/>
  <c r="CM27" i="12"/>
  <c r="CX28" i="12"/>
  <c r="BX29" i="12"/>
  <c r="DA31" i="12"/>
  <c r="CN33" i="12"/>
  <c r="BX34" i="12"/>
  <c r="DN34" i="12"/>
  <c r="BZ46" i="12"/>
  <c r="CX79" i="12"/>
  <c r="BY79" i="12"/>
  <c r="BX79" i="12"/>
  <c r="CN79" i="12"/>
  <c r="BW79" i="12"/>
  <c r="CY79" i="12"/>
  <c r="BZ79" i="12"/>
  <c r="DA79" i="12"/>
  <c r="CZ79" i="12"/>
  <c r="BR79" i="12"/>
  <c r="CM79" i="12"/>
  <c r="CL79" i="12"/>
  <c r="CK79" i="12"/>
  <c r="BC79" i="12"/>
  <c r="BC82" i="12"/>
  <c r="AY116" i="12"/>
  <c r="AY132" i="12"/>
  <c r="BW3" i="12"/>
  <c r="CX4" i="12"/>
  <c r="BW5" i="12"/>
  <c r="CL6" i="12"/>
  <c r="BW7" i="12"/>
  <c r="CN8" i="12"/>
  <c r="BR9" i="12"/>
  <c r="DN9" i="12"/>
  <c r="CL10" i="12"/>
  <c r="CX11" i="12"/>
  <c r="BY12" i="12"/>
  <c r="CN13" i="12"/>
  <c r="CL15" i="12"/>
  <c r="BR16" i="12"/>
  <c r="CZ16" i="12"/>
  <c r="DA18" i="12"/>
  <c r="BX19" i="12"/>
  <c r="DN19" i="12"/>
  <c r="DA21" i="12"/>
  <c r="CX23" i="12"/>
  <c r="DA25" i="12"/>
  <c r="CL26" i="12"/>
  <c r="CN27" i="12"/>
  <c r="CY28" i="12"/>
  <c r="BY29" i="12"/>
  <c r="CN30" i="12"/>
  <c r="CK32" i="12"/>
  <c r="CZ33" i="12"/>
  <c r="BY34" i="12"/>
  <c r="CL37" i="12"/>
  <c r="DN52" i="12"/>
  <c r="CX87" i="12"/>
  <c r="BY87" i="12"/>
  <c r="CN87" i="12"/>
  <c r="BR87" i="12"/>
  <c r="CM87" i="12"/>
  <c r="CL87" i="12"/>
  <c r="BW87" i="12"/>
  <c r="DA87" i="12"/>
  <c r="CZ87" i="12"/>
  <c r="CY87" i="12"/>
  <c r="BX87" i="12"/>
  <c r="CK87" i="12"/>
  <c r="BZ87" i="12"/>
  <c r="CY135" i="12"/>
  <c r="BY135" i="12"/>
  <c r="CX135" i="12"/>
  <c r="BX135" i="12"/>
  <c r="CN135" i="12"/>
  <c r="BW135" i="12"/>
  <c r="CZ135" i="12"/>
  <c r="BZ135" i="12"/>
  <c r="BR135" i="12"/>
  <c r="CK135" i="12"/>
  <c r="CL135" i="12"/>
  <c r="DA135" i="12"/>
  <c r="CM135" i="12"/>
  <c r="CZ80" i="12"/>
  <c r="BZ80" i="12"/>
  <c r="CY80" i="12"/>
  <c r="BY80" i="12"/>
  <c r="CX80" i="12"/>
  <c r="BX80" i="12"/>
  <c r="DA80" i="12"/>
  <c r="CK80" i="12"/>
  <c r="BW80" i="12"/>
  <c r="CM80" i="12"/>
  <c r="CN80" i="12"/>
  <c r="CL80" i="12"/>
  <c r="BR80" i="12"/>
  <c r="CN149" i="12"/>
  <c r="BW149" i="12"/>
  <c r="CM149" i="12"/>
  <c r="BR149" i="12"/>
  <c r="CL149" i="12"/>
  <c r="CX149" i="12"/>
  <c r="BX149" i="12"/>
  <c r="BZ149" i="12"/>
  <c r="BY149" i="12"/>
  <c r="CK149" i="12"/>
  <c r="CZ149" i="12"/>
  <c r="CY149" i="12"/>
  <c r="DA149" i="12"/>
  <c r="AY22" i="12"/>
  <c r="AY87" i="12"/>
  <c r="AY110" i="12"/>
  <c r="BC117" i="12"/>
  <c r="BC120" i="12"/>
  <c r="AY122" i="12"/>
  <c r="AY126" i="12"/>
  <c r="BC133" i="12"/>
  <c r="AY135" i="12"/>
  <c r="BC139" i="12"/>
  <c r="AY144" i="12"/>
  <c r="BC150" i="12"/>
  <c r="CY4" i="12"/>
  <c r="BY5" i="12"/>
  <c r="CM6" i="12"/>
  <c r="BX7" i="12"/>
  <c r="CY8" i="12"/>
  <c r="BZ9" i="12"/>
  <c r="CM10" i="12"/>
  <c r="CY11" i="12"/>
  <c r="BZ12" i="12"/>
  <c r="CX13" i="12"/>
  <c r="DN14" i="12"/>
  <c r="CM15" i="12"/>
  <c r="BX16" i="12"/>
  <c r="CK17" i="12"/>
  <c r="BY19" i="12"/>
  <c r="CY20" i="12"/>
  <c r="BX21" i="12"/>
  <c r="CK22" i="12"/>
  <c r="CN24" i="12"/>
  <c r="CM26" i="12"/>
  <c r="BW28" i="12"/>
  <c r="BZ29" i="12"/>
  <c r="CY30" i="12"/>
  <c r="DN31" i="12"/>
  <c r="CL32" i="12"/>
  <c r="BZ36" i="12"/>
  <c r="BZ39" i="12"/>
  <c r="CZ46" i="12"/>
  <c r="DN54" i="12"/>
  <c r="DA23" i="12"/>
  <c r="CZ23" i="12"/>
  <c r="BZ23" i="12"/>
  <c r="CY23" i="12"/>
  <c r="BY23" i="12"/>
  <c r="CL23" i="12"/>
  <c r="AY41" i="12"/>
  <c r="CL3" i="12"/>
  <c r="BR4" i="12"/>
  <c r="CZ4" i="12"/>
  <c r="BZ5" i="12"/>
  <c r="CZ6" i="12"/>
  <c r="CZ8" i="12"/>
  <c r="CN10" i="12"/>
  <c r="BW11" i="12"/>
  <c r="CY13" i="12"/>
  <c r="BY14" i="12"/>
  <c r="CN15" i="12"/>
  <c r="BY16" i="12"/>
  <c r="CL17" i="12"/>
  <c r="BR18" i="12"/>
  <c r="DN18" i="12"/>
  <c r="CZ20" i="12"/>
  <c r="BZ21" i="12"/>
  <c r="CL22" i="12"/>
  <c r="BW23" i="12"/>
  <c r="CY24" i="12"/>
  <c r="BX25" i="12"/>
  <c r="CN26" i="12"/>
  <c r="BR27" i="12"/>
  <c r="DA27" i="12"/>
  <c r="BX28" i="12"/>
  <c r="DN28" i="12"/>
  <c r="CZ30" i="12"/>
  <c r="BY31" i="12"/>
  <c r="CM32" i="12"/>
  <c r="BR33" i="12"/>
  <c r="DN33" i="12"/>
  <c r="CL34" i="12"/>
  <c r="DN37" i="12"/>
  <c r="BX42" i="12"/>
  <c r="CL64" i="12"/>
  <c r="CK64" i="12"/>
  <c r="DA64" i="12"/>
  <c r="BZ64" i="12"/>
  <c r="CN64" i="12"/>
  <c r="BR64" i="12"/>
  <c r="BY64" i="12"/>
  <c r="BX64" i="12"/>
  <c r="BW64" i="12"/>
  <c r="CZ64" i="12"/>
  <c r="CY64" i="12"/>
  <c r="CX64" i="12"/>
  <c r="CM64" i="12"/>
  <c r="CK81" i="12"/>
  <c r="DA81" i="12"/>
  <c r="CZ81" i="12"/>
  <c r="BZ81" i="12"/>
  <c r="CL81" i="12"/>
  <c r="CX81" i="12"/>
  <c r="CN81" i="12"/>
  <c r="CM81" i="12"/>
  <c r="BW81" i="12"/>
  <c r="CY81" i="12"/>
  <c r="BY81" i="12"/>
  <c r="BX81" i="12"/>
  <c r="BR81" i="12"/>
  <c r="CM156" i="12"/>
  <c r="BR156" i="12"/>
  <c r="CL156" i="12"/>
  <c r="CK156" i="12"/>
  <c r="CN156" i="12"/>
  <c r="BW156" i="12"/>
  <c r="BZ156" i="12"/>
  <c r="BY156" i="12"/>
  <c r="CX156" i="12"/>
  <c r="BX156" i="12"/>
  <c r="DA156" i="12"/>
  <c r="CZ156" i="12"/>
  <c r="CY156" i="12"/>
  <c r="BC155" i="12"/>
  <c r="BX4" i="12"/>
  <c r="DA8" i="12"/>
  <c r="DA10" i="12"/>
  <c r="DN11" i="12"/>
  <c r="CN12" i="12"/>
  <c r="CZ13" i="12"/>
  <c r="DA15" i="12"/>
  <c r="CY17" i="12"/>
  <c r="BW18" i="12"/>
  <c r="DA20" i="12"/>
  <c r="CY22" i="12"/>
  <c r="BX23" i="12"/>
  <c r="BZ25" i="12"/>
  <c r="CM29" i="12"/>
  <c r="DA30" i="12"/>
  <c r="CZ32" i="12"/>
  <c r="BW33" i="12"/>
  <c r="CN34" i="12"/>
  <c r="CM45" i="12"/>
  <c r="DA7" i="12"/>
  <c r="CK7" i="12"/>
  <c r="CZ7" i="12"/>
  <c r="CY7" i="12"/>
  <c r="BZ7" i="12"/>
  <c r="CM7" i="12"/>
  <c r="BR7" i="12"/>
  <c r="CM24" i="12"/>
  <c r="BR24" i="12"/>
  <c r="CL24" i="12"/>
  <c r="CK24" i="12"/>
  <c r="CX24" i="12"/>
  <c r="BX24" i="12"/>
  <c r="CK56" i="12"/>
  <c r="CY56" i="12"/>
  <c r="BX56" i="12"/>
  <c r="CX56" i="12"/>
  <c r="BW56" i="12"/>
  <c r="CN56" i="12"/>
  <c r="BR56" i="12"/>
  <c r="DA56" i="12"/>
  <c r="BZ56" i="12"/>
  <c r="CM56" i="12"/>
  <c r="CL56" i="12"/>
  <c r="BY56" i="12"/>
  <c r="CZ56" i="12"/>
  <c r="CL96" i="12"/>
  <c r="CK96" i="12"/>
  <c r="DA96" i="12"/>
  <c r="CM96" i="12"/>
  <c r="BR96" i="12"/>
  <c r="CY96" i="12"/>
  <c r="CX96" i="12"/>
  <c r="CN96" i="12"/>
  <c r="CZ96" i="12"/>
  <c r="BW96" i="12"/>
  <c r="BY96" i="12"/>
  <c r="BZ96" i="12"/>
  <c r="BX96" i="12"/>
  <c r="CZ130" i="12"/>
  <c r="BZ130" i="12"/>
  <c r="CY130" i="12"/>
  <c r="BY130" i="12"/>
  <c r="DA130" i="12"/>
  <c r="CN130" i="12"/>
  <c r="CM130" i="12"/>
  <c r="BW130" i="12"/>
  <c r="BX130" i="12"/>
  <c r="BR130" i="12"/>
  <c r="CK130" i="12"/>
  <c r="CX130" i="12"/>
  <c r="CL130" i="12"/>
  <c r="CY9" i="12"/>
  <c r="BY9" i="12"/>
  <c r="CX9" i="12"/>
  <c r="BX9" i="12"/>
  <c r="CN9" i="12"/>
  <c r="BW9" i="12"/>
  <c r="DA9" i="12"/>
  <c r="DA41" i="12"/>
  <c r="CK41" i="12"/>
  <c r="CZ41" i="12"/>
  <c r="CY41" i="12"/>
  <c r="BZ41" i="12"/>
  <c r="CX41" i="12"/>
  <c r="BY41" i="12"/>
  <c r="BX41" i="12"/>
  <c r="CN41" i="12"/>
  <c r="BW41" i="12"/>
  <c r="CM41" i="12"/>
  <c r="BR41" i="12"/>
  <c r="CN65" i="12"/>
  <c r="BW65" i="12"/>
  <c r="CZ65" i="12"/>
  <c r="BY65" i="12"/>
  <c r="CY65" i="12"/>
  <c r="BX65" i="12"/>
  <c r="CX65" i="12"/>
  <c r="BR65" i="12"/>
  <c r="CM65" i="12"/>
  <c r="CL65" i="12"/>
  <c r="CK65" i="12"/>
  <c r="BZ65" i="12"/>
  <c r="DA65" i="12"/>
  <c r="BX97" i="12"/>
  <c r="CN97" i="12"/>
  <c r="BW97" i="12"/>
  <c r="CM97" i="12"/>
  <c r="BR97" i="12"/>
  <c r="CX97" i="12"/>
  <c r="BY97" i="12"/>
  <c r="BZ97" i="12"/>
  <c r="CK97" i="12"/>
  <c r="CL97" i="12"/>
  <c r="DA97" i="12"/>
  <c r="CZ97" i="12"/>
  <c r="CY97" i="12"/>
  <c r="CX124" i="12"/>
  <c r="BX124" i="12"/>
  <c r="CN124" i="12"/>
  <c r="BW124" i="12"/>
  <c r="CZ124" i="12"/>
  <c r="BZ124" i="12"/>
  <c r="BY124" i="12"/>
  <c r="BR124" i="12"/>
  <c r="CK124" i="12"/>
  <c r="DA124" i="12"/>
  <c r="CY124" i="12"/>
  <c r="CM124" i="12"/>
  <c r="CL124" i="12"/>
  <c r="AY25" i="12"/>
  <c r="DA50" i="12"/>
  <c r="CY50" i="12"/>
  <c r="BY50" i="12"/>
  <c r="CL50" i="12"/>
  <c r="CK50" i="12"/>
  <c r="BZ50" i="12"/>
  <c r="CZ50" i="12"/>
  <c r="BX50" i="12"/>
  <c r="CX50" i="12"/>
  <c r="BW50" i="12"/>
  <c r="CN50" i="12"/>
  <c r="BR50" i="12"/>
  <c r="CZ3" i="12"/>
  <c r="BZ3" i="12"/>
  <c r="CY3" i="12"/>
  <c r="BY3" i="12"/>
  <c r="CX3" i="12"/>
  <c r="BX3" i="12"/>
  <c r="CK3" i="12"/>
  <c r="CK11" i="12"/>
  <c r="DA11" i="12"/>
  <c r="CZ11" i="12"/>
  <c r="BZ11" i="12"/>
  <c r="CM11" i="12"/>
  <c r="BR11" i="12"/>
  <c r="CK19" i="12"/>
  <c r="DA19" i="12"/>
  <c r="CZ19" i="12"/>
  <c r="BZ19" i="12"/>
  <c r="CM19" i="12"/>
  <c r="BR19" i="12"/>
  <c r="CZ27" i="12"/>
  <c r="CY27" i="12"/>
  <c r="BZ27" i="12"/>
  <c r="CX27" i="12"/>
  <c r="BY27" i="12"/>
  <c r="CL27" i="12"/>
  <c r="CN35" i="12"/>
  <c r="BW35" i="12"/>
  <c r="CM35" i="12"/>
  <c r="BR35" i="12"/>
  <c r="CL35" i="12"/>
  <c r="DA35" i="12"/>
  <c r="CZ35" i="12"/>
  <c r="BZ35" i="12"/>
  <c r="CY35" i="12"/>
  <c r="BY35" i="12"/>
  <c r="BX43" i="12"/>
  <c r="DA43" i="12"/>
  <c r="CZ43" i="12"/>
  <c r="BZ43" i="12"/>
  <c r="CY43" i="12"/>
  <c r="BY43" i="12"/>
  <c r="CX43" i="12"/>
  <c r="BW43" i="12"/>
  <c r="CN43" i="12"/>
  <c r="BR43" i="12"/>
  <c r="CM43" i="12"/>
  <c r="CL43" i="12"/>
  <c r="CM51" i="12"/>
  <c r="BR51" i="12"/>
  <c r="CN51" i="12"/>
  <c r="CK51" i="12"/>
  <c r="DA51" i="12"/>
  <c r="BZ51" i="12"/>
  <c r="CZ51" i="12"/>
  <c r="BY51" i="12"/>
  <c r="CY51" i="12"/>
  <c r="BX51" i="12"/>
  <c r="CX51" i="12"/>
  <c r="BW51" i="12"/>
  <c r="DA59" i="12"/>
  <c r="CM59" i="12"/>
  <c r="BR59" i="12"/>
  <c r="CL59" i="12"/>
  <c r="CK59" i="12"/>
  <c r="CX59" i="12"/>
  <c r="BX59" i="12"/>
  <c r="CN59" i="12"/>
  <c r="BZ59" i="12"/>
  <c r="BY59" i="12"/>
  <c r="BW59" i="12"/>
  <c r="CZ59" i="12"/>
  <c r="CY59" i="12"/>
  <c r="DA67" i="12"/>
  <c r="CZ67" i="12"/>
  <c r="BZ67" i="12"/>
  <c r="CY67" i="12"/>
  <c r="BY67" i="12"/>
  <c r="CX67" i="12"/>
  <c r="BX67" i="12"/>
  <c r="CK67" i="12"/>
  <c r="CN67" i="12"/>
  <c r="CM67" i="12"/>
  <c r="CL67" i="12"/>
  <c r="BW67" i="12"/>
  <c r="BR67" i="12"/>
  <c r="CZ75" i="12"/>
  <c r="BZ75" i="12"/>
  <c r="CY75" i="12"/>
  <c r="BY75" i="12"/>
  <c r="CX75" i="12"/>
  <c r="BX75" i="12"/>
  <c r="DA75" i="12"/>
  <c r="BW75" i="12"/>
  <c r="BR75" i="12"/>
  <c r="CL75" i="12"/>
  <c r="CN75" i="12"/>
  <c r="CM75" i="12"/>
  <c r="CK75" i="12"/>
  <c r="CY83" i="12"/>
  <c r="BY83" i="12"/>
  <c r="CX83" i="12"/>
  <c r="BX83" i="12"/>
  <c r="CN83" i="12"/>
  <c r="BW83" i="12"/>
  <c r="CZ83" i="12"/>
  <c r="BZ83" i="12"/>
  <c r="CM83" i="12"/>
  <c r="CL83" i="12"/>
  <c r="CK83" i="12"/>
  <c r="DA83" i="12"/>
  <c r="BR83" i="12"/>
  <c r="CZ91" i="12"/>
  <c r="BZ91" i="12"/>
  <c r="CY91" i="12"/>
  <c r="BX91" i="12"/>
  <c r="CX91" i="12"/>
  <c r="BW91" i="12"/>
  <c r="CN91" i="12"/>
  <c r="BR91" i="12"/>
  <c r="DA91" i="12"/>
  <c r="BY91" i="12"/>
  <c r="CL91" i="12"/>
  <c r="CM91" i="12"/>
  <c r="CK91" i="12"/>
  <c r="CL99" i="12"/>
  <c r="CK99" i="12"/>
  <c r="DA99" i="12"/>
  <c r="CM99" i="12"/>
  <c r="BR99" i="12"/>
  <c r="BZ99" i="12"/>
  <c r="BY99" i="12"/>
  <c r="BX99" i="12"/>
  <c r="BW99" i="12"/>
  <c r="CN99" i="12"/>
  <c r="CZ99" i="12"/>
  <c r="CY99" i="12"/>
  <c r="CX99" i="12"/>
  <c r="CX113" i="12"/>
  <c r="BX113" i="12"/>
  <c r="DA113" i="12"/>
  <c r="BZ113" i="12"/>
  <c r="CZ113" i="12"/>
  <c r="BY113" i="12"/>
  <c r="CY113" i="12"/>
  <c r="BW113" i="12"/>
  <c r="CN113" i="12"/>
  <c r="CM113" i="12"/>
  <c r="CL113" i="12"/>
  <c r="CK113" i="12"/>
  <c r="BR113" i="12"/>
  <c r="DA126" i="12"/>
  <c r="CK126" i="12"/>
  <c r="BW126" i="12"/>
  <c r="CN126" i="12"/>
  <c r="BR126" i="12"/>
  <c r="CY126" i="12"/>
  <c r="BY126" i="12"/>
  <c r="CX126" i="12"/>
  <c r="CM126" i="12"/>
  <c r="CL126" i="12"/>
  <c r="CZ126" i="12"/>
  <c r="BZ126" i="12"/>
  <c r="BX126" i="12"/>
  <c r="CL132" i="12"/>
  <c r="CK132" i="12"/>
  <c r="DA132" i="12"/>
  <c r="CM132" i="12"/>
  <c r="BR132" i="12"/>
  <c r="CZ132" i="12"/>
  <c r="BW132" i="12"/>
  <c r="CY132" i="12"/>
  <c r="BY132" i="12"/>
  <c r="CN132" i="12"/>
  <c r="BZ132" i="12"/>
  <c r="CX132" i="12"/>
  <c r="BX132" i="12"/>
  <c r="CL145" i="12"/>
  <c r="CK145" i="12"/>
  <c r="DA145" i="12"/>
  <c r="CM145" i="12"/>
  <c r="BR145" i="12"/>
  <c r="BZ145" i="12"/>
  <c r="CX145" i="12"/>
  <c r="BX145" i="12"/>
  <c r="BW145" i="12"/>
  <c r="BY145" i="12"/>
  <c r="CN145" i="12"/>
  <c r="CZ145" i="12"/>
  <c r="CY145" i="12"/>
  <c r="CZ158" i="12"/>
  <c r="CY158" i="12"/>
  <c r="BZ158" i="12"/>
  <c r="CX158" i="12"/>
  <c r="BY158" i="12"/>
  <c r="DA158" i="12"/>
  <c r="CK158" i="12"/>
  <c r="BX158" i="12"/>
  <c r="BW158" i="12"/>
  <c r="CL158" i="12"/>
  <c r="BR158" i="12"/>
  <c r="CM158" i="12"/>
  <c r="CN158" i="12"/>
  <c r="BC5" i="12"/>
  <c r="AY14" i="12"/>
  <c r="BC15" i="12"/>
  <c r="AY18" i="12"/>
  <c r="AY21" i="12"/>
  <c r="BC28" i="12"/>
  <c r="AY49" i="12"/>
  <c r="BC78" i="12"/>
  <c r="BC95" i="12"/>
  <c r="BC106" i="12"/>
  <c r="AY108" i="12"/>
  <c r="BC141" i="12"/>
  <c r="CN3" i="12"/>
  <c r="CN5" i="12"/>
  <c r="BR6" i="12"/>
  <c r="DN6" i="12"/>
  <c r="CL7" i="12"/>
  <c r="BW8" i="12"/>
  <c r="CL9" i="12"/>
  <c r="BY11" i="12"/>
  <c r="BW13" i="12"/>
  <c r="CK14" i="12"/>
  <c r="CN19" i="12"/>
  <c r="CK21" i="12"/>
  <c r="DA22" i="12"/>
  <c r="DA24" i="12"/>
  <c r="BX27" i="12"/>
  <c r="DN27" i="12"/>
  <c r="CX29" i="12"/>
  <c r="BW30" i="12"/>
  <c r="CK31" i="12"/>
  <c r="CX34" i="12"/>
  <c r="BX38" i="12"/>
  <c r="BW49" i="12"/>
  <c r="CY39" i="12"/>
  <c r="BY39" i="12"/>
  <c r="CX39" i="12"/>
  <c r="BX39" i="12"/>
  <c r="CN39" i="12"/>
  <c r="BW39" i="12"/>
  <c r="CM39" i="12"/>
  <c r="BR39" i="12"/>
  <c r="CL39" i="12"/>
  <c r="CK39" i="12"/>
  <c r="DA39" i="12"/>
  <c r="DA55" i="12"/>
  <c r="CL55" i="12"/>
  <c r="CK55" i="12"/>
  <c r="CN55" i="12"/>
  <c r="BX55" i="12"/>
  <c r="CZ55" i="12"/>
  <c r="BW55" i="12"/>
  <c r="CY55" i="12"/>
  <c r="BR55" i="12"/>
  <c r="CX55" i="12"/>
  <c r="CM55" i="12"/>
  <c r="BZ55" i="12"/>
  <c r="DA71" i="12"/>
  <c r="CK71" i="12"/>
  <c r="CZ71" i="12"/>
  <c r="BZ71" i="12"/>
  <c r="CM71" i="12"/>
  <c r="BR71" i="12"/>
  <c r="BY71" i="12"/>
  <c r="BX71" i="12"/>
  <c r="BW71" i="12"/>
  <c r="CY71" i="12"/>
  <c r="CX71" i="12"/>
  <c r="CN71" i="12"/>
  <c r="CL71" i="12"/>
  <c r="CM103" i="12"/>
  <c r="BR103" i="12"/>
  <c r="CL103" i="12"/>
  <c r="CK103" i="12"/>
  <c r="CN103" i="12"/>
  <c r="BW103" i="12"/>
  <c r="BY103" i="12"/>
  <c r="BX103" i="12"/>
  <c r="DA103" i="12"/>
  <c r="BZ103" i="12"/>
  <c r="CX103" i="12"/>
  <c r="CZ103" i="12"/>
  <c r="CY103" i="12"/>
  <c r="CL116" i="12"/>
  <c r="CK116" i="12"/>
  <c r="CX116" i="12"/>
  <c r="BR116" i="12"/>
  <c r="CN116" i="12"/>
  <c r="CM116" i="12"/>
  <c r="CY116" i="12"/>
  <c r="BW116" i="12"/>
  <c r="BZ116" i="12"/>
  <c r="BY116" i="12"/>
  <c r="CZ116" i="12"/>
  <c r="DA116" i="12"/>
  <c r="BX116" i="12"/>
  <c r="CM142" i="12"/>
  <c r="BR142" i="12"/>
  <c r="CL142" i="12"/>
  <c r="CK142" i="12"/>
  <c r="CN142" i="12"/>
  <c r="BW142" i="12"/>
  <c r="DA142" i="12"/>
  <c r="CZ142" i="12"/>
  <c r="BY142" i="12"/>
  <c r="BZ142" i="12"/>
  <c r="BX142" i="12"/>
  <c r="CX142" i="12"/>
  <c r="CY142" i="12"/>
  <c r="CK148" i="12"/>
  <c r="DA148" i="12"/>
  <c r="CZ148" i="12"/>
  <c r="BZ148" i="12"/>
  <c r="CL148" i="12"/>
  <c r="CX148" i="12"/>
  <c r="CN148" i="12"/>
  <c r="BW148" i="12"/>
  <c r="CY148" i="12"/>
  <c r="CM148" i="12"/>
  <c r="BY148" i="12"/>
  <c r="BX148" i="12"/>
  <c r="BR148" i="12"/>
  <c r="CL16" i="12"/>
  <c r="CK16" i="12"/>
  <c r="DA16" i="12"/>
  <c r="CN16" i="12"/>
  <c r="BW16" i="12"/>
  <c r="DA48" i="12"/>
  <c r="CZ48" i="12"/>
  <c r="BZ48" i="12"/>
  <c r="CY48" i="12"/>
  <c r="BY48" i="12"/>
  <c r="CX48" i="12"/>
  <c r="BX48" i="12"/>
  <c r="CN48" i="12"/>
  <c r="BW48" i="12"/>
  <c r="CM48" i="12"/>
  <c r="BR48" i="12"/>
  <c r="CL48" i="12"/>
  <c r="CK48" i="12"/>
  <c r="CZ88" i="12"/>
  <c r="BZ88" i="12"/>
  <c r="DA88" i="12"/>
  <c r="BY88" i="12"/>
  <c r="CY88" i="12"/>
  <c r="BX88" i="12"/>
  <c r="CX88" i="12"/>
  <c r="BW88" i="12"/>
  <c r="CK88" i="12"/>
  <c r="BR88" i="12"/>
  <c r="CM88" i="12"/>
  <c r="CN88" i="12"/>
  <c r="CL88" i="12"/>
  <c r="CM117" i="12"/>
  <c r="BR117" i="12"/>
  <c r="CL117" i="12"/>
  <c r="CX117" i="12"/>
  <c r="BX117" i="12"/>
  <c r="CY117" i="12"/>
  <c r="CN117" i="12"/>
  <c r="CK117" i="12"/>
  <c r="CZ117" i="12"/>
  <c r="BZ117" i="12"/>
  <c r="BY117" i="12"/>
  <c r="BW117" i="12"/>
  <c r="DA117" i="12"/>
  <c r="CK136" i="12"/>
  <c r="DA136" i="12"/>
  <c r="CZ136" i="12"/>
  <c r="BZ136" i="12"/>
  <c r="CL136" i="12"/>
  <c r="CN136" i="12"/>
  <c r="CM136" i="12"/>
  <c r="CY136" i="12"/>
  <c r="BR136" i="12"/>
  <c r="BY136" i="12"/>
  <c r="BX136" i="12"/>
  <c r="BW136" i="12"/>
  <c r="CX136" i="12"/>
  <c r="BC26" i="12"/>
  <c r="CX17" i="12"/>
  <c r="BX17" i="12"/>
  <c r="CN17" i="12"/>
  <c r="BW17" i="12"/>
  <c r="CM17" i="12"/>
  <c r="BR17" i="12"/>
  <c r="CZ17" i="12"/>
  <c r="BZ17" i="12"/>
  <c r="AY81" i="12"/>
  <c r="CZ26" i="12"/>
  <c r="BZ26" i="12"/>
  <c r="CY26" i="12"/>
  <c r="BY26" i="12"/>
  <c r="CX26" i="12"/>
  <c r="BX26" i="12"/>
  <c r="CK26" i="12"/>
  <c r="CY58" i="12"/>
  <c r="BY58" i="12"/>
  <c r="DA58" i="12"/>
  <c r="BZ58" i="12"/>
  <c r="CZ58" i="12"/>
  <c r="BX58" i="12"/>
  <c r="CX58" i="12"/>
  <c r="BW58" i="12"/>
  <c r="CK58" i="12"/>
  <c r="CN58" i="12"/>
  <c r="CM58" i="12"/>
  <c r="CL58" i="12"/>
  <c r="BR58" i="12"/>
  <c r="CM82" i="12"/>
  <c r="BR82" i="12"/>
  <c r="CL82" i="12"/>
  <c r="CK82" i="12"/>
  <c r="CN82" i="12"/>
  <c r="BW82" i="12"/>
  <c r="BY82" i="12"/>
  <c r="BX82" i="12"/>
  <c r="DA82" i="12"/>
  <c r="CZ82" i="12"/>
  <c r="CY82" i="12"/>
  <c r="CX82" i="12"/>
  <c r="BZ82" i="12"/>
  <c r="CZ98" i="12"/>
  <c r="BZ98" i="12"/>
  <c r="CY98" i="12"/>
  <c r="BY98" i="12"/>
  <c r="CX98" i="12"/>
  <c r="BX98" i="12"/>
  <c r="DA98" i="12"/>
  <c r="CN98" i="12"/>
  <c r="CM98" i="12"/>
  <c r="CL98" i="12"/>
  <c r="BR98" i="12"/>
  <c r="CK98" i="12"/>
  <c r="BW98" i="12"/>
  <c r="CM112" i="12"/>
  <c r="BR112" i="12"/>
  <c r="CL112" i="12"/>
  <c r="CK112" i="12"/>
  <c r="CN112" i="12"/>
  <c r="BZ112" i="12"/>
  <c r="BY112" i="12"/>
  <c r="BX112" i="12"/>
  <c r="DA112" i="12"/>
  <c r="CZ112" i="12"/>
  <c r="CY112" i="12"/>
  <c r="CX112" i="12"/>
  <c r="BW112" i="12"/>
  <c r="CZ144" i="12"/>
  <c r="BZ144" i="12"/>
  <c r="CY144" i="12"/>
  <c r="BY144" i="12"/>
  <c r="CX144" i="12"/>
  <c r="BX144" i="12"/>
  <c r="DA144" i="12"/>
  <c r="CN144" i="12"/>
  <c r="BW144" i="12"/>
  <c r="BR144" i="12"/>
  <c r="CK144" i="12"/>
  <c r="CM144" i="12"/>
  <c r="CL144" i="12"/>
  <c r="CL4" i="12"/>
  <c r="CK4" i="12"/>
  <c r="DA4" i="12"/>
  <c r="CN4" i="12"/>
  <c r="BW4" i="12"/>
  <c r="CM12" i="12"/>
  <c r="BR12" i="12"/>
  <c r="CL12" i="12"/>
  <c r="DA12" i="12"/>
  <c r="CK12" i="12"/>
  <c r="BX12" i="12"/>
  <c r="CN20" i="12"/>
  <c r="BW20" i="12"/>
  <c r="CM20" i="12"/>
  <c r="BR20" i="12"/>
  <c r="CL20" i="12"/>
  <c r="CX20" i="12"/>
  <c r="BY20" i="12"/>
  <c r="CK28" i="12"/>
  <c r="DA28" i="12"/>
  <c r="CZ28" i="12"/>
  <c r="BZ28" i="12"/>
  <c r="CM28" i="12"/>
  <c r="BR28" i="12"/>
  <c r="CY36" i="12"/>
  <c r="BY36" i="12"/>
  <c r="CX36" i="12"/>
  <c r="BX36" i="12"/>
  <c r="CN36" i="12"/>
  <c r="BW36" i="12"/>
  <c r="CM36" i="12"/>
  <c r="BR36" i="12"/>
  <c r="CL36" i="12"/>
  <c r="CK36" i="12"/>
  <c r="DA36" i="12"/>
  <c r="CY44" i="12"/>
  <c r="BY44" i="12"/>
  <c r="CN44" i="12"/>
  <c r="BR44" i="12"/>
  <c r="CM44" i="12"/>
  <c r="CL44" i="12"/>
  <c r="CK44" i="12"/>
  <c r="DA44" i="12"/>
  <c r="BZ44" i="12"/>
  <c r="CZ44" i="12"/>
  <c r="BX44" i="12"/>
  <c r="CN52" i="12"/>
  <c r="BW52" i="12"/>
  <c r="CZ52" i="12"/>
  <c r="BZ52" i="12"/>
  <c r="DA52" i="12"/>
  <c r="BY52" i="12"/>
  <c r="CY52" i="12"/>
  <c r="BX52" i="12"/>
  <c r="CX52" i="12"/>
  <c r="BR52" i="12"/>
  <c r="CM52" i="12"/>
  <c r="CL52" i="12"/>
  <c r="CM60" i="12"/>
  <c r="BR60" i="12"/>
  <c r="DA60" i="12"/>
  <c r="CZ60" i="12"/>
  <c r="BZ60" i="12"/>
  <c r="CY60" i="12"/>
  <c r="BY60" i="12"/>
  <c r="CL60" i="12"/>
  <c r="BX60" i="12"/>
  <c r="BW60" i="12"/>
  <c r="CX60" i="12"/>
  <c r="CN60" i="12"/>
  <c r="CK60" i="12"/>
  <c r="CM68" i="12"/>
  <c r="BR68" i="12"/>
  <c r="CX68" i="12"/>
  <c r="BW68" i="12"/>
  <c r="CN68" i="12"/>
  <c r="CL68" i="12"/>
  <c r="CZ68" i="12"/>
  <c r="BY68" i="12"/>
  <c r="CK68" i="12"/>
  <c r="BZ68" i="12"/>
  <c r="BX68" i="12"/>
  <c r="DA68" i="12"/>
  <c r="CY68" i="12"/>
  <c r="CK76" i="12"/>
  <c r="DA76" i="12"/>
  <c r="CZ76" i="12"/>
  <c r="BZ76" i="12"/>
  <c r="CL76" i="12"/>
  <c r="CN76" i="12"/>
  <c r="CM76" i="12"/>
  <c r="CY76" i="12"/>
  <c r="BR76" i="12"/>
  <c r="CX76" i="12"/>
  <c r="BY76" i="12"/>
  <c r="BX76" i="12"/>
  <c r="BW76" i="12"/>
  <c r="DA84" i="12"/>
  <c r="CK84" i="12"/>
  <c r="CZ84" i="12"/>
  <c r="CY84" i="12"/>
  <c r="BZ84" i="12"/>
  <c r="CL84" i="12"/>
  <c r="BX84" i="12"/>
  <c r="BW84" i="12"/>
  <c r="CX84" i="12"/>
  <c r="BR84" i="12"/>
  <c r="CN84" i="12"/>
  <c r="CM84" i="12"/>
  <c r="BY84" i="12"/>
  <c r="CK92" i="12"/>
  <c r="DA92" i="12"/>
  <c r="CN92" i="12"/>
  <c r="BR92" i="12"/>
  <c r="CM92" i="12"/>
  <c r="CL92" i="12"/>
  <c r="CX92" i="12"/>
  <c r="BW92" i="12"/>
  <c r="CZ92" i="12"/>
  <c r="BY92" i="12"/>
  <c r="CY92" i="12"/>
  <c r="BZ92" i="12"/>
  <c r="BX92" i="12"/>
  <c r="CN100" i="12"/>
  <c r="BW100" i="12"/>
  <c r="CM100" i="12"/>
  <c r="BR100" i="12"/>
  <c r="CL100" i="12"/>
  <c r="CX100" i="12"/>
  <c r="BX100" i="12"/>
  <c r="CZ100" i="12"/>
  <c r="CY100" i="12"/>
  <c r="CK100" i="12"/>
  <c r="DA100" i="12"/>
  <c r="BZ100" i="12"/>
  <c r="BY100" i="12"/>
  <c r="CM107" i="12"/>
  <c r="BR107" i="12"/>
  <c r="CL107" i="12"/>
  <c r="CK107" i="12"/>
  <c r="CN107" i="12"/>
  <c r="BW107" i="12"/>
  <c r="CY107" i="12"/>
  <c r="CX107" i="12"/>
  <c r="CZ107" i="12"/>
  <c r="BZ107" i="12"/>
  <c r="BY107" i="12"/>
  <c r="BX107" i="12"/>
  <c r="DA107" i="12"/>
  <c r="DA114" i="12"/>
  <c r="CN114" i="12"/>
  <c r="BW114" i="12"/>
  <c r="CM114" i="12"/>
  <c r="BR114" i="12"/>
  <c r="CL114" i="12"/>
  <c r="CX114" i="12"/>
  <c r="BX114" i="12"/>
  <c r="BZ114" i="12"/>
  <c r="BY114" i="12"/>
  <c r="CK114" i="12"/>
  <c r="CZ114" i="12"/>
  <c r="CY114" i="12"/>
  <c r="CM120" i="12"/>
  <c r="BR120" i="12"/>
  <c r="CL120" i="12"/>
  <c r="CX120" i="12"/>
  <c r="BX120" i="12"/>
  <c r="CK120" i="12"/>
  <c r="BZ120" i="12"/>
  <c r="CN120" i="12"/>
  <c r="BW120" i="12"/>
  <c r="BY120" i="12"/>
  <c r="CZ120" i="12"/>
  <c r="DA120" i="12"/>
  <c r="CY120" i="12"/>
  <c r="CN133" i="12"/>
  <c r="BW133" i="12"/>
  <c r="CM133" i="12"/>
  <c r="BR133" i="12"/>
  <c r="CL133" i="12"/>
  <c r="BX133" i="12"/>
  <c r="BZ133" i="12"/>
  <c r="CX133" i="12"/>
  <c r="CK133" i="12"/>
  <c r="BY133" i="12"/>
  <c r="CY133" i="12"/>
  <c r="DA133" i="12"/>
  <c r="CZ133" i="12"/>
  <c r="CY139" i="12"/>
  <c r="BZ139" i="12"/>
  <c r="CX139" i="12"/>
  <c r="BY139" i="12"/>
  <c r="BX139" i="12"/>
  <c r="CZ139" i="12"/>
  <c r="DA139" i="12"/>
  <c r="BR139" i="12"/>
  <c r="CN139" i="12"/>
  <c r="BW139" i="12"/>
  <c r="CM139" i="12"/>
  <c r="CL139" i="12"/>
  <c r="CK139" i="12"/>
  <c r="CX146" i="12"/>
  <c r="BX146" i="12"/>
  <c r="CN146" i="12"/>
  <c r="BW146" i="12"/>
  <c r="CM146" i="12"/>
  <c r="BR146" i="12"/>
  <c r="CY146" i="12"/>
  <c r="BY146" i="12"/>
  <c r="DA146" i="12"/>
  <c r="BZ146" i="12"/>
  <c r="CL146" i="12"/>
  <c r="CK146" i="12"/>
  <c r="CZ146" i="12"/>
  <c r="CM152" i="12"/>
  <c r="BR152" i="12"/>
  <c r="CL152" i="12"/>
  <c r="DA152" i="12"/>
  <c r="CK152" i="12"/>
  <c r="CN152" i="12"/>
  <c r="BW152" i="12"/>
  <c r="CX152" i="12"/>
  <c r="CZ152" i="12"/>
  <c r="CY152" i="12"/>
  <c r="BZ152" i="12"/>
  <c r="BY152" i="12"/>
  <c r="BX152" i="12"/>
  <c r="CL159" i="12"/>
  <c r="CK159" i="12"/>
  <c r="DA159" i="12"/>
  <c r="CM159" i="12"/>
  <c r="BR159" i="12"/>
  <c r="CX159" i="12"/>
  <c r="CN159" i="12"/>
  <c r="CZ159" i="12"/>
  <c r="BW159" i="12"/>
  <c r="BX159" i="12"/>
  <c r="BY159" i="12"/>
  <c r="CY159" i="12"/>
  <c r="BZ159" i="12"/>
  <c r="AY4" i="12"/>
  <c r="AY7" i="12"/>
  <c r="BC8" i="12"/>
  <c r="AY10" i="12"/>
  <c r="AY17" i="12"/>
  <c r="BC18" i="12"/>
  <c r="AY20" i="12"/>
  <c r="BC21" i="12"/>
  <c r="AY30" i="12"/>
  <c r="BC31" i="12"/>
  <c r="AY37" i="12"/>
  <c r="AY42" i="12"/>
  <c r="AY45" i="12"/>
  <c r="BC49" i="12"/>
  <c r="AY51" i="12"/>
  <c r="AY57" i="12"/>
  <c r="BC69" i="12"/>
  <c r="AY71" i="12"/>
  <c r="BC92" i="12"/>
  <c r="BC100" i="12"/>
  <c r="BC109" i="12"/>
  <c r="BC112" i="12"/>
  <c r="AY114" i="12"/>
  <c r="AY118" i="12"/>
  <c r="BC125" i="12"/>
  <c r="BC128" i="12"/>
  <c r="AY130" i="12"/>
  <c r="AY134" i="12"/>
  <c r="BC137" i="12"/>
  <c r="BC140" i="12"/>
  <c r="DA3" i="12"/>
  <c r="BZ4" i="12"/>
  <c r="CY5" i="12"/>
  <c r="BZ6" i="12"/>
  <c r="CN7" i="12"/>
  <c r="CM9" i="12"/>
  <c r="BR10" i="12"/>
  <c r="DN10" i="12"/>
  <c r="CY12" i="12"/>
  <c r="CL14" i="12"/>
  <c r="BR15" i="12"/>
  <c r="DN15" i="12"/>
  <c r="CM16" i="12"/>
  <c r="CX19" i="12"/>
  <c r="BZ20" i="12"/>
  <c r="CK23" i="12"/>
  <c r="BW24" i="12"/>
  <c r="CK25" i="12"/>
  <c r="BR26" i="12"/>
  <c r="DN26" i="12"/>
  <c r="CL28" i="12"/>
  <c r="BY30" i="12"/>
  <c r="BR32" i="12"/>
  <c r="DN32" i="12"/>
  <c r="CY34" i="12"/>
  <c r="CK35" i="12"/>
  <c r="CK52" i="12"/>
  <c r="CX31" i="12"/>
  <c r="BX31" i="12"/>
  <c r="CN31" i="12"/>
  <c r="BW31" i="12"/>
  <c r="CM31" i="12"/>
  <c r="BR31" i="12"/>
  <c r="CZ31" i="12"/>
  <c r="BZ31" i="12"/>
  <c r="CM8" i="12"/>
  <c r="BR8" i="12"/>
  <c r="CL8" i="12"/>
  <c r="CK8" i="12"/>
  <c r="CX8" i="12"/>
  <c r="BX8" i="12"/>
  <c r="DA40" i="12"/>
  <c r="CK40" i="12"/>
  <c r="CZ40" i="12"/>
  <c r="CY40" i="12"/>
  <c r="BZ40" i="12"/>
  <c r="CX40" i="12"/>
  <c r="BY40" i="12"/>
  <c r="BX40" i="12"/>
  <c r="CN40" i="12"/>
  <c r="BW40" i="12"/>
  <c r="CM40" i="12"/>
  <c r="BR40" i="12"/>
  <c r="CL72" i="12"/>
  <c r="CY72" i="12"/>
  <c r="BX72" i="12"/>
  <c r="CX72" i="12"/>
  <c r="BW72" i="12"/>
  <c r="CN72" i="12"/>
  <c r="BR72" i="12"/>
  <c r="DA72" i="12"/>
  <c r="BZ72" i="12"/>
  <c r="CZ72" i="12"/>
  <c r="CM72" i="12"/>
  <c r="CK72" i="12"/>
  <c r="BY72" i="12"/>
  <c r="CY104" i="12"/>
  <c r="BY104" i="12"/>
  <c r="CX104" i="12"/>
  <c r="BX104" i="12"/>
  <c r="CN104" i="12"/>
  <c r="BW104" i="12"/>
  <c r="CZ104" i="12"/>
  <c r="BZ104" i="12"/>
  <c r="CM104" i="12"/>
  <c r="CL104" i="12"/>
  <c r="CK104" i="12"/>
  <c r="DA104" i="12"/>
  <c r="BR104" i="12"/>
  <c r="AY9" i="12"/>
  <c r="CY33" i="12"/>
  <c r="BZ33" i="12"/>
  <c r="CX33" i="12"/>
  <c r="BY33" i="12"/>
  <c r="BX33" i="12"/>
  <c r="DA33" i="12"/>
  <c r="CK33" i="12"/>
  <c r="CN57" i="12"/>
  <c r="BW57" i="12"/>
  <c r="CL57" i="12"/>
  <c r="CK57" i="12"/>
  <c r="DA57" i="12"/>
  <c r="BR57" i="12"/>
  <c r="BY57" i="12"/>
  <c r="BX57" i="12"/>
  <c r="CZ57" i="12"/>
  <c r="CY57" i="12"/>
  <c r="CX57" i="12"/>
  <c r="CM57" i="12"/>
  <c r="BZ57" i="12"/>
  <c r="CL89" i="12"/>
  <c r="CX89" i="12"/>
  <c r="BW89" i="12"/>
  <c r="CN89" i="12"/>
  <c r="BR89" i="12"/>
  <c r="CM89" i="12"/>
  <c r="CY89" i="12"/>
  <c r="BX89" i="12"/>
  <c r="DA89" i="12"/>
  <c r="BZ89" i="12"/>
  <c r="BY89" i="12"/>
  <c r="CZ89" i="12"/>
  <c r="CK89" i="12"/>
  <c r="CY118" i="12"/>
  <c r="BY118" i="12"/>
  <c r="CX118" i="12"/>
  <c r="BX118" i="12"/>
  <c r="DA118" i="12"/>
  <c r="BW118" i="12"/>
  <c r="CZ118" i="12"/>
  <c r="BR118" i="12"/>
  <c r="CN118" i="12"/>
  <c r="BZ118" i="12"/>
  <c r="CL118" i="12"/>
  <c r="CK118" i="12"/>
  <c r="CM118" i="12"/>
  <c r="CZ150" i="12"/>
  <c r="BZ150" i="12"/>
  <c r="CY150" i="12"/>
  <c r="BY150" i="12"/>
  <c r="CX150" i="12"/>
  <c r="BX150" i="12"/>
  <c r="DA150" i="12"/>
  <c r="CN150" i="12"/>
  <c r="CM150" i="12"/>
  <c r="BR150" i="12"/>
  <c r="CL150" i="12"/>
  <c r="CK150" i="12"/>
  <c r="BW150" i="12"/>
  <c r="CZ18" i="12"/>
  <c r="BZ18" i="12"/>
  <c r="CY18" i="12"/>
  <c r="BY18" i="12"/>
  <c r="CX18" i="12"/>
  <c r="BX18" i="12"/>
  <c r="CK18" i="12"/>
  <c r="CN42" i="12"/>
  <c r="BW42" i="12"/>
  <c r="CX42" i="12"/>
  <c r="BR42" i="12"/>
  <c r="CM42" i="12"/>
  <c r="CL42" i="12"/>
  <c r="CK42" i="12"/>
  <c r="DA42" i="12"/>
  <c r="BZ42" i="12"/>
  <c r="CZ42" i="12"/>
  <c r="BY42" i="12"/>
  <c r="CX66" i="12"/>
  <c r="BX66" i="12"/>
  <c r="CL66" i="12"/>
  <c r="CK66" i="12"/>
  <c r="CN66" i="12"/>
  <c r="BR66" i="12"/>
  <c r="BW66" i="12"/>
  <c r="DA66" i="12"/>
  <c r="CZ66" i="12"/>
  <c r="CY66" i="12"/>
  <c r="CM66" i="12"/>
  <c r="BZ66" i="12"/>
  <c r="BY66" i="12"/>
  <c r="CN90" i="12"/>
  <c r="BW90" i="12"/>
  <c r="CK90" i="12"/>
  <c r="DA90" i="12"/>
  <c r="BZ90" i="12"/>
  <c r="CL90" i="12"/>
  <c r="CX90" i="12"/>
  <c r="CM90" i="12"/>
  <c r="CZ90" i="12"/>
  <c r="BY90" i="12"/>
  <c r="BX90" i="12"/>
  <c r="BR90" i="12"/>
  <c r="CY90" i="12"/>
  <c r="DA106" i="12"/>
  <c r="CK106" i="12"/>
  <c r="CZ106" i="12"/>
  <c r="CY106" i="12"/>
  <c r="BZ106" i="12"/>
  <c r="CL106" i="12"/>
  <c r="BY106" i="12"/>
  <c r="BX106" i="12"/>
  <c r="BW106" i="12"/>
  <c r="CN106" i="12"/>
  <c r="CM106" i="12"/>
  <c r="CX106" i="12"/>
  <c r="BR106" i="12"/>
  <c r="DA125" i="12"/>
  <c r="CK125" i="12"/>
  <c r="CM125" i="12"/>
  <c r="BR125" i="12"/>
  <c r="CL125" i="12"/>
  <c r="BZ125" i="12"/>
  <c r="CN125" i="12"/>
  <c r="CX125" i="12"/>
  <c r="BY125" i="12"/>
  <c r="CY125" i="12"/>
  <c r="BX125" i="12"/>
  <c r="BW125" i="12"/>
  <c r="CZ125" i="12"/>
  <c r="CX138" i="12"/>
  <c r="BY138" i="12"/>
  <c r="BX138" i="12"/>
  <c r="CN138" i="12"/>
  <c r="BW138" i="12"/>
  <c r="CY138" i="12"/>
  <c r="BZ138" i="12"/>
  <c r="CM138" i="12"/>
  <c r="CL138" i="12"/>
  <c r="DA138" i="12"/>
  <c r="BR138" i="12"/>
  <c r="CZ138" i="12"/>
  <c r="CK138" i="12"/>
  <c r="CX157" i="12"/>
  <c r="BY157" i="12"/>
  <c r="BX157" i="12"/>
  <c r="CN157" i="12"/>
  <c r="BW157" i="12"/>
  <c r="CY157" i="12"/>
  <c r="BZ157" i="12"/>
  <c r="CZ157" i="12"/>
  <c r="CM157" i="12"/>
  <c r="BR157" i="12"/>
  <c r="DA157" i="12"/>
  <c r="CL157" i="12"/>
  <c r="CK157" i="12"/>
  <c r="CM13" i="12"/>
  <c r="BR13" i="12"/>
  <c r="CL13" i="12"/>
  <c r="DA13" i="12"/>
  <c r="CK13" i="12"/>
  <c r="BX13" i="12"/>
  <c r="CL29" i="12"/>
  <c r="CK29" i="12"/>
  <c r="DA29" i="12"/>
  <c r="CN29" i="12"/>
  <c r="BW29" i="12"/>
  <c r="CX53" i="12"/>
  <c r="BX53" i="12"/>
  <c r="CM53" i="12"/>
  <c r="DA53" i="12"/>
  <c r="BY53" i="12"/>
  <c r="CZ53" i="12"/>
  <c r="BW53" i="12"/>
  <c r="CY53" i="12"/>
  <c r="BR53" i="12"/>
  <c r="CN53" i="12"/>
  <c r="CL53" i="12"/>
  <c r="CK53" i="12"/>
  <c r="CX69" i="12"/>
  <c r="BX69" i="12"/>
  <c r="CK69" i="12"/>
  <c r="DA69" i="12"/>
  <c r="BZ69" i="12"/>
  <c r="CM69" i="12"/>
  <c r="BW69" i="12"/>
  <c r="BR69" i="12"/>
  <c r="CZ69" i="12"/>
  <c r="CY69" i="12"/>
  <c r="CN69" i="12"/>
  <c r="CL69" i="12"/>
  <c r="BY69" i="12"/>
  <c r="CL85" i="12"/>
  <c r="CK85" i="12"/>
  <c r="DA85" i="12"/>
  <c r="CM85" i="12"/>
  <c r="BR85" i="12"/>
  <c r="BZ85" i="12"/>
  <c r="BY85" i="12"/>
  <c r="CX85" i="12"/>
  <c r="CZ85" i="12"/>
  <c r="CY85" i="12"/>
  <c r="CN85" i="12"/>
  <c r="BX85" i="12"/>
  <c r="BW85" i="12"/>
  <c r="CX101" i="12"/>
  <c r="BY101" i="12"/>
  <c r="BX101" i="12"/>
  <c r="CN101" i="12"/>
  <c r="BW101" i="12"/>
  <c r="CY101" i="12"/>
  <c r="BZ101" i="12"/>
  <c r="BR101" i="12"/>
  <c r="CK101" i="12"/>
  <c r="CM101" i="12"/>
  <c r="DA101" i="12"/>
  <c r="CZ101" i="12"/>
  <c r="CL101" i="12"/>
  <c r="CY121" i="12"/>
  <c r="BY121" i="12"/>
  <c r="CX121" i="12"/>
  <c r="BX121" i="12"/>
  <c r="DA121" i="12"/>
  <c r="CN121" i="12"/>
  <c r="CM121" i="12"/>
  <c r="CL121" i="12"/>
  <c r="CZ121" i="12"/>
  <c r="BR121" i="12"/>
  <c r="BW121" i="12"/>
  <c r="BZ121" i="12"/>
  <c r="CK121" i="12"/>
  <c r="CN134" i="12"/>
  <c r="BW134" i="12"/>
  <c r="CM134" i="12"/>
  <c r="BR134" i="12"/>
  <c r="CL134" i="12"/>
  <c r="BX134" i="12"/>
  <c r="CY134" i="12"/>
  <c r="CX134" i="12"/>
  <c r="DA134" i="12"/>
  <c r="BZ134" i="12"/>
  <c r="BY134" i="12"/>
  <c r="CK134" i="12"/>
  <c r="CZ134" i="12"/>
  <c r="CZ140" i="12"/>
  <c r="CY140" i="12"/>
  <c r="BZ140" i="12"/>
  <c r="CX140" i="12"/>
  <c r="BY140" i="12"/>
  <c r="DA140" i="12"/>
  <c r="CK140" i="12"/>
  <c r="BX140" i="12"/>
  <c r="BW140" i="12"/>
  <c r="CL140" i="12"/>
  <c r="CN140" i="12"/>
  <c r="CM140" i="12"/>
  <c r="BR140" i="12"/>
  <c r="CX153" i="12"/>
  <c r="BX153" i="12"/>
  <c r="CN153" i="12"/>
  <c r="BW153" i="12"/>
  <c r="CM153" i="12"/>
  <c r="BR153" i="12"/>
  <c r="CY153" i="12"/>
  <c r="BY153" i="12"/>
  <c r="BZ153" i="12"/>
  <c r="CK153" i="12"/>
  <c r="DA153" i="12"/>
  <c r="CZ153" i="12"/>
  <c r="CL153" i="12"/>
  <c r="CN160" i="12"/>
  <c r="BW160" i="12"/>
  <c r="CM160" i="12"/>
  <c r="BR160" i="12"/>
  <c r="CL160" i="12"/>
  <c r="CX160" i="12"/>
  <c r="BX160" i="12"/>
  <c r="BY160" i="12"/>
  <c r="DA160" i="12"/>
  <c r="BZ160" i="12"/>
  <c r="CZ160" i="12"/>
  <c r="CY160" i="12"/>
  <c r="CK160" i="12"/>
  <c r="CZ5" i="12"/>
  <c r="BZ8" i="12"/>
  <c r="CZ9" i="12"/>
  <c r="BW10" i="12"/>
  <c r="CL11" i="12"/>
  <c r="CZ12" i="12"/>
  <c r="BZ13" i="12"/>
  <c r="CY14" i="12"/>
  <c r="BW15" i="12"/>
  <c r="CX16" i="12"/>
  <c r="DN17" i="12"/>
  <c r="CM18" i="12"/>
  <c r="CY19" i="12"/>
  <c r="CY21" i="12"/>
  <c r="DN22" i="12"/>
  <c r="CM23" i="12"/>
  <c r="BY24" i="12"/>
  <c r="CX25" i="12"/>
  <c r="BW26" i="12"/>
  <c r="CK27" i="12"/>
  <c r="CN28" i="12"/>
  <c r="BR29" i="12"/>
  <c r="CZ29" i="12"/>
  <c r="BZ30" i="12"/>
  <c r="CY31" i="12"/>
  <c r="BZ32" i="12"/>
  <c r="CM33" i="12"/>
  <c r="BW34" i="12"/>
  <c r="CX35" i="12"/>
  <c r="CX38" i="12"/>
  <c r="CL41" i="12"/>
  <c r="CX44" i="12"/>
  <c r="CM47" i="12"/>
  <c r="CY49" i="12"/>
  <c r="BW54" i="12"/>
  <c r="AY155" i="12"/>
  <c r="BC149" i="12"/>
  <c r="AY156" i="12"/>
  <c r="AY159" i="12"/>
  <c r="BC160" i="12"/>
  <c r="CR11" i="12"/>
  <c r="DM11" i="12" s="1"/>
  <c r="CR22" i="12"/>
  <c r="DM22" i="12" s="1"/>
  <c r="CR29" i="12"/>
  <c r="DM29" i="12" s="1"/>
  <c r="CR19" i="12"/>
  <c r="DM19" i="12" s="1"/>
  <c r="CR25" i="12"/>
  <c r="DM25" i="12" s="1"/>
  <c r="CR3" i="12"/>
  <c r="DM3" i="12" s="1"/>
  <c r="CR14" i="12"/>
  <c r="DM14" i="12" s="1"/>
  <c r="CR6" i="12"/>
  <c r="DM6" i="12" s="1"/>
  <c r="CR26" i="12"/>
  <c r="DM26" i="12" s="1"/>
  <c r="CR31" i="12"/>
  <c r="DM31" i="12" s="1"/>
  <c r="CR39" i="12"/>
  <c r="DM39" i="12" s="1"/>
  <c r="CR47" i="12"/>
  <c r="DM47" i="12" s="1"/>
  <c r="CR34" i="12"/>
  <c r="DM34" i="12" s="1"/>
  <c r="CR42" i="12"/>
  <c r="DM42" i="12" s="1"/>
  <c r="CR55" i="12"/>
  <c r="DM55" i="12" s="1"/>
  <c r="CR50" i="12"/>
  <c r="DM50" i="12" s="1"/>
  <c r="CR104" i="12"/>
  <c r="DM104" i="12" s="1"/>
  <c r="CR36" i="12"/>
  <c r="DM36" i="12" s="1"/>
  <c r="CR62" i="12"/>
  <c r="DM62" i="12" s="1"/>
  <c r="CR73" i="12"/>
  <c r="DM73" i="12" s="1"/>
  <c r="CR70" i="12"/>
  <c r="DM70" i="12" s="1"/>
  <c r="CR83" i="12"/>
  <c r="DM83" i="12" s="1"/>
  <c r="CR107" i="12"/>
  <c r="DM107" i="12" s="1"/>
  <c r="CR113" i="12"/>
  <c r="DM113" i="12" s="1"/>
  <c r="CR80" i="12"/>
  <c r="DM80" i="12" s="1"/>
  <c r="CR88" i="12"/>
  <c r="DM88" i="12" s="1"/>
  <c r="CR116" i="12"/>
  <c r="DM116" i="12" s="1"/>
  <c r="CR117" i="12"/>
  <c r="DM117" i="12" s="1"/>
  <c r="CR85" i="12"/>
  <c r="DM85" i="12" s="1"/>
  <c r="CR92" i="12"/>
  <c r="DM92" i="12" s="1"/>
  <c r="CR129" i="12"/>
  <c r="DM129" i="12" s="1"/>
  <c r="CR142" i="12"/>
  <c r="DM142" i="12" s="1"/>
  <c r="CR125" i="12"/>
  <c r="DM125" i="12" s="1"/>
  <c r="CR137" i="12"/>
  <c r="DM137" i="12" s="1"/>
  <c r="CR132" i="12"/>
  <c r="DM132" i="12" s="1"/>
  <c r="CR155" i="12"/>
  <c r="DM155" i="12" s="1"/>
  <c r="CR148" i="12"/>
  <c r="DM148" i="12" s="1"/>
  <c r="BC43" i="12"/>
  <c r="BC44" i="12"/>
  <c r="AY54" i="12"/>
  <c r="AY82" i="12"/>
  <c r="BC47" i="12"/>
  <c r="AY66" i="12"/>
  <c r="AY67" i="12"/>
  <c r="AY74" i="12"/>
  <c r="AY39" i="12"/>
  <c r="BC51" i="12"/>
  <c r="BC37" i="12"/>
  <c r="AY44" i="12"/>
  <c r="BC50" i="12"/>
  <c r="BC59" i="12"/>
  <c r="AY90" i="12"/>
  <c r="BC66" i="12"/>
  <c r="AY40" i="12"/>
  <c r="BC45" i="12"/>
  <c r="BC67" i="12"/>
  <c r="BC96" i="12"/>
  <c r="AY99" i="12"/>
  <c r="BC104" i="12"/>
  <c r="BC77" i="12"/>
  <c r="AY80" i="12"/>
  <c r="BC85" i="12"/>
  <c r="AY88" i="12"/>
  <c r="BC93" i="12"/>
  <c r="AY96" i="12"/>
  <c r="BC101" i="12"/>
  <c r="AY98" i="12"/>
  <c r="BC103" i="12"/>
  <c r="AY52" i="12"/>
  <c r="BC57" i="12"/>
  <c r="BC110" i="12"/>
  <c r="BC118" i="12"/>
  <c r="BC126" i="12"/>
  <c r="BC134" i="12"/>
  <c r="AY94" i="12"/>
  <c r="BC99" i="12"/>
  <c r="AY102" i="12"/>
  <c r="BC2" i="12"/>
  <c r="BX2" i="12"/>
  <c r="CY2" i="12"/>
  <c r="CX2" i="12"/>
  <c r="CZ2" i="12"/>
  <c r="DA2" i="12"/>
  <c r="CL2" i="12"/>
  <c r="CN2" i="12"/>
  <c r="BR2" i="12"/>
  <c r="CK2" i="12"/>
  <c r="CM2" i="12"/>
  <c r="BZ2" i="12"/>
  <c r="BY2" i="12"/>
  <c r="BW2" i="12"/>
  <c r="AY2" i="12"/>
  <c r="DN2" i="12"/>
  <c r="F169" i="12"/>
  <c r="F167" i="12"/>
  <c r="D170" i="12"/>
  <c r="F170" i="12" s="1"/>
  <c r="F166" i="12"/>
  <c r="DN161" i="12" l="1"/>
  <c r="DO28" i="12" s="1"/>
  <c r="DP28" i="12" s="1"/>
  <c r="DR28" i="12" s="1"/>
  <c r="CR161" i="12"/>
  <c r="AS161" i="12"/>
  <c r="CG161" i="12"/>
  <c r="DD161" i="12"/>
  <c r="DD163" i="12" s="1"/>
  <c r="DD164" i="12" s="1"/>
  <c r="AY161" i="12"/>
  <c r="BC161" i="12"/>
  <c r="BD99" i="12" s="1"/>
  <c r="DO143" i="12" l="1"/>
  <c r="DP143" i="12" s="1"/>
  <c r="DR143" i="12" s="1"/>
  <c r="DO31" i="12"/>
  <c r="DP31" i="12" s="1"/>
  <c r="DR31" i="12" s="1"/>
  <c r="DO20" i="12"/>
  <c r="DP20" i="12" s="1"/>
  <c r="DR20" i="12" s="1"/>
  <c r="DO155" i="12"/>
  <c r="DP155" i="12" s="1"/>
  <c r="DR155" i="12" s="1"/>
  <c r="DO11" i="12"/>
  <c r="DP11" i="12" s="1"/>
  <c r="DR11" i="12" s="1"/>
  <c r="DO154" i="12"/>
  <c r="DP154" i="12" s="1"/>
  <c r="DR154" i="12" s="1"/>
  <c r="DO34" i="12"/>
  <c r="DP34" i="12" s="1"/>
  <c r="DR34" i="12" s="1"/>
  <c r="DO65" i="12"/>
  <c r="DP65" i="12" s="1"/>
  <c r="DR65" i="12" s="1"/>
  <c r="DO40" i="12"/>
  <c r="DP40" i="12" s="1"/>
  <c r="DR40" i="12" s="1"/>
  <c r="DO35" i="12"/>
  <c r="DP35" i="12" s="1"/>
  <c r="DR35" i="12" s="1"/>
  <c r="DO149" i="12"/>
  <c r="DP149" i="12" s="1"/>
  <c r="DR149" i="12" s="1"/>
  <c r="DO151" i="12"/>
  <c r="DP151" i="12" s="1"/>
  <c r="DR151" i="12" s="1"/>
  <c r="DO145" i="12"/>
  <c r="DP145" i="12" s="1"/>
  <c r="DR145" i="12" s="1"/>
  <c r="DO30" i="12"/>
  <c r="DP30" i="12" s="1"/>
  <c r="DR30" i="12" s="1"/>
  <c r="DO135" i="12"/>
  <c r="DP135" i="12" s="1"/>
  <c r="DR135" i="12" s="1"/>
  <c r="DO93" i="12"/>
  <c r="DP93" i="12" s="1"/>
  <c r="DR93" i="12" s="1"/>
  <c r="DO50" i="12"/>
  <c r="DP50" i="12" s="1"/>
  <c r="DR50" i="12" s="1"/>
  <c r="DO18" i="12"/>
  <c r="DP18" i="12" s="1"/>
  <c r="DR18" i="12" s="1"/>
  <c r="DO71" i="12"/>
  <c r="DP71" i="12" s="1"/>
  <c r="DR71" i="12" s="1"/>
  <c r="DO52" i="12"/>
  <c r="DP52" i="12" s="1"/>
  <c r="DR52" i="12" s="1"/>
  <c r="DO134" i="12"/>
  <c r="DP134" i="12" s="1"/>
  <c r="DR134" i="12" s="1"/>
  <c r="DO63" i="12"/>
  <c r="DP63" i="12" s="1"/>
  <c r="DR63" i="12" s="1"/>
  <c r="DO78" i="12"/>
  <c r="DP78" i="12" s="1"/>
  <c r="DR78" i="12" s="1"/>
  <c r="DO44" i="12"/>
  <c r="DP44" i="12" s="1"/>
  <c r="DR44" i="12" s="1"/>
  <c r="DO80" i="12"/>
  <c r="DP80" i="12" s="1"/>
  <c r="DR80" i="12" s="1"/>
  <c r="DO124" i="12"/>
  <c r="DP124" i="12" s="1"/>
  <c r="DR124" i="12" s="1"/>
  <c r="DO53" i="12"/>
  <c r="DP53" i="12" s="1"/>
  <c r="DR53" i="12" s="1"/>
  <c r="DO141" i="12"/>
  <c r="DP141" i="12" s="1"/>
  <c r="DR141" i="12" s="1"/>
  <c r="DO49" i="12"/>
  <c r="DP49" i="12" s="1"/>
  <c r="DR49" i="12" s="1"/>
  <c r="DO4" i="12"/>
  <c r="DP4" i="12" s="1"/>
  <c r="DR4" i="12" s="1"/>
  <c r="DO114" i="12"/>
  <c r="DP114" i="12" s="1"/>
  <c r="DR114" i="12" s="1"/>
  <c r="DO122" i="12"/>
  <c r="DP122" i="12" s="1"/>
  <c r="DR122" i="12" s="1"/>
  <c r="DO32" i="12"/>
  <c r="DP32" i="12" s="1"/>
  <c r="DR32" i="12" s="1"/>
  <c r="DO111" i="12"/>
  <c r="DP111" i="12" s="1"/>
  <c r="DR111" i="12" s="1"/>
  <c r="DO91" i="12"/>
  <c r="DP91" i="12" s="1"/>
  <c r="DR91" i="12" s="1"/>
  <c r="DO102" i="12"/>
  <c r="DP102" i="12" s="1"/>
  <c r="DR102" i="12" s="1"/>
  <c r="DO105" i="12"/>
  <c r="DP105" i="12" s="1"/>
  <c r="DR105" i="12" s="1"/>
  <c r="DO96" i="12"/>
  <c r="DP96" i="12" s="1"/>
  <c r="DR96" i="12" s="1"/>
  <c r="DO69" i="12"/>
  <c r="DP69" i="12" s="1"/>
  <c r="DR69" i="12" s="1"/>
  <c r="DO113" i="12"/>
  <c r="DP113" i="12" s="1"/>
  <c r="DR113" i="12" s="1"/>
  <c r="DO144" i="12"/>
  <c r="DP144" i="12" s="1"/>
  <c r="DR144" i="12" s="1"/>
  <c r="DO107" i="12"/>
  <c r="DP107" i="12" s="1"/>
  <c r="DR107" i="12" s="1"/>
  <c r="DO67" i="12"/>
  <c r="DP67" i="12" s="1"/>
  <c r="DR67" i="12" s="1"/>
  <c r="DO97" i="12"/>
  <c r="DP97" i="12" s="1"/>
  <c r="DR97" i="12" s="1"/>
  <c r="DO73" i="12"/>
  <c r="DP73" i="12" s="1"/>
  <c r="DR73" i="12" s="1"/>
  <c r="DO89" i="12"/>
  <c r="DP89" i="12" s="1"/>
  <c r="DR89" i="12" s="1"/>
  <c r="DO57" i="12"/>
  <c r="DP57" i="12" s="1"/>
  <c r="DR57" i="12" s="1"/>
  <c r="DO112" i="12"/>
  <c r="DP112" i="12" s="1"/>
  <c r="DR112" i="12" s="1"/>
  <c r="DO26" i="12"/>
  <c r="DP26" i="12" s="1"/>
  <c r="DR26" i="12" s="1"/>
  <c r="DO126" i="12"/>
  <c r="DP126" i="12" s="1"/>
  <c r="DR126" i="12" s="1"/>
  <c r="DO159" i="12"/>
  <c r="DP159" i="12" s="1"/>
  <c r="DR159" i="12" s="1"/>
  <c r="DO43" i="12"/>
  <c r="DP43" i="12" s="1"/>
  <c r="DR43" i="12" s="1"/>
  <c r="DO106" i="12"/>
  <c r="DP106" i="12" s="1"/>
  <c r="DR106" i="12" s="1"/>
  <c r="DO146" i="12"/>
  <c r="DP146" i="12" s="1"/>
  <c r="DR146" i="12" s="1"/>
  <c r="DO79" i="12"/>
  <c r="DP79" i="12" s="1"/>
  <c r="DR79" i="12" s="1"/>
  <c r="DO147" i="12"/>
  <c r="DP147" i="12" s="1"/>
  <c r="DR147" i="12" s="1"/>
  <c r="DO58" i="12"/>
  <c r="DP58" i="12" s="1"/>
  <c r="DR58" i="12" s="1"/>
  <c r="DO156" i="12"/>
  <c r="DP156" i="12" s="1"/>
  <c r="DR156" i="12" s="1"/>
  <c r="DO13" i="12"/>
  <c r="DP13" i="12" s="1"/>
  <c r="DR13" i="12" s="1"/>
  <c r="DO108" i="12"/>
  <c r="DP108" i="12" s="1"/>
  <c r="DR108" i="12" s="1"/>
  <c r="DO118" i="12"/>
  <c r="DP118" i="12" s="1"/>
  <c r="DR118" i="12" s="1"/>
  <c r="DO127" i="12"/>
  <c r="DP127" i="12" s="1"/>
  <c r="DR127" i="12" s="1"/>
  <c r="DO24" i="12"/>
  <c r="DP24" i="12" s="1"/>
  <c r="DR24" i="12" s="1"/>
  <c r="DO87" i="12"/>
  <c r="DP87" i="12" s="1"/>
  <c r="DR87" i="12" s="1"/>
  <c r="DO62" i="12"/>
  <c r="DP62" i="12" s="1"/>
  <c r="DR62" i="12" s="1"/>
  <c r="DO8" i="12"/>
  <c r="DP8" i="12" s="1"/>
  <c r="DR8" i="12" s="1"/>
  <c r="DO140" i="12"/>
  <c r="DP140" i="12" s="1"/>
  <c r="DR140" i="12" s="1"/>
  <c r="DO14" i="12"/>
  <c r="DP14" i="12" s="1"/>
  <c r="DR14" i="12" s="1"/>
  <c r="DO66" i="12"/>
  <c r="DP66" i="12" s="1"/>
  <c r="DR66" i="12" s="1"/>
  <c r="DO94" i="12"/>
  <c r="DP94" i="12" s="1"/>
  <c r="DR94" i="12" s="1"/>
  <c r="DO121" i="12"/>
  <c r="DP121" i="12" s="1"/>
  <c r="DR121" i="12" s="1"/>
  <c r="DO158" i="12"/>
  <c r="DP158" i="12" s="1"/>
  <c r="DR158" i="12" s="1"/>
  <c r="DO85" i="12"/>
  <c r="DP85" i="12" s="1"/>
  <c r="DR85" i="12" s="1"/>
  <c r="DO17" i="12"/>
  <c r="DP17" i="12" s="1"/>
  <c r="DR17" i="12" s="1"/>
  <c r="DO137" i="12"/>
  <c r="DP137" i="12" s="1"/>
  <c r="DR137" i="12" s="1"/>
  <c r="DO60" i="12"/>
  <c r="DP60" i="12" s="1"/>
  <c r="DR60" i="12" s="1"/>
  <c r="DO104" i="12"/>
  <c r="DP104" i="12" s="1"/>
  <c r="DR104" i="12" s="1"/>
  <c r="DO39" i="12"/>
  <c r="DP39" i="12" s="1"/>
  <c r="DR39" i="12" s="1"/>
  <c r="DO10" i="12"/>
  <c r="DP10" i="12" s="1"/>
  <c r="DR10" i="12" s="1"/>
  <c r="DO123" i="12"/>
  <c r="DP123" i="12" s="1"/>
  <c r="DR123" i="12" s="1"/>
  <c r="DO3" i="12"/>
  <c r="DP3" i="12" s="1"/>
  <c r="DR3" i="12" s="1"/>
  <c r="DO119" i="12"/>
  <c r="DP119" i="12" s="1"/>
  <c r="DR119" i="12" s="1"/>
  <c r="DO77" i="12"/>
  <c r="DP77" i="12" s="1"/>
  <c r="DR77" i="12" s="1"/>
  <c r="DO12" i="12"/>
  <c r="DP12" i="12" s="1"/>
  <c r="DR12" i="12" s="1"/>
  <c r="DO48" i="12"/>
  <c r="DP48" i="12" s="1"/>
  <c r="DR48" i="12" s="1"/>
  <c r="DO22" i="12"/>
  <c r="DP22" i="12" s="1"/>
  <c r="DR22" i="12" s="1"/>
  <c r="DO21" i="12"/>
  <c r="DP21" i="12" s="1"/>
  <c r="DR21" i="12" s="1"/>
  <c r="DO148" i="12"/>
  <c r="DP148" i="12" s="1"/>
  <c r="DR148" i="12" s="1"/>
  <c r="DO110" i="12"/>
  <c r="DP110" i="12" s="1"/>
  <c r="DR110" i="12" s="1"/>
  <c r="DO86" i="12"/>
  <c r="DP86" i="12" s="1"/>
  <c r="DR86" i="12" s="1"/>
  <c r="DO25" i="12"/>
  <c r="DP25" i="12" s="1"/>
  <c r="DR25" i="12" s="1"/>
  <c r="DO19" i="12"/>
  <c r="DP19" i="12" s="1"/>
  <c r="DR19" i="12" s="1"/>
  <c r="DO76" i="12"/>
  <c r="DP76" i="12" s="1"/>
  <c r="DR76" i="12" s="1"/>
  <c r="DO128" i="12"/>
  <c r="DP128" i="12" s="1"/>
  <c r="DR128" i="12" s="1"/>
  <c r="DO157" i="12"/>
  <c r="DP157" i="12" s="1"/>
  <c r="DR157" i="12" s="1"/>
  <c r="DO84" i="12"/>
  <c r="DP84" i="12" s="1"/>
  <c r="DR84" i="12" s="1"/>
  <c r="DO98" i="12"/>
  <c r="DP98" i="12" s="1"/>
  <c r="DR98" i="12" s="1"/>
  <c r="DO150" i="12"/>
  <c r="DP150" i="12" s="1"/>
  <c r="DR150" i="12" s="1"/>
  <c r="DO120" i="12"/>
  <c r="DP120" i="12" s="1"/>
  <c r="DR120" i="12" s="1"/>
  <c r="DO101" i="12"/>
  <c r="DP101" i="12" s="1"/>
  <c r="DR101" i="12" s="1"/>
  <c r="DO45" i="12"/>
  <c r="DP45" i="12" s="1"/>
  <c r="DR45" i="12" s="1"/>
  <c r="DO56" i="12"/>
  <c r="DP56" i="12" s="1"/>
  <c r="DR56" i="12" s="1"/>
  <c r="DO100" i="12"/>
  <c r="DP100" i="12" s="1"/>
  <c r="DR100" i="12" s="1"/>
  <c r="DO117" i="12"/>
  <c r="DP117" i="12" s="1"/>
  <c r="DR117" i="12" s="1"/>
  <c r="DO81" i="12"/>
  <c r="DP81" i="12" s="1"/>
  <c r="DR81" i="12" s="1"/>
  <c r="DO47" i="12"/>
  <c r="DP47" i="12" s="1"/>
  <c r="DR47" i="12" s="1"/>
  <c r="DO23" i="12"/>
  <c r="DP23" i="12" s="1"/>
  <c r="DR23" i="12" s="1"/>
  <c r="DO88" i="12"/>
  <c r="DP88" i="12" s="1"/>
  <c r="DR88" i="12" s="1"/>
  <c r="DO54" i="12"/>
  <c r="DP54" i="12" s="1"/>
  <c r="DR54" i="12" s="1"/>
  <c r="DO160" i="12"/>
  <c r="DP160" i="12" s="1"/>
  <c r="DR160" i="12" s="1"/>
  <c r="DO138" i="12"/>
  <c r="DP138" i="12" s="1"/>
  <c r="DR138" i="12" s="1"/>
  <c r="DO75" i="12"/>
  <c r="DP75" i="12" s="1"/>
  <c r="DR75" i="12" s="1"/>
  <c r="DO68" i="12"/>
  <c r="DP68" i="12" s="1"/>
  <c r="DR68" i="12" s="1"/>
  <c r="DO6" i="12"/>
  <c r="DP6" i="12" s="1"/>
  <c r="DR6" i="12" s="1"/>
  <c r="DO116" i="12"/>
  <c r="DP116" i="12" s="1"/>
  <c r="DR116" i="12" s="1"/>
  <c r="DO64" i="12"/>
  <c r="DP64" i="12" s="1"/>
  <c r="DR64" i="12" s="1"/>
  <c r="DO109" i="12"/>
  <c r="DP109" i="12" s="1"/>
  <c r="DR109" i="12" s="1"/>
  <c r="DO46" i="12"/>
  <c r="DP46" i="12" s="1"/>
  <c r="DR46" i="12" s="1"/>
  <c r="DO2" i="12"/>
  <c r="DP2" i="12" s="1"/>
  <c r="DO15" i="12"/>
  <c r="DP15" i="12" s="1"/>
  <c r="DR15" i="12" s="1"/>
  <c r="DO142" i="12"/>
  <c r="DP142" i="12" s="1"/>
  <c r="DR142" i="12" s="1"/>
  <c r="DO131" i="12"/>
  <c r="DP131" i="12" s="1"/>
  <c r="DR131" i="12" s="1"/>
  <c r="DO130" i="12"/>
  <c r="DP130" i="12" s="1"/>
  <c r="DR130" i="12" s="1"/>
  <c r="DO38" i="12"/>
  <c r="DP38" i="12" s="1"/>
  <c r="DR38" i="12" s="1"/>
  <c r="DO9" i="12"/>
  <c r="DP9" i="12" s="1"/>
  <c r="DR9" i="12" s="1"/>
  <c r="DO132" i="12"/>
  <c r="DP132" i="12" s="1"/>
  <c r="DR132" i="12" s="1"/>
  <c r="DO7" i="12"/>
  <c r="DP7" i="12" s="1"/>
  <c r="DR7" i="12" s="1"/>
  <c r="DO153" i="12"/>
  <c r="DP153" i="12" s="1"/>
  <c r="DR153" i="12" s="1"/>
  <c r="DO51" i="12"/>
  <c r="DP51" i="12" s="1"/>
  <c r="DR51" i="12" s="1"/>
  <c r="DO74" i="12"/>
  <c r="DP74" i="12" s="1"/>
  <c r="DR74" i="12" s="1"/>
  <c r="DO36" i="12"/>
  <c r="DP36" i="12" s="1"/>
  <c r="DR36" i="12" s="1"/>
  <c r="DO27" i="12"/>
  <c r="DP27" i="12" s="1"/>
  <c r="DR27" i="12" s="1"/>
  <c r="DO59" i="12"/>
  <c r="DP59" i="12" s="1"/>
  <c r="DR59" i="12" s="1"/>
  <c r="DO133" i="12"/>
  <c r="DP133" i="12" s="1"/>
  <c r="DR133" i="12" s="1"/>
  <c r="DO103" i="12"/>
  <c r="DP103" i="12" s="1"/>
  <c r="DR103" i="12" s="1"/>
  <c r="DO92" i="12"/>
  <c r="DP92" i="12" s="1"/>
  <c r="DR92" i="12" s="1"/>
  <c r="DO5" i="12"/>
  <c r="DP5" i="12" s="1"/>
  <c r="DR5" i="12" s="1"/>
  <c r="DO61" i="12"/>
  <c r="DP61" i="12" s="1"/>
  <c r="DR61" i="12" s="1"/>
  <c r="DO33" i="12"/>
  <c r="DP33" i="12" s="1"/>
  <c r="DR33" i="12" s="1"/>
  <c r="DO152" i="12"/>
  <c r="DP152" i="12" s="1"/>
  <c r="DR152" i="12" s="1"/>
  <c r="DO99" i="12"/>
  <c r="DP99" i="12" s="1"/>
  <c r="DR99" i="12" s="1"/>
  <c r="DO115" i="12"/>
  <c r="DP115" i="12" s="1"/>
  <c r="DR115" i="12" s="1"/>
  <c r="DO83" i="12"/>
  <c r="DP83" i="12" s="1"/>
  <c r="DR83" i="12" s="1"/>
  <c r="DO41" i="12"/>
  <c r="DP41" i="12" s="1"/>
  <c r="DR41" i="12" s="1"/>
  <c r="DO136" i="12"/>
  <c r="DP136" i="12" s="1"/>
  <c r="DR136" i="12" s="1"/>
  <c r="DO90" i="12"/>
  <c r="DP90" i="12" s="1"/>
  <c r="DR90" i="12" s="1"/>
  <c r="DO55" i="12"/>
  <c r="DP55" i="12" s="1"/>
  <c r="DR55" i="12" s="1"/>
  <c r="DO42" i="12"/>
  <c r="DP42" i="12" s="1"/>
  <c r="DR42" i="12" s="1"/>
  <c r="DO37" i="12"/>
  <c r="DP37" i="12" s="1"/>
  <c r="DR37" i="12" s="1"/>
  <c r="DO125" i="12"/>
  <c r="DP125" i="12" s="1"/>
  <c r="DR125" i="12" s="1"/>
  <c r="DO82" i="12"/>
  <c r="DP82" i="12" s="1"/>
  <c r="DR82" i="12" s="1"/>
  <c r="DO29" i="12"/>
  <c r="DP29" i="12" s="1"/>
  <c r="DR29" i="12" s="1"/>
  <c r="DO129" i="12"/>
  <c r="DP129" i="12" s="1"/>
  <c r="DR129" i="12" s="1"/>
  <c r="DO72" i="12"/>
  <c r="DP72" i="12" s="1"/>
  <c r="DR72" i="12" s="1"/>
  <c r="DO139" i="12"/>
  <c r="DP139" i="12" s="1"/>
  <c r="DR139" i="12" s="1"/>
  <c r="DO95" i="12"/>
  <c r="DP95" i="12" s="1"/>
  <c r="DR95" i="12" s="1"/>
  <c r="DO16" i="12"/>
  <c r="DP16" i="12" s="1"/>
  <c r="DR16" i="12" s="1"/>
  <c r="DO70" i="12"/>
  <c r="DP70" i="12" s="1"/>
  <c r="DR70" i="12" s="1"/>
  <c r="AV99" i="12"/>
  <c r="DT99" i="12"/>
  <c r="AZ50" i="12"/>
  <c r="AZ95" i="12"/>
  <c r="AZ87" i="12"/>
  <c r="AZ56" i="12"/>
  <c r="AZ79" i="12"/>
  <c r="AZ34" i="12"/>
  <c r="AZ46" i="12"/>
  <c r="AZ60" i="12"/>
  <c r="AZ9" i="12"/>
  <c r="AZ53" i="12"/>
  <c r="AZ37" i="12"/>
  <c r="AZ19" i="12"/>
  <c r="AZ92" i="12"/>
  <c r="AZ15" i="12"/>
  <c r="AZ42" i="12"/>
  <c r="AZ119" i="12"/>
  <c r="AZ128" i="12"/>
  <c r="AZ137" i="12"/>
  <c r="AZ109" i="12"/>
  <c r="AZ132" i="12"/>
  <c r="AZ123" i="12"/>
  <c r="AZ153" i="12"/>
  <c r="AZ149" i="12"/>
  <c r="AZ28" i="12"/>
  <c r="AZ58" i="12"/>
  <c r="AZ89" i="12"/>
  <c r="AZ51" i="12"/>
  <c r="AZ61" i="12"/>
  <c r="AZ47" i="12"/>
  <c r="AZ35" i="12"/>
  <c r="AZ10" i="12"/>
  <c r="AZ45" i="12"/>
  <c r="AZ83" i="12"/>
  <c r="AZ36" i="12"/>
  <c r="AZ48" i="12"/>
  <c r="AZ71" i="12"/>
  <c r="AZ134" i="12"/>
  <c r="AZ127" i="12"/>
  <c r="AZ64" i="12"/>
  <c r="AZ135" i="12"/>
  <c r="AZ140" i="12"/>
  <c r="AZ145" i="12"/>
  <c r="AZ133" i="12"/>
  <c r="AZ130" i="12"/>
  <c r="AZ156" i="12"/>
  <c r="AZ138" i="12"/>
  <c r="AZ152" i="12"/>
  <c r="AZ142" i="12"/>
  <c r="AZ41" i="12"/>
  <c r="AZ97" i="12"/>
  <c r="AZ118" i="12"/>
  <c r="AZ104" i="12"/>
  <c r="AZ122" i="12"/>
  <c r="AZ129" i="12"/>
  <c r="AZ22" i="12"/>
  <c r="AZ8" i="12"/>
  <c r="AZ20" i="12"/>
  <c r="AZ57" i="12"/>
  <c r="AZ32" i="12"/>
  <c r="AZ31" i="12"/>
  <c r="AZ55" i="12"/>
  <c r="AZ49" i="12"/>
  <c r="AZ76" i="12"/>
  <c r="AZ103" i="12"/>
  <c r="AZ112" i="12"/>
  <c r="AZ143" i="12"/>
  <c r="AZ154" i="12"/>
  <c r="AZ148" i="12"/>
  <c r="AZ116" i="12"/>
  <c r="AZ131" i="12"/>
  <c r="AZ159" i="12"/>
  <c r="AZ157" i="12"/>
  <c r="AZ23" i="12"/>
  <c r="AZ146" i="12"/>
  <c r="AZ107" i="12"/>
  <c r="AZ25" i="12"/>
  <c r="AZ29" i="12"/>
  <c r="AZ43" i="12"/>
  <c r="AZ86" i="12"/>
  <c r="AZ75" i="12"/>
  <c r="AZ21" i="12"/>
  <c r="AZ13" i="12"/>
  <c r="AZ62" i="12"/>
  <c r="AZ30" i="12"/>
  <c r="AZ3" i="12"/>
  <c r="AZ65" i="12"/>
  <c r="AZ11" i="12"/>
  <c r="AZ77" i="12"/>
  <c r="AZ63" i="12"/>
  <c r="AZ110" i="12"/>
  <c r="AZ144" i="12"/>
  <c r="AZ151" i="12"/>
  <c r="AZ117" i="12"/>
  <c r="AZ139" i="12"/>
  <c r="AZ136" i="12"/>
  <c r="AZ147" i="12"/>
  <c r="AZ160" i="12"/>
  <c r="AZ5" i="12"/>
  <c r="AZ81" i="12"/>
  <c r="AZ72" i="12"/>
  <c r="AZ105" i="12"/>
  <c r="AZ106" i="12"/>
  <c r="AZ33" i="12"/>
  <c r="AZ24" i="12"/>
  <c r="AZ59" i="12"/>
  <c r="AZ111" i="12"/>
  <c r="AZ108" i="12"/>
  <c r="AZ12" i="12"/>
  <c r="AZ7" i="12"/>
  <c r="AZ69" i="12"/>
  <c r="AZ150" i="12"/>
  <c r="AZ4" i="12"/>
  <c r="AZ14" i="12"/>
  <c r="AZ16" i="12"/>
  <c r="AZ17" i="12"/>
  <c r="AZ6" i="12"/>
  <c r="AZ73" i="12"/>
  <c r="AZ27" i="12"/>
  <c r="AZ70" i="12"/>
  <c r="AZ91" i="12"/>
  <c r="AZ93" i="12"/>
  <c r="AZ126" i="12"/>
  <c r="AZ101" i="12"/>
  <c r="AZ120" i="12"/>
  <c r="AZ158" i="12"/>
  <c r="AZ100" i="12"/>
  <c r="AZ124" i="12"/>
  <c r="AZ78" i="12"/>
  <c r="AZ114" i="12"/>
  <c r="AZ113" i="12"/>
  <c r="AZ38" i="12"/>
  <c r="AZ26" i="12"/>
  <c r="AZ18" i="12"/>
  <c r="AZ85" i="12"/>
  <c r="AZ68" i="12"/>
  <c r="AZ84" i="12"/>
  <c r="AZ155" i="12"/>
  <c r="AZ125" i="12"/>
  <c r="AZ115" i="12"/>
  <c r="AZ121" i="12"/>
  <c r="AZ141" i="12"/>
  <c r="AZ102" i="12"/>
  <c r="AZ82" i="12"/>
  <c r="AZ39" i="12"/>
  <c r="AZ40" i="12"/>
  <c r="AZ67" i="12"/>
  <c r="BD102" i="12"/>
  <c r="BD100" i="12"/>
  <c r="BD58" i="12"/>
  <c r="BD42" i="12"/>
  <c r="BD63" i="12"/>
  <c r="BD49" i="12"/>
  <c r="BD39" i="12"/>
  <c r="BD38" i="12"/>
  <c r="BD56" i="12"/>
  <c r="BD33" i="12"/>
  <c r="BD29" i="12"/>
  <c r="BD31" i="12"/>
  <c r="BD34" i="12"/>
  <c r="BD78" i="12"/>
  <c r="BD61" i="12"/>
  <c r="BD41" i="12"/>
  <c r="BD75" i="12"/>
  <c r="BD65" i="12"/>
  <c r="BD125" i="12"/>
  <c r="BD115" i="12"/>
  <c r="BD111" i="12"/>
  <c r="BD106" i="12"/>
  <c r="BD105" i="12"/>
  <c r="BD141" i="12"/>
  <c r="BD143" i="12"/>
  <c r="BD91" i="12"/>
  <c r="BD136" i="12"/>
  <c r="BD35" i="12"/>
  <c r="BD122" i="12"/>
  <c r="BD149" i="12"/>
  <c r="BD157" i="12"/>
  <c r="BD55" i="12"/>
  <c r="BD159" i="12"/>
  <c r="BD17" i="12"/>
  <c r="BD64" i="12"/>
  <c r="BD40" i="12"/>
  <c r="BD54" i="12"/>
  <c r="BD30" i="12"/>
  <c r="BD20" i="12"/>
  <c r="BD86" i="12"/>
  <c r="BD123" i="12"/>
  <c r="BD108" i="12"/>
  <c r="BD129" i="12"/>
  <c r="BD112" i="12"/>
  <c r="BD152" i="12"/>
  <c r="BD154" i="12"/>
  <c r="BD5" i="12"/>
  <c r="BD10" i="12"/>
  <c r="BD124" i="12"/>
  <c r="BD140" i="12"/>
  <c r="BD3" i="12"/>
  <c r="BD70" i="12"/>
  <c r="BD11" i="12"/>
  <c r="BD46" i="12"/>
  <c r="BD15" i="12"/>
  <c r="BD87" i="12"/>
  <c r="BD95" i="12"/>
  <c r="BD52" i="12"/>
  <c r="BD98" i="12"/>
  <c r="BD53" i="12"/>
  <c r="BD131" i="12"/>
  <c r="BD69" i="12"/>
  <c r="BD139" i="12"/>
  <c r="BD132" i="12"/>
  <c r="BD114" i="12"/>
  <c r="BD142" i="12"/>
  <c r="BD107" i="12"/>
  <c r="BD127" i="12"/>
  <c r="BD146" i="12"/>
  <c r="BD23" i="12"/>
  <c r="BD9" i="12"/>
  <c r="BD28" i="12"/>
  <c r="BD60" i="12"/>
  <c r="BD84" i="12"/>
  <c r="BD71" i="12"/>
  <c r="BD113" i="12"/>
  <c r="BD144" i="12"/>
  <c r="BD120" i="12"/>
  <c r="BD147" i="12"/>
  <c r="BD158" i="12"/>
  <c r="BD160" i="12"/>
  <c r="BD6" i="12"/>
  <c r="BD117" i="12"/>
  <c r="BD73" i="12"/>
  <c r="BD72" i="12"/>
  <c r="BD116" i="12"/>
  <c r="BD97" i="12"/>
  <c r="BD155" i="12"/>
  <c r="BD18" i="12"/>
  <c r="BD80" i="12"/>
  <c r="BD135" i="12"/>
  <c r="BD151" i="12"/>
  <c r="BD26" i="12"/>
  <c r="BD14" i="12"/>
  <c r="BD4" i="12"/>
  <c r="BD68" i="12"/>
  <c r="BD16" i="12"/>
  <c r="BD62" i="12"/>
  <c r="BD88" i="12"/>
  <c r="BD36" i="12"/>
  <c r="BD13" i="12"/>
  <c r="BD12" i="12"/>
  <c r="BD24" i="12"/>
  <c r="BD79" i="12"/>
  <c r="BD74" i="12"/>
  <c r="BD22" i="12"/>
  <c r="BD82" i="12"/>
  <c r="BD81" i="12"/>
  <c r="BD153" i="12"/>
  <c r="BD150" i="12"/>
  <c r="BD128" i="12"/>
  <c r="BD145" i="12"/>
  <c r="BD138" i="12"/>
  <c r="BD19" i="12"/>
  <c r="BD25" i="12"/>
  <c r="BD8" i="12"/>
  <c r="BD27" i="12"/>
  <c r="BD21" i="12"/>
  <c r="BD7" i="12"/>
  <c r="BD48" i="12"/>
  <c r="BD32" i="12"/>
  <c r="BD76" i="12"/>
  <c r="BD92" i="12"/>
  <c r="BD94" i="12"/>
  <c r="BD133" i="12"/>
  <c r="BD109" i="12"/>
  <c r="BD90" i="12"/>
  <c r="BD89" i="12"/>
  <c r="BD156" i="12"/>
  <c r="BD121" i="12"/>
  <c r="BD130" i="12"/>
  <c r="BD119" i="12"/>
  <c r="BD137" i="12"/>
  <c r="BD83" i="12"/>
  <c r="BD148" i="12"/>
  <c r="AZ74" i="12"/>
  <c r="BD104" i="12"/>
  <c r="BD59" i="12"/>
  <c r="BD67" i="12"/>
  <c r="BD77" i="12"/>
  <c r="AZ54" i="12"/>
  <c r="BD50" i="12"/>
  <c r="AZ88" i="12"/>
  <c r="AZ80" i="12"/>
  <c r="AZ96" i="12"/>
  <c r="BD103" i="12"/>
  <c r="BD110" i="12"/>
  <c r="BD45" i="12"/>
  <c r="AZ52" i="12"/>
  <c r="AZ44" i="12"/>
  <c r="AZ94" i="12"/>
  <c r="BD47" i="12"/>
  <c r="BD93" i="12"/>
  <c r="BD37" i="12"/>
  <c r="AZ98" i="12"/>
  <c r="BD44" i="12"/>
  <c r="BD51" i="12"/>
  <c r="BD118" i="12"/>
  <c r="BD96" i="12"/>
  <c r="BD126" i="12"/>
  <c r="BD85" i="12"/>
  <c r="AZ90" i="12"/>
  <c r="AZ99" i="12"/>
  <c r="BD101" i="12"/>
  <c r="BD43" i="12"/>
  <c r="BD134" i="12"/>
  <c r="BD66" i="12"/>
  <c r="AZ66" i="12"/>
  <c r="BD57" i="12"/>
  <c r="BD2" i="12"/>
  <c r="AZ2" i="12"/>
  <c r="AV85" i="12" l="1"/>
  <c r="DT85" i="12"/>
  <c r="AV104" i="12"/>
  <c r="BI104" i="12" s="1"/>
  <c r="DT104" i="12"/>
  <c r="AV74" i="12"/>
  <c r="BI74" i="12" s="1"/>
  <c r="DT74" i="12"/>
  <c r="AV60" i="12"/>
  <c r="BI60" i="12" s="1"/>
  <c r="DT60" i="12"/>
  <c r="AV123" i="12"/>
  <c r="DT123" i="12"/>
  <c r="AV56" i="12"/>
  <c r="DT56" i="12"/>
  <c r="AT101" i="12"/>
  <c r="BJ101" i="12" s="1"/>
  <c r="AT144" i="12"/>
  <c r="BJ144" i="12" s="1"/>
  <c r="AT32" i="12"/>
  <c r="BJ32" i="12" s="1"/>
  <c r="AT51" i="12"/>
  <c r="AV47" i="12"/>
  <c r="DT47" i="12"/>
  <c r="AV145" i="12"/>
  <c r="BI145" i="12" s="1"/>
  <c r="DT145" i="12"/>
  <c r="AV132" i="12"/>
  <c r="BI132" i="12" s="1"/>
  <c r="DT132" i="12"/>
  <c r="AV141" i="12"/>
  <c r="BI141" i="12" s="1"/>
  <c r="DT141" i="12"/>
  <c r="AT67" i="12"/>
  <c r="AT16" i="12"/>
  <c r="BJ16" i="12" s="1"/>
  <c r="AT13" i="12"/>
  <c r="AT97" i="12"/>
  <c r="BJ97" i="12" s="1"/>
  <c r="AT95" i="12"/>
  <c r="BJ95" i="12" s="1"/>
  <c r="AT88" i="12"/>
  <c r="BJ88" i="12" s="1"/>
  <c r="AV7" i="12"/>
  <c r="BI7" i="12" s="1"/>
  <c r="DT7" i="12"/>
  <c r="AV97" i="12"/>
  <c r="BI97" i="12" s="1"/>
  <c r="DT97" i="12"/>
  <c r="AV15" i="12"/>
  <c r="BI15" i="12" s="1"/>
  <c r="DT15" i="12"/>
  <c r="AV61" i="12"/>
  <c r="BI61" i="12" s="1"/>
  <c r="DT61" i="12"/>
  <c r="AT93" i="12"/>
  <c r="BJ93" i="12" s="1"/>
  <c r="AT63" i="12"/>
  <c r="AT140" i="12"/>
  <c r="AT50" i="12"/>
  <c r="BJ50" i="12" s="1"/>
  <c r="AT44" i="12"/>
  <c r="AV150" i="12"/>
  <c r="BI150" i="12" s="1"/>
  <c r="DT150" i="12"/>
  <c r="AV120" i="12"/>
  <c r="BI120" i="12" s="1"/>
  <c r="DT120" i="12"/>
  <c r="AV154" i="12"/>
  <c r="BI154" i="12" s="1"/>
  <c r="DT154" i="12"/>
  <c r="AV78" i="12"/>
  <c r="DT78" i="12"/>
  <c r="AT78" i="12"/>
  <c r="BJ78" i="12" s="1"/>
  <c r="AT77" i="12"/>
  <c r="BJ77" i="12" s="1"/>
  <c r="AT8" i="12"/>
  <c r="BJ8" i="12" s="1"/>
  <c r="AT28" i="12"/>
  <c r="AT90" i="12"/>
  <c r="BJ90" i="12" s="1"/>
  <c r="AV37" i="12"/>
  <c r="BI37" i="12" s="1"/>
  <c r="DT37" i="12"/>
  <c r="AV103" i="12"/>
  <c r="BI103" i="12" s="1"/>
  <c r="DT103" i="12"/>
  <c r="AV59" i="12"/>
  <c r="BI59" i="12" s="1"/>
  <c r="DT59" i="12"/>
  <c r="AV121" i="12"/>
  <c r="BI121" i="12" s="1"/>
  <c r="DT121" i="12"/>
  <c r="AV76" i="12"/>
  <c r="BI76" i="12" s="1"/>
  <c r="DT76" i="12"/>
  <c r="AV19" i="12"/>
  <c r="BI19" i="12" s="1"/>
  <c r="DT19" i="12"/>
  <c r="AV22" i="12"/>
  <c r="BI22" i="12" s="1"/>
  <c r="DT22" i="12"/>
  <c r="AV62" i="12"/>
  <c r="BI62" i="12" s="1"/>
  <c r="DT62" i="12"/>
  <c r="AV80" i="12"/>
  <c r="BI80" i="12" s="1"/>
  <c r="DT80" i="12"/>
  <c r="AV6" i="12"/>
  <c r="BI6" i="12" s="1"/>
  <c r="DT6" i="12"/>
  <c r="AV84" i="12"/>
  <c r="BI84" i="12" s="1"/>
  <c r="DT84" i="12"/>
  <c r="AV142" i="12"/>
  <c r="BI142" i="12" s="1"/>
  <c r="DT142" i="12"/>
  <c r="AV52" i="12"/>
  <c r="DT52" i="12"/>
  <c r="AV140" i="12"/>
  <c r="AU140" i="12" s="1"/>
  <c r="BK140" i="12" s="1"/>
  <c r="BJ140" i="12"/>
  <c r="DT140" i="12"/>
  <c r="AV108" i="12"/>
  <c r="BI108" i="12" s="1"/>
  <c r="DT108" i="12"/>
  <c r="AV17" i="12"/>
  <c r="BI17" i="12" s="1"/>
  <c r="DT17" i="12"/>
  <c r="AV91" i="12"/>
  <c r="DT91" i="12"/>
  <c r="AV65" i="12"/>
  <c r="BI65" i="12" s="1"/>
  <c r="DT65" i="12"/>
  <c r="AV33" i="12"/>
  <c r="BI33" i="12" s="1"/>
  <c r="DT33" i="12"/>
  <c r="AV100" i="12"/>
  <c r="BI100" i="12" s="1"/>
  <c r="DT100" i="12"/>
  <c r="AT121" i="12"/>
  <c r="BJ121" i="12" s="1"/>
  <c r="AT26" i="12"/>
  <c r="BJ26" i="12" s="1"/>
  <c r="AT120" i="12"/>
  <c r="AT6" i="12"/>
  <c r="AT12" i="12"/>
  <c r="BJ12" i="12" s="1"/>
  <c r="AT72" i="12"/>
  <c r="BJ72" i="12" s="1"/>
  <c r="AT151" i="12"/>
  <c r="BJ151" i="12" s="1"/>
  <c r="AT30" i="12"/>
  <c r="AT25" i="12"/>
  <c r="BJ25" i="12" s="1"/>
  <c r="AT148" i="12"/>
  <c r="BJ148" i="12" s="1"/>
  <c r="AT31" i="12"/>
  <c r="AT104" i="12"/>
  <c r="AU104" i="12" s="1"/>
  <c r="BK104" i="12" s="1"/>
  <c r="AT130" i="12"/>
  <c r="BJ130" i="12" s="1"/>
  <c r="AT71" i="12"/>
  <c r="BJ71" i="12" s="1"/>
  <c r="AT61" i="12"/>
  <c r="AT132" i="12"/>
  <c r="AT19" i="12"/>
  <c r="AT56" i="12"/>
  <c r="BJ56" i="12" s="1"/>
  <c r="BI56" i="12"/>
  <c r="AT96" i="12"/>
  <c r="BJ96" i="12" s="1"/>
  <c r="AV32" i="12"/>
  <c r="BI32" i="12" s="1"/>
  <c r="DT32" i="12"/>
  <c r="AV160" i="12"/>
  <c r="BI160" i="12" s="1"/>
  <c r="DT160" i="12"/>
  <c r="AV124" i="12"/>
  <c r="BI124" i="12" s="1"/>
  <c r="DT124" i="12"/>
  <c r="AV143" i="12"/>
  <c r="DT143" i="12"/>
  <c r="AT115" i="12"/>
  <c r="BJ115" i="12" s="1"/>
  <c r="AT108" i="12"/>
  <c r="BJ108" i="12" s="1"/>
  <c r="AT107" i="12"/>
  <c r="BJ107" i="12" s="1"/>
  <c r="AT133" i="12"/>
  <c r="AT109" i="12"/>
  <c r="BJ109" i="12" s="1"/>
  <c r="AV126" i="12"/>
  <c r="BI126" i="12" s="1"/>
  <c r="DT126" i="12"/>
  <c r="AV89" i="12"/>
  <c r="BI89" i="12" s="1"/>
  <c r="DT89" i="12"/>
  <c r="AV155" i="12"/>
  <c r="BI155" i="12" s="1"/>
  <c r="DT155" i="12"/>
  <c r="AV10" i="12"/>
  <c r="BI10" i="12" s="1"/>
  <c r="DT10" i="12"/>
  <c r="AV41" i="12"/>
  <c r="BI41" i="12" s="1"/>
  <c r="DT41" i="12"/>
  <c r="AT113" i="12"/>
  <c r="AT5" i="12"/>
  <c r="BJ5" i="12" s="1"/>
  <c r="AT143" i="12"/>
  <c r="BJ143" i="12" s="1"/>
  <c r="AT36" i="12"/>
  <c r="BJ36" i="12" s="1"/>
  <c r="AT89" i="12"/>
  <c r="BJ89" i="12" s="1"/>
  <c r="AV66" i="12"/>
  <c r="BI66" i="12" s="1"/>
  <c r="DT66" i="12"/>
  <c r="AV90" i="12"/>
  <c r="BI90" i="12" s="1"/>
  <c r="DT90" i="12"/>
  <c r="AV4" i="12"/>
  <c r="BI4" i="12" s="1"/>
  <c r="DT4" i="12"/>
  <c r="AV139" i="12"/>
  <c r="BI139" i="12" s="1"/>
  <c r="DT139" i="12"/>
  <c r="AV157" i="12"/>
  <c r="DT157" i="12"/>
  <c r="AT155" i="12"/>
  <c r="BJ155" i="12" s="1"/>
  <c r="AT160" i="12"/>
  <c r="BJ160" i="12" s="1"/>
  <c r="AT20" i="12"/>
  <c r="BJ20" i="12" s="1"/>
  <c r="AT128" i="12"/>
  <c r="BJ128" i="12" s="1"/>
  <c r="AV118" i="12"/>
  <c r="DT118" i="12"/>
  <c r="AV109" i="12"/>
  <c r="DT109" i="12"/>
  <c r="AV14" i="12"/>
  <c r="BI14" i="12" s="1"/>
  <c r="DT14" i="12"/>
  <c r="AV69" i="12"/>
  <c r="BI69" i="12" s="1"/>
  <c r="DT69" i="12"/>
  <c r="AV149" i="12"/>
  <c r="BI149" i="12" s="1"/>
  <c r="DT149" i="12"/>
  <c r="AT39" i="12"/>
  <c r="AT91" i="12"/>
  <c r="BJ91" i="12" s="1"/>
  <c r="BI91" i="12"/>
  <c r="AT147" i="12"/>
  <c r="AT157" i="12"/>
  <c r="BJ157" i="12" s="1"/>
  <c r="AT142" i="12"/>
  <c r="BJ142" i="12" s="1"/>
  <c r="AT135" i="12"/>
  <c r="BJ135" i="12" s="1"/>
  <c r="AT45" i="12"/>
  <c r="BJ45" i="12" s="1"/>
  <c r="AT60" i="12"/>
  <c r="BJ60" i="12" s="1"/>
  <c r="AT54" i="12"/>
  <c r="AV153" i="12"/>
  <c r="BI153" i="12" s="1"/>
  <c r="DT153" i="12"/>
  <c r="AV72" i="12"/>
  <c r="BI72" i="12" s="1"/>
  <c r="DT72" i="12"/>
  <c r="AV146" i="12"/>
  <c r="BI146" i="12" s="1"/>
  <c r="DT146" i="12"/>
  <c r="AV11" i="12"/>
  <c r="BI11" i="12" s="1"/>
  <c r="DT11" i="12"/>
  <c r="AV152" i="12"/>
  <c r="BI152" i="12" s="1"/>
  <c r="DT152" i="12"/>
  <c r="AV54" i="12"/>
  <c r="BI54" i="12" s="1"/>
  <c r="DT54" i="12"/>
  <c r="AV122" i="12"/>
  <c r="BI122" i="12" s="1"/>
  <c r="DT122" i="12"/>
  <c r="AV111" i="12"/>
  <c r="BI111" i="12" s="1"/>
  <c r="DT111" i="12"/>
  <c r="AV34" i="12"/>
  <c r="DT34" i="12"/>
  <c r="AV63" i="12"/>
  <c r="BI63" i="12" s="1"/>
  <c r="DT63" i="12"/>
  <c r="AT82" i="12"/>
  <c r="BJ82" i="12" s="1"/>
  <c r="AT68" i="12"/>
  <c r="BJ68" i="12" s="1"/>
  <c r="AT124" i="12"/>
  <c r="AT70" i="12"/>
  <c r="AT150" i="12"/>
  <c r="BJ150" i="12" s="1"/>
  <c r="AT33" i="12"/>
  <c r="AT136" i="12"/>
  <c r="BJ136" i="12" s="1"/>
  <c r="AT11" i="12"/>
  <c r="AT86" i="12"/>
  <c r="BJ86" i="12" s="1"/>
  <c r="AT159" i="12"/>
  <c r="BJ159" i="12" s="1"/>
  <c r="AT76" i="12"/>
  <c r="AT22" i="12"/>
  <c r="AT152" i="12"/>
  <c r="BJ152" i="12" s="1"/>
  <c r="AT64" i="12"/>
  <c r="BJ64" i="12" s="1"/>
  <c r="AT10" i="12"/>
  <c r="AT149" i="12"/>
  <c r="AT42" i="12"/>
  <c r="BJ42" i="12" s="1"/>
  <c r="AT46" i="12"/>
  <c r="AV93" i="12"/>
  <c r="BI93" i="12" s="1"/>
  <c r="DT93" i="12"/>
  <c r="AV138" i="12"/>
  <c r="BI138" i="12" s="1"/>
  <c r="DT138" i="12"/>
  <c r="AV18" i="12"/>
  <c r="BI18" i="12" s="1"/>
  <c r="DT18" i="12"/>
  <c r="AV95" i="12"/>
  <c r="BI95" i="12" s="1"/>
  <c r="DT95" i="12"/>
  <c r="AV75" i="12"/>
  <c r="BI75" i="12" s="1"/>
  <c r="DT75" i="12"/>
  <c r="AT38" i="12"/>
  <c r="AT81" i="12"/>
  <c r="BJ81" i="12" s="1"/>
  <c r="AT154" i="12"/>
  <c r="BJ154" i="12" s="1"/>
  <c r="AT48" i="12"/>
  <c r="AT37" i="12"/>
  <c r="BJ37" i="12" s="1"/>
  <c r="AT66" i="12"/>
  <c r="AT74" i="12"/>
  <c r="AV79" i="12"/>
  <c r="BI79" i="12" s="1"/>
  <c r="DT79" i="12"/>
  <c r="AV28" i="12"/>
  <c r="BI28" i="12" s="1"/>
  <c r="DT28" i="12"/>
  <c r="AV55" i="12"/>
  <c r="BI55" i="12" s="1"/>
  <c r="DT55" i="12"/>
  <c r="AT125" i="12"/>
  <c r="BJ125" i="12" s="1"/>
  <c r="AT111" i="12"/>
  <c r="BJ111" i="12" s="1"/>
  <c r="AT146" i="12"/>
  <c r="AT145" i="12"/>
  <c r="BJ145" i="12" s="1"/>
  <c r="AT137" i="12"/>
  <c r="BJ137" i="12" s="1"/>
  <c r="AV96" i="12"/>
  <c r="BI96" i="12" s="1"/>
  <c r="DT96" i="12"/>
  <c r="AT94" i="12"/>
  <c r="AV128" i="12"/>
  <c r="BI128" i="12" s="1"/>
  <c r="DT128" i="12"/>
  <c r="AV147" i="12"/>
  <c r="BJ147" i="12"/>
  <c r="DT147" i="12"/>
  <c r="AV5" i="12"/>
  <c r="BI5" i="12" s="1"/>
  <c r="DT5" i="12"/>
  <c r="AV105" i="12"/>
  <c r="BI105" i="12" s="1"/>
  <c r="DT105" i="12"/>
  <c r="AT40" i="12"/>
  <c r="BJ40" i="12" s="1"/>
  <c r="AT14" i="12"/>
  <c r="AT21" i="12"/>
  <c r="AT41" i="12"/>
  <c r="BJ41" i="12" s="1"/>
  <c r="AT9" i="12"/>
  <c r="BJ9" i="12" s="1"/>
  <c r="AV50" i="12"/>
  <c r="BI50" i="12" s="1"/>
  <c r="DT50" i="12"/>
  <c r="AV21" i="12"/>
  <c r="BI21" i="12" s="1"/>
  <c r="DT21" i="12"/>
  <c r="AV116" i="12"/>
  <c r="BI116" i="12" s="1"/>
  <c r="DT116" i="12"/>
  <c r="AV46" i="12"/>
  <c r="BI46" i="12" s="1"/>
  <c r="DT46" i="12"/>
  <c r="BJ46" i="12"/>
  <c r="AV106" i="12"/>
  <c r="BI106" i="12" s="1"/>
  <c r="DT106" i="12"/>
  <c r="AT84" i="12"/>
  <c r="BJ84" i="12" s="1"/>
  <c r="AT24" i="12"/>
  <c r="BJ24" i="12" s="1"/>
  <c r="AT103" i="12"/>
  <c r="BJ103" i="12" s="1"/>
  <c r="AV43" i="12"/>
  <c r="BI43" i="12" s="1"/>
  <c r="DT43" i="12"/>
  <c r="AV51" i="12"/>
  <c r="BI51" i="12" s="1"/>
  <c r="DT51" i="12"/>
  <c r="AT52" i="12"/>
  <c r="BI52" i="12"/>
  <c r="AV137" i="12"/>
  <c r="BI137" i="12" s="1"/>
  <c r="DT137" i="12"/>
  <c r="AV133" i="12"/>
  <c r="BI133" i="12" s="1"/>
  <c r="DT133" i="12"/>
  <c r="AV27" i="12"/>
  <c r="BI27" i="12" s="1"/>
  <c r="DT27" i="12"/>
  <c r="AV13" i="12"/>
  <c r="BI13" i="12" s="1"/>
  <c r="BJ13" i="12"/>
  <c r="DT13" i="12"/>
  <c r="AV26" i="12"/>
  <c r="BI26" i="12" s="1"/>
  <c r="DT26" i="12"/>
  <c r="AV144" i="12"/>
  <c r="DT144" i="12"/>
  <c r="AV131" i="12"/>
  <c r="BI131" i="12" s="1"/>
  <c r="DT131" i="12"/>
  <c r="AV101" i="12"/>
  <c r="BI101" i="12" s="1"/>
  <c r="DT101" i="12"/>
  <c r="AV44" i="12"/>
  <c r="BI44" i="12" s="1"/>
  <c r="DT44" i="12"/>
  <c r="BJ44" i="12"/>
  <c r="AV45" i="12"/>
  <c r="DT45" i="12"/>
  <c r="AV77" i="12"/>
  <c r="BI77" i="12" s="1"/>
  <c r="DT77" i="12"/>
  <c r="AV119" i="12"/>
  <c r="BI119" i="12" s="1"/>
  <c r="DT119" i="12"/>
  <c r="AV94" i="12"/>
  <c r="BI94" i="12" s="1"/>
  <c r="DT94" i="12"/>
  <c r="AV8" i="12"/>
  <c r="BI8" i="12" s="1"/>
  <c r="DT8" i="12"/>
  <c r="AV81" i="12"/>
  <c r="BI81" i="12" s="1"/>
  <c r="DT81" i="12"/>
  <c r="AV36" i="12"/>
  <c r="BI36" i="12" s="1"/>
  <c r="DT36" i="12"/>
  <c r="AV151" i="12"/>
  <c r="BI151" i="12" s="1"/>
  <c r="DT151" i="12"/>
  <c r="AV73" i="12"/>
  <c r="BI73" i="12" s="1"/>
  <c r="DT73" i="12"/>
  <c r="AV113" i="12"/>
  <c r="BI113" i="12" s="1"/>
  <c r="DT113" i="12"/>
  <c r="AV127" i="12"/>
  <c r="BI127" i="12" s="1"/>
  <c r="DT127" i="12"/>
  <c r="AV53" i="12"/>
  <c r="BI53" i="12" s="1"/>
  <c r="DT53" i="12"/>
  <c r="AV70" i="12"/>
  <c r="BI70" i="12" s="1"/>
  <c r="DT70" i="12"/>
  <c r="AV112" i="12"/>
  <c r="BI112" i="12" s="1"/>
  <c r="DT112" i="12"/>
  <c r="AV40" i="12"/>
  <c r="DT40" i="12"/>
  <c r="AV35" i="12"/>
  <c r="BI35" i="12" s="1"/>
  <c r="DT35" i="12"/>
  <c r="AV115" i="12"/>
  <c r="BI115" i="12" s="1"/>
  <c r="DT115" i="12"/>
  <c r="AV31" i="12"/>
  <c r="BI31" i="12" s="1"/>
  <c r="DT31" i="12"/>
  <c r="AV42" i="12"/>
  <c r="BI42" i="12" s="1"/>
  <c r="DT42" i="12"/>
  <c r="AT102" i="12"/>
  <c r="BJ102" i="12" s="1"/>
  <c r="AT85" i="12"/>
  <c r="AU85" i="12" s="1"/>
  <c r="BK85" i="12" s="1"/>
  <c r="BI85" i="12"/>
  <c r="AT100" i="12"/>
  <c r="AT27" i="12"/>
  <c r="BJ27" i="12" s="1"/>
  <c r="AT69" i="12"/>
  <c r="BJ69" i="12" s="1"/>
  <c r="AT106" i="12"/>
  <c r="BJ106" i="12" s="1"/>
  <c r="AT139" i="12"/>
  <c r="AT65" i="12"/>
  <c r="AT43" i="12"/>
  <c r="BJ43" i="12" s="1"/>
  <c r="AT131" i="12"/>
  <c r="BJ131" i="12" s="1"/>
  <c r="AT49" i="12"/>
  <c r="AT129" i="12"/>
  <c r="AT138" i="12"/>
  <c r="AT127" i="12"/>
  <c r="BJ127" i="12" s="1"/>
  <c r="AT35" i="12"/>
  <c r="BJ35" i="12" s="1"/>
  <c r="AT153" i="12"/>
  <c r="AT15" i="12"/>
  <c r="BJ15" i="12" s="1"/>
  <c r="AT34" i="12"/>
  <c r="BJ34" i="12" s="1"/>
  <c r="AV57" i="12"/>
  <c r="DT57" i="12"/>
  <c r="AV156" i="12"/>
  <c r="BI156" i="12" s="1"/>
  <c r="DT156" i="12"/>
  <c r="AV16" i="12"/>
  <c r="DT16" i="12"/>
  <c r="AV114" i="12"/>
  <c r="BI114" i="12" s="1"/>
  <c r="DT114" i="12"/>
  <c r="AV159" i="12"/>
  <c r="BI159" i="12" s="1"/>
  <c r="DT159" i="12"/>
  <c r="AV102" i="12"/>
  <c r="BI102" i="12" s="1"/>
  <c r="DT102" i="12"/>
  <c r="AT17" i="12"/>
  <c r="AU17" i="12" s="1"/>
  <c r="BK17" i="12" s="1"/>
  <c r="AT62" i="12"/>
  <c r="BJ62" i="12" s="1"/>
  <c r="AT118" i="12"/>
  <c r="BJ118" i="12" s="1"/>
  <c r="AT87" i="12"/>
  <c r="AT80" i="12"/>
  <c r="BJ80" i="12" s="1"/>
  <c r="AV48" i="12"/>
  <c r="BI48" i="12" s="1"/>
  <c r="DT48" i="12"/>
  <c r="AV68" i="12"/>
  <c r="BI68" i="12" s="1"/>
  <c r="DT68" i="12"/>
  <c r="AV158" i="12"/>
  <c r="BI158" i="12" s="1"/>
  <c r="DT158" i="12"/>
  <c r="AV87" i="12"/>
  <c r="BI87" i="12" s="1"/>
  <c r="DT87" i="12"/>
  <c r="AV86" i="12"/>
  <c r="BI86" i="12" s="1"/>
  <c r="DT86" i="12"/>
  <c r="AV38" i="12"/>
  <c r="BI38" i="12" s="1"/>
  <c r="DT38" i="12"/>
  <c r="AT126" i="12"/>
  <c r="AT110" i="12"/>
  <c r="AT57" i="12"/>
  <c r="BJ57" i="12" s="1"/>
  <c r="AT53" i="12"/>
  <c r="AV148" i="12"/>
  <c r="BI148" i="12" s="1"/>
  <c r="DT148" i="12"/>
  <c r="AV24" i="12"/>
  <c r="DT24" i="12"/>
  <c r="AV9" i="12"/>
  <c r="BI9" i="12" s="1"/>
  <c r="DT9" i="12"/>
  <c r="AV20" i="12"/>
  <c r="BI20" i="12" s="1"/>
  <c r="DT20" i="12"/>
  <c r="AV39" i="12"/>
  <c r="BI39" i="12" s="1"/>
  <c r="DT39" i="12"/>
  <c r="AT114" i="12"/>
  <c r="BJ114" i="12" s="1"/>
  <c r="AT59" i="12"/>
  <c r="AT23" i="12"/>
  <c r="BJ23" i="12" s="1"/>
  <c r="AT112" i="12"/>
  <c r="AT83" i="12"/>
  <c r="BJ83" i="12" s="1"/>
  <c r="AT58" i="12"/>
  <c r="AV134" i="12"/>
  <c r="BI134" i="12" s="1"/>
  <c r="DT134" i="12"/>
  <c r="AV83" i="12"/>
  <c r="BI83" i="12" s="1"/>
  <c r="DT83" i="12"/>
  <c r="AV12" i="12"/>
  <c r="BI12" i="12" s="1"/>
  <c r="DT12" i="12"/>
  <c r="AV23" i="12"/>
  <c r="BI23" i="12" s="1"/>
  <c r="DT23" i="12"/>
  <c r="AV30" i="12"/>
  <c r="BI30" i="12" s="1"/>
  <c r="DT30" i="12"/>
  <c r="AV49" i="12"/>
  <c r="BI49" i="12" s="1"/>
  <c r="DT49" i="12"/>
  <c r="AT4" i="12"/>
  <c r="BJ4" i="12" s="1"/>
  <c r="AT75" i="12"/>
  <c r="BJ75" i="12" s="1"/>
  <c r="AT119" i="12"/>
  <c r="BJ119" i="12" s="1"/>
  <c r="AT99" i="12"/>
  <c r="BI99" i="12"/>
  <c r="AT98" i="12"/>
  <c r="AV110" i="12"/>
  <c r="BI110" i="12" s="1"/>
  <c r="DT110" i="12"/>
  <c r="AV67" i="12"/>
  <c r="BI67" i="12" s="1"/>
  <c r="BJ67" i="12"/>
  <c r="DT67" i="12"/>
  <c r="AV130" i="12"/>
  <c r="BI130" i="12" s="1"/>
  <c r="DT130" i="12"/>
  <c r="AV92" i="12"/>
  <c r="BI92" i="12" s="1"/>
  <c r="DT92" i="12"/>
  <c r="AV25" i="12"/>
  <c r="BI25" i="12" s="1"/>
  <c r="DT25" i="12"/>
  <c r="AV82" i="12"/>
  <c r="BI82" i="12" s="1"/>
  <c r="DT82" i="12"/>
  <c r="AV88" i="12"/>
  <c r="DT88" i="12"/>
  <c r="AV135" i="12"/>
  <c r="DT135" i="12"/>
  <c r="AV117" i="12"/>
  <c r="BI117" i="12" s="1"/>
  <c r="DT117" i="12"/>
  <c r="AV71" i="12"/>
  <c r="DT71" i="12"/>
  <c r="AV107" i="12"/>
  <c r="BI107" i="12" s="1"/>
  <c r="DT107" i="12"/>
  <c r="AV98" i="12"/>
  <c r="BI98" i="12" s="1"/>
  <c r="DT98" i="12"/>
  <c r="AV3" i="12"/>
  <c r="BI3" i="12" s="1"/>
  <c r="DT3" i="12"/>
  <c r="AV129" i="12"/>
  <c r="BI129" i="12" s="1"/>
  <c r="DT129" i="12"/>
  <c r="AV64" i="12"/>
  <c r="BI64" i="12" s="1"/>
  <c r="DT64" i="12"/>
  <c r="AV136" i="12"/>
  <c r="BI136" i="12" s="1"/>
  <c r="DT136" i="12"/>
  <c r="AV125" i="12"/>
  <c r="DT125" i="12"/>
  <c r="AV29" i="12"/>
  <c r="BI29" i="12" s="1"/>
  <c r="DT29" i="12"/>
  <c r="AV58" i="12"/>
  <c r="BI58" i="12" s="1"/>
  <c r="DT58" i="12"/>
  <c r="AT141" i="12"/>
  <c r="AT18" i="12"/>
  <c r="AT158" i="12"/>
  <c r="BJ158" i="12" s="1"/>
  <c r="AT73" i="12"/>
  <c r="AT7" i="12"/>
  <c r="AT105" i="12"/>
  <c r="AT117" i="12"/>
  <c r="BJ117" i="12" s="1"/>
  <c r="AT3" i="12"/>
  <c r="BJ3" i="12" s="1"/>
  <c r="AT29" i="12"/>
  <c r="AT116" i="12"/>
  <c r="AT55" i="12"/>
  <c r="AT122" i="12"/>
  <c r="BJ122" i="12" s="1"/>
  <c r="AT156" i="12"/>
  <c r="AT134" i="12"/>
  <c r="AT47" i="12"/>
  <c r="AU47" i="12" s="1"/>
  <c r="BK47" i="12" s="1"/>
  <c r="BI47" i="12"/>
  <c r="AT123" i="12"/>
  <c r="AU123" i="12" s="1"/>
  <c r="BK123" i="12" s="1"/>
  <c r="BI123" i="12"/>
  <c r="AT92" i="12"/>
  <c r="AT79" i="12"/>
  <c r="AU97" i="12"/>
  <c r="BK97" i="12" s="1"/>
  <c r="AT2" i="12"/>
  <c r="BJ2" i="12" s="1"/>
  <c r="DT2" i="12"/>
  <c r="AV2" i="12"/>
  <c r="BI2" i="12" s="1"/>
  <c r="AU143" i="12" l="1"/>
  <c r="BK143" i="12" s="1"/>
  <c r="AU78" i="12"/>
  <c r="BK78" i="12" s="1"/>
  <c r="AU71" i="12"/>
  <c r="BK71" i="12" s="1"/>
  <c r="AU65" i="12"/>
  <c r="BK65" i="12" s="1"/>
  <c r="AU76" i="12"/>
  <c r="BK76" i="12" s="1"/>
  <c r="BI78" i="12"/>
  <c r="AU16" i="12"/>
  <c r="BK16" i="12" s="1"/>
  <c r="AU52" i="12"/>
  <c r="BK52" i="12" s="1"/>
  <c r="AU77" i="12"/>
  <c r="BK77" i="12" s="1"/>
  <c r="AU153" i="12"/>
  <c r="BK153" i="12" s="1"/>
  <c r="AU51" i="12"/>
  <c r="BK51" i="12" s="1"/>
  <c r="AU73" i="12"/>
  <c r="BK73" i="12" s="1"/>
  <c r="AU35" i="12"/>
  <c r="BK35" i="12" s="1"/>
  <c r="AU130" i="12"/>
  <c r="BK130" i="12" s="1"/>
  <c r="AU37" i="12"/>
  <c r="BK37" i="12" s="1"/>
  <c r="BJ51" i="12"/>
  <c r="AU14" i="12"/>
  <c r="BK14" i="12" s="1"/>
  <c r="AU105" i="12"/>
  <c r="BK105" i="12" s="1"/>
  <c r="AU7" i="12"/>
  <c r="BK7" i="12" s="1"/>
  <c r="AU144" i="12"/>
  <c r="BK144" i="12" s="1"/>
  <c r="AU26" i="12"/>
  <c r="BK26" i="12" s="1"/>
  <c r="AU141" i="12"/>
  <c r="BK141" i="12" s="1"/>
  <c r="AU120" i="12"/>
  <c r="BK120" i="12" s="1"/>
  <c r="AU116" i="12"/>
  <c r="BK116" i="12" s="1"/>
  <c r="AU88" i="12"/>
  <c r="BK88" i="12" s="1"/>
  <c r="AU24" i="12"/>
  <c r="BK24" i="12" s="1"/>
  <c r="AU126" i="12"/>
  <c r="BK126" i="12" s="1"/>
  <c r="AU74" i="12"/>
  <c r="BK74" i="12" s="1"/>
  <c r="AU95" i="12"/>
  <c r="BK95" i="12" s="1"/>
  <c r="AU108" i="12"/>
  <c r="BK108" i="12" s="1"/>
  <c r="AU118" i="12"/>
  <c r="BK118" i="12" s="1"/>
  <c r="AU94" i="12"/>
  <c r="BK94" i="12" s="1"/>
  <c r="AU145" i="12"/>
  <c r="BK145" i="12" s="1"/>
  <c r="AU137" i="12"/>
  <c r="BK137" i="12" s="1"/>
  <c r="AU154" i="12"/>
  <c r="BK154" i="12" s="1"/>
  <c r="AU10" i="12"/>
  <c r="BK10" i="12" s="1"/>
  <c r="AU80" i="12"/>
  <c r="BK80" i="12" s="1"/>
  <c r="AU103" i="12"/>
  <c r="BK103" i="12" s="1"/>
  <c r="AU25" i="12"/>
  <c r="BK25" i="12" s="1"/>
  <c r="AU91" i="12"/>
  <c r="BK91" i="12" s="1"/>
  <c r="AU40" i="12"/>
  <c r="BK40" i="12" s="1"/>
  <c r="BI118" i="12"/>
  <c r="AU83" i="12"/>
  <c r="BK83" i="12" s="1"/>
  <c r="AU122" i="12"/>
  <c r="BK122" i="12" s="1"/>
  <c r="AU5" i="12"/>
  <c r="BK5" i="12" s="1"/>
  <c r="AU107" i="12"/>
  <c r="BK107" i="12" s="1"/>
  <c r="AU44" i="12"/>
  <c r="BK44" i="12" s="1"/>
  <c r="AU45" i="12"/>
  <c r="BK45" i="12" s="1"/>
  <c r="AU63" i="12"/>
  <c r="BK63" i="12" s="1"/>
  <c r="AU87" i="12"/>
  <c r="BK87" i="12" s="1"/>
  <c r="AU59" i="12"/>
  <c r="BK59" i="12" s="1"/>
  <c r="AU22" i="12"/>
  <c r="BK22" i="12" s="1"/>
  <c r="AU34" i="12"/>
  <c r="BK34" i="12" s="1"/>
  <c r="BI143" i="12"/>
  <c r="AU132" i="12"/>
  <c r="BK132" i="12" s="1"/>
  <c r="AU36" i="12"/>
  <c r="BK36" i="12" s="1"/>
  <c r="AU93" i="12"/>
  <c r="BK93" i="12" s="1"/>
  <c r="AU84" i="12"/>
  <c r="BK84" i="12" s="1"/>
  <c r="AU125" i="12"/>
  <c r="BK125" i="12" s="1"/>
  <c r="AU114" i="12"/>
  <c r="BK114" i="12" s="1"/>
  <c r="AU146" i="12"/>
  <c r="BK146" i="12" s="1"/>
  <c r="AU54" i="12"/>
  <c r="BK54" i="12" s="1"/>
  <c r="BJ94" i="12"/>
  <c r="AU29" i="12"/>
  <c r="BK29" i="12" s="1"/>
  <c r="AU58" i="12"/>
  <c r="BK58" i="12" s="1"/>
  <c r="AU38" i="12"/>
  <c r="BK38" i="12" s="1"/>
  <c r="AU19" i="12"/>
  <c r="BK19" i="12" s="1"/>
  <c r="AU131" i="12"/>
  <c r="BK131" i="12" s="1"/>
  <c r="AU138" i="12"/>
  <c r="BK138" i="12" s="1"/>
  <c r="AU147" i="12"/>
  <c r="BK147" i="12" s="1"/>
  <c r="AU152" i="12"/>
  <c r="BK152" i="12" s="1"/>
  <c r="AU112" i="12"/>
  <c r="BK112" i="12" s="1"/>
  <c r="BI34" i="12"/>
  <c r="AU129" i="12"/>
  <c r="BK129" i="12" s="1"/>
  <c r="AU139" i="12"/>
  <c r="BK139" i="12" s="1"/>
  <c r="AU41" i="12"/>
  <c r="BK41" i="12" s="1"/>
  <c r="AU79" i="12"/>
  <c r="BK79" i="12" s="1"/>
  <c r="AU60" i="12"/>
  <c r="BK60" i="12" s="1"/>
  <c r="AU92" i="12"/>
  <c r="BK92" i="12" s="1"/>
  <c r="AU48" i="12"/>
  <c r="BK48" i="12" s="1"/>
  <c r="AU33" i="12"/>
  <c r="BK33" i="12" s="1"/>
  <c r="BJ63" i="12"/>
  <c r="AU157" i="12"/>
  <c r="BK157" i="12" s="1"/>
  <c r="AU134" i="12"/>
  <c r="BK134" i="12" s="1"/>
  <c r="AU110" i="12"/>
  <c r="BK110" i="12" s="1"/>
  <c r="AU49" i="12"/>
  <c r="BK49" i="12" s="1"/>
  <c r="AU28" i="12"/>
  <c r="BK28" i="12" s="1"/>
  <c r="BJ19" i="12"/>
  <c r="AU13" i="12"/>
  <c r="BK13" i="12" s="1"/>
  <c r="BJ29" i="12"/>
  <c r="AU21" i="12"/>
  <c r="BK21" i="12" s="1"/>
  <c r="AU20" i="12"/>
  <c r="BK20" i="12" s="1"/>
  <c r="AU117" i="12"/>
  <c r="BK117" i="12" s="1"/>
  <c r="AU81" i="12"/>
  <c r="BK81" i="12" s="1"/>
  <c r="AU8" i="12"/>
  <c r="BK8" i="12" s="1"/>
  <c r="AU156" i="12"/>
  <c r="BK156" i="12" s="1"/>
  <c r="AU18" i="12"/>
  <c r="BK18" i="12" s="1"/>
  <c r="BJ87" i="12"/>
  <c r="BJ112" i="12"/>
  <c r="BJ28" i="12"/>
  <c r="AU149" i="12"/>
  <c r="BK149" i="12" s="1"/>
  <c r="AU31" i="12"/>
  <c r="BK31" i="12" s="1"/>
  <c r="AU6" i="12"/>
  <c r="BK6" i="12" s="1"/>
  <c r="BI24" i="12"/>
  <c r="BJ14" i="12"/>
  <c r="BJ139" i="12"/>
  <c r="BJ10" i="12"/>
  <c r="BI88" i="12"/>
  <c r="BJ92" i="12"/>
  <c r="BJ110" i="12"/>
  <c r="BJ38" i="12"/>
  <c r="AU111" i="12"/>
  <c r="BK111" i="12" s="1"/>
  <c r="BI125" i="12"/>
  <c r="AU70" i="12"/>
  <c r="BK70" i="12" s="1"/>
  <c r="AU133" i="12"/>
  <c r="BK133" i="12" s="1"/>
  <c r="AU61" i="12"/>
  <c r="BK61" i="12" s="1"/>
  <c r="BJ123" i="12"/>
  <c r="AU115" i="12"/>
  <c r="BK115" i="12" s="1"/>
  <c r="BJ49" i="12"/>
  <c r="AU50" i="12"/>
  <c r="BK50" i="12" s="1"/>
  <c r="AU155" i="12"/>
  <c r="BK155" i="12" s="1"/>
  <c r="AU89" i="12"/>
  <c r="BK89" i="12" s="1"/>
  <c r="AU98" i="12"/>
  <c r="BK98" i="12" s="1"/>
  <c r="AU53" i="12"/>
  <c r="BK53" i="12" s="1"/>
  <c r="AU57" i="12"/>
  <c r="BK57" i="12" s="1"/>
  <c r="BJ54" i="12"/>
  <c r="AU113" i="12"/>
  <c r="BK113" i="12" s="1"/>
  <c r="AU90" i="12"/>
  <c r="BK90" i="12" s="1"/>
  <c r="AU128" i="12"/>
  <c r="BK128" i="12" s="1"/>
  <c r="AU135" i="12"/>
  <c r="BK135" i="12" s="1"/>
  <c r="AU100" i="12"/>
  <c r="BK100" i="12" s="1"/>
  <c r="AU46" i="12"/>
  <c r="BK46" i="12" s="1"/>
  <c r="AU11" i="12"/>
  <c r="BK11" i="12" s="1"/>
  <c r="AU109" i="12"/>
  <c r="BK109" i="12" s="1"/>
  <c r="AU160" i="12"/>
  <c r="BK160" i="12" s="1"/>
  <c r="AU9" i="12"/>
  <c r="BK9" i="12" s="1"/>
  <c r="AU62" i="12"/>
  <c r="BK62" i="12" s="1"/>
  <c r="AU99" i="12"/>
  <c r="BK99" i="12" s="1"/>
  <c r="BJ99" i="12"/>
  <c r="AU27" i="12"/>
  <c r="BK27" i="12" s="1"/>
  <c r="AU72" i="12"/>
  <c r="BK72" i="12" s="1"/>
  <c r="AU119" i="12"/>
  <c r="BK119" i="12" s="1"/>
  <c r="BJ58" i="12"/>
  <c r="BJ21" i="12"/>
  <c r="BJ153" i="12"/>
  <c r="BJ22" i="12"/>
  <c r="AU151" i="12"/>
  <c r="BK151" i="12" s="1"/>
  <c r="AU67" i="12"/>
  <c r="BK67" i="12" s="1"/>
  <c r="AU32" i="12"/>
  <c r="BK32" i="12" s="1"/>
  <c r="AU101" i="12"/>
  <c r="BK101" i="12" s="1"/>
  <c r="AU43" i="12"/>
  <c r="BK43" i="12" s="1"/>
  <c r="AU142" i="12"/>
  <c r="BK142" i="12" s="1"/>
  <c r="AU4" i="12"/>
  <c r="BK4" i="12" s="1"/>
  <c r="BJ129" i="12"/>
  <c r="BJ70" i="12"/>
  <c r="BJ73" i="12"/>
  <c r="BJ133" i="12"/>
  <c r="BJ105" i="12"/>
  <c r="BI109" i="12"/>
  <c r="BJ100" i="12"/>
  <c r="BJ65" i="12"/>
  <c r="BJ17" i="12"/>
  <c r="BJ6" i="12"/>
  <c r="BJ104" i="12"/>
  <c r="AU39" i="12"/>
  <c r="BK39" i="12" s="1"/>
  <c r="AU30" i="12"/>
  <c r="BK30" i="12" s="1"/>
  <c r="BI157" i="12"/>
  <c r="BJ149" i="12"/>
  <c r="BJ120" i="12"/>
  <c r="BJ7" i="12"/>
  <c r="BJ141" i="12"/>
  <c r="AU96" i="12"/>
  <c r="BK96" i="12" s="1"/>
  <c r="BJ59" i="12"/>
  <c r="BJ61" i="12"/>
  <c r="BI144" i="12"/>
  <c r="BJ74" i="12"/>
  <c r="BJ116" i="12"/>
  <c r="AU23" i="12"/>
  <c r="BK23" i="12" s="1"/>
  <c r="AU124" i="12"/>
  <c r="BK124" i="12" s="1"/>
  <c r="BI57" i="12"/>
  <c r="BJ156" i="12"/>
  <c r="BI71" i="12"/>
  <c r="BI16" i="12"/>
  <c r="AU121" i="12"/>
  <c r="BK121" i="12" s="1"/>
  <c r="AU106" i="12"/>
  <c r="BK106" i="12" s="1"/>
  <c r="AU66" i="12"/>
  <c r="BK66" i="12" s="1"/>
  <c r="BJ138" i="12"/>
  <c r="AU64" i="12"/>
  <c r="BK64" i="12" s="1"/>
  <c r="AU159" i="12"/>
  <c r="BK159" i="12" s="1"/>
  <c r="AU68" i="12"/>
  <c r="BK68" i="12" s="1"/>
  <c r="BJ146" i="12"/>
  <c r="AU56" i="12"/>
  <c r="BK56" i="12" s="1"/>
  <c r="AU148" i="12"/>
  <c r="BK148" i="12" s="1"/>
  <c r="BJ52" i="12"/>
  <c r="BJ132" i="12"/>
  <c r="BJ47" i="12"/>
  <c r="BJ85" i="12"/>
  <c r="AU136" i="12"/>
  <c r="BK136" i="12" s="1"/>
  <c r="AU75" i="12"/>
  <c r="BK75" i="12" s="1"/>
  <c r="BI40" i="12"/>
  <c r="BI45" i="12"/>
  <c r="AU127" i="12"/>
  <c r="BK127" i="12" s="1"/>
  <c r="AU3" i="12"/>
  <c r="BK3" i="12" s="1"/>
  <c r="BJ134" i="12"/>
  <c r="BJ39" i="12"/>
  <c r="BJ48" i="12"/>
  <c r="BJ113" i="12"/>
  <c r="BJ79" i="12"/>
  <c r="BI135" i="12"/>
  <c r="BJ126" i="12"/>
  <c r="BJ124" i="12"/>
  <c r="BJ33" i="12"/>
  <c r="BJ76" i="12"/>
  <c r="BI140" i="12"/>
  <c r="BJ98" i="12"/>
  <c r="BJ18" i="12"/>
  <c r="BJ11" i="12"/>
  <c r="BJ31" i="12"/>
  <c r="BJ53" i="12"/>
  <c r="BI147" i="12"/>
  <c r="AU55" i="12"/>
  <c r="BK55" i="12" s="1"/>
  <c r="AU158" i="12"/>
  <c r="BK158" i="12" s="1"/>
  <c r="BJ30" i="12"/>
  <c r="AU15" i="12"/>
  <c r="BK15" i="12" s="1"/>
  <c r="AU69" i="12"/>
  <c r="BK69" i="12" s="1"/>
  <c r="AU102" i="12"/>
  <c r="BK102" i="12" s="1"/>
  <c r="BJ55" i="12"/>
  <c r="AU42" i="12"/>
  <c r="BK42" i="12" s="1"/>
  <c r="AU86" i="12"/>
  <c r="BK86" i="12" s="1"/>
  <c r="AU150" i="12"/>
  <c r="BK150" i="12" s="1"/>
  <c r="AU82" i="12"/>
  <c r="BK82" i="12" s="1"/>
  <c r="BJ66" i="12"/>
  <c r="AU12" i="12"/>
  <c r="BK12" i="12" s="1"/>
  <c r="DT161" i="12"/>
  <c r="AU2" i="12"/>
  <c r="BK2" i="12" s="1"/>
  <c r="DU148" i="12" l="1"/>
  <c r="DV148" i="12" s="1"/>
  <c r="DU157" i="12"/>
  <c r="DV157" i="12" s="1"/>
  <c r="DU156" i="12"/>
  <c r="DV156" i="12" s="1"/>
  <c r="DU138" i="12"/>
  <c r="DV138" i="12" s="1"/>
  <c r="DU160" i="12"/>
  <c r="DV160" i="12" s="1"/>
  <c r="DU132" i="12"/>
  <c r="DV132" i="12" s="1"/>
  <c r="DU152" i="12"/>
  <c r="DV152" i="12" s="1"/>
  <c r="DU140" i="12"/>
  <c r="DV140" i="12" s="1"/>
  <c r="DU134" i="12"/>
  <c r="DV134" i="12" s="1"/>
  <c r="DU123" i="12"/>
  <c r="DV123" i="12" s="1"/>
  <c r="DU145" i="12"/>
  <c r="DV145" i="12" s="1"/>
  <c r="DU126" i="12"/>
  <c r="DV126" i="12" s="1"/>
  <c r="DU139" i="12"/>
  <c r="DV139" i="12" s="1"/>
  <c r="DU124" i="12"/>
  <c r="DV124" i="12" s="1"/>
  <c r="DU143" i="12"/>
  <c r="DV143" i="12" s="1"/>
  <c r="DU147" i="12"/>
  <c r="DV147" i="12" s="1"/>
  <c r="DU131" i="12"/>
  <c r="DV131" i="12" s="1"/>
  <c r="DU136" i="12"/>
  <c r="DV136" i="12" s="1"/>
  <c r="DU130" i="12"/>
  <c r="DV130" i="12" s="1"/>
  <c r="DU119" i="12"/>
  <c r="DV119" i="12" s="1"/>
  <c r="DU109" i="12"/>
  <c r="DV109" i="12" s="1"/>
  <c r="DU111" i="12"/>
  <c r="DV111" i="12" s="1"/>
  <c r="DU106" i="12"/>
  <c r="DV106" i="12" s="1"/>
  <c r="DU97" i="12"/>
  <c r="DV97" i="12" s="1"/>
  <c r="DU95" i="12"/>
  <c r="DV95" i="12" s="1"/>
  <c r="DU91" i="12"/>
  <c r="DV91" i="12" s="1"/>
  <c r="DU88" i="12"/>
  <c r="DV88" i="12" s="1"/>
  <c r="DU80" i="12"/>
  <c r="DV80" i="12" s="1"/>
  <c r="DU93" i="12"/>
  <c r="DV93" i="12" s="1"/>
  <c r="DU112" i="12"/>
  <c r="DV112" i="12" s="1"/>
  <c r="DU110" i="12"/>
  <c r="DV110" i="12" s="1"/>
  <c r="DU101" i="12"/>
  <c r="DV101" i="12" s="1"/>
  <c r="DU98" i="12"/>
  <c r="DV98" i="12" s="1"/>
  <c r="DU89" i="12"/>
  <c r="DV89" i="12" s="1"/>
  <c r="DU70" i="12"/>
  <c r="DV70" i="12" s="1"/>
  <c r="DU113" i="12"/>
  <c r="DV113" i="12" s="1"/>
  <c r="DU105" i="12"/>
  <c r="DV105" i="12" s="1"/>
  <c r="DU115" i="12"/>
  <c r="DV115" i="12" s="1"/>
  <c r="DU79" i="12"/>
  <c r="DV79" i="12" s="1"/>
  <c r="DU63" i="12"/>
  <c r="DV63" i="12" s="1"/>
  <c r="DU72" i="12"/>
  <c r="DV72" i="12" s="1"/>
  <c r="DU118" i="12"/>
  <c r="DV118" i="12" s="1"/>
  <c r="DU47" i="12"/>
  <c r="DV47" i="12" s="1"/>
  <c r="DU39" i="12"/>
  <c r="DV39" i="12" s="1"/>
  <c r="DU62" i="12"/>
  <c r="DV62" i="12" s="1"/>
  <c r="DU50" i="12"/>
  <c r="DV50" i="12" s="1"/>
  <c r="DU42" i="12"/>
  <c r="DV42" i="12" s="1"/>
  <c r="DU82" i="12"/>
  <c r="DV82" i="12" s="1"/>
  <c r="DU52" i="12"/>
  <c r="DV52" i="12" s="1"/>
  <c r="DU56" i="12"/>
  <c r="DV56" i="12" s="1"/>
  <c r="DU51" i="12"/>
  <c r="DV51" i="12" s="1"/>
  <c r="DU41" i="12"/>
  <c r="DV41" i="12" s="1"/>
  <c r="DU19" i="12"/>
  <c r="DV19" i="12" s="1"/>
  <c r="DU11" i="12"/>
  <c r="DV11" i="12" s="1"/>
  <c r="DU3" i="12"/>
  <c r="DV3" i="12" s="1"/>
  <c r="DU33" i="12"/>
  <c r="DV33" i="12" s="1"/>
  <c r="DU55" i="12"/>
  <c r="DV55" i="12" s="1"/>
  <c r="DU71" i="12"/>
  <c r="DV71" i="12" s="1"/>
  <c r="DU84" i="12"/>
  <c r="DV84" i="12" s="1"/>
  <c r="DU74" i="12"/>
  <c r="DV74" i="12" s="1"/>
  <c r="DU54" i="12"/>
  <c r="DV54" i="12" s="1"/>
  <c r="DU49" i="12"/>
  <c r="DV49" i="12" s="1"/>
  <c r="DU48" i="12"/>
  <c r="DV48" i="12" s="1"/>
  <c r="DU61" i="12"/>
  <c r="DV61" i="12" s="1"/>
  <c r="DU59" i="12"/>
  <c r="DV59" i="12" s="1"/>
  <c r="DU40" i="12"/>
  <c r="DV40" i="12" s="1"/>
  <c r="DU21" i="12"/>
  <c r="DV21" i="12" s="1"/>
  <c r="DU13" i="12"/>
  <c r="DV13" i="12" s="1"/>
  <c r="DU5" i="12"/>
  <c r="DV5" i="12" s="1"/>
  <c r="DU25" i="12"/>
  <c r="DV25" i="12" s="1"/>
  <c r="DU4" i="12"/>
  <c r="DV4" i="12" s="1"/>
  <c r="DU30" i="12"/>
  <c r="DV30" i="12" s="1"/>
  <c r="DU24" i="12"/>
  <c r="DV24" i="12" s="1"/>
  <c r="DU20" i="12"/>
  <c r="DV20" i="12" s="1"/>
  <c r="DU10" i="12"/>
  <c r="DV10" i="12" s="1"/>
  <c r="DU29" i="12"/>
  <c r="DV29" i="12" s="1"/>
  <c r="DU31" i="12"/>
  <c r="DV31" i="12" s="1"/>
  <c r="DU27" i="12"/>
  <c r="DV27" i="12" s="1"/>
  <c r="DU7" i="12"/>
  <c r="DV7" i="12" s="1"/>
  <c r="DU23" i="12"/>
  <c r="DV23" i="12" s="1"/>
  <c r="DU18" i="12"/>
  <c r="DV18" i="12" s="1"/>
  <c r="DU15" i="12"/>
  <c r="DV15" i="12" s="1"/>
  <c r="DU16" i="12"/>
  <c r="DV16" i="12" s="1"/>
  <c r="DU53" i="12"/>
  <c r="DV53" i="12" s="1"/>
  <c r="DU57" i="12"/>
  <c r="DV57" i="12" s="1"/>
  <c r="DU64" i="12"/>
  <c r="DV64" i="12" s="1"/>
  <c r="DU117" i="12"/>
  <c r="DV117" i="12" s="1"/>
  <c r="DU99" i="12"/>
  <c r="DV99" i="12" s="1"/>
  <c r="DU122" i="12"/>
  <c r="DV122" i="12" s="1"/>
  <c r="DU129" i="12"/>
  <c r="DV129" i="12" s="1"/>
  <c r="DU141" i="12"/>
  <c r="DV141" i="12" s="1"/>
  <c r="DU150" i="12"/>
  <c r="DV150" i="12" s="1"/>
  <c r="DU78" i="12"/>
  <c r="DV78" i="12" s="1"/>
  <c r="DU94" i="12"/>
  <c r="DV94" i="12" s="1"/>
  <c r="DU128" i="12"/>
  <c r="DV128" i="12" s="1"/>
  <c r="DU100" i="12"/>
  <c r="DV100" i="12" s="1"/>
  <c r="DU8" i="12"/>
  <c r="DV8" i="12" s="1"/>
  <c r="DU73" i="12"/>
  <c r="DV73" i="12" s="1"/>
  <c r="DU22" i="12"/>
  <c r="DV22" i="12" s="1"/>
  <c r="DU154" i="12"/>
  <c r="DV154" i="12" s="1"/>
  <c r="DU12" i="12"/>
  <c r="DV12" i="12" s="1"/>
  <c r="DU44" i="12"/>
  <c r="DV44" i="12" s="1"/>
  <c r="DU60" i="12"/>
  <c r="DV60" i="12" s="1"/>
  <c r="DU37" i="12"/>
  <c r="DV37" i="12" s="1"/>
  <c r="DU68" i="12"/>
  <c r="DV68" i="12" s="1"/>
  <c r="DU107" i="12"/>
  <c r="DV107" i="12" s="1"/>
  <c r="DU104" i="12"/>
  <c r="DV104" i="12" s="1"/>
  <c r="DU142" i="12"/>
  <c r="DV142" i="12" s="1"/>
  <c r="DU127" i="12"/>
  <c r="DV127" i="12" s="1"/>
  <c r="DU151" i="12"/>
  <c r="DV151" i="12" s="1"/>
  <c r="DU90" i="12"/>
  <c r="DV90" i="12" s="1"/>
  <c r="DU149" i="12"/>
  <c r="DV149" i="12" s="1"/>
  <c r="DU153" i="12"/>
  <c r="DV153" i="12" s="1"/>
  <c r="DU159" i="12"/>
  <c r="DV159" i="12" s="1"/>
  <c r="DU108" i="12"/>
  <c r="DV108" i="12" s="1"/>
  <c r="DU146" i="12"/>
  <c r="DV146" i="12" s="1"/>
  <c r="DU38" i="12"/>
  <c r="DV38" i="12" s="1"/>
  <c r="DU69" i="12"/>
  <c r="DV69" i="12" s="1"/>
  <c r="DU103" i="12"/>
  <c r="DV103" i="12" s="1"/>
  <c r="DU133" i="12"/>
  <c r="DV133" i="12" s="1"/>
  <c r="DU32" i="12"/>
  <c r="DV32" i="12" s="1"/>
  <c r="DU9" i="12"/>
  <c r="DV9" i="12" s="1"/>
  <c r="DU67" i="12"/>
  <c r="DV67" i="12" s="1"/>
  <c r="DU58" i="12"/>
  <c r="DV58" i="12" s="1"/>
  <c r="DU87" i="12"/>
  <c r="DV87" i="12" s="1"/>
  <c r="DU116" i="12"/>
  <c r="DV116" i="12" s="1"/>
  <c r="DU155" i="12"/>
  <c r="DV155" i="12" s="1"/>
  <c r="DU26" i="12"/>
  <c r="DV26" i="12" s="1"/>
  <c r="DU17" i="12"/>
  <c r="DV17" i="12" s="1"/>
  <c r="DU92" i="12"/>
  <c r="DV92" i="12" s="1"/>
  <c r="DU83" i="12"/>
  <c r="DV83" i="12" s="1"/>
  <c r="DU114" i="12"/>
  <c r="DV114" i="12" s="1"/>
  <c r="DU75" i="12"/>
  <c r="DV75" i="12" s="1"/>
  <c r="DU158" i="12"/>
  <c r="DV158" i="12" s="1"/>
  <c r="DU81" i="12"/>
  <c r="DV81" i="12" s="1"/>
  <c r="DU137" i="12"/>
  <c r="DV137" i="12" s="1"/>
  <c r="DU35" i="12"/>
  <c r="DV35" i="12" s="1"/>
  <c r="DU125" i="12"/>
  <c r="DV125" i="12" s="1"/>
  <c r="DU77" i="12"/>
  <c r="DV77" i="12" s="1"/>
  <c r="DU121" i="12"/>
  <c r="DV121" i="12" s="1"/>
  <c r="DU14" i="12"/>
  <c r="DV14" i="12" s="1"/>
  <c r="DU43" i="12"/>
  <c r="DV43" i="12" s="1"/>
  <c r="DU46" i="12"/>
  <c r="DV46" i="12" s="1"/>
  <c r="DU6" i="12"/>
  <c r="DV6" i="12" s="1"/>
  <c r="DU86" i="12"/>
  <c r="DV86" i="12" s="1"/>
  <c r="DU45" i="12"/>
  <c r="DV45" i="12" s="1"/>
  <c r="DU65" i="12"/>
  <c r="DV65" i="12" s="1"/>
  <c r="DU36" i="12"/>
  <c r="DV36" i="12" s="1"/>
  <c r="DU96" i="12"/>
  <c r="DV96" i="12" s="1"/>
  <c r="DU135" i="12"/>
  <c r="DV135" i="12" s="1"/>
  <c r="DU85" i="12"/>
  <c r="DV85" i="12" s="1"/>
  <c r="DU102" i="12"/>
  <c r="DV102" i="12" s="1"/>
  <c r="DU144" i="12"/>
  <c r="DV144" i="12" s="1"/>
  <c r="DU34" i="12"/>
  <c r="DV34" i="12" s="1"/>
  <c r="DU66" i="12"/>
  <c r="DV66" i="12" s="1"/>
  <c r="DU76" i="12"/>
  <c r="DV76" i="12" s="1"/>
  <c r="DU28" i="12"/>
  <c r="DV28" i="12" s="1"/>
  <c r="DU120" i="12"/>
  <c r="DV120" i="12" s="1"/>
  <c r="DU2" i="12"/>
  <c r="DV2" i="12" s="1"/>
  <c r="BJ161" i="12"/>
  <c r="BI161" i="12"/>
  <c r="BK161" i="12"/>
  <c r="BM160" i="12" l="1"/>
  <c r="BM152" i="12"/>
  <c r="BM158" i="12"/>
  <c r="BM150" i="12"/>
  <c r="BM154" i="12"/>
  <c r="BM157" i="12"/>
  <c r="BM149" i="12"/>
  <c r="BM140" i="12"/>
  <c r="BM143" i="12"/>
  <c r="BM159" i="12"/>
  <c r="BM156" i="12"/>
  <c r="BM151" i="12"/>
  <c r="BM155" i="12"/>
  <c r="BM136" i="12"/>
  <c r="BM128" i="12"/>
  <c r="BM120" i="12"/>
  <c r="BM153" i="12"/>
  <c r="BM131" i="12"/>
  <c r="BM134" i="12"/>
  <c r="BM126" i="12"/>
  <c r="BM148" i="12"/>
  <c r="BM142" i="12"/>
  <c r="BM138" i="12"/>
  <c r="BM133" i="12"/>
  <c r="BM147" i="12"/>
  <c r="BM145" i="12"/>
  <c r="BM129" i="12"/>
  <c r="BM115" i="12"/>
  <c r="BM146" i="12"/>
  <c r="BM141" i="12"/>
  <c r="BM130" i="12"/>
  <c r="BM127" i="12"/>
  <c r="BM125" i="12"/>
  <c r="BM135" i="12"/>
  <c r="BM103" i="12"/>
  <c r="BM95" i="12"/>
  <c r="BM106" i="12"/>
  <c r="BM144" i="12"/>
  <c r="BM109" i="12"/>
  <c r="BM101" i="12"/>
  <c r="BM139" i="12"/>
  <c r="BM117" i="12"/>
  <c r="BM116" i="12"/>
  <c r="BM132" i="12"/>
  <c r="BM122" i="12"/>
  <c r="BM119" i="12"/>
  <c r="BM118" i="12"/>
  <c r="BM123" i="12"/>
  <c r="BM121" i="12"/>
  <c r="BM124" i="12"/>
  <c r="BM137" i="12"/>
  <c r="BM108" i="12"/>
  <c r="BM110" i="12"/>
  <c r="BM93" i="12"/>
  <c r="BM92" i="12"/>
  <c r="BM87" i="12"/>
  <c r="BM79" i="12"/>
  <c r="BM112" i="12"/>
  <c r="BM105" i="12"/>
  <c r="BM100" i="12"/>
  <c r="BM90" i="12"/>
  <c r="BM82" i="12"/>
  <c r="BM74" i="12"/>
  <c r="BM104" i="12"/>
  <c r="BM99" i="12"/>
  <c r="BM85" i="12"/>
  <c r="BM107" i="12"/>
  <c r="BM98" i="12"/>
  <c r="BM94" i="12"/>
  <c r="BM91" i="12"/>
  <c r="BM84" i="12"/>
  <c r="BM76" i="12"/>
  <c r="BM114" i="12"/>
  <c r="BM111" i="12"/>
  <c r="BM72" i="12"/>
  <c r="BM64" i="12"/>
  <c r="BM96" i="12"/>
  <c r="BM83" i="12"/>
  <c r="BM113" i="12"/>
  <c r="BM102" i="12"/>
  <c r="BM80" i="12"/>
  <c r="BM77" i="12"/>
  <c r="BM73" i="12"/>
  <c r="BM69" i="12"/>
  <c r="BM67" i="12"/>
  <c r="BM63" i="12"/>
  <c r="BM97" i="12"/>
  <c r="BM81" i="12"/>
  <c r="BM75" i="12"/>
  <c r="BM62" i="12"/>
  <c r="BM61" i="12"/>
  <c r="BM57" i="12"/>
  <c r="BM89" i="12"/>
  <c r="BM66" i="12"/>
  <c r="BM46" i="12"/>
  <c r="BM38" i="12"/>
  <c r="BM65" i="12"/>
  <c r="BM49" i="12"/>
  <c r="BM41" i="12"/>
  <c r="BM88" i="12"/>
  <c r="BM71" i="12"/>
  <c r="BM44" i="12"/>
  <c r="BM36" i="12"/>
  <c r="BM86" i="12"/>
  <c r="BM51" i="12"/>
  <c r="BM43" i="12"/>
  <c r="BM35" i="12"/>
  <c r="BM27" i="12"/>
  <c r="BM60" i="12"/>
  <c r="BM42" i="12"/>
  <c r="BM23" i="12"/>
  <c r="BM15" i="12"/>
  <c r="BM7" i="12"/>
  <c r="BM31" i="12"/>
  <c r="BM30" i="12"/>
  <c r="BM8" i="12"/>
  <c r="BM68" i="12"/>
  <c r="BM54" i="12"/>
  <c r="BM52" i="12"/>
  <c r="BM48" i="12"/>
  <c r="BM34" i="12"/>
  <c r="BM18" i="12"/>
  <c r="BM10" i="12"/>
  <c r="BM39" i="12"/>
  <c r="BM16" i="12"/>
  <c r="BM78" i="12"/>
  <c r="BM56" i="12"/>
  <c r="BM47" i="12"/>
  <c r="BM40" i="12"/>
  <c r="BM29" i="12"/>
  <c r="BM28" i="12"/>
  <c r="BM21" i="12"/>
  <c r="BM13" i="12"/>
  <c r="BM5" i="12"/>
  <c r="BM26" i="12"/>
  <c r="BM58" i="12"/>
  <c r="BM37" i="12"/>
  <c r="BM70" i="12"/>
  <c r="BM55" i="12"/>
  <c r="BM50" i="12"/>
  <c r="BM59" i="12"/>
  <c r="BM53" i="12"/>
  <c r="BM20" i="12"/>
  <c r="BM12" i="12"/>
  <c r="BM4" i="12"/>
  <c r="BM45" i="12"/>
  <c r="BM32" i="12"/>
  <c r="BM22" i="12"/>
  <c r="BM24" i="12"/>
  <c r="BM14" i="12"/>
  <c r="BM3" i="12"/>
  <c r="BM11" i="12"/>
  <c r="BM9" i="12"/>
  <c r="BM33" i="12"/>
  <c r="BM25" i="12"/>
  <c r="BM6" i="12"/>
  <c r="BM19" i="12"/>
  <c r="BM17" i="12"/>
  <c r="BN155" i="12"/>
  <c r="BN158" i="12"/>
  <c r="BN153" i="12"/>
  <c r="BN145" i="12"/>
  <c r="BN157" i="12"/>
  <c r="BN149" i="12"/>
  <c r="BN160" i="12"/>
  <c r="BN152" i="12"/>
  <c r="BN143" i="12"/>
  <c r="BN159" i="12"/>
  <c r="BN156" i="12"/>
  <c r="BN150" i="12"/>
  <c r="BN131" i="12"/>
  <c r="BN123" i="12"/>
  <c r="BN134" i="12"/>
  <c r="BN148" i="12"/>
  <c r="BN146" i="12"/>
  <c r="BN137" i="12"/>
  <c r="BN129" i="12"/>
  <c r="BN136" i="12"/>
  <c r="BN151" i="12"/>
  <c r="BN140" i="12"/>
  <c r="BN118" i="12"/>
  <c r="BN154" i="12"/>
  <c r="BN144" i="12"/>
  <c r="BN133" i="12"/>
  <c r="BN147" i="12"/>
  <c r="BN142" i="12"/>
  <c r="BN138" i="12"/>
  <c r="BN106" i="12"/>
  <c r="BN98" i="12"/>
  <c r="BN141" i="12"/>
  <c r="BN109" i="12"/>
  <c r="BN101" i="12"/>
  <c r="BN139" i="12"/>
  <c r="BN117" i="12"/>
  <c r="BN116" i="12"/>
  <c r="BN104" i="12"/>
  <c r="BN132" i="12"/>
  <c r="BN128" i="12"/>
  <c r="BN126" i="12"/>
  <c r="BN122" i="12"/>
  <c r="BN119" i="12"/>
  <c r="BN121" i="12"/>
  <c r="BN130" i="12"/>
  <c r="BN124" i="12"/>
  <c r="BN120" i="12"/>
  <c r="BN135" i="12"/>
  <c r="BN127" i="12"/>
  <c r="BN125" i="12"/>
  <c r="BN103" i="12"/>
  <c r="BN112" i="12"/>
  <c r="BN105" i="12"/>
  <c r="BN100" i="12"/>
  <c r="BN90" i="12"/>
  <c r="BN82" i="12"/>
  <c r="BN99" i="12"/>
  <c r="BN85" i="12"/>
  <c r="BN77" i="12"/>
  <c r="BN88" i="12"/>
  <c r="BN80" i="12"/>
  <c r="BN110" i="12"/>
  <c r="BN93" i="12"/>
  <c r="BN92" i="12"/>
  <c r="BN87" i="12"/>
  <c r="BN79" i="12"/>
  <c r="BN111" i="12"/>
  <c r="BN84" i="12"/>
  <c r="BN76" i="12"/>
  <c r="BN74" i="12"/>
  <c r="BN72" i="12"/>
  <c r="BN115" i="12"/>
  <c r="BN96" i="12"/>
  <c r="BN94" i="12"/>
  <c r="BN83" i="12"/>
  <c r="BN67" i="12"/>
  <c r="BN59" i="12"/>
  <c r="BN97" i="12"/>
  <c r="BN95" i="12"/>
  <c r="BN89" i="12"/>
  <c r="BN78" i="12"/>
  <c r="BN70" i="12"/>
  <c r="BN114" i="12"/>
  <c r="BN81" i="12"/>
  <c r="BN75" i="12"/>
  <c r="BN113" i="12"/>
  <c r="BN71" i="12"/>
  <c r="BN68" i="12"/>
  <c r="BN52" i="12"/>
  <c r="BN107" i="12"/>
  <c r="BN108" i="12"/>
  <c r="BN65" i="12"/>
  <c r="BN49" i="12"/>
  <c r="BN41" i="12"/>
  <c r="BN33" i="12"/>
  <c r="BN102" i="12"/>
  <c r="BN69" i="12"/>
  <c r="BN64" i="12"/>
  <c r="BN44" i="12"/>
  <c r="BN36" i="12"/>
  <c r="BN63" i="12"/>
  <c r="BN58" i="12"/>
  <c r="BN47" i="12"/>
  <c r="BN39" i="12"/>
  <c r="BN73" i="12"/>
  <c r="BN66" i="12"/>
  <c r="BN46" i="12"/>
  <c r="BN38" i="12"/>
  <c r="BN30" i="12"/>
  <c r="BN91" i="12"/>
  <c r="BN62" i="12"/>
  <c r="BN54" i="12"/>
  <c r="BN48" i="12"/>
  <c r="BN34" i="12"/>
  <c r="BN18" i="12"/>
  <c r="BN10" i="12"/>
  <c r="BN5" i="12"/>
  <c r="BN51" i="12"/>
  <c r="BN19" i="12"/>
  <c r="BN56" i="12"/>
  <c r="BN40" i="12"/>
  <c r="BN29" i="12"/>
  <c r="BN28" i="12"/>
  <c r="BN21" i="12"/>
  <c r="BN13" i="12"/>
  <c r="BN57" i="12"/>
  <c r="BN45" i="12"/>
  <c r="BN31" i="12"/>
  <c r="BN27" i="12"/>
  <c r="BN26" i="12"/>
  <c r="BN16" i="12"/>
  <c r="BN8" i="12"/>
  <c r="BN37" i="12"/>
  <c r="BN25" i="12"/>
  <c r="BN32" i="12"/>
  <c r="BN61" i="12"/>
  <c r="BN55" i="12"/>
  <c r="BN50" i="12"/>
  <c r="BN86" i="12"/>
  <c r="BN53" i="12"/>
  <c r="BN43" i="12"/>
  <c r="BN60" i="12"/>
  <c r="BN42" i="12"/>
  <c r="BN35" i="12"/>
  <c r="BN23" i="12"/>
  <c r="BN15" i="12"/>
  <c r="BN7" i="12"/>
  <c r="BN24" i="12"/>
  <c r="BN11" i="12"/>
  <c r="BN3" i="12"/>
  <c r="BN4" i="12"/>
  <c r="BN9" i="12"/>
  <c r="BN20" i="12"/>
  <c r="BN14" i="12"/>
  <c r="BN12" i="12"/>
  <c r="BN6" i="12"/>
  <c r="BN17" i="12"/>
  <c r="BN22" i="12"/>
  <c r="BL157" i="12"/>
  <c r="BL149" i="12"/>
  <c r="BL160" i="12"/>
  <c r="BL155" i="12"/>
  <c r="BL147" i="12"/>
  <c r="BL159" i="12"/>
  <c r="BL151" i="12"/>
  <c r="BL154" i="12"/>
  <c r="BL158" i="12"/>
  <c r="BL150" i="12"/>
  <c r="BL143" i="12"/>
  <c r="BL152" i="12"/>
  <c r="BL142" i="12"/>
  <c r="BL138" i="12"/>
  <c r="BL133" i="12"/>
  <c r="BL125" i="12"/>
  <c r="BL136" i="12"/>
  <c r="BL156" i="12"/>
  <c r="BL153" i="12"/>
  <c r="BL131" i="12"/>
  <c r="BL139" i="12"/>
  <c r="BL130" i="12"/>
  <c r="BL141" i="12"/>
  <c r="BL127" i="12"/>
  <c r="BL145" i="12"/>
  <c r="BL134" i="12"/>
  <c r="BL112" i="12"/>
  <c r="BL140" i="12"/>
  <c r="BL129" i="12"/>
  <c r="BL124" i="12"/>
  <c r="BL123" i="12"/>
  <c r="BL137" i="12"/>
  <c r="BL108" i="12"/>
  <c r="BL100" i="12"/>
  <c r="BL92" i="12"/>
  <c r="BL135" i="12"/>
  <c r="BL103" i="12"/>
  <c r="BL146" i="12"/>
  <c r="BL106" i="12"/>
  <c r="BL144" i="12"/>
  <c r="BL128" i="12"/>
  <c r="BL126" i="12"/>
  <c r="BL117" i="12"/>
  <c r="BL132" i="12"/>
  <c r="BL122" i="12"/>
  <c r="BL119" i="12"/>
  <c r="BL121" i="12"/>
  <c r="BL148" i="12"/>
  <c r="BL120" i="12"/>
  <c r="BL105" i="12"/>
  <c r="BL116" i="12"/>
  <c r="BL107" i="12"/>
  <c r="BL98" i="12"/>
  <c r="BL94" i="12"/>
  <c r="BL91" i="12"/>
  <c r="BL84" i="12"/>
  <c r="BL110" i="12"/>
  <c r="BL93" i="12"/>
  <c r="BL87" i="12"/>
  <c r="BL79" i="12"/>
  <c r="BL118" i="12"/>
  <c r="BL90" i="12"/>
  <c r="BL82" i="12"/>
  <c r="BL113" i="12"/>
  <c r="BL111" i="12"/>
  <c r="BL97" i="12"/>
  <c r="BL96" i="12"/>
  <c r="BL95" i="12"/>
  <c r="BL89" i="12"/>
  <c r="BL81" i="12"/>
  <c r="BL102" i="12"/>
  <c r="BL85" i="12"/>
  <c r="BL114" i="12"/>
  <c r="BL76" i="12"/>
  <c r="BL74" i="12"/>
  <c r="BL69" i="12"/>
  <c r="BL61" i="12"/>
  <c r="BL115" i="12"/>
  <c r="BL104" i="12"/>
  <c r="BL99" i="12"/>
  <c r="BL72" i="12"/>
  <c r="BL77" i="12"/>
  <c r="BL71" i="12"/>
  <c r="BL109" i="12"/>
  <c r="BL86" i="12"/>
  <c r="BL83" i="12"/>
  <c r="BL66" i="12"/>
  <c r="BL65" i="12"/>
  <c r="BL64" i="12"/>
  <c r="BL80" i="12"/>
  <c r="BL73" i="12"/>
  <c r="BL67" i="12"/>
  <c r="BL63" i="12"/>
  <c r="BL60" i="12"/>
  <c r="BL59" i="12"/>
  <c r="BL54" i="12"/>
  <c r="BL68" i="12"/>
  <c r="BL75" i="12"/>
  <c r="BL51" i="12"/>
  <c r="BL43" i="12"/>
  <c r="BL35" i="12"/>
  <c r="BL46" i="12"/>
  <c r="BL38" i="12"/>
  <c r="BL49" i="12"/>
  <c r="BL41" i="12"/>
  <c r="BL62" i="12"/>
  <c r="BL48" i="12"/>
  <c r="BL40" i="12"/>
  <c r="BL32" i="12"/>
  <c r="BL24" i="12"/>
  <c r="BL53" i="12"/>
  <c r="BL20" i="12"/>
  <c r="BL12" i="12"/>
  <c r="BL4" i="12"/>
  <c r="BL7" i="12"/>
  <c r="BL29" i="12"/>
  <c r="BL101" i="12"/>
  <c r="BL42" i="12"/>
  <c r="BL23" i="12"/>
  <c r="BL15" i="12"/>
  <c r="BL21" i="12"/>
  <c r="BL13" i="12"/>
  <c r="BL5" i="12"/>
  <c r="BL52" i="12"/>
  <c r="BL34" i="12"/>
  <c r="BL18" i="12"/>
  <c r="BL10" i="12"/>
  <c r="BL57" i="12"/>
  <c r="BL56" i="12"/>
  <c r="BL47" i="12"/>
  <c r="BL78" i="12"/>
  <c r="BL27" i="12"/>
  <c r="BL45" i="12"/>
  <c r="BL39" i="12"/>
  <c r="BL88" i="12"/>
  <c r="BL58" i="12"/>
  <c r="BL37" i="12"/>
  <c r="BL70" i="12"/>
  <c r="BL55" i="12"/>
  <c r="BL50" i="12"/>
  <c r="BL44" i="12"/>
  <c r="BL36" i="12"/>
  <c r="BL17" i="12"/>
  <c r="BL9" i="12"/>
  <c r="BL28" i="12"/>
  <c r="BL19" i="12"/>
  <c r="BL22" i="12"/>
  <c r="BL26" i="12"/>
  <c r="BL11" i="12"/>
  <c r="BL31" i="12"/>
  <c r="BL33" i="12"/>
  <c r="BL16" i="12"/>
  <c r="BL14" i="12"/>
  <c r="BL25" i="12"/>
  <c r="BL30" i="12"/>
  <c r="BL3" i="12"/>
  <c r="BL8" i="12"/>
  <c r="BL6" i="12"/>
  <c r="BL2" i="12"/>
  <c r="BM2" i="12"/>
  <c r="DV161" i="12"/>
  <c r="DW46" i="12" s="1"/>
  <c r="DX46" i="12" s="1"/>
  <c r="DY46" i="12" s="1"/>
  <c r="BN2" i="12"/>
  <c r="DW86" i="12" l="1"/>
  <c r="DX86" i="12" s="1"/>
  <c r="DY86" i="12" s="1"/>
  <c r="DW98" i="12"/>
  <c r="DX98" i="12" s="1"/>
  <c r="DY98" i="12" s="1"/>
  <c r="DW148" i="12"/>
  <c r="DX148" i="12" s="1"/>
  <c r="DY148" i="12" s="1"/>
  <c r="DW107" i="12"/>
  <c r="DX107" i="12" s="1"/>
  <c r="DY107" i="12" s="1"/>
  <c r="DW40" i="12"/>
  <c r="DX40" i="12" s="1"/>
  <c r="DY40" i="12" s="1"/>
  <c r="DW84" i="12"/>
  <c r="DX84" i="12" s="1"/>
  <c r="DY84" i="12" s="1"/>
  <c r="DW160" i="12"/>
  <c r="DX160" i="12" s="1"/>
  <c r="DY160" i="12" s="1"/>
  <c r="DW26" i="12"/>
  <c r="DX26" i="12" s="1"/>
  <c r="DY26" i="12" s="1"/>
  <c r="DW80" i="12"/>
  <c r="DX80" i="12" s="1"/>
  <c r="DY80" i="12" s="1"/>
  <c r="DW59" i="12"/>
  <c r="DX59" i="12" s="1"/>
  <c r="DY59" i="12" s="1"/>
  <c r="DW126" i="12"/>
  <c r="DX126" i="12" s="1"/>
  <c r="DY126" i="12" s="1"/>
  <c r="DW83" i="12"/>
  <c r="DX83" i="12" s="1"/>
  <c r="DY83" i="12" s="1"/>
  <c r="DW115" i="12"/>
  <c r="DX115" i="12" s="1"/>
  <c r="DY115" i="12" s="1"/>
  <c r="DW24" i="12"/>
  <c r="DX24" i="12" s="1"/>
  <c r="DY24" i="12" s="1"/>
  <c r="DW92" i="12"/>
  <c r="DX92" i="12" s="1"/>
  <c r="DY92" i="12" s="1"/>
  <c r="DW78" i="12"/>
  <c r="DX78" i="12" s="1"/>
  <c r="DY78" i="12" s="1"/>
  <c r="DW36" i="12"/>
  <c r="DX36" i="12" s="1"/>
  <c r="DY36" i="12" s="1"/>
  <c r="DW13" i="12"/>
  <c r="DX13" i="12" s="1"/>
  <c r="DY13" i="12" s="1"/>
  <c r="DW110" i="12"/>
  <c r="DX110" i="12" s="1"/>
  <c r="DY110" i="12" s="1"/>
  <c r="DW75" i="12"/>
  <c r="DX75" i="12" s="1"/>
  <c r="DY75" i="12" s="1"/>
  <c r="DW19" i="12"/>
  <c r="DX19" i="12" s="1"/>
  <c r="DY19" i="12" s="1"/>
  <c r="DW53" i="12"/>
  <c r="DX53" i="12" s="1"/>
  <c r="DY53" i="12" s="1"/>
  <c r="DW79" i="12"/>
  <c r="DX79" i="12" s="1"/>
  <c r="DY79" i="12" s="1"/>
  <c r="DW144" i="12"/>
  <c r="DX144" i="12" s="1"/>
  <c r="DY144" i="12" s="1"/>
  <c r="DW14" i="12"/>
  <c r="DX14" i="12" s="1"/>
  <c r="DY14" i="12" s="1"/>
  <c r="DW58" i="12"/>
  <c r="DX58" i="12" s="1"/>
  <c r="DY58" i="12" s="1"/>
  <c r="DW123" i="12"/>
  <c r="DX123" i="12" s="1"/>
  <c r="DY123" i="12" s="1"/>
  <c r="DW156" i="12"/>
  <c r="DX156" i="12" s="1"/>
  <c r="DY156" i="12" s="1"/>
  <c r="DW48" i="12"/>
  <c r="DX48" i="12" s="1"/>
  <c r="DY48" i="12" s="1"/>
  <c r="DW30" i="12"/>
  <c r="DX30" i="12" s="1"/>
  <c r="DY30" i="12" s="1"/>
  <c r="DW9" i="12"/>
  <c r="DX9" i="12" s="1"/>
  <c r="DY9" i="12" s="1"/>
  <c r="DW18" i="12"/>
  <c r="DX18" i="12" s="1"/>
  <c r="DY18" i="12" s="1"/>
  <c r="DW4" i="12"/>
  <c r="DX4" i="12" s="1"/>
  <c r="DY4" i="12" s="1"/>
  <c r="DW134" i="12"/>
  <c r="DX134" i="12" s="1"/>
  <c r="DY134" i="12" s="1"/>
  <c r="DW8" i="12"/>
  <c r="DX8" i="12" s="1"/>
  <c r="DY8" i="12" s="1"/>
  <c r="DW131" i="12"/>
  <c r="DX131" i="12" s="1"/>
  <c r="DY131" i="12" s="1"/>
  <c r="DW32" i="12"/>
  <c r="DX32" i="12" s="1"/>
  <c r="DY32" i="12" s="1"/>
  <c r="DW56" i="12"/>
  <c r="DX56" i="12" s="1"/>
  <c r="DY56" i="12" s="1"/>
  <c r="DW47" i="12"/>
  <c r="DX47" i="12" s="1"/>
  <c r="DY47" i="12" s="1"/>
  <c r="DW119" i="12"/>
  <c r="DX119" i="12" s="1"/>
  <c r="DY119" i="12" s="1"/>
  <c r="DW149" i="12"/>
  <c r="DX149" i="12" s="1"/>
  <c r="DY149" i="12" s="1"/>
  <c r="DW122" i="12"/>
  <c r="DX122" i="12" s="1"/>
  <c r="DY122" i="12" s="1"/>
  <c r="DW31" i="12"/>
  <c r="DX31" i="12" s="1"/>
  <c r="DY31" i="12" s="1"/>
  <c r="DW95" i="12"/>
  <c r="DX95" i="12" s="1"/>
  <c r="DY95" i="12" s="1"/>
  <c r="DW17" i="12"/>
  <c r="DX17" i="12" s="1"/>
  <c r="DY17" i="12" s="1"/>
  <c r="DW71" i="12"/>
  <c r="DX71" i="12" s="1"/>
  <c r="DY71" i="12" s="1"/>
  <c r="DW51" i="12"/>
  <c r="DX51" i="12" s="1"/>
  <c r="DY51" i="12" s="1"/>
  <c r="DW142" i="12"/>
  <c r="DX142" i="12" s="1"/>
  <c r="DY142" i="12" s="1"/>
  <c r="DW133" i="12"/>
  <c r="DX133" i="12" s="1"/>
  <c r="DY133" i="12" s="1"/>
  <c r="DW127" i="12"/>
  <c r="DX127" i="12" s="1"/>
  <c r="DY127" i="12" s="1"/>
  <c r="DW157" i="12"/>
  <c r="DX157" i="12" s="1"/>
  <c r="DY157" i="12" s="1"/>
  <c r="DW65" i="12"/>
  <c r="DX65" i="12" s="1"/>
  <c r="DY65" i="12" s="1"/>
  <c r="DW81" i="12"/>
  <c r="DX81" i="12" s="1"/>
  <c r="DY81" i="12" s="1"/>
  <c r="DW67" i="12"/>
  <c r="DX67" i="12" s="1"/>
  <c r="DY67" i="12" s="1"/>
  <c r="DW135" i="12"/>
  <c r="DX135" i="12" s="1"/>
  <c r="DY135" i="12" s="1"/>
  <c r="DW112" i="12"/>
  <c r="DX112" i="12" s="1"/>
  <c r="DY112" i="12" s="1"/>
  <c r="DW61" i="12"/>
  <c r="DX61" i="12" s="1"/>
  <c r="DY61" i="12" s="1"/>
  <c r="DW11" i="12"/>
  <c r="DX11" i="12" s="1"/>
  <c r="DY11" i="12" s="1"/>
  <c r="DW20" i="12"/>
  <c r="DX20" i="12" s="1"/>
  <c r="DY20" i="12" s="1"/>
  <c r="DW38" i="12"/>
  <c r="DX38" i="12" s="1"/>
  <c r="DY38" i="12" s="1"/>
  <c r="DW21" i="12"/>
  <c r="DX21" i="12" s="1"/>
  <c r="DY21" i="12" s="1"/>
  <c r="DW105" i="12"/>
  <c r="DX105" i="12" s="1"/>
  <c r="DY105" i="12" s="1"/>
  <c r="DW139" i="12"/>
  <c r="DX139" i="12" s="1"/>
  <c r="DY139" i="12" s="1"/>
  <c r="DW140" i="12"/>
  <c r="DX140" i="12" s="1"/>
  <c r="DY140" i="12" s="1"/>
  <c r="DW137" i="12"/>
  <c r="DX137" i="12" s="1"/>
  <c r="DY137" i="12" s="1"/>
  <c r="DW50" i="12"/>
  <c r="DX50" i="12" s="1"/>
  <c r="DY50" i="12" s="1"/>
  <c r="DW90" i="12"/>
  <c r="DX90" i="12" s="1"/>
  <c r="DY90" i="12" s="1"/>
  <c r="DW125" i="12"/>
  <c r="DX125" i="12" s="1"/>
  <c r="DY125" i="12" s="1"/>
  <c r="DW42" i="12"/>
  <c r="DX42" i="12" s="1"/>
  <c r="DY42" i="12" s="1"/>
  <c r="DW104" i="12"/>
  <c r="DX104" i="12" s="1"/>
  <c r="DY104" i="12" s="1"/>
  <c r="DW64" i="12"/>
  <c r="DX64" i="12" s="1"/>
  <c r="DY64" i="12" s="1"/>
  <c r="DW124" i="12"/>
  <c r="DX124" i="12" s="1"/>
  <c r="DY124" i="12" s="1"/>
  <c r="DW82" i="12"/>
  <c r="DX82" i="12" s="1"/>
  <c r="DY82" i="12" s="1"/>
  <c r="DW151" i="12"/>
  <c r="DX151" i="12" s="1"/>
  <c r="DY151" i="12" s="1"/>
  <c r="DW55" i="12"/>
  <c r="DX55" i="12" s="1"/>
  <c r="DY55" i="12" s="1"/>
  <c r="DW35" i="12"/>
  <c r="DX35" i="12" s="1"/>
  <c r="DY35" i="12" s="1"/>
  <c r="DW155" i="12"/>
  <c r="DX155" i="12" s="1"/>
  <c r="DY155" i="12" s="1"/>
  <c r="DW34" i="12"/>
  <c r="DX34" i="12" s="1"/>
  <c r="DY34" i="12" s="1"/>
  <c r="DW128" i="12"/>
  <c r="DX128" i="12" s="1"/>
  <c r="DY128" i="12" s="1"/>
  <c r="DW108" i="12"/>
  <c r="DX108" i="12" s="1"/>
  <c r="DY108" i="12" s="1"/>
  <c r="DW69" i="12"/>
  <c r="DX69" i="12" s="1"/>
  <c r="DY69" i="12" s="1"/>
  <c r="DW111" i="12"/>
  <c r="DX111" i="12" s="1"/>
  <c r="DY111" i="12" s="1"/>
  <c r="DW33" i="12"/>
  <c r="DX33" i="12" s="1"/>
  <c r="DY33" i="12" s="1"/>
  <c r="DW43" i="12"/>
  <c r="DX43" i="12" s="1"/>
  <c r="DY43" i="12" s="1"/>
  <c r="DW62" i="12"/>
  <c r="DX62" i="12" s="1"/>
  <c r="DY62" i="12" s="1"/>
  <c r="DW7" i="12"/>
  <c r="DX7" i="12" s="1"/>
  <c r="DY7" i="12" s="1"/>
  <c r="DW118" i="12"/>
  <c r="DX118" i="12" s="1"/>
  <c r="DY118" i="12" s="1"/>
  <c r="DW159" i="12"/>
  <c r="DX159" i="12" s="1"/>
  <c r="DY159" i="12" s="1"/>
  <c r="DW114" i="12"/>
  <c r="DX114" i="12" s="1"/>
  <c r="DY114" i="12" s="1"/>
  <c r="DW158" i="12"/>
  <c r="DX158" i="12" s="1"/>
  <c r="DY158" i="12" s="1"/>
  <c r="DW70" i="12"/>
  <c r="DX70" i="12" s="1"/>
  <c r="DY70" i="12" s="1"/>
  <c r="DW22" i="12"/>
  <c r="DX22" i="12" s="1"/>
  <c r="DY22" i="12" s="1"/>
  <c r="DW39" i="12"/>
  <c r="DX39" i="12" s="1"/>
  <c r="DY39" i="12" s="1"/>
  <c r="DW49" i="12"/>
  <c r="DX49" i="12" s="1"/>
  <c r="DY49" i="12" s="1"/>
  <c r="DW138" i="12"/>
  <c r="DX138" i="12" s="1"/>
  <c r="DY138" i="12" s="1"/>
  <c r="DW132" i="12"/>
  <c r="DX132" i="12" s="1"/>
  <c r="DY132" i="12" s="1"/>
  <c r="DW106" i="12"/>
  <c r="DX106" i="12" s="1"/>
  <c r="DY106" i="12" s="1"/>
  <c r="DW63" i="12"/>
  <c r="DX63" i="12" s="1"/>
  <c r="DY63" i="12" s="1"/>
  <c r="DW37" i="12"/>
  <c r="DX37" i="12" s="1"/>
  <c r="DY37" i="12" s="1"/>
  <c r="DW12" i="12"/>
  <c r="DX12" i="12" s="1"/>
  <c r="DY12" i="12" s="1"/>
  <c r="DW45" i="12"/>
  <c r="DX45" i="12" s="1"/>
  <c r="DY45" i="12" s="1"/>
  <c r="DW74" i="12"/>
  <c r="DX74" i="12" s="1"/>
  <c r="DY74" i="12" s="1"/>
  <c r="DW94" i="12"/>
  <c r="DX94" i="12" s="1"/>
  <c r="DY94" i="12" s="1"/>
  <c r="DW136" i="12"/>
  <c r="DX136" i="12" s="1"/>
  <c r="DY136" i="12" s="1"/>
  <c r="DW15" i="12"/>
  <c r="DX15" i="12" s="1"/>
  <c r="DY15" i="12" s="1"/>
  <c r="DW41" i="12"/>
  <c r="DX41" i="12" s="1"/>
  <c r="DY41" i="12" s="1"/>
  <c r="DW96" i="12"/>
  <c r="DX96" i="12" s="1"/>
  <c r="DY96" i="12" s="1"/>
  <c r="DW145" i="12"/>
  <c r="DX145" i="12" s="1"/>
  <c r="DY145" i="12" s="1"/>
  <c r="DW10" i="12"/>
  <c r="DX10" i="12" s="1"/>
  <c r="DY10" i="12" s="1"/>
  <c r="DW77" i="12"/>
  <c r="DX77" i="12" s="1"/>
  <c r="DY77" i="12" s="1"/>
  <c r="DW57" i="12"/>
  <c r="DX57" i="12" s="1"/>
  <c r="DY57" i="12" s="1"/>
  <c r="DW117" i="12"/>
  <c r="DX117" i="12" s="1"/>
  <c r="DY117" i="12" s="1"/>
  <c r="DW109" i="12"/>
  <c r="DX109" i="12" s="1"/>
  <c r="DY109" i="12" s="1"/>
  <c r="DW27" i="12"/>
  <c r="DX27" i="12" s="1"/>
  <c r="DY27" i="12" s="1"/>
  <c r="DW147" i="12"/>
  <c r="DX147" i="12" s="1"/>
  <c r="DY147" i="12" s="1"/>
  <c r="DW23" i="12"/>
  <c r="DX23" i="12" s="1"/>
  <c r="DY23" i="12" s="1"/>
  <c r="DW6" i="12"/>
  <c r="DX6" i="12" s="1"/>
  <c r="DY6" i="12" s="1"/>
  <c r="DW146" i="12"/>
  <c r="DX146" i="12" s="1"/>
  <c r="DY146" i="12" s="1"/>
  <c r="DW3" i="12"/>
  <c r="DX3" i="12" s="1"/>
  <c r="DY3" i="12" s="1"/>
  <c r="DW72" i="12"/>
  <c r="DX72" i="12" s="1"/>
  <c r="DY72" i="12" s="1"/>
  <c r="DW68" i="12"/>
  <c r="DX68" i="12" s="1"/>
  <c r="DY68" i="12" s="1"/>
  <c r="DW52" i="12"/>
  <c r="DX52" i="12" s="1"/>
  <c r="DY52" i="12" s="1"/>
  <c r="DW153" i="12"/>
  <c r="DX153" i="12" s="1"/>
  <c r="DY153" i="12" s="1"/>
  <c r="DW154" i="12"/>
  <c r="DX154" i="12" s="1"/>
  <c r="DY154" i="12" s="1"/>
  <c r="DW116" i="12"/>
  <c r="DX116" i="12" s="1"/>
  <c r="DY116" i="12" s="1"/>
  <c r="DW91" i="12"/>
  <c r="DX91" i="12" s="1"/>
  <c r="DY91" i="12" s="1"/>
  <c r="DW129" i="12"/>
  <c r="DX129" i="12" s="1"/>
  <c r="DY129" i="12" s="1"/>
  <c r="DW29" i="12"/>
  <c r="DX29" i="12" s="1"/>
  <c r="DY29" i="12" s="1"/>
  <c r="DW25" i="12"/>
  <c r="DX25" i="12" s="1"/>
  <c r="DY25" i="12" s="1"/>
  <c r="DW130" i="12"/>
  <c r="DX130" i="12" s="1"/>
  <c r="DY130" i="12" s="1"/>
  <c r="DW16" i="12"/>
  <c r="DX16" i="12" s="1"/>
  <c r="DY16" i="12" s="1"/>
  <c r="DW66" i="12"/>
  <c r="DX66" i="12" s="1"/>
  <c r="DY66" i="12" s="1"/>
  <c r="DW87" i="12"/>
  <c r="DX87" i="12" s="1"/>
  <c r="DY87" i="12" s="1"/>
  <c r="DW103" i="12"/>
  <c r="DX103" i="12" s="1"/>
  <c r="DY103" i="12" s="1"/>
  <c r="DW93" i="12"/>
  <c r="DX93" i="12" s="1"/>
  <c r="DY93" i="12" s="1"/>
  <c r="DW152" i="12"/>
  <c r="DX152" i="12" s="1"/>
  <c r="DY152" i="12" s="1"/>
  <c r="DW97" i="12"/>
  <c r="DX97" i="12" s="1"/>
  <c r="DY97" i="12" s="1"/>
  <c r="DW99" i="12"/>
  <c r="DX99" i="12" s="1"/>
  <c r="DY99" i="12" s="1"/>
  <c r="DW102" i="12"/>
  <c r="DX102" i="12" s="1"/>
  <c r="DY102" i="12" s="1"/>
  <c r="DW76" i="12"/>
  <c r="DX76" i="12" s="1"/>
  <c r="DY76" i="12" s="1"/>
  <c r="DW60" i="12"/>
  <c r="DX60" i="12" s="1"/>
  <c r="DY60" i="12" s="1"/>
  <c r="DW121" i="12"/>
  <c r="DX121" i="12" s="1"/>
  <c r="DY121" i="12" s="1"/>
  <c r="DW120" i="12"/>
  <c r="DX120" i="12" s="1"/>
  <c r="DY120" i="12" s="1"/>
  <c r="DW89" i="12"/>
  <c r="DX89" i="12" s="1"/>
  <c r="DY89" i="12" s="1"/>
  <c r="DW73" i="12"/>
  <c r="DX73" i="12" s="1"/>
  <c r="DY73" i="12" s="1"/>
  <c r="DW150" i="12"/>
  <c r="DX150" i="12" s="1"/>
  <c r="DY150" i="12" s="1"/>
  <c r="DW44" i="12"/>
  <c r="DX44" i="12" s="1"/>
  <c r="DY44" i="12" s="1"/>
  <c r="DW88" i="12"/>
  <c r="DX88" i="12" s="1"/>
  <c r="DY88" i="12" s="1"/>
  <c r="DW141" i="12"/>
  <c r="DX141" i="12" s="1"/>
  <c r="DY141" i="12" s="1"/>
  <c r="DW113" i="12"/>
  <c r="DX113" i="12" s="1"/>
  <c r="DY113" i="12" s="1"/>
  <c r="DW28" i="12"/>
  <c r="DX28" i="12" s="1"/>
  <c r="DY28" i="12" s="1"/>
  <c r="DW85" i="12"/>
  <c r="DX85" i="12" s="1"/>
  <c r="DY85" i="12" s="1"/>
  <c r="DW5" i="12"/>
  <c r="DX5" i="12" s="1"/>
  <c r="DY5" i="12" s="1"/>
  <c r="DW143" i="12"/>
  <c r="DX143" i="12" s="1"/>
  <c r="DY143" i="12" s="1"/>
  <c r="DW101" i="12"/>
  <c r="DX101" i="12" s="1"/>
  <c r="DY101" i="12" s="1"/>
  <c r="DW100" i="12"/>
  <c r="DX100" i="12" s="1"/>
  <c r="DY100" i="12" s="1"/>
  <c r="DW54" i="12"/>
  <c r="DX54" i="12" s="1"/>
  <c r="DY54" i="12" s="1"/>
  <c r="DW2" i="12"/>
  <c r="DX2" i="12" s="1"/>
  <c r="DY2" i="12" s="1"/>
  <c r="BM161" i="12"/>
  <c r="BP45" i="12" s="1"/>
  <c r="CH45" i="12" s="1"/>
  <c r="BL161" i="12"/>
  <c r="BO28" i="12" s="1"/>
  <c r="BT28" i="12" s="1"/>
  <c r="BN161" i="12"/>
  <c r="BQ103" i="12" s="1"/>
  <c r="DR2" i="12"/>
  <c r="BO94" i="12" l="1"/>
  <c r="BT94" i="12" s="1"/>
  <c r="BO51" i="12"/>
  <c r="BT51" i="12" s="1"/>
  <c r="CC51" i="12" s="1"/>
  <c r="BO21" i="12"/>
  <c r="BT21" i="12" s="1"/>
  <c r="BU21" i="12" s="1"/>
  <c r="BP34" i="12"/>
  <c r="CH34" i="12" s="1"/>
  <c r="CQ34" i="12" s="1"/>
  <c r="BP141" i="12"/>
  <c r="CH141" i="12" s="1"/>
  <c r="CQ141" i="12" s="1"/>
  <c r="BP13" i="12"/>
  <c r="CH13" i="12" s="1"/>
  <c r="CI13" i="12" s="1"/>
  <c r="BO122" i="12"/>
  <c r="BT122" i="12" s="1"/>
  <c r="CC122" i="12" s="1"/>
  <c r="BO46" i="12"/>
  <c r="BT46" i="12" s="1"/>
  <c r="CC46" i="12" s="1"/>
  <c r="BO83" i="12"/>
  <c r="BT83" i="12" s="1"/>
  <c r="CC83" i="12" s="1"/>
  <c r="BP160" i="12"/>
  <c r="CH160" i="12" s="1"/>
  <c r="CI160" i="12" s="1"/>
  <c r="BO59" i="12"/>
  <c r="BT59" i="12" s="1"/>
  <c r="BU59" i="12" s="1"/>
  <c r="BO131" i="12"/>
  <c r="BT131" i="12" s="1"/>
  <c r="CC131" i="12" s="1"/>
  <c r="BO109" i="12"/>
  <c r="BT109" i="12" s="1"/>
  <c r="CC109" i="12" s="1"/>
  <c r="BO23" i="12"/>
  <c r="BT23" i="12" s="1"/>
  <c r="CC23" i="12" s="1"/>
  <c r="BO26" i="12"/>
  <c r="BT26" i="12" s="1"/>
  <c r="CC26" i="12" s="1"/>
  <c r="BO65" i="12"/>
  <c r="BT65" i="12" s="1"/>
  <c r="CC65" i="12" s="1"/>
  <c r="BO33" i="12"/>
  <c r="BT33" i="12" s="1"/>
  <c r="BU33" i="12" s="1"/>
  <c r="BO147" i="12"/>
  <c r="BT147" i="12" s="1"/>
  <c r="CC147" i="12" s="1"/>
  <c r="BO149" i="12"/>
  <c r="BT149" i="12" s="1"/>
  <c r="CC149" i="12" s="1"/>
  <c r="BO97" i="12"/>
  <c r="BT97" i="12" s="1"/>
  <c r="CC97" i="12" s="1"/>
  <c r="BP123" i="12"/>
  <c r="CH123" i="12" s="1"/>
  <c r="CI123" i="12" s="1"/>
  <c r="BO47" i="12"/>
  <c r="BT47" i="12" s="1"/>
  <c r="BU47" i="12" s="1"/>
  <c r="BP57" i="12"/>
  <c r="CH57" i="12" s="1"/>
  <c r="CQ57" i="12" s="1"/>
  <c r="BP128" i="12"/>
  <c r="CH128" i="12" s="1"/>
  <c r="CI128" i="12" s="1"/>
  <c r="BP86" i="12"/>
  <c r="CH86" i="12" s="1"/>
  <c r="CI86" i="12" s="1"/>
  <c r="BP3" i="12"/>
  <c r="CH3" i="12" s="1"/>
  <c r="CQ3" i="12" s="1"/>
  <c r="BP65" i="12"/>
  <c r="CH65" i="12" s="1"/>
  <c r="CI65" i="12" s="1"/>
  <c r="BP94" i="12"/>
  <c r="CH94" i="12" s="1"/>
  <c r="CQ94" i="12" s="1"/>
  <c r="BP143" i="12"/>
  <c r="CH143" i="12" s="1"/>
  <c r="CQ143" i="12" s="1"/>
  <c r="BP101" i="12"/>
  <c r="CH101" i="12" s="1"/>
  <c r="CI101" i="12" s="1"/>
  <c r="BP16" i="12"/>
  <c r="CH16" i="12" s="1"/>
  <c r="CI16" i="12" s="1"/>
  <c r="BP126" i="12"/>
  <c r="CH126" i="12" s="1"/>
  <c r="CI126" i="12" s="1"/>
  <c r="BP144" i="12"/>
  <c r="CH144" i="12" s="1"/>
  <c r="CQ144" i="12" s="1"/>
  <c r="BP15" i="12"/>
  <c r="CH15" i="12" s="1"/>
  <c r="CQ15" i="12" s="1"/>
  <c r="BP66" i="12"/>
  <c r="CH66" i="12" s="1"/>
  <c r="CQ66" i="12" s="1"/>
  <c r="BP44" i="12"/>
  <c r="CH44" i="12" s="1"/>
  <c r="CQ44" i="12" s="1"/>
  <c r="BP151" i="12"/>
  <c r="CH151" i="12" s="1"/>
  <c r="CI151" i="12" s="1"/>
  <c r="BP29" i="12"/>
  <c r="CH29" i="12" s="1"/>
  <c r="CQ29" i="12" s="1"/>
  <c r="BP138" i="12"/>
  <c r="CH138" i="12" s="1"/>
  <c r="CI138" i="12" s="1"/>
  <c r="BP115" i="12"/>
  <c r="CH115" i="12" s="1"/>
  <c r="CI115" i="12" s="1"/>
  <c r="BP113" i="12"/>
  <c r="CH113" i="12" s="1"/>
  <c r="CI113" i="12" s="1"/>
  <c r="BP137" i="12"/>
  <c r="CH137" i="12" s="1"/>
  <c r="CI137" i="12" s="1"/>
  <c r="BP97" i="12"/>
  <c r="CH97" i="12" s="1"/>
  <c r="CQ97" i="12" s="1"/>
  <c r="BP154" i="12"/>
  <c r="CH154" i="12" s="1"/>
  <c r="CQ154" i="12" s="1"/>
  <c r="BP17" i="12"/>
  <c r="CH17" i="12" s="1"/>
  <c r="CI17" i="12" s="1"/>
  <c r="BO92" i="12"/>
  <c r="BT92" i="12" s="1"/>
  <c r="BU92" i="12" s="1"/>
  <c r="BP98" i="12"/>
  <c r="CH98" i="12" s="1"/>
  <c r="CI98" i="12" s="1"/>
  <c r="BP20" i="12"/>
  <c r="CH20" i="12" s="1"/>
  <c r="CI20" i="12" s="1"/>
  <c r="BO63" i="12"/>
  <c r="BT63" i="12" s="1"/>
  <c r="BU63" i="12" s="1"/>
  <c r="BP80" i="12"/>
  <c r="CH80" i="12" s="1"/>
  <c r="CQ80" i="12" s="1"/>
  <c r="BP90" i="12"/>
  <c r="CH90" i="12" s="1"/>
  <c r="CI90" i="12" s="1"/>
  <c r="DE103" i="12"/>
  <c r="DF103" i="12" s="1"/>
  <c r="DG103" i="12" s="1"/>
  <c r="CU103" i="12"/>
  <c r="CV103" i="12" s="1"/>
  <c r="BU28" i="12"/>
  <c r="CC28" i="12"/>
  <c r="CI45" i="12"/>
  <c r="CQ45" i="12"/>
  <c r="BQ76" i="12"/>
  <c r="BQ51" i="12"/>
  <c r="BQ137" i="12"/>
  <c r="BQ95" i="12"/>
  <c r="BQ46" i="12"/>
  <c r="BQ128" i="12"/>
  <c r="BO88" i="12"/>
  <c r="BT88" i="12" s="1"/>
  <c r="BQ107" i="12"/>
  <c r="BQ43" i="12"/>
  <c r="BQ110" i="12"/>
  <c r="BO140" i="12"/>
  <c r="BT140" i="12" s="1"/>
  <c r="BO3" i="12"/>
  <c r="BT3" i="12" s="1"/>
  <c r="BO35" i="12"/>
  <c r="BT35" i="12" s="1"/>
  <c r="BO18" i="12"/>
  <c r="BT18" i="12" s="1"/>
  <c r="BO15" i="12"/>
  <c r="BT15" i="12" s="1"/>
  <c r="BQ118" i="12"/>
  <c r="BO42" i="12"/>
  <c r="BT42" i="12" s="1"/>
  <c r="BQ94" i="12"/>
  <c r="BO76" i="12"/>
  <c r="BT76" i="12" s="1"/>
  <c r="BP152" i="12"/>
  <c r="CH152" i="12" s="1"/>
  <c r="BQ7" i="12"/>
  <c r="BP119" i="12"/>
  <c r="CH119" i="12" s="1"/>
  <c r="BQ151" i="12"/>
  <c r="BO7" i="12"/>
  <c r="BT7" i="12" s="1"/>
  <c r="BO137" i="12"/>
  <c r="BT137" i="12" s="1"/>
  <c r="BQ74" i="12"/>
  <c r="BO43" i="12"/>
  <c r="BT43" i="12" s="1"/>
  <c r="BP139" i="12"/>
  <c r="CH139" i="12" s="1"/>
  <c r="BP158" i="12"/>
  <c r="CH158" i="12" s="1"/>
  <c r="BQ108" i="12"/>
  <c r="BP87" i="12"/>
  <c r="CH87" i="12" s="1"/>
  <c r="BQ98" i="12"/>
  <c r="BO31" i="12"/>
  <c r="BT31" i="12" s="1"/>
  <c r="BO158" i="12"/>
  <c r="BT158" i="12" s="1"/>
  <c r="BP96" i="12"/>
  <c r="CH96" i="12" s="1"/>
  <c r="BQ10" i="12"/>
  <c r="BQ54" i="12"/>
  <c r="BP64" i="12"/>
  <c r="CH64" i="12" s="1"/>
  <c r="BO87" i="12"/>
  <c r="BT87" i="12" s="1"/>
  <c r="BQ52" i="12"/>
  <c r="BO68" i="12"/>
  <c r="BT68" i="12" s="1"/>
  <c r="BP36" i="12"/>
  <c r="CH36" i="12" s="1"/>
  <c r="BQ123" i="12"/>
  <c r="BO132" i="12"/>
  <c r="BT132" i="12" s="1"/>
  <c r="BP79" i="12"/>
  <c r="CH79" i="12" s="1"/>
  <c r="BQ29" i="12"/>
  <c r="BO8" i="12"/>
  <c r="BT8" i="12" s="1"/>
  <c r="BQ48" i="12"/>
  <c r="BP88" i="12"/>
  <c r="CH88" i="12" s="1"/>
  <c r="BP67" i="12"/>
  <c r="CH67" i="12" s="1"/>
  <c r="BQ88" i="12"/>
  <c r="BO25" i="12"/>
  <c r="BT25" i="12" s="1"/>
  <c r="BP107" i="12"/>
  <c r="CH107" i="12" s="1"/>
  <c r="BP142" i="12"/>
  <c r="CH142" i="12" s="1"/>
  <c r="BP63" i="12"/>
  <c r="CH63" i="12" s="1"/>
  <c r="BP14" i="12"/>
  <c r="CH14" i="12" s="1"/>
  <c r="BQ80" i="12"/>
  <c r="BQ13" i="12"/>
  <c r="BO112" i="12"/>
  <c r="BT112" i="12" s="1"/>
  <c r="BO73" i="12"/>
  <c r="BT73" i="12" s="1"/>
  <c r="BO30" i="12"/>
  <c r="BT30" i="12" s="1"/>
  <c r="BO130" i="12"/>
  <c r="BT130" i="12" s="1"/>
  <c r="BP49" i="12"/>
  <c r="CH49" i="12" s="1"/>
  <c r="BO53" i="12"/>
  <c r="BT53" i="12" s="1"/>
  <c r="BQ79" i="12"/>
  <c r="BP95" i="12"/>
  <c r="CH95" i="12" s="1"/>
  <c r="BQ16" i="12"/>
  <c r="BP149" i="12"/>
  <c r="CH149" i="12" s="1"/>
  <c r="BP84" i="12"/>
  <c r="CH84" i="12" s="1"/>
  <c r="BP26" i="12"/>
  <c r="CH26" i="12" s="1"/>
  <c r="BQ124" i="12"/>
  <c r="BQ91" i="12"/>
  <c r="BO152" i="12"/>
  <c r="BT152" i="12" s="1"/>
  <c r="BO69" i="12"/>
  <c r="BT69" i="12" s="1"/>
  <c r="BO50" i="12"/>
  <c r="BT50" i="12" s="1"/>
  <c r="BQ4" i="12"/>
  <c r="BO86" i="12"/>
  <c r="BT86" i="12" s="1"/>
  <c r="BP4" i="12"/>
  <c r="CH4" i="12" s="1"/>
  <c r="BO115" i="12"/>
  <c r="BT115" i="12" s="1"/>
  <c r="BQ146" i="12"/>
  <c r="BO102" i="12"/>
  <c r="BT102" i="12" s="1"/>
  <c r="BP32" i="12"/>
  <c r="CH32" i="12" s="1"/>
  <c r="BO113" i="12"/>
  <c r="BT113" i="12" s="1"/>
  <c r="BQ153" i="12"/>
  <c r="BO64" i="12"/>
  <c r="BT64" i="12" s="1"/>
  <c r="BP127" i="12"/>
  <c r="CH127" i="12" s="1"/>
  <c r="BP38" i="12"/>
  <c r="CH38" i="12" s="1"/>
  <c r="BQ160" i="12"/>
  <c r="BQ72" i="12"/>
  <c r="BO142" i="12"/>
  <c r="BT142" i="12" s="1"/>
  <c r="BP99" i="12"/>
  <c r="CH99" i="12" s="1"/>
  <c r="BO146" i="12"/>
  <c r="BT146" i="12" s="1"/>
  <c r="BP70" i="12"/>
  <c r="CH70" i="12" s="1"/>
  <c r="BO66" i="12"/>
  <c r="BT66" i="12" s="1"/>
  <c r="BQ159" i="12"/>
  <c r="BO58" i="12"/>
  <c r="BT58" i="12" s="1"/>
  <c r="BQ83" i="12"/>
  <c r="BP40" i="12"/>
  <c r="CH40" i="12" s="1"/>
  <c r="BP110" i="12"/>
  <c r="CH110" i="12" s="1"/>
  <c r="BP68" i="12"/>
  <c r="CH68" i="12" s="1"/>
  <c r="BQ142" i="12"/>
  <c r="BQ65" i="12"/>
  <c r="BQ6" i="12"/>
  <c r="BO93" i="12"/>
  <c r="BT93" i="12" s="1"/>
  <c r="BO13" i="12"/>
  <c r="BT13" i="12" s="1"/>
  <c r="BQ154" i="12"/>
  <c r="BO24" i="12"/>
  <c r="BT24" i="12" s="1"/>
  <c r="BQ143" i="12"/>
  <c r="BO38" i="12"/>
  <c r="BT38" i="12" s="1"/>
  <c r="BQ85" i="12"/>
  <c r="BO9" i="12"/>
  <c r="BT9" i="12" s="1"/>
  <c r="BQ114" i="12"/>
  <c r="BQ64" i="12"/>
  <c r="BQ127" i="12"/>
  <c r="CC21" i="12"/>
  <c r="BQ134" i="12"/>
  <c r="BU83" i="12"/>
  <c r="BQ117" i="12"/>
  <c r="BQ109" i="12"/>
  <c r="BQ18" i="12"/>
  <c r="BQ144" i="12"/>
  <c r="BO145" i="12"/>
  <c r="BT145" i="12" s="1"/>
  <c r="BO10" i="12"/>
  <c r="BT10" i="12" s="1"/>
  <c r="BO14" i="12"/>
  <c r="BT14" i="12" s="1"/>
  <c r="BO61" i="12"/>
  <c r="BT61" i="12" s="1"/>
  <c r="BO17" i="12"/>
  <c r="BT17" i="12" s="1"/>
  <c r="BQ121" i="12"/>
  <c r="BP42" i="12"/>
  <c r="CH42" i="12" s="1"/>
  <c r="BQ75" i="12"/>
  <c r="BO60" i="12"/>
  <c r="BT60" i="12" s="1"/>
  <c r="BP8" i="12"/>
  <c r="CH8" i="12" s="1"/>
  <c r="BP46" i="12"/>
  <c r="CH46" i="12" s="1"/>
  <c r="BQ89" i="12"/>
  <c r="BQ70" i="12"/>
  <c r="BO101" i="12"/>
  <c r="BT101" i="12" s="1"/>
  <c r="BQ66" i="12"/>
  <c r="BO77" i="12"/>
  <c r="BT77" i="12" s="1"/>
  <c r="BQ73" i="12"/>
  <c r="BO136" i="12"/>
  <c r="BT136" i="12" s="1"/>
  <c r="BP93" i="12"/>
  <c r="CH93" i="12" s="1"/>
  <c r="BQ138" i="12"/>
  <c r="BO5" i="12"/>
  <c r="BT5" i="12" s="1"/>
  <c r="BP10" i="12"/>
  <c r="CH10" i="12" s="1"/>
  <c r="BQ39" i="12"/>
  <c r="BP108" i="12"/>
  <c r="CH108" i="12" s="1"/>
  <c r="BQ141" i="12"/>
  <c r="BO128" i="12"/>
  <c r="BT128" i="12" s="1"/>
  <c r="BO134" i="12"/>
  <c r="BT134" i="12" s="1"/>
  <c r="BQ35" i="12"/>
  <c r="BQ55" i="12"/>
  <c r="BO127" i="12"/>
  <c r="BT127" i="12" s="1"/>
  <c r="BO160" i="12"/>
  <c r="BT160" i="12" s="1"/>
  <c r="BO78" i="12"/>
  <c r="BT78" i="12" s="1"/>
  <c r="BP131" i="12"/>
  <c r="CH131" i="12" s="1"/>
  <c r="BQ40" i="12"/>
  <c r="BP25" i="12"/>
  <c r="CH25" i="12" s="1"/>
  <c r="BO49" i="12"/>
  <c r="BT49" i="12" s="1"/>
  <c r="BQ139" i="12"/>
  <c r="BO56" i="12"/>
  <c r="BT56" i="12" s="1"/>
  <c r="BP118" i="12"/>
  <c r="CH118" i="12" s="1"/>
  <c r="BP23" i="12"/>
  <c r="CH23" i="12" s="1"/>
  <c r="BQ140" i="12"/>
  <c r="BQ113" i="12"/>
  <c r="BQ3" i="12"/>
  <c r="BO107" i="12"/>
  <c r="BT107" i="12" s="1"/>
  <c r="BO29" i="12"/>
  <c r="BT29" i="12" s="1"/>
  <c r="BQ62" i="12"/>
  <c r="BO98" i="12"/>
  <c r="BT98" i="12" s="1"/>
  <c r="BO45" i="12"/>
  <c r="BT45" i="12" s="1"/>
  <c r="BP114" i="12"/>
  <c r="CH114" i="12" s="1"/>
  <c r="BQ61" i="12"/>
  <c r="BP77" i="12"/>
  <c r="CH77" i="12" s="1"/>
  <c r="BQ20" i="12"/>
  <c r="BP105" i="12"/>
  <c r="CH105" i="12" s="1"/>
  <c r="BQ14" i="12"/>
  <c r="BP69" i="12"/>
  <c r="CH69" i="12" s="1"/>
  <c r="BO157" i="12"/>
  <c r="BT157" i="12" s="1"/>
  <c r="BP140" i="12"/>
  <c r="CH140" i="12" s="1"/>
  <c r="BP76" i="12"/>
  <c r="CH76" i="12" s="1"/>
  <c r="BP58" i="12"/>
  <c r="CH58" i="12" s="1"/>
  <c r="BQ120" i="12"/>
  <c r="BQ19" i="12"/>
  <c r="BP153" i="12"/>
  <c r="CH153" i="12" s="1"/>
  <c r="BQ92" i="12"/>
  <c r="BP135" i="12"/>
  <c r="CH135" i="12" s="1"/>
  <c r="BQ23" i="12"/>
  <c r="BP72" i="12"/>
  <c r="CH72" i="12" s="1"/>
  <c r="BO154" i="12"/>
  <c r="BT154" i="12" s="1"/>
  <c r="BP21" i="12"/>
  <c r="CH21" i="12" s="1"/>
  <c r="BO114" i="12"/>
  <c r="BT114" i="12" s="1"/>
  <c r="BP146" i="12"/>
  <c r="CH146" i="12" s="1"/>
  <c r="BP89" i="12"/>
  <c r="CH89" i="12" s="1"/>
  <c r="BP19" i="12"/>
  <c r="CH19" i="12" s="1"/>
  <c r="BQ145" i="12"/>
  <c r="BQ84" i="12"/>
  <c r="BQ8" i="12"/>
  <c r="BO100" i="12"/>
  <c r="BT100" i="12" s="1"/>
  <c r="BO75" i="12"/>
  <c r="BT75" i="12" s="1"/>
  <c r="BP147" i="12"/>
  <c r="CH147" i="12" s="1"/>
  <c r="BO159" i="12"/>
  <c r="BT159" i="12" s="1"/>
  <c r="BP62" i="12"/>
  <c r="CH62" i="12" s="1"/>
  <c r="BO151" i="12"/>
  <c r="BT151" i="12" s="1"/>
  <c r="BP41" i="12"/>
  <c r="CH41" i="12" s="1"/>
  <c r="BO84" i="12"/>
  <c r="BT84" i="12" s="1"/>
  <c r="BP50" i="12"/>
  <c r="CH50" i="12" s="1"/>
  <c r="BO72" i="12"/>
  <c r="BT72" i="12" s="1"/>
  <c r="BQ157" i="12"/>
  <c r="BU51" i="12"/>
  <c r="CC33" i="12"/>
  <c r="BQ12" i="12"/>
  <c r="BQ100" i="12"/>
  <c r="BQ36" i="12"/>
  <c r="BQ59" i="12"/>
  <c r="BO48" i="12"/>
  <c r="BT48" i="12" s="1"/>
  <c r="BO67" i="12"/>
  <c r="BT67" i="12" s="1"/>
  <c r="BQ135" i="12"/>
  <c r="BQ125" i="12"/>
  <c r="BQ86" i="12"/>
  <c r="BQ38" i="12"/>
  <c r="BO70" i="12"/>
  <c r="BT70" i="12" s="1"/>
  <c r="BQ87" i="12"/>
  <c r="BP132" i="12"/>
  <c r="CH132" i="12" s="1"/>
  <c r="BO116" i="12"/>
  <c r="BT116" i="12" s="1"/>
  <c r="BQ99" i="12"/>
  <c r="BQ25" i="12"/>
  <c r="BO129" i="12"/>
  <c r="BT129" i="12" s="1"/>
  <c r="BO6" i="12"/>
  <c r="BT6" i="12" s="1"/>
  <c r="BO16" i="12"/>
  <c r="BT16" i="12" s="1"/>
  <c r="BP37" i="12"/>
  <c r="CH37" i="12" s="1"/>
  <c r="BQ78" i="12"/>
  <c r="BP100" i="12"/>
  <c r="CH100" i="12" s="1"/>
  <c r="BP155" i="12"/>
  <c r="CH155" i="12" s="1"/>
  <c r="BP59" i="12"/>
  <c r="CH59" i="12" s="1"/>
  <c r="BQ112" i="12"/>
  <c r="BO19" i="12"/>
  <c r="BT19" i="12" s="1"/>
  <c r="BP103" i="12"/>
  <c r="CH103" i="12" s="1"/>
  <c r="BP54" i="12"/>
  <c r="CH54" i="12" s="1"/>
  <c r="BQ49" i="12"/>
  <c r="BQ82" i="12"/>
  <c r="BO85" i="12"/>
  <c r="BT85" i="12" s="1"/>
  <c r="BQ60" i="12"/>
  <c r="BO103" i="12"/>
  <c r="BT103" i="12" s="1"/>
  <c r="BP124" i="12"/>
  <c r="CH124" i="12" s="1"/>
  <c r="BP47" i="12"/>
  <c r="CH47" i="12" s="1"/>
  <c r="BQ47" i="12"/>
  <c r="BP116" i="12"/>
  <c r="CH116" i="12" s="1"/>
  <c r="BQ21" i="12"/>
  <c r="BP112" i="12"/>
  <c r="CH112" i="12" s="1"/>
  <c r="BP27" i="12"/>
  <c r="CH27" i="12" s="1"/>
  <c r="BO55" i="12"/>
  <c r="BT55" i="12" s="1"/>
  <c r="BP52" i="12"/>
  <c r="CH52" i="12" s="1"/>
  <c r="BO79" i="12"/>
  <c r="BT79" i="12" s="1"/>
  <c r="BO138" i="12"/>
  <c r="BT138" i="12" s="1"/>
  <c r="BP73" i="12"/>
  <c r="CH73" i="12" s="1"/>
  <c r="BP39" i="12"/>
  <c r="CH39" i="12" s="1"/>
  <c r="BO108" i="12"/>
  <c r="BT108" i="12" s="1"/>
  <c r="BP102" i="12"/>
  <c r="CH102" i="12" s="1"/>
  <c r="BP12" i="12"/>
  <c r="CH12" i="12" s="1"/>
  <c r="BQ90" i="12"/>
  <c r="BQ32" i="12"/>
  <c r="BP125" i="12"/>
  <c r="CH125" i="12" s="1"/>
  <c r="BQ102" i="12"/>
  <c r="BP85" i="12"/>
  <c r="CH85" i="12" s="1"/>
  <c r="BO133" i="12"/>
  <c r="BT133" i="12" s="1"/>
  <c r="BP35" i="12"/>
  <c r="CH35" i="12" s="1"/>
  <c r="BO148" i="12"/>
  <c r="BT148" i="12" s="1"/>
  <c r="BQ156" i="12"/>
  <c r="BO41" i="12"/>
  <c r="BT41" i="12" s="1"/>
  <c r="BP106" i="12"/>
  <c r="CH106" i="12" s="1"/>
  <c r="BP71" i="12"/>
  <c r="CH71" i="12" s="1"/>
  <c r="BQ150" i="12"/>
  <c r="BQ67" i="12"/>
  <c r="BQ53" i="12"/>
  <c r="BO126" i="12"/>
  <c r="BT126" i="12" s="1"/>
  <c r="BO62" i="12"/>
  <c r="BT62" i="12" s="1"/>
  <c r="BP7" i="12"/>
  <c r="CH7" i="12" s="1"/>
  <c r="BO124" i="12"/>
  <c r="BT124" i="12" s="1"/>
  <c r="BP31" i="12"/>
  <c r="CH31" i="12" s="1"/>
  <c r="BO123" i="12"/>
  <c r="BT123" i="12" s="1"/>
  <c r="BP28" i="12"/>
  <c r="CH28" i="12" s="1"/>
  <c r="BO99" i="12"/>
  <c r="BT99" i="12" s="1"/>
  <c r="BQ129" i="12"/>
  <c r="BO12" i="12"/>
  <c r="BT12" i="12" s="1"/>
  <c r="BQ37" i="12"/>
  <c r="BU94" i="12"/>
  <c r="CC94" i="12"/>
  <c r="BQ148" i="12"/>
  <c r="BQ147" i="12"/>
  <c r="CQ86" i="12"/>
  <c r="BQ155" i="12"/>
  <c r="BQ122" i="12"/>
  <c r="BO36" i="12"/>
  <c r="BT36" i="12" s="1"/>
  <c r="BQ131" i="12"/>
  <c r="BO117" i="12"/>
  <c r="BT117" i="12" s="1"/>
  <c r="BO81" i="12"/>
  <c r="BT81" i="12" s="1"/>
  <c r="BQ26" i="12"/>
  <c r="BQ57" i="12"/>
  <c r="BO139" i="12"/>
  <c r="BT139" i="12" s="1"/>
  <c r="BQ96" i="12"/>
  <c r="BQ77" i="12"/>
  <c r="BQ71" i="12"/>
  <c r="BQ126" i="12"/>
  <c r="BO150" i="12"/>
  <c r="BT150" i="12" s="1"/>
  <c r="BQ115" i="12"/>
  <c r="BP156" i="12"/>
  <c r="CH156" i="12" s="1"/>
  <c r="BQ34" i="12"/>
  <c r="BQ11" i="12"/>
  <c r="BQ152" i="12"/>
  <c r="BP61" i="12"/>
  <c r="CH61" i="12" s="1"/>
  <c r="BO111" i="12"/>
  <c r="BT111" i="12" s="1"/>
  <c r="BP130" i="12"/>
  <c r="CH130" i="12" s="1"/>
  <c r="BQ149" i="12"/>
  <c r="BO135" i="12"/>
  <c r="BT135" i="12" s="1"/>
  <c r="BO32" i="12"/>
  <c r="BT32" i="12" s="1"/>
  <c r="BQ69" i="12"/>
  <c r="BP48" i="12"/>
  <c r="CH48" i="12" s="1"/>
  <c r="BQ33" i="12"/>
  <c r="BP134" i="12"/>
  <c r="CH134" i="12" s="1"/>
  <c r="BO156" i="12"/>
  <c r="BT156" i="12" s="1"/>
  <c r="BP145" i="12"/>
  <c r="CH145" i="12" s="1"/>
  <c r="BQ15" i="12"/>
  <c r="BQ17" i="12"/>
  <c r="BO39" i="12"/>
  <c r="BT39" i="12" s="1"/>
  <c r="BP22" i="12"/>
  <c r="CH22" i="12" s="1"/>
  <c r="BP109" i="12"/>
  <c r="CH109" i="12" s="1"/>
  <c r="BQ97" i="12"/>
  <c r="BO40" i="12"/>
  <c r="BT40" i="12" s="1"/>
  <c r="BO34" i="12"/>
  <c r="BT34" i="12" s="1"/>
  <c r="BQ27" i="12"/>
  <c r="BP129" i="12"/>
  <c r="CH129" i="12" s="1"/>
  <c r="BQ28" i="12"/>
  <c r="BP104" i="12"/>
  <c r="CH104" i="12" s="1"/>
  <c r="BQ132" i="12"/>
  <c r="BP159" i="12"/>
  <c r="CH159" i="12" s="1"/>
  <c r="BQ50" i="12"/>
  <c r="BP148" i="12"/>
  <c r="CH148" i="12" s="1"/>
  <c r="BP24" i="12"/>
  <c r="CH24" i="12" s="1"/>
  <c r="BO80" i="12"/>
  <c r="BT80" i="12" s="1"/>
  <c r="BO120" i="12"/>
  <c r="BT120" i="12" s="1"/>
  <c r="BP82" i="12"/>
  <c r="CH82" i="12" s="1"/>
  <c r="BP78" i="12"/>
  <c r="CH78" i="12" s="1"/>
  <c r="BQ116" i="12"/>
  <c r="BQ63" i="12"/>
  <c r="BO96" i="12"/>
  <c r="BT96" i="12" s="1"/>
  <c r="BQ68" i="12"/>
  <c r="BP157" i="12"/>
  <c r="CH157" i="12" s="1"/>
  <c r="BP91" i="12"/>
  <c r="CH91" i="12" s="1"/>
  <c r="BP5" i="12"/>
  <c r="CH5" i="12" s="1"/>
  <c r="BQ130" i="12"/>
  <c r="BQ30" i="12"/>
  <c r="BO143" i="12"/>
  <c r="BT143" i="12" s="1"/>
  <c r="BO74" i="12"/>
  <c r="BT74" i="12" s="1"/>
  <c r="BQ56" i="12"/>
  <c r="BP117" i="12"/>
  <c r="CH117" i="12" s="1"/>
  <c r="BO106" i="12"/>
  <c r="BT106" i="12" s="1"/>
  <c r="BQ158" i="12"/>
  <c r="BO57" i="12"/>
  <c r="BT57" i="12" s="1"/>
  <c r="BQ111" i="12"/>
  <c r="BP92" i="12"/>
  <c r="CH92" i="12" s="1"/>
  <c r="BQ106" i="12"/>
  <c r="BQ41" i="12"/>
  <c r="BQ22" i="12"/>
  <c r="BO52" i="12"/>
  <c r="BT52" i="12" s="1"/>
  <c r="BQ45" i="12"/>
  <c r="BO118" i="12"/>
  <c r="BT118" i="12" s="1"/>
  <c r="BO44" i="12"/>
  <c r="BT44" i="12" s="1"/>
  <c r="BP75" i="12"/>
  <c r="CH75" i="12" s="1"/>
  <c r="BP18" i="12"/>
  <c r="CH18" i="12" s="1"/>
  <c r="BO141" i="12"/>
  <c r="BT141" i="12" s="1"/>
  <c r="BO125" i="12"/>
  <c r="BT125" i="12" s="1"/>
  <c r="BP120" i="12"/>
  <c r="CH120" i="12" s="1"/>
  <c r="BP136" i="12"/>
  <c r="CH136" i="12" s="1"/>
  <c r="BP83" i="12"/>
  <c r="CH83" i="12" s="1"/>
  <c r="BP53" i="12"/>
  <c r="CH53" i="12" s="1"/>
  <c r="BQ105" i="12"/>
  <c r="BQ5" i="12"/>
  <c r="BO153" i="12"/>
  <c r="BT153" i="12" s="1"/>
  <c r="BO71" i="12"/>
  <c r="BT71" i="12" s="1"/>
  <c r="BO22" i="12"/>
  <c r="BT22" i="12" s="1"/>
  <c r="BQ9" i="12"/>
  <c r="BP111" i="12"/>
  <c r="CH111" i="12" s="1"/>
  <c r="BO104" i="12"/>
  <c r="BT104" i="12" s="1"/>
  <c r="BQ101" i="12"/>
  <c r="BP150" i="12"/>
  <c r="CH150" i="12" s="1"/>
  <c r="BQ44" i="12"/>
  <c r="BP74" i="12"/>
  <c r="CH74" i="12" s="1"/>
  <c r="BP56" i="12"/>
  <c r="CH56" i="12" s="1"/>
  <c r="BQ104" i="12"/>
  <c r="BQ58" i="12"/>
  <c r="BO155" i="12"/>
  <c r="BT155" i="12" s="1"/>
  <c r="BO95" i="12"/>
  <c r="BT95" i="12" s="1"/>
  <c r="BO27" i="12"/>
  <c r="BT27" i="12" s="1"/>
  <c r="BQ42" i="12"/>
  <c r="BO89" i="12"/>
  <c r="BT89" i="12" s="1"/>
  <c r="BO11" i="12"/>
  <c r="BT11" i="12" s="1"/>
  <c r="BP51" i="12"/>
  <c r="CH51" i="12" s="1"/>
  <c r="BO119" i="12"/>
  <c r="BT119" i="12" s="1"/>
  <c r="BP33" i="12"/>
  <c r="CH33" i="12" s="1"/>
  <c r="BO121" i="12"/>
  <c r="BT121" i="12" s="1"/>
  <c r="BP30" i="12"/>
  <c r="CH30" i="12" s="1"/>
  <c r="BO144" i="12"/>
  <c r="BT144" i="12" s="1"/>
  <c r="BP6" i="12"/>
  <c r="CH6" i="12" s="1"/>
  <c r="BO110" i="12"/>
  <c r="BT110" i="12" s="1"/>
  <c r="BP133" i="12"/>
  <c r="CH133" i="12" s="1"/>
  <c r="BP81" i="12"/>
  <c r="CH81" i="12" s="1"/>
  <c r="BP11" i="12"/>
  <c r="CH11" i="12" s="1"/>
  <c r="BQ93" i="12"/>
  <c r="BP121" i="12"/>
  <c r="CH121" i="12" s="1"/>
  <c r="BQ31" i="12"/>
  <c r="BP43" i="12"/>
  <c r="CH43" i="12" s="1"/>
  <c r="BO91" i="12"/>
  <c r="BT91" i="12" s="1"/>
  <c r="BP55" i="12"/>
  <c r="CH55" i="12" s="1"/>
  <c r="BO54" i="12"/>
  <c r="BT54" i="12" s="1"/>
  <c r="BQ119" i="12"/>
  <c r="BO37" i="12"/>
  <c r="BT37" i="12" s="1"/>
  <c r="BP122" i="12"/>
  <c r="CH122" i="12" s="1"/>
  <c r="BP60" i="12"/>
  <c r="CH60" i="12" s="1"/>
  <c r="BQ136" i="12"/>
  <c r="BQ81" i="12"/>
  <c r="BQ24" i="12"/>
  <c r="BO105" i="12"/>
  <c r="BT105" i="12" s="1"/>
  <c r="BO4" i="12"/>
  <c r="BT4" i="12" s="1"/>
  <c r="BP9" i="12"/>
  <c r="CH9" i="12" s="1"/>
  <c r="BO90" i="12"/>
  <c r="BT90" i="12" s="1"/>
  <c r="BO82" i="12"/>
  <c r="BT82" i="12" s="1"/>
  <c r="BQ133" i="12"/>
  <c r="BO20" i="12"/>
  <c r="BT20" i="12" s="1"/>
  <c r="EA156" i="12"/>
  <c r="EA158" i="12"/>
  <c r="EA3" i="12"/>
  <c r="EA2" i="12"/>
  <c r="EA4" i="12"/>
  <c r="EA160" i="12"/>
  <c r="EA157" i="12"/>
  <c r="EA159" i="12"/>
  <c r="BO2" i="12"/>
  <c r="BT2" i="12" s="1"/>
  <c r="BP2" i="12"/>
  <c r="BQ2" i="12"/>
  <c r="CI141" i="12" l="1"/>
  <c r="CI34" i="12"/>
  <c r="CQ101" i="12"/>
  <c r="CQ160" i="12"/>
  <c r="CQ13" i="12"/>
  <c r="BU122" i="12"/>
  <c r="BU46" i="12"/>
  <c r="CA46" i="12" s="1"/>
  <c r="CB46" i="12" s="1"/>
  <c r="CQ128" i="12"/>
  <c r="CQ126" i="12"/>
  <c r="CC92" i="12"/>
  <c r="CQ115" i="12"/>
  <c r="CI57" i="12"/>
  <c r="CO57" i="12" s="1"/>
  <c r="CP57" i="12" s="1"/>
  <c r="CQ98" i="12"/>
  <c r="BU65" i="12"/>
  <c r="CA65" i="12" s="1"/>
  <c r="CB65" i="12" s="1"/>
  <c r="CQ113" i="12"/>
  <c r="BU26" i="12"/>
  <c r="BV26" i="12" s="1"/>
  <c r="CC63" i="12"/>
  <c r="BU97" i="12"/>
  <c r="CA97" i="12" s="1"/>
  <c r="CB97" i="12" s="1"/>
  <c r="CI144" i="12"/>
  <c r="CJ144" i="12" s="1"/>
  <c r="CC59" i="12"/>
  <c r="CI15" i="12"/>
  <c r="CO15" i="12" s="1"/>
  <c r="CP15" i="12" s="1"/>
  <c r="CI94" i="12"/>
  <c r="CO94" i="12" s="1"/>
  <c r="CP94" i="12" s="1"/>
  <c r="CQ137" i="12"/>
  <c r="BU23" i="12"/>
  <c r="BV23" i="12" s="1"/>
  <c r="CC47" i="12"/>
  <c r="BU131" i="12"/>
  <c r="CA131" i="12" s="1"/>
  <c r="CB131" i="12" s="1"/>
  <c r="CI66" i="12"/>
  <c r="CO66" i="12" s="1"/>
  <c r="CP66" i="12" s="1"/>
  <c r="CI97" i="12"/>
  <c r="CO97" i="12" s="1"/>
  <c r="BU109" i="12"/>
  <c r="BV109" i="12" s="1"/>
  <c r="CI80" i="12"/>
  <c r="CO80" i="12" s="1"/>
  <c r="CP80" i="12" s="1"/>
  <c r="BU147" i="12"/>
  <c r="CA147" i="12" s="1"/>
  <c r="CB147" i="12" s="1"/>
  <c r="CQ65" i="12"/>
  <c r="CI44" i="12"/>
  <c r="CO44" i="12" s="1"/>
  <c r="CP44" i="12" s="1"/>
  <c r="CQ17" i="12"/>
  <c r="CI154" i="12"/>
  <c r="CJ154" i="12" s="1"/>
  <c r="CI29" i="12"/>
  <c r="CJ29" i="12" s="1"/>
  <c r="CI143" i="12"/>
  <c r="CJ143" i="12" s="1"/>
  <c r="BU149" i="12"/>
  <c r="BV149" i="12" s="1"/>
  <c r="CI3" i="12"/>
  <c r="CJ3" i="12" s="1"/>
  <c r="CQ20" i="12"/>
  <c r="CQ123" i="12"/>
  <c r="CQ16" i="12"/>
  <c r="CQ138" i="12"/>
  <c r="CQ90" i="12"/>
  <c r="CQ151" i="12"/>
  <c r="CI11" i="12"/>
  <c r="CQ11" i="12"/>
  <c r="CC104" i="12"/>
  <c r="BU104" i="12"/>
  <c r="DE30" i="12"/>
  <c r="DF30" i="12" s="1"/>
  <c r="DG30" i="12" s="1"/>
  <c r="CU30" i="12"/>
  <c r="CV30" i="12" s="1"/>
  <c r="CI134" i="12"/>
  <c r="CQ134" i="12"/>
  <c r="CC124" i="12"/>
  <c r="BU124" i="12"/>
  <c r="CI54" i="12"/>
  <c r="CQ54" i="12"/>
  <c r="CU59" i="12"/>
  <c r="DE59" i="12"/>
  <c r="DF59" i="12" s="1"/>
  <c r="DG59" i="12" s="1"/>
  <c r="CI62" i="12"/>
  <c r="CQ62" i="12"/>
  <c r="CC157" i="12"/>
  <c r="BU157" i="12"/>
  <c r="CI108" i="12"/>
  <c r="CQ108" i="12"/>
  <c r="CO160" i="12"/>
  <c r="CP160" i="12" s="1"/>
  <c r="CJ160" i="12"/>
  <c r="BV92" i="12"/>
  <c r="CA92" i="12"/>
  <c r="CB92" i="12" s="1"/>
  <c r="CU153" i="12"/>
  <c r="CV153" i="12" s="1"/>
  <c r="DE153" i="12"/>
  <c r="DF153" i="12" s="1"/>
  <c r="DG153" i="12" s="1"/>
  <c r="BU25" i="12"/>
  <c r="CC25" i="12"/>
  <c r="CI139" i="12"/>
  <c r="CQ139" i="12"/>
  <c r="DE51" i="12"/>
  <c r="DF51" i="12" s="1"/>
  <c r="DG51" i="12" s="1"/>
  <c r="CU51" i="12"/>
  <c r="CV51" i="12" s="1"/>
  <c r="CC54" i="12"/>
  <c r="BU54" i="12"/>
  <c r="CI83" i="12"/>
  <c r="CQ83" i="12"/>
  <c r="CI78" i="12"/>
  <c r="CQ78" i="12"/>
  <c r="CI61" i="12"/>
  <c r="CQ61" i="12"/>
  <c r="CI7" i="12"/>
  <c r="CQ7" i="12"/>
  <c r="CI47" i="12"/>
  <c r="CQ47" i="12"/>
  <c r="CJ141" i="12"/>
  <c r="CO141" i="12"/>
  <c r="CP141" i="12" s="1"/>
  <c r="CQ69" i="12"/>
  <c r="CI69" i="12"/>
  <c r="DE39" i="12"/>
  <c r="DF39" i="12" s="1"/>
  <c r="DG39" i="12" s="1"/>
  <c r="CU39" i="12"/>
  <c r="CV39" i="12" s="1"/>
  <c r="CC24" i="12"/>
  <c r="BU24" i="12"/>
  <c r="BU50" i="12"/>
  <c r="CC50" i="12"/>
  <c r="DE123" i="12"/>
  <c r="DF123" i="12" s="1"/>
  <c r="DG123" i="12" s="1"/>
  <c r="CU123" i="12"/>
  <c r="CV123" i="12" s="1"/>
  <c r="CC15" i="12"/>
  <c r="BU15" i="12"/>
  <c r="CI55" i="12"/>
  <c r="CQ55" i="12"/>
  <c r="DE104" i="12"/>
  <c r="DF104" i="12" s="1"/>
  <c r="DG104" i="12" s="1"/>
  <c r="CU104" i="12"/>
  <c r="CV104" i="12" s="1"/>
  <c r="DE158" i="12"/>
  <c r="DF158" i="12" s="1"/>
  <c r="DG158" i="12" s="1"/>
  <c r="CU158" i="12"/>
  <c r="CV158" i="12" s="1"/>
  <c r="CI104" i="12"/>
  <c r="CQ104" i="12"/>
  <c r="DE152" i="12"/>
  <c r="DF152" i="12" s="1"/>
  <c r="DG152" i="12" s="1"/>
  <c r="CU152" i="12"/>
  <c r="CV152" i="12" s="1"/>
  <c r="DE122" i="12"/>
  <c r="DF122" i="12" s="1"/>
  <c r="DG122" i="12" s="1"/>
  <c r="CU122" i="12"/>
  <c r="BU62" i="12"/>
  <c r="CC62" i="12"/>
  <c r="CI124" i="12"/>
  <c r="CQ124" i="12"/>
  <c r="CI146" i="12"/>
  <c r="CQ146" i="12"/>
  <c r="BU127" i="12"/>
  <c r="CC127" i="12"/>
  <c r="DE144" i="12"/>
  <c r="DF144" i="12" s="1"/>
  <c r="DG144" i="12" s="1"/>
  <c r="CU144" i="12"/>
  <c r="CV144" i="12" s="1"/>
  <c r="CI32" i="12"/>
  <c r="CQ32" i="12"/>
  <c r="DE13" i="12"/>
  <c r="DF13" i="12" s="1"/>
  <c r="DG13" i="12" s="1"/>
  <c r="CU13" i="12"/>
  <c r="CV13" i="12" s="1"/>
  <c r="DE74" i="12"/>
  <c r="DF74" i="12" s="1"/>
  <c r="DG74" i="12" s="1"/>
  <c r="CU74" i="12"/>
  <c r="CV74" i="12" s="1"/>
  <c r="DE81" i="12"/>
  <c r="DF81" i="12" s="1"/>
  <c r="DG81" i="12" s="1"/>
  <c r="CU81" i="12"/>
  <c r="CV81" i="12" s="1"/>
  <c r="CI56" i="12"/>
  <c r="CQ56" i="12"/>
  <c r="CC106" i="12"/>
  <c r="BU106" i="12"/>
  <c r="CU28" i="12"/>
  <c r="CV28" i="12" s="1"/>
  <c r="DE28" i="12"/>
  <c r="DF28" i="12" s="1"/>
  <c r="DG28" i="12" s="1"/>
  <c r="DE71" i="12"/>
  <c r="DF71" i="12" s="1"/>
  <c r="DG71" i="12" s="1"/>
  <c r="CU71" i="12"/>
  <c r="CV71" i="12" s="1"/>
  <c r="BV59" i="12"/>
  <c r="CA59" i="12"/>
  <c r="CB59" i="12" s="1"/>
  <c r="BU148" i="12"/>
  <c r="CC148" i="12"/>
  <c r="DE112" i="12"/>
  <c r="DF112" i="12" s="1"/>
  <c r="DG112" i="12" s="1"/>
  <c r="CU112" i="12"/>
  <c r="CV112" i="12" s="1"/>
  <c r="DE36" i="12"/>
  <c r="DF36" i="12" s="1"/>
  <c r="DG36" i="12" s="1"/>
  <c r="CU36" i="12"/>
  <c r="CV36" i="12" s="1"/>
  <c r="CC75" i="12"/>
  <c r="BU75" i="12"/>
  <c r="CU19" i="12"/>
  <c r="CV19" i="12" s="1"/>
  <c r="DE19" i="12"/>
  <c r="DF19" i="12" s="1"/>
  <c r="DG19" i="12" s="1"/>
  <c r="CU139" i="12"/>
  <c r="CV139" i="12" s="1"/>
  <c r="DE139" i="12"/>
  <c r="DF139" i="12" s="1"/>
  <c r="DG139" i="12" s="1"/>
  <c r="DE70" i="12"/>
  <c r="DF70" i="12" s="1"/>
  <c r="DG70" i="12" s="1"/>
  <c r="CU70" i="12"/>
  <c r="CV70" i="12" s="1"/>
  <c r="CO113" i="12"/>
  <c r="CP113" i="12" s="1"/>
  <c r="CJ113" i="12"/>
  <c r="CC102" i="12"/>
  <c r="BU102" i="12"/>
  <c r="CI88" i="12"/>
  <c r="CQ88" i="12"/>
  <c r="CI9" i="12"/>
  <c r="CQ9" i="12"/>
  <c r="BU37" i="12"/>
  <c r="CC37" i="12"/>
  <c r="DE93" i="12"/>
  <c r="DF93" i="12" s="1"/>
  <c r="DG93" i="12" s="1"/>
  <c r="CU93" i="12"/>
  <c r="CV93" i="12" s="1"/>
  <c r="CC121" i="12"/>
  <c r="BU121" i="12"/>
  <c r="BU95" i="12"/>
  <c r="CC95" i="12"/>
  <c r="CU101" i="12"/>
  <c r="CV101" i="12" s="1"/>
  <c r="DE101" i="12"/>
  <c r="DF101" i="12" s="1"/>
  <c r="DG101" i="12" s="1"/>
  <c r="DE105" i="12"/>
  <c r="DF105" i="12" s="1"/>
  <c r="DG105" i="12" s="1"/>
  <c r="CU105" i="12"/>
  <c r="CV105" i="12" s="1"/>
  <c r="CI75" i="12"/>
  <c r="CQ75" i="12"/>
  <c r="CI92" i="12"/>
  <c r="CQ92" i="12"/>
  <c r="CC143" i="12"/>
  <c r="BU143" i="12"/>
  <c r="CU63" i="12"/>
  <c r="DE63" i="12"/>
  <c r="DF63" i="12" s="1"/>
  <c r="DG63" i="12" s="1"/>
  <c r="CU50" i="12"/>
  <c r="CV50" i="12" s="1"/>
  <c r="DE50" i="12"/>
  <c r="DF50" i="12" s="1"/>
  <c r="DG50" i="12" s="1"/>
  <c r="CC40" i="12"/>
  <c r="BU40" i="12"/>
  <c r="CC156" i="12"/>
  <c r="BU156" i="12"/>
  <c r="CI130" i="12"/>
  <c r="CQ130" i="12"/>
  <c r="CC150" i="12"/>
  <c r="BU150" i="12"/>
  <c r="DE96" i="12"/>
  <c r="DF96" i="12" s="1"/>
  <c r="DG96" i="12" s="1"/>
  <c r="CU96" i="12"/>
  <c r="CV96" i="12" s="1"/>
  <c r="CU131" i="12"/>
  <c r="CV131" i="12" s="1"/>
  <c r="DE131" i="12"/>
  <c r="DF131" i="12" s="1"/>
  <c r="DG131" i="12" s="1"/>
  <c r="CI31" i="12"/>
  <c r="CQ31" i="12"/>
  <c r="CI71" i="12"/>
  <c r="CQ71" i="12"/>
  <c r="CU102" i="12"/>
  <c r="CV102" i="12" s="1"/>
  <c r="DE102" i="12"/>
  <c r="DF102" i="12" s="1"/>
  <c r="DG102" i="12" s="1"/>
  <c r="CI73" i="12"/>
  <c r="CQ73" i="12"/>
  <c r="CI116" i="12"/>
  <c r="CQ116" i="12"/>
  <c r="DE49" i="12"/>
  <c r="DF49" i="12" s="1"/>
  <c r="DG49" i="12" s="1"/>
  <c r="CU49" i="12"/>
  <c r="CV49" i="12" s="1"/>
  <c r="CU78" i="12"/>
  <c r="CV78" i="12" s="1"/>
  <c r="DE78" i="12"/>
  <c r="DF78" i="12" s="1"/>
  <c r="DG78" i="12" s="1"/>
  <c r="CI132" i="12"/>
  <c r="CQ132" i="12"/>
  <c r="CO115" i="12"/>
  <c r="CP115" i="12" s="1"/>
  <c r="CJ115" i="12"/>
  <c r="CC48" i="12"/>
  <c r="BU48" i="12"/>
  <c r="CC151" i="12"/>
  <c r="BU151" i="12"/>
  <c r="DE145" i="12"/>
  <c r="DF145" i="12" s="1"/>
  <c r="DG145" i="12" s="1"/>
  <c r="CU145" i="12"/>
  <c r="CV145" i="12" s="1"/>
  <c r="DE23" i="12"/>
  <c r="DF23" i="12" s="1"/>
  <c r="DG23" i="12" s="1"/>
  <c r="CU23" i="12"/>
  <c r="CV23" i="12" s="1"/>
  <c r="CQ140" i="12"/>
  <c r="CI140" i="12"/>
  <c r="CI114" i="12"/>
  <c r="CQ114" i="12"/>
  <c r="DE140" i="12"/>
  <c r="DF140" i="12" s="1"/>
  <c r="DG140" i="12" s="1"/>
  <c r="CU140" i="12"/>
  <c r="CV140" i="12" s="1"/>
  <c r="CI131" i="12"/>
  <c r="CQ131" i="12"/>
  <c r="DE141" i="12"/>
  <c r="DF141" i="12" s="1"/>
  <c r="DG141" i="12" s="1"/>
  <c r="CU141" i="12"/>
  <c r="CV141" i="12" s="1"/>
  <c r="CU73" i="12"/>
  <c r="CV73" i="12" s="1"/>
  <c r="DE73" i="12"/>
  <c r="DF73" i="12" s="1"/>
  <c r="DG73" i="12" s="1"/>
  <c r="CC60" i="12"/>
  <c r="BU60" i="12"/>
  <c r="CA47" i="12"/>
  <c r="CB47" i="12" s="1"/>
  <c r="BV47" i="12"/>
  <c r="CC38" i="12"/>
  <c r="BU38" i="12"/>
  <c r="DE142" i="12"/>
  <c r="DF142" i="12" s="1"/>
  <c r="DG142" i="12" s="1"/>
  <c r="CU142" i="12"/>
  <c r="CV142" i="12" s="1"/>
  <c r="CI70" i="12"/>
  <c r="CQ70" i="12"/>
  <c r="BU64" i="12"/>
  <c r="CC64" i="12"/>
  <c r="BU86" i="12"/>
  <c r="CC86" i="12"/>
  <c r="CQ84" i="12"/>
  <c r="CI84" i="12"/>
  <c r="BU30" i="12"/>
  <c r="CC30" i="12"/>
  <c r="CI107" i="12"/>
  <c r="CQ107" i="12"/>
  <c r="CQ79" i="12"/>
  <c r="CI79" i="12"/>
  <c r="DE54" i="12"/>
  <c r="DF54" i="12" s="1"/>
  <c r="DG54" i="12" s="1"/>
  <c r="CU54" i="12"/>
  <c r="CV54" i="12" s="1"/>
  <c r="CQ158" i="12"/>
  <c r="CI158" i="12"/>
  <c r="CU7" i="12"/>
  <c r="CV7" i="12" s="1"/>
  <c r="DE7" i="12"/>
  <c r="DF7" i="12" s="1"/>
  <c r="DG7" i="12" s="1"/>
  <c r="CC88" i="12"/>
  <c r="BU88" i="12"/>
  <c r="CC4" i="12"/>
  <c r="BU4" i="12"/>
  <c r="CC155" i="12"/>
  <c r="BU155" i="12"/>
  <c r="DE111" i="12"/>
  <c r="DF111" i="12" s="1"/>
  <c r="DG111" i="12" s="1"/>
  <c r="CU111" i="12"/>
  <c r="CV111" i="12" s="1"/>
  <c r="DE97" i="12"/>
  <c r="DF97" i="12" s="1"/>
  <c r="DG97" i="12" s="1"/>
  <c r="CU97" i="12"/>
  <c r="CJ86" i="12"/>
  <c r="CO86" i="12"/>
  <c r="CP86" i="12" s="1"/>
  <c r="CQ106" i="12"/>
  <c r="CI106" i="12"/>
  <c r="DE47" i="12"/>
  <c r="DF47" i="12" s="1"/>
  <c r="DG47" i="12" s="1"/>
  <c r="CU47" i="12"/>
  <c r="CV47" i="12" s="1"/>
  <c r="DE87" i="12"/>
  <c r="DF87" i="12" s="1"/>
  <c r="DG87" i="12" s="1"/>
  <c r="CU87" i="12"/>
  <c r="CV87" i="12" s="1"/>
  <c r="CO20" i="12"/>
  <c r="CP20" i="12" s="1"/>
  <c r="CJ20" i="12"/>
  <c r="CI135" i="12"/>
  <c r="CQ135" i="12"/>
  <c r="CC78" i="12"/>
  <c r="BU78" i="12"/>
  <c r="CU75" i="12"/>
  <c r="CV75" i="12" s="1"/>
  <c r="DE75" i="12"/>
  <c r="DF75" i="12" s="1"/>
  <c r="DG75" i="12" s="1"/>
  <c r="DE134" i="12"/>
  <c r="DF134" i="12" s="1"/>
  <c r="DG134" i="12" s="1"/>
  <c r="CU134" i="12"/>
  <c r="CV134" i="12" s="1"/>
  <c r="CQ68" i="12"/>
  <c r="CI68" i="12"/>
  <c r="DE4" i="12"/>
  <c r="DF4" i="12" s="1"/>
  <c r="DG4" i="12" s="1"/>
  <c r="CU4" i="12"/>
  <c r="CV4" i="12" s="1"/>
  <c r="BU132" i="12"/>
  <c r="CC132" i="12"/>
  <c r="CO123" i="12"/>
  <c r="CP123" i="12" s="1"/>
  <c r="CJ123" i="12"/>
  <c r="DE95" i="12"/>
  <c r="DF95" i="12" s="1"/>
  <c r="DG95" i="12" s="1"/>
  <c r="CU95" i="12"/>
  <c r="CV95" i="12" s="1"/>
  <c r="CQ81" i="12"/>
  <c r="CI81" i="12"/>
  <c r="CI111" i="12"/>
  <c r="CQ111" i="12"/>
  <c r="DE130" i="12"/>
  <c r="DF130" i="12" s="1"/>
  <c r="DG130" i="12" s="1"/>
  <c r="CU130" i="12"/>
  <c r="CV130" i="12" s="1"/>
  <c r="DE33" i="12"/>
  <c r="DF33" i="12" s="1"/>
  <c r="DG33" i="12" s="1"/>
  <c r="CU33" i="12"/>
  <c r="CV33" i="12" s="1"/>
  <c r="CU37" i="12"/>
  <c r="CV37" i="12" s="1"/>
  <c r="DE37" i="12"/>
  <c r="DF37" i="12" s="1"/>
  <c r="DG37" i="12" s="1"/>
  <c r="DE32" i="12"/>
  <c r="DF32" i="12" s="1"/>
  <c r="DG32" i="12" s="1"/>
  <c r="CU32" i="12"/>
  <c r="CV32" i="12" s="1"/>
  <c r="BU16" i="12"/>
  <c r="CC16" i="12"/>
  <c r="CQ89" i="12"/>
  <c r="CI89" i="12"/>
  <c r="CC160" i="12"/>
  <c r="BU160" i="12"/>
  <c r="BU145" i="12"/>
  <c r="CC145" i="12"/>
  <c r="CI99" i="12"/>
  <c r="CQ99" i="12"/>
  <c r="DE16" i="12"/>
  <c r="DF16" i="12" s="1"/>
  <c r="DG16" i="12" s="1"/>
  <c r="CU16" i="12"/>
  <c r="CV16" i="12" s="1"/>
  <c r="CQ96" i="12"/>
  <c r="CI96" i="12"/>
  <c r="CU137" i="12"/>
  <c r="CV137" i="12" s="1"/>
  <c r="DE137" i="12"/>
  <c r="DF137" i="12" s="1"/>
  <c r="DG137" i="12" s="1"/>
  <c r="CQ133" i="12"/>
  <c r="CI133" i="12"/>
  <c r="DE9" i="12"/>
  <c r="DF9" i="12" s="1"/>
  <c r="DG9" i="12" s="1"/>
  <c r="CU9" i="12"/>
  <c r="CV9" i="12" s="1"/>
  <c r="CI5" i="12"/>
  <c r="CQ5" i="12"/>
  <c r="CQ48" i="12"/>
  <c r="CI48" i="12"/>
  <c r="DE156" i="12"/>
  <c r="DF156" i="12" s="1"/>
  <c r="DG156" i="12" s="1"/>
  <c r="CU156" i="12"/>
  <c r="CV156" i="12" s="1"/>
  <c r="BU19" i="12"/>
  <c r="CC19" i="12"/>
  <c r="CU125" i="12"/>
  <c r="CV125" i="12" s="1"/>
  <c r="DE125" i="12"/>
  <c r="DF125" i="12" s="1"/>
  <c r="DG125" i="12" s="1"/>
  <c r="CQ147" i="12"/>
  <c r="CI147" i="12"/>
  <c r="DE62" i="12"/>
  <c r="DF62" i="12" s="1"/>
  <c r="DG62" i="12" s="1"/>
  <c r="CU62" i="12"/>
  <c r="CV62" i="12" s="1"/>
  <c r="CC101" i="12"/>
  <c r="BU101" i="12"/>
  <c r="CO101" i="12"/>
  <c r="CP101" i="12" s="1"/>
  <c r="CJ101" i="12"/>
  <c r="CQ40" i="12"/>
  <c r="CI40" i="12"/>
  <c r="CC69" i="12"/>
  <c r="BU69" i="12"/>
  <c r="CI36" i="12"/>
  <c r="CQ36" i="12"/>
  <c r="CC18" i="12"/>
  <c r="BU18" i="12"/>
  <c r="CC20" i="12"/>
  <c r="BU20" i="12"/>
  <c r="CC11" i="12"/>
  <c r="BU11" i="12"/>
  <c r="CC52" i="12"/>
  <c r="BU52" i="12"/>
  <c r="CC39" i="12"/>
  <c r="BU39" i="12"/>
  <c r="CU11" i="12"/>
  <c r="CV11" i="12" s="1"/>
  <c r="DE11" i="12"/>
  <c r="DF11" i="12" s="1"/>
  <c r="DG11" i="12" s="1"/>
  <c r="DE155" i="12"/>
  <c r="DF155" i="12" s="1"/>
  <c r="DG155" i="12" s="1"/>
  <c r="CU155" i="12"/>
  <c r="CV155" i="12" s="1"/>
  <c r="CU129" i="12"/>
  <c r="CV129" i="12" s="1"/>
  <c r="DE129" i="12"/>
  <c r="DF129" i="12" s="1"/>
  <c r="DG129" i="12" s="1"/>
  <c r="CC103" i="12"/>
  <c r="BU103" i="12"/>
  <c r="CS103" i="12"/>
  <c r="CU135" i="12"/>
  <c r="CV135" i="12" s="1"/>
  <c r="DE135" i="12"/>
  <c r="DF135" i="12" s="1"/>
  <c r="DG135" i="12" s="1"/>
  <c r="CC72" i="12"/>
  <c r="BU72" i="12"/>
  <c r="BU29" i="12"/>
  <c r="CC29" i="12"/>
  <c r="CC17" i="12"/>
  <c r="BU17" i="12"/>
  <c r="CU83" i="12"/>
  <c r="CV83" i="12" s="1"/>
  <c r="DE83" i="12"/>
  <c r="DF83" i="12" s="1"/>
  <c r="DG83" i="12" s="1"/>
  <c r="DE79" i="12"/>
  <c r="DF79" i="12" s="1"/>
  <c r="DG79" i="12" s="1"/>
  <c r="CU79" i="12"/>
  <c r="CV79" i="12" s="1"/>
  <c r="BU31" i="12"/>
  <c r="CC31" i="12"/>
  <c r="BV46" i="12"/>
  <c r="CI43" i="12"/>
  <c r="CQ43" i="12"/>
  <c r="CC89" i="12"/>
  <c r="BU89" i="12"/>
  <c r="CC71" i="12"/>
  <c r="BU71" i="12"/>
  <c r="CU22" i="12"/>
  <c r="CV22" i="12" s="1"/>
  <c r="DE22" i="12"/>
  <c r="DF22" i="12" s="1"/>
  <c r="DG22" i="12" s="1"/>
  <c r="CI117" i="12"/>
  <c r="CQ117" i="12"/>
  <c r="CQ157" i="12"/>
  <c r="CI157" i="12"/>
  <c r="CC80" i="12"/>
  <c r="BU80" i="12"/>
  <c r="CI129" i="12"/>
  <c r="CQ129" i="12"/>
  <c r="DE17" i="12"/>
  <c r="DF17" i="12" s="1"/>
  <c r="DG17" i="12" s="1"/>
  <c r="CU17" i="12"/>
  <c r="CV17" i="12" s="1"/>
  <c r="CC32" i="12"/>
  <c r="BU32" i="12"/>
  <c r="CU34" i="12"/>
  <c r="CV34" i="12" s="1"/>
  <c r="DE34" i="12"/>
  <c r="DF34" i="12" s="1"/>
  <c r="DG34" i="12" s="1"/>
  <c r="CU26" i="12"/>
  <c r="DE26" i="12"/>
  <c r="DF26" i="12" s="1"/>
  <c r="DG26" i="12" s="1"/>
  <c r="BU36" i="12"/>
  <c r="CC36" i="12"/>
  <c r="CC99" i="12"/>
  <c r="BU99" i="12"/>
  <c r="DE53" i="12"/>
  <c r="DF53" i="12" s="1"/>
  <c r="DG53" i="12" s="1"/>
  <c r="CU53" i="12"/>
  <c r="CV53" i="12" s="1"/>
  <c r="CI35" i="12"/>
  <c r="CQ35" i="12"/>
  <c r="CQ102" i="12"/>
  <c r="CI102" i="12"/>
  <c r="CI27" i="12"/>
  <c r="CQ27" i="12"/>
  <c r="CU60" i="12"/>
  <c r="CV60" i="12" s="1"/>
  <c r="DE60" i="12"/>
  <c r="DF60" i="12" s="1"/>
  <c r="DG60" i="12" s="1"/>
  <c r="CI59" i="12"/>
  <c r="CQ59" i="12"/>
  <c r="DE25" i="12"/>
  <c r="DF25" i="12" s="1"/>
  <c r="DG25" i="12" s="1"/>
  <c r="CU25" i="12"/>
  <c r="CV25" i="12" s="1"/>
  <c r="CO13" i="12"/>
  <c r="CP13" i="12" s="1"/>
  <c r="CJ13" i="12"/>
  <c r="BU67" i="12"/>
  <c r="CC67" i="12"/>
  <c r="CI50" i="12"/>
  <c r="CQ50" i="12"/>
  <c r="CC100" i="12"/>
  <c r="BU100" i="12"/>
  <c r="CI21" i="12"/>
  <c r="CQ21" i="12"/>
  <c r="DE120" i="12"/>
  <c r="DF120" i="12" s="1"/>
  <c r="DG120" i="12" s="1"/>
  <c r="CU120" i="12"/>
  <c r="CV120" i="12" s="1"/>
  <c r="DE20" i="12"/>
  <c r="DF20" i="12" s="1"/>
  <c r="DG20" i="12" s="1"/>
  <c r="CU20" i="12"/>
  <c r="CV20" i="12" s="1"/>
  <c r="BU107" i="12"/>
  <c r="CC107" i="12"/>
  <c r="CC49" i="12"/>
  <c r="BU49" i="12"/>
  <c r="DE35" i="12"/>
  <c r="DF35" i="12" s="1"/>
  <c r="DG35" i="12" s="1"/>
  <c r="CU35" i="12"/>
  <c r="CV35" i="12" s="1"/>
  <c r="DE138" i="12"/>
  <c r="DF138" i="12" s="1"/>
  <c r="DG138" i="12" s="1"/>
  <c r="CU138" i="12"/>
  <c r="CV138" i="12" s="1"/>
  <c r="DE89" i="12"/>
  <c r="DF89" i="12" s="1"/>
  <c r="DG89" i="12" s="1"/>
  <c r="CU89" i="12"/>
  <c r="CV89" i="12" s="1"/>
  <c r="CC61" i="12"/>
  <c r="BU61" i="12"/>
  <c r="CJ34" i="12"/>
  <c r="CO34" i="12"/>
  <c r="CP34" i="12" s="1"/>
  <c r="CJ16" i="12"/>
  <c r="CO16" i="12"/>
  <c r="CP16" i="12" s="1"/>
  <c r="DE64" i="12"/>
  <c r="DF64" i="12" s="1"/>
  <c r="DG64" i="12" s="1"/>
  <c r="CU64" i="12"/>
  <c r="CV64" i="12" s="1"/>
  <c r="CU114" i="12"/>
  <c r="CV114" i="12" s="1"/>
  <c r="DE114" i="12"/>
  <c r="DF114" i="12" s="1"/>
  <c r="DG114" i="12" s="1"/>
  <c r="CC93" i="12"/>
  <c r="BU93" i="12"/>
  <c r="BU58" i="12"/>
  <c r="CC58" i="12"/>
  <c r="DE160" i="12"/>
  <c r="DF160" i="12" s="1"/>
  <c r="DG160" i="12" s="1"/>
  <c r="CU160" i="12"/>
  <c r="CV160" i="12" s="1"/>
  <c r="DE146" i="12"/>
  <c r="DF146" i="12" s="1"/>
  <c r="DG146" i="12" s="1"/>
  <c r="CU146" i="12"/>
  <c r="CV146" i="12" s="1"/>
  <c r="CU91" i="12"/>
  <c r="CV91" i="12" s="1"/>
  <c r="DE91" i="12"/>
  <c r="DF91" i="12" s="1"/>
  <c r="DG91" i="12" s="1"/>
  <c r="BU53" i="12"/>
  <c r="CC53" i="12"/>
  <c r="CI14" i="12"/>
  <c r="CQ14" i="12"/>
  <c r="DE48" i="12"/>
  <c r="DF48" i="12" s="1"/>
  <c r="DG48" i="12" s="1"/>
  <c r="CU48" i="12"/>
  <c r="CV48" i="12" s="1"/>
  <c r="DE52" i="12"/>
  <c r="DF52" i="12" s="1"/>
  <c r="DG52" i="12" s="1"/>
  <c r="CU52" i="12"/>
  <c r="CV52" i="12" s="1"/>
  <c r="DE98" i="12"/>
  <c r="DF98" i="12" s="1"/>
  <c r="DG98" i="12" s="1"/>
  <c r="CU98" i="12"/>
  <c r="CV98" i="12" s="1"/>
  <c r="CC7" i="12"/>
  <c r="BU7" i="12"/>
  <c r="CU94" i="12"/>
  <c r="DE94" i="12"/>
  <c r="DF94" i="12" s="1"/>
  <c r="DG94" i="12" s="1"/>
  <c r="CC3" i="12"/>
  <c r="BU3" i="12"/>
  <c r="CJ137" i="12"/>
  <c r="CO137" i="12"/>
  <c r="CP137" i="12" s="1"/>
  <c r="DE46" i="12"/>
  <c r="DF46" i="12" s="1"/>
  <c r="DG46" i="12" s="1"/>
  <c r="CU46" i="12"/>
  <c r="CI33" i="12"/>
  <c r="CQ33" i="12"/>
  <c r="BU44" i="12"/>
  <c r="CC44" i="12"/>
  <c r="DE116" i="12"/>
  <c r="DF116" i="12" s="1"/>
  <c r="DG116" i="12" s="1"/>
  <c r="CU116" i="12"/>
  <c r="CV116" i="12" s="1"/>
  <c r="CC111" i="12"/>
  <c r="BU111" i="12"/>
  <c r="CO90" i="12"/>
  <c r="CP90" i="12" s="1"/>
  <c r="CJ90" i="12"/>
  <c r="CA94" i="12"/>
  <c r="CB94" i="12" s="1"/>
  <c r="BV94" i="12"/>
  <c r="CC138" i="12"/>
  <c r="BU138" i="12"/>
  <c r="CJ65" i="12"/>
  <c r="CO65" i="12"/>
  <c r="CP65" i="12" s="1"/>
  <c r="CU157" i="12"/>
  <c r="CV157" i="12" s="1"/>
  <c r="DE157" i="12"/>
  <c r="DF157" i="12" s="1"/>
  <c r="DG157" i="12" s="1"/>
  <c r="CI23" i="12"/>
  <c r="CQ23" i="12"/>
  <c r="DE143" i="12"/>
  <c r="DF143" i="12" s="1"/>
  <c r="DG143" i="12" s="1"/>
  <c r="CU143" i="12"/>
  <c r="CV143" i="12" s="1"/>
  <c r="CI149" i="12"/>
  <c r="CQ149" i="12"/>
  <c r="CQ152" i="12"/>
  <c r="CI152" i="12"/>
  <c r="CC119" i="12"/>
  <c r="BU119" i="12"/>
  <c r="BU118" i="12"/>
  <c r="CC118" i="12"/>
  <c r="CI109" i="12"/>
  <c r="CQ109" i="12"/>
  <c r="DE57" i="12"/>
  <c r="DF57" i="12" s="1"/>
  <c r="DG57" i="12" s="1"/>
  <c r="CU57" i="12"/>
  <c r="CV57" i="12" s="1"/>
  <c r="CC79" i="12"/>
  <c r="BU79" i="12"/>
  <c r="CC70" i="12"/>
  <c r="BU70" i="12"/>
  <c r="CC159" i="12"/>
  <c r="BU159" i="12"/>
  <c r="CC98" i="12"/>
  <c r="BU98" i="12"/>
  <c r="DE66" i="12"/>
  <c r="DF66" i="12" s="1"/>
  <c r="DG66" i="12" s="1"/>
  <c r="CU66" i="12"/>
  <c r="CV66" i="12" s="1"/>
  <c r="CI110" i="12"/>
  <c r="CQ110" i="12"/>
  <c r="CC112" i="12"/>
  <c r="BU112" i="12"/>
  <c r="BU76" i="12"/>
  <c r="CC76" i="12"/>
  <c r="CJ45" i="12"/>
  <c r="CO45" i="12"/>
  <c r="CP45" i="12" s="1"/>
  <c r="DE24" i="12"/>
  <c r="DF24" i="12" s="1"/>
  <c r="DG24" i="12" s="1"/>
  <c r="CU24" i="12"/>
  <c r="CV24" i="12" s="1"/>
  <c r="CI136" i="12"/>
  <c r="CQ136" i="12"/>
  <c r="CI82" i="12"/>
  <c r="CQ82" i="12"/>
  <c r="DE126" i="12"/>
  <c r="DF126" i="12" s="1"/>
  <c r="DG126" i="12" s="1"/>
  <c r="CU126" i="12"/>
  <c r="CV126" i="12" s="1"/>
  <c r="CC12" i="12"/>
  <c r="BU12" i="12"/>
  <c r="CI52" i="12"/>
  <c r="CQ52" i="12"/>
  <c r="DE38" i="12"/>
  <c r="DF38" i="12" s="1"/>
  <c r="DG38" i="12" s="1"/>
  <c r="CU38" i="12"/>
  <c r="CV38" i="12" s="1"/>
  <c r="CI153" i="12"/>
  <c r="CQ153" i="12"/>
  <c r="CC56" i="12"/>
  <c r="BU56" i="12"/>
  <c r="DE121" i="12"/>
  <c r="DF121" i="12" s="1"/>
  <c r="DG121" i="12" s="1"/>
  <c r="CU121" i="12"/>
  <c r="CV121" i="12" s="1"/>
  <c r="CC142" i="12"/>
  <c r="BU142" i="12"/>
  <c r="CI67" i="12"/>
  <c r="CQ67" i="12"/>
  <c r="CO98" i="12"/>
  <c r="CP98" i="12" s="1"/>
  <c r="CJ98" i="12"/>
  <c r="CC91" i="12"/>
  <c r="BU91" i="12"/>
  <c r="BU22" i="12"/>
  <c r="CC22" i="12"/>
  <c r="CI91" i="12"/>
  <c r="CQ91" i="12"/>
  <c r="DE69" i="12"/>
  <c r="DF69" i="12" s="1"/>
  <c r="DG69" i="12" s="1"/>
  <c r="CU69" i="12"/>
  <c r="CV69" i="12" s="1"/>
  <c r="CO126" i="12"/>
  <c r="CP126" i="12" s="1"/>
  <c r="CJ126" i="12"/>
  <c r="CC126" i="12"/>
  <c r="BU126" i="12"/>
  <c r="CC55" i="12"/>
  <c r="BU55" i="12"/>
  <c r="BV33" i="12"/>
  <c r="CA33" i="12"/>
  <c r="CB33" i="12" s="1"/>
  <c r="CQ105" i="12"/>
  <c r="CI105" i="12"/>
  <c r="DE55" i="12"/>
  <c r="DF55" i="12" s="1"/>
  <c r="DG55" i="12" s="1"/>
  <c r="CU55" i="12"/>
  <c r="CV55" i="12" s="1"/>
  <c r="BU13" i="12"/>
  <c r="CC13" i="12"/>
  <c r="CC152" i="12"/>
  <c r="BU152" i="12"/>
  <c r="BU68" i="12"/>
  <c r="CC68" i="12"/>
  <c r="CC35" i="12"/>
  <c r="BU35" i="12"/>
  <c r="DE136" i="12"/>
  <c r="DF136" i="12" s="1"/>
  <c r="DG136" i="12" s="1"/>
  <c r="CU136" i="12"/>
  <c r="CV136" i="12" s="1"/>
  <c r="CU42" i="12"/>
  <c r="CV42" i="12" s="1"/>
  <c r="DE42" i="12"/>
  <c r="DF42" i="12" s="1"/>
  <c r="DG42" i="12" s="1"/>
  <c r="CU56" i="12"/>
  <c r="CV56" i="12" s="1"/>
  <c r="DE56" i="12"/>
  <c r="DF56" i="12" s="1"/>
  <c r="DG56" i="12" s="1"/>
  <c r="DE15" i="12"/>
  <c r="DF15" i="12" s="1"/>
  <c r="DG15" i="12" s="1"/>
  <c r="CU15" i="12"/>
  <c r="CV15" i="12" s="1"/>
  <c r="CA122" i="12"/>
  <c r="CB122" i="12" s="1"/>
  <c r="BV122" i="12"/>
  <c r="CO128" i="12"/>
  <c r="CP128" i="12" s="1"/>
  <c r="CJ128" i="12"/>
  <c r="DE67" i="12"/>
  <c r="DF67" i="12" s="1"/>
  <c r="DG67" i="12" s="1"/>
  <c r="CU67" i="12"/>
  <c r="CV67" i="12" s="1"/>
  <c r="CC133" i="12"/>
  <c r="BU133" i="12"/>
  <c r="CC108" i="12"/>
  <c r="BU108" i="12"/>
  <c r="CQ112" i="12"/>
  <c r="CI112" i="12"/>
  <c r="CC85" i="12"/>
  <c r="BU85" i="12"/>
  <c r="CI155" i="12"/>
  <c r="CQ155" i="12"/>
  <c r="DE99" i="12"/>
  <c r="DF99" i="12" s="1"/>
  <c r="DG99" i="12" s="1"/>
  <c r="CU99" i="12"/>
  <c r="CV99" i="12" s="1"/>
  <c r="CU86" i="12"/>
  <c r="CV86" i="12" s="1"/>
  <c r="DE86" i="12"/>
  <c r="DF86" i="12" s="1"/>
  <c r="DG86" i="12" s="1"/>
  <c r="CJ151" i="12"/>
  <c r="CO151" i="12"/>
  <c r="CP151" i="12" s="1"/>
  <c r="CA63" i="12"/>
  <c r="CB63" i="12" s="1"/>
  <c r="BV63" i="12"/>
  <c r="CC84" i="12"/>
  <c r="BU84" i="12"/>
  <c r="DE8" i="12"/>
  <c r="DF8" i="12" s="1"/>
  <c r="DG8" i="12" s="1"/>
  <c r="CU8" i="12"/>
  <c r="CV8" i="12" s="1"/>
  <c r="CC154" i="12"/>
  <c r="BU154" i="12"/>
  <c r="CI58" i="12"/>
  <c r="CQ58" i="12"/>
  <c r="CI77" i="12"/>
  <c r="CQ77" i="12"/>
  <c r="CU3" i="12"/>
  <c r="CV3" i="12" s="1"/>
  <c r="DE3" i="12"/>
  <c r="DF3" i="12" s="1"/>
  <c r="DG3" i="12" s="1"/>
  <c r="CI25" i="12"/>
  <c r="CQ25" i="12"/>
  <c r="BU134" i="12"/>
  <c r="CC134" i="12"/>
  <c r="CI93" i="12"/>
  <c r="CQ93" i="12"/>
  <c r="CQ46" i="12"/>
  <c r="CI46" i="12"/>
  <c r="BU14" i="12"/>
  <c r="CC14" i="12"/>
  <c r="DE18" i="12"/>
  <c r="DF18" i="12" s="1"/>
  <c r="DG18" i="12" s="1"/>
  <c r="CU18" i="12"/>
  <c r="CV18" i="12" s="1"/>
  <c r="CA83" i="12"/>
  <c r="CB83" i="12" s="1"/>
  <c r="BV83" i="12"/>
  <c r="BV21" i="12"/>
  <c r="CA21" i="12"/>
  <c r="CB21" i="12" s="1"/>
  <c r="CC9" i="12"/>
  <c r="BU9" i="12"/>
  <c r="CU6" i="12"/>
  <c r="CV6" i="12" s="1"/>
  <c r="DE6" i="12"/>
  <c r="DF6" i="12" s="1"/>
  <c r="DG6" i="12" s="1"/>
  <c r="CU159" i="12"/>
  <c r="CV159" i="12" s="1"/>
  <c r="DE159" i="12"/>
  <c r="DF159" i="12" s="1"/>
  <c r="DG159" i="12" s="1"/>
  <c r="CI38" i="12"/>
  <c r="CQ38" i="12"/>
  <c r="BU115" i="12"/>
  <c r="CC115" i="12"/>
  <c r="CU124" i="12"/>
  <c r="CV124" i="12" s="1"/>
  <c r="DE124" i="12"/>
  <c r="DF124" i="12" s="1"/>
  <c r="DG124" i="12" s="1"/>
  <c r="CI49" i="12"/>
  <c r="CQ49" i="12"/>
  <c r="CQ63" i="12"/>
  <c r="CI63" i="12"/>
  <c r="CC8" i="12"/>
  <c r="BU8" i="12"/>
  <c r="CC87" i="12"/>
  <c r="BU87" i="12"/>
  <c r="CI87" i="12"/>
  <c r="CQ87" i="12"/>
  <c r="CU151" i="12"/>
  <c r="CV151" i="12" s="1"/>
  <c r="DE151" i="12"/>
  <c r="DF151" i="12" s="1"/>
  <c r="DG151" i="12" s="1"/>
  <c r="BU42" i="12"/>
  <c r="CC42" i="12"/>
  <c r="CC140" i="12"/>
  <c r="BU140" i="12"/>
  <c r="DE43" i="12"/>
  <c r="DF43" i="12" s="1"/>
  <c r="DG43" i="12" s="1"/>
  <c r="CU43" i="12"/>
  <c r="CV43" i="12" s="1"/>
  <c r="CA26" i="12"/>
  <c r="CB26" i="12" s="1"/>
  <c r="DE76" i="12"/>
  <c r="DF76" i="12" s="1"/>
  <c r="DG76" i="12" s="1"/>
  <c r="CU76" i="12"/>
  <c r="CV76" i="12" s="1"/>
  <c r="CW103" i="12"/>
  <c r="DB103" i="12"/>
  <c r="DJ103" i="12" s="1"/>
  <c r="CU119" i="12"/>
  <c r="CV119" i="12" s="1"/>
  <c r="DE119" i="12"/>
  <c r="DF119" i="12" s="1"/>
  <c r="DG119" i="12" s="1"/>
  <c r="CI53" i="12"/>
  <c r="CQ53" i="12"/>
  <c r="CI159" i="12"/>
  <c r="CQ159" i="12"/>
  <c r="CC139" i="12"/>
  <c r="BU139" i="12"/>
  <c r="CI125" i="12"/>
  <c r="CQ125" i="12"/>
  <c r="CI37" i="12"/>
  <c r="CQ37" i="12"/>
  <c r="CI19" i="12"/>
  <c r="CQ19" i="12"/>
  <c r="CC45" i="12"/>
  <c r="BU45" i="12"/>
  <c r="CC77" i="12"/>
  <c r="BU77" i="12"/>
  <c r="BU146" i="12"/>
  <c r="CC146" i="12"/>
  <c r="BU73" i="12"/>
  <c r="CC73" i="12"/>
  <c r="DE10" i="12"/>
  <c r="DF10" i="12" s="1"/>
  <c r="DG10" i="12" s="1"/>
  <c r="CU10" i="12"/>
  <c r="CV10" i="12" s="1"/>
  <c r="DE128" i="12"/>
  <c r="DF128" i="12" s="1"/>
  <c r="DG128" i="12" s="1"/>
  <c r="CU128" i="12"/>
  <c r="CV128" i="12" s="1"/>
  <c r="CC105" i="12"/>
  <c r="BU105" i="12"/>
  <c r="DE58" i="12"/>
  <c r="DF58" i="12" s="1"/>
  <c r="DG58" i="12" s="1"/>
  <c r="CU58" i="12"/>
  <c r="CV58" i="12" s="1"/>
  <c r="CC57" i="12"/>
  <c r="BU57" i="12"/>
  <c r="CU132" i="12"/>
  <c r="CV132" i="12" s="1"/>
  <c r="DE132" i="12"/>
  <c r="DF132" i="12" s="1"/>
  <c r="DG132" i="12" s="1"/>
  <c r="DE147" i="12"/>
  <c r="DF147" i="12" s="1"/>
  <c r="DG147" i="12" s="1"/>
  <c r="CU147" i="12"/>
  <c r="CV147" i="12" s="1"/>
  <c r="CC41" i="12"/>
  <c r="BU41" i="12"/>
  <c r="CI103" i="12"/>
  <c r="CQ103" i="12"/>
  <c r="CJ44" i="12"/>
  <c r="DE12" i="12"/>
  <c r="DF12" i="12" s="1"/>
  <c r="DG12" i="12" s="1"/>
  <c r="CU12" i="12"/>
  <c r="CV12" i="12" s="1"/>
  <c r="CU92" i="12"/>
  <c r="CV92" i="12" s="1"/>
  <c r="DE92" i="12"/>
  <c r="DF92" i="12" s="1"/>
  <c r="DG92" i="12" s="1"/>
  <c r="CI118" i="12"/>
  <c r="CQ118" i="12"/>
  <c r="CI42" i="12"/>
  <c r="CQ42" i="12"/>
  <c r="CC113" i="12"/>
  <c r="BU113" i="12"/>
  <c r="DE88" i="12"/>
  <c r="DF88" i="12" s="1"/>
  <c r="DG88" i="12" s="1"/>
  <c r="CU88" i="12"/>
  <c r="CV88" i="12" s="1"/>
  <c r="CC43" i="12"/>
  <c r="BU43" i="12"/>
  <c r="CI51" i="12"/>
  <c r="CQ51" i="12"/>
  <c r="CU45" i="12"/>
  <c r="CV45" i="12" s="1"/>
  <c r="DE45" i="12"/>
  <c r="DF45" i="12" s="1"/>
  <c r="DG45" i="12" s="1"/>
  <c r="CI22" i="12"/>
  <c r="CQ22" i="12"/>
  <c r="DE90" i="12"/>
  <c r="DF90" i="12" s="1"/>
  <c r="DG90" i="12" s="1"/>
  <c r="CU90" i="12"/>
  <c r="CV90" i="12" s="1"/>
  <c r="BU6" i="12"/>
  <c r="CC6" i="12"/>
  <c r="CU14" i="12"/>
  <c r="CV14" i="12" s="1"/>
  <c r="DE14" i="12"/>
  <c r="DF14" i="12" s="1"/>
  <c r="DG14" i="12" s="1"/>
  <c r="CQ10" i="12"/>
  <c r="CI10" i="12"/>
  <c r="DE117" i="12"/>
  <c r="DF117" i="12" s="1"/>
  <c r="DG117" i="12" s="1"/>
  <c r="CU117" i="12"/>
  <c r="CV117" i="12" s="1"/>
  <c r="DE154" i="12"/>
  <c r="DF154" i="12" s="1"/>
  <c r="DG154" i="12" s="1"/>
  <c r="CU154" i="12"/>
  <c r="CV154" i="12" s="1"/>
  <c r="CQ95" i="12"/>
  <c r="CI95" i="12"/>
  <c r="BU158" i="12"/>
  <c r="CC158" i="12"/>
  <c r="CO138" i="12"/>
  <c r="CP138" i="12" s="1"/>
  <c r="CJ138" i="12"/>
  <c r="CC110" i="12"/>
  <c r="BU110" i="12"/>
  <c r="CI120" i="12"/>
  <c r="CQ120" i="12"/>
  <c r="CC120" i="12"/>
  <c r="BU120" i="12"/>
  <c r="CI12" i="12"/>
  <c r="CQ12" i="12"/>
  <c r="CC129" i="12"/>
  <c r="BU129" i="12"/>
  <c r="BU114" i="12"/>
  <c r="CC114" i="12"/>
  <c r="BU5" i="12"/>
  <c r="CC5" i="12"/>
  <c r="CJ17" i="12"/>
  <c r="CO17" i="12"/>
  <c r="CP17" i="12" s="1"/>
  <c r="DE72" i="12"/>
  <c r="DF72" i="12" s="1"/>
  <c r="DG72" i="12" s="1"/>
  <c r="CU72" i="12"/>
  <c r="CV72" i="12" s="1"/>
  <c r="CU80" i="12"/>
  <c r="CV80" i="12" s="1"/>
  <c r="DE80" i="12"/>
  <c r="DF80" i="12" s="1"/>
  <c r="DG80" i="12" s="1"/>
  <c r="CC137" i="12"/>
  <c r="BU137" i="12"/>
  <c r="BV28" i="12"/>
  <c r="CA28" i="12"/>
  <c r="CB28" i="12" s="1"/>
  <c r="DE133" i="12"/>
  <c r="DF133" i="12" s="1"/>
  <c r="DG133" i="12" s="1"/>
  <c r="CU133" i="12"/>
  <c r="CV133" i="12" s="1"/>
  <c r="CI6" i="12"/>
  <c r="CQ6" i="12"/>
  <c r="CI74" i="12"/>
  <c r="CQ74" i="12"/>
  <c r="CC125" i="12"/>
  <c r="BU125" i="12"/>
  <c r="CC82" i="12"/>
  <c r="BU82" i="12"/>
  <c r="CQ60" i="12"/>
  <c r="CI60" i="12"/>
  <c r="DE31" i="12"/>
  <c r="DF31" i="12" s="1"/>
  <c r="DG31" i="12" s="1"/>
  <c r="CU31" i="12"/>
  <c r="CV31" i="12" s="1"/>
  <c r="BU144" i="12"/>
  <c r="CC144" i="12"/>
  <c r="DE44" i="12"/>
  <c r="DF44" i="12" s="1"/>
  <c r="DG44" i="12" s="1"/>
  <c r="CU44" i="12"/>
  <c r="CV44" i="12" s="1"/>
  <c r="BU153" i="12"/>
  <c r="CC153" i="12"/>
  <c r="CC141" i="12"/>
  <c r="BU141" i="12"/>
  <c r="DE41" i="12"/>
  <c r="DF41" i="12" s="1"/>
  <c r="DG41" i="12" s="1"/>
  <c r="CU41" i="12"/>
  <c r="CV41" i="12" s="1"/>
  <c r="DE68" i="12"/>
  <c r="DF68" i="12" s="1"/>
  <c r="DG68" i="12" s="1"/>
  <c r="CU68" i="12"/>
  <c r="CV68" i="12" s="1"/>
  <c r="CI24" i="12"/>
  <c r="CQ24" i="12"/>
  <c r="CU27" i="12"/>
  <c r="CV27" i="12" s="1"/>
  <c r="DE27" i="12"/>
  <c r="DF27" i="12" s="1"/>
  <c r="DG27" i="12" s="1"/>
  <c r="BU135" i="12"/>
  <c r="CC135" i="12"/>
  <c r="CI156" i="12"/>
  <c r="CQ156" i="12"/>
  <c r="CC81" i="12"/>
  <c r="BU81" i="12"/>
  <c r="DE148" i="12"/>
  <c r="DF148" i="12" s="1"/>
  <c r="DG148" i="12" s="1"/>
  <c r="CU148" i="12"/>
  <c r="CV148" i="12" s="1"/>
  <c r="CI28" i="12"/>
  <c r="CQ28" i="12"/>
  <c r="CC90" i="12"/>
  <c r="BU90" i="12"/>
  <c r="CI122" i="12"/>
  <c r="CQ122" i="12"/>
  <c r="CI121" i="12"/>
  <c r="CQ121" i="12"/>
  <c r="CI30" i="12"/>
  <c r="CQ30" i="12"/>
  <c r="CC27" i="12"/>
  <c r="BU27" i="12"/>
  <c r="CQ150" i="12"/>
  <c r="CI150" i="12"/>
  <c r="CU5" i="12"/>
  <c r="CV5" i="12" s="1"/>
  <c r="DE5" i="12"/>
  <c r="DF5" i="12" s="1"/>
  <c r="DG5" i="12" s="1"/>
  <c r="CI18" i="12"/>
  <c r="CQ18" i="12"/>
  <c r="DE106" i="12"/>
  <c r="DF106" i="12" s="1"/>
  <c r="DG106" i="12" s="1"/>
  <c r="CU106" i="12"/>
  <c r="CV106" i="12" s="1"/>
  <c r="BU74" i="12"/>
  <c r="CC74" i="12"/>
  <c r="CC96" i="12"/>
  <c r="BU96" i="12"/>
  <c r="CI148" i="12"/>
  <c r="CQ148" i="12"/>
  <c r="BU34" i="12"/>
  <c r="CC34" i="12"/>
  <c r="CI145" i="12"/>
  <c r="CQ145" i="12"/>
  <c r="CU149" i="12"/>
  <c r="CV149" i="12" s="1"/>
  <c r="DE149" i="12"/>
  <c r="DF149" i="12" s="1"/>
  <c r="DG149" i="12" s="1"/>
  <c r="DE115" i="12"/>
  <c r="DF115" i="12" s="1"/>
  <c r="DG115" i="12" s="1"/>
  <c r="CU115" i="12"/>
  <c r="CV115" i="12" s="1"/>
  <c r="CU77" i="12"/>
  <c r="CV77" i="12" s="1"/>
  <c r="DE77" i="12"/>
  <c r="DF77" i="12" s="1"/>
  <c r="DG77" i="12" s="1"/>
  <c r="CC117" i="12"/>
  <c r="BU117" i="12"/>
  <c r="CC123" i="12"/>
  <c r="BU123" i="12"/>
  <c r="CU150" i="12"/>
  <c r="CV150" i="12" s="1"/>
  <c r="DE150" i="12"/>
  <c r="DF150" i="12" s="1"/>
  <c r="DG150" i="12" s="1"/>
  <c r="CI85" i="12"/>
  <c r="CQ85" i="12"/>
  <c r="CI39" i="12"/>
  <c r="CQ39" i="12"/>
  <c r="DE21" i="12"/>
  <c r="DF21" i="12" s="1"/>
  <c r="DG21" i="12" s="1"/>
  <c r="CU21" i="12"/>
  <c r="DE82" i="12"/>
  <c r="DF82" i="12" s="1"/>
  <c r="DG82" i="12" s="1"/>
  <c r="CU82" i="12"/>
  <c r="CV82" i="12" s="1"/>
  <c r="CI100" i="12"/>
  <c r="CQ100" i="12"/>
  <c r="CC116" i="12"/>
  <c r="BU116" i="12"/>
  <c r="DE100" i="12"/>
  <c r="DF100" i="12" s="1"/>
  <c r="DG100" i="12" s="1"/>
  <c r="CU100" i="12"/>
  <c r="CV100" i="12" s="1"/>
  <c r="CA51" i="12"/>
  <c r="CB51" i="12" s="1"/>
  <c r="BV51" i="12"/>
  <c r="CI41" i="12"/>
  <c r="CQ41" i="12"/>
  <c r="DE84" i="12"/>
  <c r="DF84" i="12" s="1"/>
  <c r="DG84" i="12" s="1"/>
  <c r="CU84" i="12"/>
  <c r="CV84" i="12" s="1"/>
  <c r="CQ72" i="12"/>
  <c r="CI72" i="12"/>
  <c r="CI76" i="12"/>
  <c r="CQ76" i="12"/>
  <c r="DE61" i="12"/>
  <c r="DF61" i="12" s="1"/>
  <c r="DG61" i="12" s="1"/>
  <c r="CU61" i="12"/>
  <c r="CV61" i="12" s="1"/>
  <c r="DE113" i="12"/>
  <c r="DF113" i="12" s="1"/>
  <c r="DG113" i="12" s="1"/>
  <c r="CU113" i="12"/>
  <c r="CV113" i="12" s="1"/>
  <c r="DE40" i="12"/>
  <c r="DF40" i="12" s="1"/>
  <c r="DG40" i="12" s="1"/>
  <c r="CU40" i="12"/>
  <c r="CV40" i="12" s="1"/>
  <c r="CC128" i="12"/>
  <c r="BU128" i="12"/>
  <c r="CC136" i="12"/>
  <c r="BU136" i="12"/>
  <c r="CI8" i="12"/>
  <c r="CQ8" i="12"/>
  <c r="CC10" i="12"/>
  <c r="BU10" i="12"/>
  <c r="DE109" i="12"/>
  <c r="DF109" i="12" s="1"/>
  <c r="DG109" i="12" s="1"/>
  <c r="CU109" i="12"/>
  <c r="CV109" i="12" s="1"/>
  <c r="CU127" i="12"/>
  <c r="CV127" i="12" s="1"/>
  <c r="DE127" i="12"/>
  <c r="DF127" i="12" s="1"/>
  <c r="DG127" i="12" s="1"/>
  <c r="CU85" i="12"/>
  <c r="CV85" i="12" s="1"/>
  <c r="DE85" i="12"/>
  <c r="DF85" i="12" s="1"/>
  <c r="DG85" i="12" s="1"/>
  <c r="DE65" i="12"/>
  <c r="DF65" i="12" s="1"/>
  <c r="DG65" i="12" s="1"/>
  <c r="CU65" i="12"/>
  <c r="BU66" i="12"/>
  <c r="CC66" i="12"/>
  <c r="CQ127" i="12"/>
  <c r="CI127" i="12"/>
  <c r="CI4" i="12"/>
  <c r="CQ4" i="12"/>
  <c r="CI26" i="12"/>
  <c r="CQ26" i="12"/>
  <c r="CC130" i="12"/>
  <c r="BU130" i="12"/>
  <c r="CI142" i="12"/>
  <c r="CQ142" i="12"/>
  <c r="DE29" i="12"/>
  <c r="DF29" i="12" s="1"/>
  <c r="DG29" i="12" s="1"/>
  <c r="CU29" i="12"/>
  <c r="CV29" i="12" s="1"/>
  <c r="CQ64" i="12"/>
  <c r="CI64" i="12"/>
  <c r="DE108" i="12"/>
  <c r="DF108" i="12" s="1"/>
  <c r="DG108" i="12" s="1"/>
  <c r="CU108" i="12"/>
  <c r="CV108" i="12" s="1"/>
  <c r="CI119" i="12"/>
  <c r="CQ119" i="12"/>
  <c r="DE118" i="12"/>
  <c r="DF118" i="12" s="1"/>
  <c r="DG118" i="12" s="1"/>
  <c r="CU118" i="12"/>
  <c r="CV118" i="12" s="1"/>
  <c r="DE110" i="12"/>
  <c r="DF110" i="12" s="1"/>
  <c r="DG110" i="12" s="1"/>
  <c r="CU110" i="12"/>
  <c r="CV110" i="12" s="1"/>
  <c r="CU107" i="12"/>
  <c r="CV107" i="12" s="1"/>
  <c r="DE107" i="12"/>
  <c r="DF107" i="12" s="1"/>
  <c r="DG107" i="12" s="1"/>
  <c r="CH2" i="12"/>
  <c r="CI2" i="12" s="1"/>
  <c r="BP161" i="12"/>
  <c r="DE2" i="12"/>
  <c r="CU2" i="12"/>
  <c r="BQ161" i="12"/>
  <c r="BO161" i="12"/>
  <c r="CS139" i="12" l="1"/>
  <c r="CJ57" i="12"/>
  <c r="CO144" i="12"/>
  <c r="CP144" i="12" s="1"/>
  <c r="CJ66" i="12"/>
  <c r="BV97" i="12"/>
  <c r="BV65" i="12"/>
  <c r="CS10" i="12"/>
  <c r="CS71" i="12"/>
  <c r="CS130" i="12"/>
  <c r="CS140" i="12"/>
  <c r="CS91" i="12"/>
  <c r="CJ94" i="12"/>
  <c r="CA23" i="12"/>
  <c r="CB23" i="12" s="1"/>
  <c r="CS79" i="12"/>
  <c r="CJ15" i="12"/>
  <c r="CS78" i="12"/>
  <c r="CS74" i="12"/>
  <c r="BV131" i="12"/>
  <c r="CO29" i="12"/>
  <c r="CP29" i="12" s="1"/>
  <c r="CJ97" i="12"/>
  <c r="CO154" i="12"/>
  <c r="CP154" i="12" s="1"/>
  <c r="CS146" i="12"/>
  <c r="CS112" i="12"/>
  <c r="CP97" i="12"/>
  <c r="CS36" i="12"/>
  <c r="CA149" i="12"/>
  <c r="CB149" i="12" s="1"/>
  <c r="CS9" i="12"/>
  <c r="CS70" i="12"/>
  <c r="CS123" i="12"/>
  <c r="CS153" i="12"/>
  <c r="CO143" i="12"/>
  <c r="CP143" i="12" s="1"/>
  <c r="CJ80" i="12"/>
  <c r="CO3" i="12"/>
  <c r="CP3" i="12" s="1"/>
  <c r="CS117" i="12"/>
  <c r="CS144" i="12"/>
  <c r="CS158" i="12"/>
  <c r="BV147" i="12"/>
  <c r="CA109" i="12"/>
  <c r="CB109" i="12" s="1"/>
  <c r="CS81" i="12"/>
  <c r="CS8" i="12"/>
  <c r="CS101" i="12"/>
  <c r="CS115" i="12"/>
  <c r="CI163" i="12"/>
  <c r="CS30" i="12"/>
  <c r="CS136" i="12"/>
  <c r="CS129" i="12"/>
  <c r="CS87" i="12"/>
  <c r="CS49" i="12"/>
  <c r="CS37" i="12"/>
  <c r="CS108" i="12"/>
  <c r="CS73" i="12"/>
  <c r="CS134" i="12"/>
  <c r="CS53" i="12"/>
  <c r="CS159" i="12"/>
  <c r="CS93" i="12"/>
  <c r="CS145" i="12"/>
  <c r="CS135" i="12"/>
  <c r="CS126" i="12"/>
  <c r="CS137" i="12"/>
  <c r="CS43" i="12"/>
  <c r="CS84" i="12"/>
  <c r="CS55" i="12"/>
  <c r="CS107" i="12"/>
  <c r="CS99" i="12"/>
  <c r="CS106" i="12"/>
  <c r="CS88" i="12"/>
  <c r="CS61" i="12"/>
  <c r="CS38" i="12"/>
  <c r="CS86" i="12"/>
  <c r="CS121" i="12"/>
  <c r="CS47" i="12"/>
  <c r="CS114" i="12"/>
  <c r="CS69" i="12"/>
  <c r="CS120" i="12"/>
  <c r="CS6" i="12"/>
  <c r="CS12" i="12"/>
  <c r="CS111" i="12"/>
  <c r="CS89" i="12"/>
  <c r="CS31" i="12"/>
  <c r="CS143" i="12"/>
  <c r="CS34" i="12"/>
  <c r="CS149" i="12"/>
  <c r="CS133" i="12"/>
  <c r="CS152" i="12"/>
  <c r="CS22" i="12"/>
  <c r="CS119" i="12"/>
  <c r="CS100" i="12"/>
  <c r="CS52" i="12"/>
  <c r="CS132" i="12"/>
  <c r="CS156" i="12"/>
  <c r="CW110" i="12"/>
  <c r="DB110" i="12"/>
  <c r="DJ110" i="12" s="1"/>
  <c r="CO72" i="12"/>
  <c r="CP72" i="12" s="1"/>
  <c r="CJ72" i="12"/>
  <c r="CJ30" i="12"/>
  <c r="CO30" i="12"/>
  <c r="CP30" i="12" s="1"/>
  <c r="CO156" i="12"/>
  <c r="CP156" i="12" s="1"/>
  <c r="CJ156" i="12"/>
  <c r="CA153" i="12"/>
  <c r="CB153" i="12" s="1"/>
  <c r="BV153" i="12"/>
  <c r="DB90" i="12"/>
  <c r="DJ90" i="12" s="1"/>
  <c r="CW90" i="12"/>
  <c r="BV77" i="12"/>
  <c r="CA77" i="12"/>
  <c r="CB77" i="12" s="1"/>
  <c r="CW138" i="12"/>
  <c r="DB138" i="12"/>
  <c r="DJ138" i="12" s="1"/>
  <c r="CJ8" i="12"/>
  <c r="CO8" i="12"/>
  <c r="CP8" i="12" s="1"/>
  <c r="DB150" i="12"/>
  <c r="DJ150" i="12" s="1"/>
  <c r="CW150" i="12"/>
  <c r="CW5" i="12"/>
  <c r="DB5" i="12"/>
  <c r="DJ5" i="12" s="1"/>
  <c r="CO60" i="12"/>
  <c r="CP60" i="12" s="1"/>
  <c r="CJ60" i="12"/>
  <c r="BV158" i="12"/>
  <c r="CA158" i="12"/>
  <c r="CB158" i="12" s="1"/>
  <c r="BV91" i="12"/>
  <c r="CA91" i="12"/>
  <c r="CB91" i="12" s="1"/>
  <c r="CA89" i="12"/>
  <c r="CB89" i="12" s="1"/>
  <c r="BV89" i="12"/>
  <c r="DB29" i="12"/>
  <c r="DJ29" i="12" s="1"/>
  <c r="CW29" i="12"/>
  <c r="CV21" i="12"/>
  <c r="CS21" i="12"/>
  <c r="BV74" i="12"/>
  <c r="CA74" i="12"/>
  <c r="CB74" i="12" s="1"/>
  <c r="CW44" i="12"/>
  <c r="DB44" i="12"/>
  <c r="DJ44" i="12" s="1"/>
  <c r="CA129" i="12"/>
  <c r="CB129" i="12" s="1"/>
  <c r="BV129" i="12"/>
  <c r="CS77" i="12"/>
  <c r="CW55" i="12"/>
  <c r="DB55" i="12"/>
  <c r="DJ55" i="12" s="1"/>
  <c r="CA3" i="12"/>
  <c r="CB3" i="12" s="1"/>
  <c r="BV3" i="12"/>
  <c r="CA31" i="12"/>
  <c r="CB31" i="12" s="1"/>
  <c r="BV31" i="12"/>
  <c r="BV160" i="12"/>
  <c r="CA160" i="12"/>
  <c r="CB160" i="12" s="1"/>
  <c r="CJ22" i="12"/>
  <c r="CO22" i="12"/>
  <c r="CP22" i="12" s="1"/>
  <c r="DB58" i="12"/>
  <c r="DJ58" i="12" s="1"/>
  <c r="CW58" i="12"/>
  <c r="CA45" i="12"/>
  <c r="CB45" i="12" s="1"/>
  <c r="BV45" i="12"/>
  <c r="CS68" i="12"/>
  <c r="CO136" i="12"/>
  <c r="CP136" i="12" s="1"/>
  <c r="CJ136" i="12"/>
  <c r="CW157" i="12"/>
  <c r="DB157" i="12"/>
  <c r="DJ157" i="12" s="1"/>
  <c r="CW64" i="12"/>
  <c r="DB64" i="12"/>
  <c r="DJ64" i="12" s="1"/>
  <c r="CW25" i="12"/>
  <c r="DB25" i="12"/>
  <c r="DJ25" i="12" s="1"/>
  <c r="CJ117" i="12"/>
  <c r="CO117" i="12"/>
  <c r="CP117" i="12" s="1"/>
  <c r="CA78" i="12"/>
  <c r="CB78" i="12" s="1"/>
  <c r="BV78" i="12"/>
  <c r="DB107" i="12"/>
  <c r="DJ107" i="12" s="1"/>
  <c r="CW107" i="12"/>
  <c r="CS66" i="12"/>
  <c r="CO76" i="12"/>
  <c r="CP76" i="12" s="1"/>
  <c r="CJ76" i="12"/>
  <c r="CO100" i="12"/>
  <c r="CP100" i="12" s="1"/>
  <c r="CJ100" i="12"/>
  <c r="CO85" i="12"/>
  <c r="CP85" i="12" s="1"/>
  <c r="CJ85" i="12"/>
  <c r="CA96" i="12"/>
  <c r="CB96" i="12" s="1"/>
  <c r="BV96" i="12"/>
  <c r="CO18" i="12"/>
  <c r="CP18" i="12" s="1"/>
  <c r="CJ18" i="12"/>
  <c r="CJ24" i="12"/>
  <c r="CO24" i="12"/>
  <c r="CP24" i="12" s="1"/>
  <c r="DB31" i="12"/>
  <c r="DJ31" i="12" s="1"/>
  <c r="CW31" i="12"/>
  <c r="CA125" i="12"/>
  <c r="CB125" i="12" s="1"/>
  <c r="BV125" i="12"/>
  <c r="CW72" i="12"/>
  <c r="DB72" i="12"/>
  <c r="DJ72" i="12" s="1"/>
  <c r="DB117" i="12"/>
  <c r="DJ117" i="12" s="1"/>
  <c r="CW117" i="12"/>
  <c r="CO51" i="12"/>
  <c r="CP51" i="12" s="1"/>
  <c r="CJ51" i="12"/>
  <c r="CA113" i="12"/>
  <c r="CB113" i="12" s="1"/>
  <c r="BV113" i="12"/>
  <c r="CW12" i="12"/>
  <c r="DB12" i="12"/>
  <c r="DJ12" i="12" s="1"/>
  <c r="BV41" i="12"/>
  <c r="CA41" i="12"/>
  <c r="CB41" i="12" s="1"/>
  <c r="DB132" i="12"/>
  <c r="DJ132" i="12" s="1"/>
  <c r="CW132" i="12"/>
  <c r="CS105" i="12"/>
  <c r="CJ19" i="12"/>
  <c r="CO19" i="12"/>
  <c r="CP19" i="12" s="1"/>
  <c r="CW151" i="12"/>
  <c r="DB151" i="12"/>
  <c r="DJ151" i="12" s="1"/>
  <c r="BV115" i="12"/>
  <c r="CA115" i="12"/>
  <c r="CB115" i="12" s="1"/>
  <c r="CA9" i="12"/>
  <c r="CB9" i="12" s="1"/>
  <c r="BV9" i="12"/>
  <c r="DB3" i="12"/>
  <c r="DJ3" i="12" s="1"/>
  <c r="CW3" i="12"/>
  <c r="DB8" i="12"/>
  <c r="DJ8" i="12" s="1"/>
  <c r="CW8" i="12"/>
  <c r="DB99" i="12"/>
  <c r="DJ99" i="12" s="1"/>
  <c r="CW99" i="12"/>
  <c r="CA35" i="12"/>
  <c r="CB35" i="12" s="1"/>
  <c r="BV35" i="12"/>
  <c r="CS13" i="12"/>
  <c r="CA22" i="12"/>
  <c r="CB22" i="12" s="1"/>
  <c r="BV22" i="12"/>
  <c r="CW121" i="12"/>
  <c r="DB121" i="12"/>
  <c r="DJ121" i="12" s="1"/>
  <c r="CW38" i="12"/>
  <c r="DB38" i="12"/>
  <c r="DJ38" i="12" s="1"/>
  <c r="CS109" i="12"/>
  <c r="CA119" i="12"/>
  <c r="CB119" i="12" s="1"/>
  <c r="BV119" i="12"/>
  <c r="CS138" i="12"/>
  <c r="BV44" i="12"/>
  <c r="CA44" i="12"/>
  <c r="CB44" i="12" s="1"/>
  <c r="CS7" i="12"/>
  <c r="DB146" i="12"/>
  <c r="DJ146" i="12" s="1"/>
  <c r="CW146" i="12"/>
  <c r="BV93" i="12"/>
  <c r="CA93" i="12"/>
  <c r="CB93" i="12" s="1"/>
  <c r="CO21" i="12"/>
  <c r="CP21" i="12" s="1"/>
  <c r="CJ21" i="12"/>
  <c r="BV67" i="12"/>
  <c r="CA67" i="12"/>
  <c r="CB67" i="12" s="1"/>
  <c r="DB53" i="12"/>
  <c r="DJ53" i="12" s="1"/>
  <c r="CW53" i="12"/>
  <c r="CA32" i="12"/>
  <c r="CB32" i="12" s="1"/>
  <c r="BV32" i="12"/>
  <c r="CS80" i="12"/>
  <c r="DB83" i="12"/>
  <c r="DJ83" i="12" s="1"/>
  <c r="CW83" i="12"/>
  <c r="BV72" i="12"/>
  <c r="CA72" i="12"/>
  <c r="CB72" i="12" s="1"/>
  <c r="DB129" i="12"/>
  <c r="DJ129" i="12" s="1"/>
  <c r="CW129" i="12"/>
  <c r="CA52" i="12"/>
  <c r="CB52" i="12" s="1"/>
  <c r="BV52" i="12"/>
  <c r="CO36" i="12"/>
  <c r="CP36" i="12" s="1"/>
  <c r="CJ36" i="12"/>
  <c r="DB137" i="12"/>
  <c r="DJ137" i="12" s="1"/>
  <c r="CW137" i="12"/>
  <c r="CA145" i="12"/>
  <c r="CB145" i="12" s="1"/>
  <c r="BV145" i="12"/>
  <c r="DB37" i="12"/>
  <c r="DJ37" i="12" s="1"/>
  <c r="CW37" i="12"/>
  <c r="DB134" i="12"/>
  <c r="DJ134" i="12" s="1"/>
  <c r="CW134" i="12"/>
  <c r="CJ135" i="12"/>
  <c r="CO135" i="12"/>
  <c r="CP135" i="12" s="1"/>
  <c r="CO106" i="12"/>
  <c r="CP106" i="12" s="1"/>
  <c r="CJ106" i="12"/>
  <c r="CO79" i="12"/>
  <c r="CP79" i="12" s="1"/>
  <c r="CJ79" i="12"/>
  <c r="CJ70" i="12"/>
  <c r="CO70" i="12"/>
  <c r="CP70" i="12" s="1"/>
  <c r="CS83" i="12"/>
  <c r="DB73" i="12"/>
  <c r="DJ73" i="12" s="1"/>
  <c r="CW73" i="12"/>
  <c r="CJ114" i="12"/>
  <c r="CO114" i="12"/>
  <c r="CP114" i="12" s="1"/>
  <c r="CA151" i="12"/>
  <c r="CB151" i="12" s="1"/>
  <c r="BV151" i="12"/>
  <c r="CO71" i="12"/>
  <c r="CP71" i="12" s="1"/>
  <c r="CJ71" i="12"/>
  <c r="CO92" i="12"/>
  <c r="CP92" i="12" s="1"/>
  <c r="CJ92" i="12"/>
  <c r="CA37" i="12"/>
  <c r="CB37" i="12" s="1"/>
  <c r="BV37" i="12"/>
  <c r="CS102" i="12"/>
  <c r="DB81" i="12"/>
  <c r="DJ81" i="12" s="1"/>
  <c r="CW81" i="12"/>
  <c r="DB144" i="12"/>
  <c r="DJ144" i="12" s="1"/>
  <c r="CW144" i="12"/>
  <c r="CO124" i="12"/>
  <c r="CP124" i="12" s="1"/>
  <c r="CJ124" i="12"/>
  <c r="CS15" i="12"/>
  <c r="CS24" i="12"/>
  <c r="CJ61" i="12"/>
  <c r="CO61" i="12"/>
  <c r="CP61" i="12" s="1"/>
  <c r="CW51" i="12"/>
  <c r="DB51" i="12"/>
  <c r="DJ51" i="12" s="1"/>
  <c r="DB153" i="12"/>
  <c r="DJ153" i="12" s="1"/>
  <c r="CW153" i="12"/>
  <c r="CO108" i="12"/>
  <c r="CP108" i="12" s="1"/>
  <c r="CJ108" i="12"/>
  <c r="CO110" i="12"/>
  <c r="CP110" i="12" s="1"/>
  <c r="CJ110" i="12"/>
  <c r="CA107" i="12"/>
  <c r="CB107" i="12" s="1"/>
  <c r="BV107" i="12"/>
  <c r="CV26" i="12"/>
  <c r="CS26" i="12"/>
  <c r="CO157" i="12"/>
  <c r="CP157" i="12" s="1"/>
  <c r="CJ157" i="12"/>
  <c r="CA17" i="12"/>
  <c r="CB17" i="12" s="1"/>
  <c r="BV17" i="12"/>
  <c r="CW155" i="12"/>
  <c r="DB155" i="12"/>
  <c r="DJ155" i="12" s="1"/>
  <c r="BV101" i="12"/>
  <c r="CA101" i="12"/>
  <c r="CB101" i="12" s="1"/>
  <c r="CW125" i="12"/>
  <c r="DB125" i="12"/>
  <c r="DJ125" i="12" s="1"/>
  <c r="CJ96" i="12"/>
  <c r="CO96" i="12"/>
  <c r="CP96" i="12" s="1"/>
  <c r="CJ111" i="12"/>
  <c r="CO111" i="12"/>
  <c r="CP111" i="12" s="1"/>
  <c r="CS155" i="12"/>
  <c r="CW142" i="12"/>
  <c r="DB142" i="12"/>
  <c r="DJ142" i="12" s="1"/>
  <c r="CW141" i="12"/>
  <c r="DB141" i="12"/>
  <c r="DJ141" i="12" s="1"/>
  <c r="CO140" i="12"/>
  <c r="CP140" i="12" s="1"/>
  <c r="CJ140" i="12"/>
  <c r="CJ130" i="12"/>
  <c r="CO130" i="12"/>
  <c r="CP130" i="12" s="1"/>
  <c r="DB50" i="12"/>
  <c r="DJ50" i="12" s="1"/>
  <c r="CW50" i="12"/>
  <c r="BV95" i="12"/>
  <c r="CA95" i="12"/>
  <c r="CB95" i="12" s="1"/>
  <c r="DB19" i="12"/>
  <c r="DJ19" i="12" s="1"/>
  <c r="CW19" i="12"/>
  <c r="CJ104" i="12"/>
  <c r="CO104" i="12"/>
  <c r="CP104" i="12" s="1"/>
  <c r="BV15" i="12"/>
  <c r="CA15" i="12"/>
  <c r="CB15" i="12" s="1"/>
  <c r="CA24" i="12"/>
  <c r="CB24" i="12" s="1"/>
  <c r="BV24" i="12"/>
  <c r="CS157" i="12"/>
  <c r="CO54" i="12"/>
  <c r="CP54" i="12" s="1"/>
  <c r="CJ54" i="12"/>
  <c r="CA104" i="12"/>
  <c r="CB104" i="12" s="1"/>
  <c r="BV104" i="12"/>
  <c r="CW160" i="12"/>
  <c r="DB160" i="12"/>
  <c r="DJ160" i="12" s="1"/>
  <c r="DB17" i="12"/>
  <c r="DJ17" i="12" s="1"/>
  <c r="CW17" i="12"/>
  <c r="CA69" i="12"/>
  <c r="CB69" i="12" s="1"/>
  <c r="BV69" i="12"/>
  <c r="CO5" i="12"/>
  <c r="CP5" i="12" s="1"/>
  <c r="CJ5" i="12"/>
  <c r="CS160" i="12"/>
  <c r="CO81" i="12"/>
  <c r="CP81" i="12" s="1"/>
  <c r="CJ81" i="12"/>
  <c r="CA132" i="12"/>
  <c r="CB132" i="12" s="1"/>
  <c r="BV132" i="12"/>
  <c r="BV155" i="12"/>
  <c r="CA155" i="12"/>
  <c r="CB155" i="12" s="1"/>
  <c r="CA86" i="12"/>
  <c r="CB86" i="12" s="1"/>
  <c r="BV86" i="12"/>
  <c r="CJ116" i="12"/>
  <c r="CO116" i="12"/>
  <c r="CP116" i="12" s="1"/>
  <c r="CJ31" i="12"/>
  <c r="CO31" i="12"/>
  <c r="CP31" i="12" s="1"/>
  <c r="CW131" i="12"/>
  <c r="DB131" i="12"/>
  <c r="DJ131" i="12" s="1"/>
  <c r="CA156" i="12"/>
  <c r="CB156" i="12" s="1"/>
  <c r="BV156" i="12"/>
  <c r="CJ75" i="12"/>
  <c r="CO75" i="12"/>
  <c r="CP75" i="12" s="1"/>
  <c r="CA75" i="12"/>
  <c r="CB75" i="12" s="1"/>
  <c r="BV75" i="12"/>
  <c r="CA148" i="12"/>
  <c r="CB148" i="12" s="1"/>
  <c r="BV148" i="12"/>
  <c r="DB28" i="12"/>
  <c r="DJ28" i="12" s="1"/>
  <c r="CW28" i="12"/>
  <c r="DB74" i="12"/>
  <c r="DJ74" i="12" s="1"/>
  <c r="CW74" i="12"/>
  <c r="CS127" i="12"/>
  <c r="BV62" i="12"/>
  <c r="CA62" i="12"/>
  <c r="CB62" i="12" s="1"/>
  <c r="DB158" i="12"/>
  <c r="DJ158" i="12" s="1"/>
  <c r="CW158" i="12"/>
  <c r="CO78" i="12"/>
  <c r="CP78" i="12" s="1"/>
  <c r="CJ78" i="12"/>
  <c r="CA157" i="12"/>
  <c r="CB157" i="12" s="1"/>
  <c r="BV157" i="12"/>
  <c r="CA124" i="12"/>
  <c r="CB124" i="12" s="1"/>
  <c r="BV124" i="12"/>
  <c r="DB127" i="12"/>
  <c r="DJ127" i="12" s="1"/>
  <c r="CW127" i="12"/>
  <c r="CA19" i="12"/>
  <c r="CB19" i="12" s="1"/>
  <c r="BV19" i="12"/>
  <c r="DB9" i="12"/>
  <c r="DJ9" i="12" s="1"/>
  <c r="CW9" i="12"/>
  <c r="CW75" i="12"/>
  <c r="DB75" i="12"/>
  <c r="DJ75" i="12" s="1"/>
  <c r="CW7" i="12"/>
  <c r="DB7" i="12"/>
  <c r="DJ7" i="12" s="1"/>
  <c r="CJ107" i="12"/>
  <c r="CO107" i="12"/>
  <c r="CP107" i="12" s="1"/>
  <c r="CW23" i="12"/>
  <c r="DB23" i="12"/>
  <c r="DJ23" i="12" s="1"/>
  <c r="CW96" i="12"/>
  <c r="DB96" i="12"/>
  <c r="DJ96" i="12" s="1"/>
  <c r="CV63" i="12"/>
  <c r="CS63" i="12"/>
  <c r="DB105" i="12"/>
  <c r="DJ105" i="12" s="1"/>
  <c r="CW105" i="12"/>
  <c r="CA121" i="12"/>
  <c r="CB121" i="12" s="1"/>
  <c r="BV121" i="12"/>
  <c r="CJ9" i="12"/>
  <c r="CO9" i="12"/>
  <c r="CP9" i="12" s="1"/>
  <c r="CS75" i="12"/>
  <c r="CS148" i="12"/>
  <c r="CS62" i="12"/>
  <c r="CW123" i="12"/>
  <c r="DB123" i="12"/>
  <c r="DJ123" i="12" s="1"/>
  <c r="CO139" i="12"/>
  <c r="CP139" i="12" s="1"/>
  <c r="CJ139" i="12"/>
  <c r="CS104" i="12"/>
  <c r="CS16" i="12"/>
  <c r="CJ73" i="12"/>
  <c r="CO73" i="12"/>
  <c r="CP73" i="12" s="1"/>
  <c r="BV106" i="12"/>
  <c r="CA106" i="12"/>
  <c r="CB106" i="12" s="1"/>
  <c r="CW13" i="12"/>
  <c r="DB13" i="12"/>
  <c r="DJ13" i="12" s="1"/>
  <c r="CA127" i="12"/>
  <c r="CB127" i="12" s="1"/>
  <c r="BV127" i="12"/>
  <c r="CV122" i="12"/>
  <c r="CS122" i="12"/>
  <c r="DB104" i="12"/>
  <c r="DJ104" i="12" s="1"/>
  <c r="CW104" i="12"/>
  <c r="DB39" i="12"/>
  <c r="DJ39" i="12" s="1"/>
  <c r="CW39" i="12"/>
  <c r="CJ47" i="12"/>
  <c r="CO47" i="12"/>
  <c r="CP47" i="12" s="1"/>
  <c r="CJ83" i="12"/>
  <c r="CO83" i="12"/>
  <c r="CP83" i="12" s="1"/>
  <c r="CS124" i="12"/>
  <c r="CW82" i="12"/>
  <c r="DB82" i="12"/>
  <c r="DJ82" i="12" s="1"/>
  <c r="BV57" i="12"/>
  <c r="CA57" i="12"/>
  <c r="CB57" i="12" s="1"/>
  <c r="CW18" i="12"/>
  <c r="DB18" i="12"/>
  <c r="DJ18" i="12" s="1"/>
  <c r="DB57" i="12"/>
  <c r="DJ57" i="12" s="1"/>
  <c r="CW57" i="12"/>
  <c r="BV138" i="12"/>
  <c r="CA138" i="12"/>
  <c r="CB138" i="12" s="1"/>
  <c r="BV66" i="12"/>
  <c r="CA66" i="12"/>
  <c r="CB66" i="12" s="1"/>
  <c r="CW100" i="12"/>
  <c r="DB100" i="12"/>
  <c r="DJ100" i="12" s="1"/>
  <c r="CJ28" i="12"/>
  <c r="CO28" i="12"/>
  <c r="CP28" i="12" s="1"/>
  <c r="CW147" i="12"/>
  <c r="DB147" i="12"/>
  <c r="DJ147" i="12" s="1"/>
  <c r="CO87" i="12"/>
  <c r="CP87" i="12" s="1"/>
  <c r="CJ87" i="12"/>
  <c r="DB56" i="12"/>
  <c r="DJ56" i="12" s="1"/>
  <c r="CW56" i="12"/>
  <c r="CA56" i="12"/>
  <c r="CB56" i="12" s="1"/>
  <c r="BV56" i="12"/>
  <c r="CW66" i="12"/>
  <c r="DB66" i="12"/>
  <c r="DJ66" i="12" s="1"/>
  <c r="CO23" i="12"/>
  <c r="CP23" i="12" s="1"/>
  <c r="CJ23" i="12"/>
  <c r="CJ14" i="12"/>
  <c r="CO14" i="12"/>
  <c r="CP14" i="12" s="1"/>
  <c r="CA100" i="12"/>
  <c r="CB100" i="12" s="1"/>
  <c r="BV100" i="12"/>
  <c r="CW118" i="12"/>
  <c r="DB118" i="12"/>
  <c r="DJ118" i="12" s="1"/>
  <c r="CA34" i="12"/>
  <c r="CB34" i="12" s="1"/>
  <c r="BV34" i="12"/>
  <c r="DB148" i="12"/>
  <c r="DJ148" i="12" s="1"/>
  <c r="CW148" i="12"/>
  <c r="CS110" i="12"/>
  <c r="CJ42" i="12"/>
  <c r="CO42" i="12"/>
  <c r="CP42" i="12" s="1"/>
  <c r="CA84" i="12"/>
  <c r="CB84" i="12" s="1"/>
  <c r="BV84" i="12"/>
  <c r="CW69" i="12"/>
  <c r="DB69" i="12"/>
  <c r="DJ69" i="12" s="1"/>
  <c r="CW20" i="12"/>
  <c r="DB20" i="12"/>
  <c r="DJ20" i="12" s="1"/>
  <c r="DB109" i="12"/>
  <c r="DJ109" i="12" s="1"/>
  <c r="CW109" i="12"/>
  <c r="BV136" i="12"/>
  <c r="CA136" i="12"/>
  <c r="CB136" i="12" s="1"/>
  <c r="CA116" i="12"/>
  <c r="CB116" i="12" s="1"/>
  <c r="BV116" i="12"/>
  <c r="CO125" i="12"/>
  <c r="CP125" i="12" s="1"/>
  <c r="CJ125" i="12"/>
  <c r="CO49" i="12"/>
  <c r="CP49" i="12" s="1"/>
  <c r="CJ49" i="12"/>
  <c r="CA14" i="12"/>
  <c r="CB14" i="12" s="1"/>
  <c r="BV14" i="12"/>
  <c r="CS56" i="12"/>
  <c r="CS98" i="12"/>
  <c r="CJ102" i="12"/>
  <c r="CO102" i="12"/>
  <c r="CP102" i="12" s="1"/>
  <c r="CS18" i="12"/>
  <c r="CO40" i="12"/>
  <c r="CP40" i="12" s="1"/>
  <c r="CJ40" i="12"/>
  <c r="CS19" i="12"/>
  <c r="CW33" i="12"/>
  <c r="DB33" i="12"/>
  <c r="DJ33" i="12" s="1"/>
  <c r="CW87" i="12"/>
  <c r="DB87" i="12"/>
  <c r="DJ87" i="12" s="1"/>
  <c r="CS64" i="12"/>
  <c r="CO131" i="12"/>
  <c r="CP131" i="12" s="1"/>
  <c r="CJ131" i="12"/>
  <c r="CJ132" i="12"/>
  <c r="CO132" i="12"/>
  <c r="CP132" i="12" s="1"/>
  <c r="CW61" i="12"/>
  <c r="DB61" i="12"/>
  <c r="DJ61" i="12" s="1"/>
  <c r="CW106" i="12"/>
  <c r="DB106" i="12"/>
  <c r="DJ106" i="12" s="1"/>
  <c r="BV27" i="12"/>
  <c r="CA27" i="12"/>
  <c r="CB27" i="12" s="1"/>
  <c r="CO122" i="12"/>
  <c r="CP122" i="12" s="1"/>
  <c r="CJ122" i="12"/>
  <c r="CA81" i="12"/>
  <c r="CB81" i="12" s="1"/>
  <c r="BV81" i="12"/>
  <c r="CS141" i="12"/>
  <c r="BV82" i="12"/>
  <c r="CA82" i="12"/>
  <c r="CB82" i="12" s="1"/>
  <c r="CJ6" i="12"/>
  <c r="CO6" i="12"/>
  <c r="CP6" i="12" s="1"/>
  <c r="CS5" i="12"/>
  <c r="DB14" i="12"/>
  <c r="DJ14" i="12" s="1"/>
  <c r="CW14" i="12"/>
  <c r="DB88" i="12"/>
  <c r="DJ88" i="12" s="1"/>
  <c r="CW88" i="12"/>
  <c r="CJ118" i="12"/>
  <c r="CO118" i="12"/>
  <c r="CP118" i="12" s="1"/>
  <c r="CW119" i="12"/>
  <c r="DB119" i="12"/>
  <c r="DJ119" i="12" s="1"/>
  <c r="CA42" i="12"/>
  <c r="CB42" i="12" s="1"/>
  <c r="BV42" i="12"/>
  <c r="DB159" i="12"/>
  <c r="DJ159" i="12" s="1"/>
  <c r="CW159" i="12"/>
  <c r="CS14" i="12"/>
  <c r="BV154" i="12"/>
  <c r="CA154" i="12"/>
  <c r="CB154" i="12" s="1"/>
  <c r="CA133" i="12"/>
  <c r="CB133" i="12" s="1"/>
  <c r="BV133" i="12"/>
  <c r="CW136" i="12"/>
  <c r="DB136" i="12"/>
  <c r="DJ136" i="12" s="1"/>
  <c r="BV152" i="12"/>
  <c r="CA152" i="12"/>
  <c r="CB152" i="12" s="1"/>
  <c r="CO105" i="12"/>
  <c r="CP105" i="12" s="1"/>
  <c r="CJ105" i="12"/>
  <c r="CS142" i="12"/>
  <c r="CA12" i="12"/>
  <c r="CB12" i="12" s="1"/>
  <c r="BV12" i="12"/>
  <c r="CW24" i="12"/>
  <c r="DB24" i="12"/>
  <c r="DJ24" i="12" s="1"/>
  <c r="BV98" i="12"/>
  <c r="CA98" i="12"/>
  <c r="CB98" i="12" s="1"/>
  <c r="CS3" i="12"/>
  <c r="CW52" i="12"/>
  <c r="DB52" i="12"/>
  <c r="DJ52" i="12" s="1"/>
  <c r="CA58" i="12"/>
  <c r="CB58" i="12" s="1"/>
  <c r="BV58" i="12"/>
  <c r="BV61" i="12"/>
  <c r="CA61" i="12"/>
  <c r="CB61" i="12" s="1"/>
  <c r="CW120" i="12"/>
  <c r="DB120" i="12"/>
  <c r="DJ120" i="12" s="1"/>
  <c r="CJ50" i="12"/>
  <c r="CO50" i="12"/>
  <c r="CP50" i="12" s="1"/>
  <c r="CJ129" i="12"/>
  <c r="CO129" i="12"/>
  <c r="CP129" i="12" s="1"/>
  <c r="CW79" i="12"/>
  <c r="DB79" i="12"/>
  <c r="DJ79" i="12" s="1"/>
  <c r="BV29" i="12"/>
  <c r="CA29" i="12"/>
  <c r="CB29" i="12" s="1"/>
  <c r="BV103" i="12"/>
  <c r="CA103" i="12"/>
  <c r="CB103" i="12" s="1"/>
  <c r="CA39" i="12"/>
  <c r="CB39" i="12" s="1"/>
  <c r="BV39" i="12"/>
  <c r="CS11" i="12"/>
  <c r="BV18" i="12"/>
  <c r="CA18" i="12"/>
  <c r="CB18" i="12" s="1"/>
  <c r="DB156" i="12"/>
  <c r="DJ156" i="12" s="1"/>
  <c r="CW156" i="12"/>
  <c r="CO133" i="12"/>
  <c r="CP133" i="12" s="1"/>
  <c r="CJ133" i="12"/>
  <c r="CO89" i="12"/>
  <c r="CP89" i="12" s="1"/>
  <c r="CJ89" i="12"/>
  <c r="CW32" i="12"/>
  <c r="DB32" i="12"/>
  <c r="DJ32" i="12" s="1"/>
  <c r="CV97" i="12"/>
  <c r="CS97" i="12"/>
  <c r="CA4" i="12"/>
  <c r="CB4" i="12" s="1"/>
  <c r="BV4" i="12"/>
  <c r="CA30" i="12"/>
  <c r="CB30" i="12" s="1"/>
  <c r="BV30" i="12"/>
  <c r="CW140" i="12"/>
  <c r="DB140" i="12"/>
  <c r="DJ140" i="12" s="1"/>
  <c r="CW145" i="12"/>
  <c r="DB145" i="12"/>
  <c r="DJ145" i="12" s="1"/>
  <c r="CA48" i="12"/>
  <c r="CB48" i="12" s="1"/>
  <c r="BV48" i="12"/>
  <c r="BV150" i="12"/>
  <c r="CA150" i="12"/>
  <c r="CB150" i="12" s="1"/>
  <c r="CA40" i="12"/>
  <c r="CB40" i="12" s="1"/>
  <c r="BV40" i="12"/>
  <c r="BV143" i="12"/>
  <c r="CA143" i="12"/>
  <c r="CB143" i="12" s="1"/>
  <c r="DB93" i="12"/>
  <c r="DJ93" i="12" s="1"/>
  <c r="CW93" i="12"/>
  <c r="CJ88" i="12"/>
  <c r="CO88" i="12"/>
  <c r="CP88" i="12" s="1"/>
  <c r="DB36" i="12"/>
  <c r="DJ36" i="12" s="1"/>
  <c r="CW36" i="12"/>
  <c r="CS54" i="12"/>
  <c r="CA25" i="12"/>
  <c r="CB25" i="12" s="1"/>
  <c r="BV25" i="12"/>
  <c r="CJ62" i="12"/>
  <c r="CO62" i="12"/>
  <c r="CP62" i="12" s="1"/>
  <c r="CJ11" i="12"/>
  <c r="CO11" i="12"/>
  <c r="CP11" i="12" s="1"/>
  <c r="CO64" i="12"/>
  <c r="CP64" i="12" s="1"/>
  <c r="CJ64" i="12"/>
  <c r="CA114" i="12"/>
  <c r="CB114" i="12" s="1"/>
  <c r="BV114" i="12"/>
  <c r="CA73" i="12"/>
  <c r="CB73" i="12" s="1"/>
  <c r="BV73" i="12"/>
  <c r="CJ159" i="12"/>
  <c r="CO159" i="12"/>
  <c r="CP159" i="12" s="1"/>
  <c r="CO63" i="12"/>
  <c r="CP63" i="12" s="1"/>
  <c r="CJ63" i="12"/>
  <c r="CO93" i="12"/>
  <c r="CP93" i="12" s="1"/>
  <c r="CJ93" i="12"/>
  <c r="BV7" i="12"/>
  <c r="CA7" i="12"/>
  <c r="CB7" i="12" s="1"/>
  <c r="CO120" i="12"/>
  <c r="CP120" i="12" s="1"/>
  <c r="CJ120" i="12"/>
  <c r="CA108" i="12"/>
  <c r="CB108" i="12" s="1"/>
  <c r="BV108" i="12"/>
  <c r="CJ26" i="12"/>
  <c r="CO26" i="12"/>
  <c r="CP26" i="12" s="1"/>
  <c r="CW113" i="12"/>
  <c r="DB113" i="12"/>
  <c r="DJ113" i="12" s="1"/>
  <c r="DB77" i="12"/>
  <c r="DJ77" i="12" s="1"/>
  <c r="CW77" i="12"/>
  <c r="CJ121" i="12"/>
  <c r="CO121" i="12"/>
  <c r="CP121" i="12" s="1"/>
  <c r="CA135" i="12"/>
  <c r="CB135" i="12" s="1"/>
  <c r="BV135" i="12"/>
  <c r="CO74" i="12"/>
  <c r="CP74" i="12" s="1"/>
  <c r="CJ74" i="12"/>
  <c r="BV134" i="12"/>
  <c r="CA134" i="12"/>
  <c r="CB134" i="12" s="1"/>
  <c r="CA55" i="12"/>
  <c r="CB55" i="12" s="1"/>
  <c r="BV55" i="12"/>
  <c r="DB98" i="12"/>
  <c r="DJ98" i="12" s="1"/>
  <c r="CW98" i="12"/>
  <c r="DB114" i="12"/>
  <c r="DJ114" i="12" s="1"/>
  <c r="CW114" i="12"/>
  <c r="CO27" i="12"/>
  <c r="CP27" i="12" s="1"/>
  <c r="CJ27" i="12"/>
  <c r="DB135" i="12"/>
  <c r="DJ135" i="12" s="1"/>
  <c r="CW135" i="12"/>
  <c r="CA11" i="12"/>
  <c r="CB11" i="12" s="1"/>
  <c r="BV11" i="12"/>
  <c r="DB16" i="12"/>
  <c r="DJ16" i="12" s="1"/>
  <c r="CW16" i="12"/>
  <c r="DB115" i="12"/>
  <c r="DJ115" i="12" s="1"/>
  <c r="CW115" i="12"/>
  <c r="CA110" i="12"/>
  <c r="CB110" i="12" s="1"/>
  <c r="BV110" i="12"/>
  <c r="CA146" i="12"/>
  <c r="CB146" i="12" s="1"/>
  <c r="BV146" i="12"/>
  <c r="CJ58" i="12"/>
  <c r="CO58" i="12"/>
  <c r="CP58" i="12" s="1"/>
  <c r="BV85" i="12"/>
  <c r="CA85" i="12"/>
  <c r="CB85" i="12" s="1"/>
  <c r="DB42" i="12"/>
  <c r="DJ42" i="12" s="1"/>
  <c r="CW42" i="12"/>
  <c r="CJ67" i="12"/>
  <c r="CO67" i="12"/>
  <c r="CP67" i="12" s="1"/>
  <c r="CS76" i="12"/>
  <c r="CO109" i="12"/>
  <c r="CP109" i="12" s="1"/>
  <c r="CJ109" i="12"/>
  <c r="DB116" i="12"/>
  <c r="DJ116" i="12" s="1"/>
  <c r="CW116" i="12"/>
  <c r="CA53" i="12"/>
  <c r="CB53" i="12" s="1"/>
  <c r="BV53" i="12"/>
  <c r="DB11" i="12"/>
  <c r="DJ11" i="12" s="1"/>
  <c r="CW11" i="12"/>
  <c r="DB62" i="12"/>
  <c r="DJ62" i="12" s="1"/>
  <c r="CW62" i="12"/>
  <c r="CW4" i="12"/>
  <c r="DB4" i="12"/>
  <c r="DJ4" i="12" s="1"/>
  <c r="CO158" i="12"/>
  <c r="CP158" i="12" s="1"/>
  <c r="CJ158" i="12"/>
  <c r="BV60" i="12"/>
  <c r="CA60" i="12"/>
  <c r="CB60" i="12" s="1"/>
  <c r="DB70" i="12"/>
  <c r="DJ70" i="12" s="1"/>
  <c r="CW70" i="12"/>
  <c r="CO4" i="12"/>
  <c r="CP4" i="12" s="1"/>
  <c r="CJ4" i="12"/>
  <c r="CJ127" i="12"/>
  <c r="CO127" i="12"/>
  <c r="CP127" i="12" s="1"/>
  <c r="CS128" i="12"/>
  <c r="CJ39" i="12"/>
  <c r="CO39" i="12"/>
  <c r="CP39" i="12" s="1"/>
  <c r="CO148" i="12"/>
  <c r="CP148" i="12" s="1"/>
  <c r="CJ148" i="12"/>
  <c r="CW133" i="12"/>
  <c r="DB133" i="12"/>
  <c r="DJ133" i="12" s="1"/>
  <c r="CA105" i="12"/>
  <c r="CB105" i="12" s="1"/>
  <c r="BV105" i="12"/>
  <c r="CA139" i="12"/>
  <c r="CB139" i="12" s="1"/>
  <c r="BV139" i="12"/>
  <c r="CS23" i="12"/>
  <c r="BV8" i="12"/>
  <c r="CA8" i="12"/>
  <c r="CB8" i="12" s="1"/>
  <c r="CO46" i="12"/>
  <c r="CP46" i="12" s="1"/>
  <c r="CJ46" i="12"/>
  <c r="CJ25" i="12"/>
  <c r="CO25" i="12"/>
  <c r="CP25" i="12" s="1"/>
  <c r="CS85" i="12"/>
  <c r="BV126" i="12"/>
  <c r="CA126" i="12"/>
  <c r="CB126" i="12" s="1"/>
  <c r="CO91" i="12"/>
  <c r="CP91" i="12" s="1"/>
  <c r="CJ91" i="12"/>
  <c r="BV142" i="12"/>
  <c r="CA142" i="12"/>
  <c r="CB142" i="12" s="1"/>
  <c r="CJ153" i="12"/>
  <c r="CO153" i="12"/>
  <c r="CP153" i="12" s="1"/>
  <c r="CA112" i="12"/>
  <c r="CB112" i="12" s="1"/>
  <c r="BV112" i="12"/>
  <c r="BV79" i="12"/>
  <c r="CA79" i="12"/>
  <c r="CB79" i="12" s="1"/>
  <c r="CA118" i="12"/>
  <c r="CB118" i="12" s="1"/>
  <c r="BV118" i="12"/>
  <c r="CO149" i="12"/>
  <c r="CP149" i="12" s="1"/>
  <c r="CJ149" i="12"/>
  <c r="CV46" i="12"/>
  <c r="CS46" i="12"/>
  <c r="CS58" i="12"/>
  <c r="BV49" i="12"/>
  <c r="CA49" i="12"/>
  <c r="CB49" i="12" s="1"/>
  <c r="DB34" i="12"/>
  <c r="DJ34" i="12" s="1"/>
  <c r="CW34" i="12"/>
  <c r="BV80" i="12"/>
  <c r="CA80" i="12"/>
  <c r="CB80" i="12" s="1"/>
  <c r="DB22" i="12"/>
  <c r="DJ22" i="12" s="1"/>
  <c r="CW22" i="12"/>
  <c r="CO43" i="12"/>
  <c r="CP43" i="12" s="1"/>
  <c r="CJ43" i="12"/>
  <c r="CS29" i="12"/>
  <c r="CS20" i="12"/>
  <c r="CO147" i="12"/>
  <c r="CP147" i="12" s="1"/>
  <c r="CJ147" i="12"/>
  <c r="CJ99" i="12"/>
  <c r="CO99" i="12"/>
  <c r="CP99" i="12" s="1"/>
  <c r="DB130" i="12"/>
  <c r="DJ130" i="12" s="1"/>
  <c r="CW130" i="12"/>
  <c r="CJ68" i="12"/>
  <c r="CO68" i="12"/>
  <c r="CP68" i="12" s="1"/>
  <c r="DB47" i="12"/>
  <c r="DJ47" i="12" s="1"/>
  <c r="CW47" i="12"/>
  <c r="CW54" i="12"/>
  <c r="DB54" i="12"/>
  <c r="DJ54" i="12" s="1"/>
  <c r="BV64" i="12"/>
  <c r="CA64" i="12"/>
  <c r="CB64" i="12" s="1"/>
  <c r="CS92" i="12"/>
  <c r="CS60" i="12"/>
  <c r="DB78" i="12"/>
  <c r="DJ78" i="12" s="1"/>
  <c r="CW78" i="12"/>
  <c r="DB102" i="12"/>
  <c r="DJ102" i="12" s="1"/>
  <c r="CW102" i="12"/>
  <c r="DB101" i="12"/>
  <c r="DJ101" i="12" s="1"/>
  <c r="CW101" i="12"/>
  <c r="CA102" i="12"/>
  <c r="CB102" i="12" s="1"/>
  <c r="BV102" i="12"/>
  <c r="CJ146" i="12"/>
  <c r="CO146" i="12"/>
  <c r="CP146" i="12" s="1"/>
  <c r="DB152" i="12"/>
  <c r="DJ152" i="12" s="1"/>
  <c r="CW152" i="12"/>
  <c r="CA50" i="12"/>
  <c r="CB50" i="12" s="1"/>
  <c r="BV50" i="12"/>
  <c r="CJ69" i="12"/>
  <c r="CO69" i="12"/>
  <c r="CP69" i="12" s="1"/>
  <c r="CO7" i="12"/>
  <c r="CP7" i="12" s="1"/>
  <c r="CJ7" i="12"/>
  <c r="CA54" i="12"/>
  <c r="CB54" i="12" s="1"/>
  <c r="BV54" i="12"/>
  <c r="CS25" i="12"/>
  <c r="CO134" i="12"/>
  <c r="CP134" i="12" s="1"/>
  <c r="CJ134" i="12"/>
  <c r="CS51" i="12"/>
  <c r="DB40" i="12"/>
  <c r="DJ40" i="12" s="1"/>
  <c r="CW40" i="12"/>
  <c r="CJ145" i="12"/>
  <c r="CO145" i="12"/>
  <c r="CP145" i="12" s="1"/>
  <c r="DB68" i="12"/>
  <c r="DJ68" i="12" s="1"/>
  <c r="CW68" i="12"/>
  <c r="CW128" i="12"/>
  <c r="DB128" i="12"/>
  <c r="DJ128" i="12" s="1"/>
  <c r="DB76" i="12"/>
  <c r="DJ76" i="12" s="1"/>
  <c r="CW76" i="12"/>
  <c r="CA111" i="12"/>
  <c r="CB111" i="12" s="1"/>
  <c r="BV111" i="12"/>
  <c r="DB60" i="12"/>
  <c r="DJ60" i="12" s="1"/>
  <c r="CW60" i="12"/>
  <c r="CO10" i="12"/>
  <c r="CP10" i="12" s="1"/>
  <c r="CJ10" i="12"/>
  <c r="CJ37" i="12"/>
  <c r="CO37" i="12"/>
  <c r="CP37" i="12" s="1"/>
  <c r="BV140" i="12"/>
  <c r="CA140" i="12"/>
  <c r="CB140" i="12" s="1"/>
  <c r="CJ77" i="12"/>
  <c r="CO77" i="12"/>
  <c r="CP77" i="12" s="1"/>
  <c r="BV13" i="12"/>
  <c r="CA13" i="12"/>
  <c r="CB13" i="12" s="1"/>
  <c r="CO82" i="12"/>
  <c r="CP82" i="12" s="1"/>
  <c r="CJ82" i="12"/>
  <c r="BV70" i="12"/>
  <c r="CA70" i="12"/>
  <c r="CB70" i="12" s="1"/>
  <c r="CO33" i="12"/>
  <c r="CP33" i="12" s="1"/>
  <c r="CJ33" i="12"/>
  <c r="CA99" i="12"/>
  <c r="CB99" i="12" s="1"/>
  <c r="BV99" i="12"/>
  <c r="CV65" i="12"/>
  <c r="CS65" i="12"/>
  <c r="CW84" i="12"/>
  <c r="DB84" i="12"/>
  <c r="DJ84" i="12" s="1"/>
  <c r="CO150" i="12"/>
  <c r="CP150" i="12" s="1"/>
  <c r="CJ150" i="12"/>
  <c r="CW41" i="12"/>
  <c r="DB41" i="12"/>
  <c r="DJ41" i="12" s="1"/>
  <c r="BV137" i="12"/>
  <c r="CA137" i="12"/>
  <c r="CB137" i="12" s="1"/>
  <c r="CA43" i="12"/>
  <c r="CB43" i="12" s="1"/>
  <c r="BV43" i="12"/>
  <c r="CS57" i="12"/>
  <c r="CJ53" i="12"/>
  <c r="CO53" i="12"/>
  <c r="CP53" i="12" s="1"/>
  <c r="CO38" i="12"/>
  <c r="CP38" i="12" s="1"/>
  <c r="CJ38" i="12"/>
  <c r="CJ155" i="12"/>
  <c r="CO155" i="12"/>
  <c r="CP155" i="12" s="1"/>
  <c r="BV68" i="12"/>
  <c r="CA68" i="12"/>
  <c r="CB68" i="12" s="1"/>
  <c r="CO52" i="12"/>
  <c r="CP52" i="12" s="1"/>
  <c r="CJ52" i="12"/>
  <c r="BV76" i="12"/>
  <c r="CA76" i="12"/>
  <c r="CB76" i="12" s="1"/>
  <c r="CO152" i="12"/>
  <c r="CP152" i="12" s="1"/>
  <c r="CJ152" i="12"/>
  <c r="CW35" i="12"/>
  <c r="DB35" i="12"/>
  <c r="DJ35" i="12" s="1"/>
  <c r="CS17" i="12"/>
  <c r="BV16" i="12"/>
  <c r="CA16" i="12"/>
  <c r="CB16" i="12" s="1"/>
  <c r="CA123" i="12"/>
  <c r="CB123" i="12" s="1"/>
  <c r="BV123" i="12"/>
  <c r="CS82" i="12"/>
  <c r="CO95" i="12"/>
  <c r="CP95" i="12" s="1"/>
  <c r="CJ95" i="12"/>
  <c r="BV87" i="12"/>
  <c r="CA87" i="12"/>
  <c r="CB87" i="12" s="1"/>
  <c r="CW95" i="12"/>
  <c r="DB95" i="12"/>
  <c r="DJ95" i="12" s="1"/>
  <c r="CS4" i="12"/>
  <c r="BV38" i="12"/>
  <c r="CA38" i="12"/>
  <c r="CB38" i="12" s="1"/>
  <c r="CO119" i="12"/>
  <c r="CP119" i="12" s="1"/>
  <c r="CJ119" i="12"/>
  <c r="CJ142" i="12"/>
  <c r="CO142" i="12"/>
  <c r="CP142" i="12" s="1"/>
  <c r="DB85" i="12"/>
  <c r="DJ85" i="12" s="1"/>
  <c r="CW85" i="12"/>
  <c r="CO41" i="12"/>
  <c r="CP41" i="12" s="1"/>
  <c r="CJ41" i="12"/>
  <c r="CS116" i="12"/>
  <c r="CS147" i="12"/>
  <c r="CS90" i="12"/>
  <c r="DB27" i="12"/>
  <c r="DJ27" i="12" s="1"/>
  <c r="CW27" i="12"/>
  <c r="CA141" i="12"/>
  <c r="CB141" i="12" s="1"/>
  <c r="BV141" i="12"/>
  <c r="CA144" i="12"/>
  <c r="CB144" i="12" s="1"/>
  <c r="BV144" i="12"/>
  <c r="DB154" i="12"/>
  <c r="DJ154" i="12" s="1"/>
  <c r="CW154" i="12"/>
  <c r="DB45" i="12"/>
  <c r="DJ45" i="12" s="1"/>
  <c r="CW45" i="12"/>
  <c r="CO103" i="12"/>
  <c r="CP103" i="12" s="1"/>
  <c r="CJ103" i="12"/>
  <c r="CW10" i="12"/>
  <c r="DB10" i="12"/>
  <c r="DJ10" i="12" s="1"/>
  <c r="CS45" i="12"/>
  <c r="CS42" i="12"/>
  <c r="DB124" i="12"/>
  <c r="DJ124" i="12" s="1"/>
  <c r="CW124" i="12"/>
  <c r="CW108" i="12"/>
  <c r="DB108" i="12"/>
  <c r="DJ108" i="12" s="1"/>
  <c r="CA130" i="12"/>
  <c r="CB130" i="12" s="1"/>
  <c r="BV130" i="12"/>
  <c r="BV10" i="12"/>
  <c r="CA10" i="12"/>
  <c r="CB10" i="12" s="1"/>
  <c r="BV128" i="12"/>
  <c r="CA128" i="12"/>
  <c r="CB128" i="12" s="1"/>
  <c r="BV117" i="12"/>
  <c r="CA117" i="12"/>
  <c r="CB117" i="12" s="1"/>
  <c r="CW149" i="12"/>
  <c r="DB149" i="12"/>
  <c r="DJ149" i="12" s="1"/>
  <c r="CS96" i="12"/>
  <c r="CS27" i="12"/>
  <c r="BV90" i="12"/>
  <c r="CA90" i="12"/>
  <c r="CB90" i="12" s="1"/>
  <c r="CS125" i="12"/>
  <c r="DB80" i="12"/>
  <c r="DJ80" i="12" s="1"/>
  <c r="CW80" i="12"/>
  <c r="BV5" i="12"/>
  <c r="CA5" i="12"/>
  <c r="CB5" i="12" s="1"/>
  <c r="CO12" i="12"/>
  <c r="CP12" i="12" s="1"/>
  <c r="CJ12" i="12"/>
  <c r="BV120" i="12"/>
  <c r="CA120" i="12"/>
  <c r="CB120" i="12" s="1"/>
  <c r="CA6" i="12"/>
  <c r="CB6" i="12" s="1"/>
  <c r="BV6" i="12"/>
  <c r="CS113" i="12"/>
  <c r="CW92" i="12"/>
  <c r="DB92" i="12"/>
  <c r="DJ92" i="12" s="1"/>
  <c r="CS41" i="12"/>
  <c r="DC103" i="12"/>
  <c r="CW43" i="12"/>
  <c r="DB43" i="12"/>
  <c r="DJ43" i="12" s="1"/>
  <c r="DB6" i="12"/>
  <c r="DJ6" i="12" s="1"/>
  <c r="CW6" i="12"/>
  <c r="CS154" i="12"/>
  <c r="DB86" i="12"/>
  <c r="DJ86" i="12" s="1"/>
  <c r="CW86" i="12"/>
  <c r="CO112" i="12"/>
  <c r="CP112" i="12" s="1"/>
  <c r="CJ112" i="12"/>
  <c r="CW67" i="12"/>
  <c r="DB67" i="12"/>
  <c r="DJ67" i="12" s="1"/>
  <c r="CW15" i="12"/>
  <c r="DB15" i="12"/>
  <c r="DJ15" i="12" s="1"/>
  <c r="CS35" i="12"/>
  <c r="CS33" i="12"/>
  <c r="CW126" i="12"/>
  <c r="DB126" i="12"/>
  <c r="DJ126" i="12" s="1"/>
  <c r="CA159" i="12"/>
  <c r="CB159" i="12" s="1"/>
  <c r="BV159" i="12"/>
  <c r="CS118" i="12"/>
  <c r="CW143" i="12"/>
  <c r="DB143" i="12"/>
  <c r="DJ143" i="12" s="1"/>
  <c r="CS44" i="12"/>
  <c r="CV94" i="12"/>
  <c r="CS94" i="12"/>
  <c r="DB48" i="12"/>
  <c r="DJ48" i="12" s="1"/>
  <c r="CW48" i="12"/>
  <c r="DB91" i="12"/>
  <c r="DJ91" i="12" s="1"/>
  <c r="CW91" i="12"/>
  <c r="DB89" i="12"/>
  <c r="DJ89" i="12" s="1"/>
  <c r="CW89" i="12"/>
  <c r="CS67" i="12"/>
  <c r="CO59" i="12"/>
  <c r="CP59" i="12" s="1"/>
  <c r="CJ59" i="12"/>
  <c r="CO35" i="12"/>
  <c r="CP35" i="12" s="1"/>
  <c r="CJ35" i="12"/>
  <c r="BV36" i="12"/>
  <c r="CA36" i="12"/>
  <c r="CB36" i="12" s="1"/>
  <c r="CS32" i="12"/>
  <c r="CA71" i="12"/>
  <c r="CB71" i="12" s="1"/>
  <c r="BV71" i="12"/>
  <c r="CS72" i="12"/>
  <c r="CS39" i="12"/>
  <c r="CA20" i="12"/>
  <c r="CB20" i="12" s="1"/>
  <c r="BV20" i="12"/>
  <c r="CJ48" i="12"/>
  <c r="CO48" i="12"/>
  <c r="CP48" i="12" s="1"/>
  <c r="DB111" i="12"/>
  <c r="DJ111" i="12" s="1"/>
  <c r="CW111" i="12"/>
  <c r="BV88" i="12"/>
  <c r="CA88" i="12"/>
  <c r="CB88" i="12" s="1"/>
  <c r="CO84" i="12"/>
  <c r="CP84" i="12" s="1"/>
  <c r="CJ84" i="12"/>
  <c r="CS131" i="12"/>
  <c r="CS151" i="12"/>
  <c r="CS48" i="12"/>
  <c r="CW49" i="12"/>
  <c r="DB49" i="12"/>
  <c r="DJ49" i="12" s="1"/>
  <c r="CS150" i="12"/>
  <c r="CS40" i="12"/>
  <c r="CS95" i="12"/>
  <c r="CW139" i="12"/>
  <c r="DB139" i="12"/>
  <c r="DJ139" i="12" s="1"/>
  <c r="CW112" i="12"/>
  <c r="DB112" i="12"/>
  <c r="DJ112" i="12" s="1"/>
  <c r="DB71" i="12"/>
  <c r="DJ71" i="12" s="1"/>
  <c r="CW71" i="12"/>
  <c r="CJ56" i="12"/>
  <c r="CO56" i="12"/>
  <c r="CP56" i="12" s="1"/>
  <c r="CJ32" i="12"/>
  <c r="CO32" i="12"/>
  <c r="CP32" i="12" s="1"/>
  <c r="CO55" i="12"/>
  <c r="CP55" i="12" s="1"/>
  <c r="CJ55" i="12"/>
  <c r="CS50" i="12"/>
  <c r="CV59" i="12"/>
  <c r="CS59" i="12"/>
  <c r="DB30" i="12"/>
  <c r="DJ30" i="12" s="1"/>
  <c r="CW30" i="12"/>
  <c r="CS28" i="12"/>
  <c r="CH161" i="12"/>
  <c r="CQ2" i="12"/>
  <c r="CO2" i="12"/>
  <c r="CP2" i="12" s="1"/>
  <c r="CJ2" i="12"/>
  <c r="CU161" i="12"/>
  <c r="CV2" i="12"/>
  <c r="CW2" i="12" s="1"/>
  <c r="DF2" i="12"/>
  <c r="DE161" i="12"/>
  <c r="CS2" i="12"/>
  <c r="BU2" i="12"/>
  <c r="BU163" i="12" s="1"/>
  <c r="CC2" i="12"/>
  <c r="BT161" i="12"/>
  <c r="CV163" i="12" l="1"/>
  <c r="DC93" i="12"/>
  <c r="DC34" i="12"/>
  <c r="DC62" i="12"/>
  <c r="DC146" i="12"/>
  <c r="DC31" i="12"/>
  <c r="DC145" i="12"/>
  <c r="DC126" i="12"/>
  <c r="DC67" i="12"/>
  <c r="DC112" i="12"/>
  <c r="DC150" i="12"/>
  <c r="DC32" i="12"/>
  <c r="DC156" i="12"/>
  <c r="DC83" i="12"/>
  <c r="DC132" i="12"/>
  <c r="DC137" i="12"/>
  <c r="DC111" i="12"/>
  <c r="DC124" i="12"/>
  <c r="DC77" i="12"/>
  <c r="DC85" i="12"/>
  <c r="DC70" i="12"/>
  <c r="DC98" i="12"/>
  <c r="DC11" i="12"/>
  <c r="DC16" i="12"/>
  <c r="DC158" i="12"/>
  <c r="DC53" i="12"/>
  <c r="DC18" i="12"/>
  <c r="DC141" i="12"/>
  <c r="DC95" i="12"/>
  <c r="DC106" i="12"/>
  <c r="DC119" i="12"/>
  <c r="DC108" i="12"/>
  <c r="DC60" i="12"/>
  <c r="DC47" i="12"/>
  <c r="DC74" i="12"/>
  <c r="DC36" i="12"/>
  <c r="DC49" i="12"/>
  <c r="DC40" i="12"/>
  <c r="DC43" i="12"/>
  <c r="DC159" i="12"/>
  <c r="DC92" i="12"/>
  <c r="DC99" i="12"/>
  <c r="DC160" i="12"/>
  <c r="DC90" i="12"/>
  <c r="DC114" i="12"/>
  <c r="DC33" i="12"/>
  <c r="DC9" i="12"/>
  <c r="DC151" i="12"/>
  <c r="DC66" i="12"/>
  <c r="DC35" i="12"/>
  <c r="DC7" i="12"/>
  <c r="DC37" i="12"/>
  <c r="DC117" i="12"/>
  <c r="DC138" i="12"/>
  <c r="DC86" i="12"/>
  <c r="DC154" i="12"/>
  <c r="DC41" i="12"/>
  <c r="DC79" i="12"/>
  <c r="DC120" i="12"/>
  <c r="DC104" i="12"/>
  <c r="DC96" i="12"/>
  <c r="DC73" i="12"/>
  <c r="DC157" i="12"/>
  <c r="DC133" i="12"/>
  <c r="DC68" i="12"/>
  <c r="DC101" i="12"/>
  <c r="DC129" i="12"/>
  <c r="DC3" i="12"/>
  <c r="DC107" i="12"/>
  <c r="DC24" i="12"/>
  <c r="CW122" i="12"/>
  <c r="DB122" i="12"/>
  <c r="DJ122" i="12" s="1"/>
  <c r="DC52" i="12"/>
  <c r="DC39" i="12"/>
  <c r="DC131" i="12"/>
  <c r="DC142" i="12"/>
  <c r="DC144" i="12"/>
  <c r="DC109" i="12"/>
  <c r="DC69" i="12"/>
  <c r="DC100" i="12"/>
  <c r="DC155" i="12"/>
  <c r="DC38" i="12"/>
  <c r="DC72" i="12"/>
  <c r="DC25" i="12"/>
  <c r="CW21" i="12"/>
  <c r="DB21" i="12"/>
  <c r="DJ21" i="12" s="1"/>
  <c r="DC147" i="12"/>
  <c r="DC23" i="12"/>
  <c r="DC28" i="12"/>
  <c r="DB26" i="12"/>
  <c r="DJ26" i="12" s="1"/>
  <c r="CW26" i="12"/>
  <c r="DC153" i="12"/>
  <c r="DC58" i="12"/>
  <c r="DC143" i="12"/>
  <c r="DC45" i="12"/>
  <c r="DC76" i="12"/>
  <c r="DC61" i="12"/>
  <c r="DC48" i="12"/>
  <c r="DC14" i="12"/>
  <c r="DC118" i="12"/>
  <c r="DC105" i="12"/>
  <c r="DC71" i="12"/>
  <c r="DC6" i="12"/>
  <c r="DC128" i="12"/>
  <c r="DC152" i="12"/>
  <c r="DC4" i="12"/>
  <c r="DC42" i="12"/>
  <c r="DC148" i="12"/>
  <c r="DC57" i="12"/>
  <c r="DC13" i="12"/>
  <c r="DC123" i="12"/>
  <c r="DC75" i="12"/>
  <c r="DC50" i="12"/>
  <c r="DC125" i="12"/>
  <c r="DC81" i="12"/>
  <c r="DC134" i="12"/>
  <c r="DC8" i="12"/>
  <c r="DC55" i="12"/>
  <c r="DC44" i="12"/>
  <c r="DC149" i="12"/>
  <c r="DC139" i="12"/>
  <c r="DC130" i="12"/>
  <c r="DC30" i="12"/>
  <c r="DC102" i="12"/>
  <c r="DC116" i="12"/>
  <c r="CW97" i="12"/>
  <c r="DB97" i="12"/>
  <c r="DJ97" i="12" s="1"/>
  <c r="CW94" i="12"/>
  <c r="DB94" i="12"/>
  <c r="DJ94" i="12" s="1"/>
  <c r="DC84" i="12"/>
  <c r="DC88" i="12"/>
  <c r="CW63" i="12"/>
  <c r="DB63" i="12"/>
  <c r="DJ63" i="12" s="1"/>
  <c r="DC127" i="12"/>
  <c r="DC17" i="12"/>
  <c r="DC51" i="12"/>
  <c r="DC121" i="12"/>
  <c r="DC64" i="12"/>
  <c r="DC29" i="12"/>
  <c r="DC110" i="12"/>
  <c r="CW65" i="12"/>
  <c r="DB65" i="12"/>
  <c r="DJ65" i="12" s="1"/>
  <c r="DC10" i="12"/>
  <c r="DC135" i="12"/>
  <c r="DC140" i="12"/>
  <c r="DC22" i="12"/>
  <c r="CW46" i="12"/>
  <c r="DB46" i="12"/>
  <c r="DJ46" i="12" s="1"/>
  <c r="DC46" i="12"/>
  <c r="CW59" i="12"/>
  <c r="DB59" i="12"/>
  <c r="DJ59" i="12" s="1"/>
  <c r="DC89" i="12"/>
  <c r="DC91" i="12"/>
  <c r="DC15" i="12"/>
  <c r="DC80" i="12"/>
  <c r="DC27" i="12"/>
  <c r="DC78" i="12"/>
  <c r="DC54" i="12"/>
  <c r="DC115" i="12"/>
  <c r="DC113" i="12"/>
  <c r="DC136" i="12"/>
  <c r="DC87" i="12"/>
  <c r="DC20" i="12"/>
  <c r="DC56" i="12"/>
  <c r="DC82" i="12"/>
  <c r="DC19" i="12"/>
  <c r="DC12" i="12"/>
  <c r="DC5" i="12"/>
  <c r="BU161" i="12"/>
  <c r="BV2" i="12"/>
  <c r="CL163" i="12"/>
  <c r="CI161" i="12"/>
  <c r="DB2" i="12"/>
  <c r="DJ2" i="12" s="1"/>
  <c r="CV161" i="12"/>
  <c r="DG2" i="12"/>
  <c r="DF161" i="12"/>
  <c r="CA2" i="12"/>
  <c r="CB2" i="12" s="1"/>
  <c r="CS161" i="12"/>
  <c r="DC59" i="12" l="1"/>
  <c r="DC65" i="12"/>
  <c r="DC94" i="12"/>
  <c r="DC26" i="12"/>
  <c r="DC97" i="12"/>
  <c r="DC63" i="12"/>
  <c r="DC21" i="12"/>
  <c r="DC122" i="12"/>
  <c r="DG161" i="12"/>
  <c r="DC2" i="12"/>
  <c r="DH103" i="12" l="1"/>
  <c r="DI103" i="12" s="1"/>
  <c r="DK103" i="12" s="1"/>
  <c r="DH18" i="12"/>
  <c r="DI18" i="12" s="1"/>
  <c r="DK18" i="12" s="1"/>
  <c r="DH15" i="12"/>
  <c r="DI15" i="12" s="1"/>
  <c r="DK15" i="12" s="1"/>
  <c r="DH89" i="12"/>
  <c r="DI89" i="12" s="1"/>
  <c r="DK89" i="12" s="1"/>
  <c r="DH112" i="12"/>
  <c r="DI112" i="12" s="1"/>
  <c r="DK112" i="12" s="1"/>
  <c r="DH158" i="12"/>
  <c r="DI158" i="12" s="1"/>
  <c r="DK158" i="12" s="1"/>
  <c r="DH55" i="12"/>
  <c r="DI55" i="12" s="1"/>
  <c r="DK55" i="12" s="1"/>
  <c r="DH95" i="12"/>
  <c r="DI95" i="12" s="1"/>
  <c r="DK95" i="12" s="1"/>
  <c r="DH110" i="12"/>
  <c r="DI110" i="12" s="1"/>
  <c r="DK110" i="12" s="1"/>
  <c r="DH42" i="12"/>
  <c r="DI42" i="12" s="1"/>
  <c r="DK42" i="12" s="1"/>
  <c r="DH6" i="12"/>
  <c r="DI6" i="12" s="1"/>
  <c r="DK6" i="12" s="1"/>
  <c r="DH117" i="12"/>
  <c r="DI117" i="12" s="1"/>
  <c r="DK117" i="12" s="1"/>
  <c r="DH82" i="12"/>
  <c r="DI82" i="12" s="1"/>
  <c r="DK82" i="12" s="1"/>
  <c r="DH92" i="12"/>
  <c r="DI92" i="12" s="1"/>
  <c r="DK92" i="12" s="1"/>
  <c r="DH46" i="12"/>
  <c r="DI46" i="12" s="1"/>
  <c r="DK46" i="12" s="1"/>
  <c r="DH153" i="12"/>
  <c r="DI153" i="12" s="1"/>
  <c r="DK153" i="12" s="1"/>
  <c r="DH79" i="12"/>
  <c r="DI79" i="12" s="1"/>
  <c r="DK79" i="12" s="1"/>
  <c r="DH17" i="12"/>
  <c r="DI17" i="12" s="1"/>
  <c r="DK17" i="12" s="1"/>
  <c r="DH80" i="12"/>
  <c r="DI80" i="12" s="1"/>
  <c r="DK80" i="12" s="1"/>
  <c r="DH151" i="12"/>
  <c r="DI151" i="12" s="1"/>
  <c r="DK151" i="12" s="1"/>
  <c r="DH154" i="12"/>
  <c r="DI154" i="12" s="1"/>
  <c r="DK154" i="12" s="1"/>
  <c r="DH83" i="12"/>
  <c r="DI83" i="12" s="1"/>
  <c r="DK83" i="12" s="1"/>
  <c r="DH123" i="12"/>
  <c r="DI123" i="12" s="1"/>
  <c r="DK123" i="12" s="1"/>
  <c r="DH35" i="12"/>
  <c r="DI35" i="12" s="1"/>
  <c r="DK35" i="12" s="1"/>
  <c r="DH132" i="12"/>
  <c r="DI132" i="12" s="1"/>
  <c r="DK132" i="12" s="1"/>
  <c r="DH124" i="12"/>
  <c r="DI124" i="12" s="1"/>
  <c r="DK124" i="12" s="1"/>
  <c r="DH104" i="12"/>
  <c r="DI104" i="12" s="1"/>
  <c r="DK104" i="12" s="1"/>
  <c r="DH107" i="12"/>
  <c r="DI107" i="12" s="1"/>
  <c r="DK107" i="12" s="1"/>
  <c r="DH102" i="12"/>
  <c r="DI102" i="12" s="1"/>
  <c r="DK102" i="12" s="1"/>
  <c r="DH97" i="12"/>
  <c r="DI97" i="12" s="1"/>
  <c r="DK97" i="12" s="1"/>
  <c r="DH139" i="12"/>
  <c r="DI139" i="12" s="1"/>
  <c r="DK139" i="12" s="1"/>
  <c r="DH133" i="12"/>
  <c r="DI133" i="12" s="1"/>
  <c r="DK133" i="12" s="1"/>
  <c r="DH3" i="12"/>
  <c r="DI3" i="12" s="1"/>
  <c r="DK3" i="12" s="1"/>
  <c r="DH52" i="12"/>
  <c r="DI52" i="12" s="1"/>
  <c r="DK52" i="12" s="1"/>
  <c r="DH36" i="12"/>
  <c r="DI36" i="12" s="1"/>
  <c r="DK36" i="12" s="1"/>
  <c r="DH65" i="12"/>
  <c r="DI65" i="12" s="1"/>
  <c r="DK65" i="12" s="1"/>
  <c r="DH130" i="12"/>
  <c r="DI130" i="12" s="1"/>
  <c r="DK130" i="12" s="1"/>
  <c r="DH16" i="12"/>
  <c r="DI16" i="12" s="1"/>
  <c r="DK16" i="12" s="1"/>
  <c r="DH108" i="12"/>
  <c r="DI108" i="12" s="1"/>
  <c r="DK108" i="12" s="1"/>
  <c r="DH48" i="12"/>
  <c r="DI48" i="12" s="1"/>
  <c r="DK48" i="12" s="1"/>
  <c r="DH71" i="12"/>
  <c r="DI71" i="12" s="1"/>
  <c r="DK71" i="12" s="1"/>
  <c r="DH30" i="12"/>
  <c r="DI30" i="12" s="1"/>
  <c r="DK30" i="12" s="1"/>
  <c r="DH63" i="12"/>
  <c r="DI63" i="12" s="1"/>
  <c r="DK63" i="12" s="1"/>
  <c r="DH5" i="12"/>
  <c r="DI5" i="12" s="1"/>
  <c r="DK5" i="12" s="1"/>
  <c r="DH38" i="12"/>
  <c r="DI38" i="12" s="1"/>
  <c r="DK38" i="12" s="1"/>
  <c r="DH90" i="12"/>
  <c r="DI90" i="12" s="1"/>
  <c r="DK90" i="12" s="1"/>
  <c r="DH96" i="12"/>
  <c r="DI96" i="12" s="1"/>
  <c r="DK96" i="12" s="1"/>
  <c r="DH22" i="12"/>
  <c r="DI22" i="12" s="1"/>
  <c r="DK22" i="12" s="1"/>
  <c r="DH4" i="12"/>
  <c r="DI4" i="12" s="1"/>
  <c r="DK4" i="12" s="1"/>
  <c r="DH40" i="12"/>
  <c r="DI40" i="12" s="1"/>
  <c r="DK40" i="12" s="1"/>
  <c r="DH20" i="12"/>
  <c r="DI20" i="12" s="1"/>
  <c r="DK20" i="12" s="1"/>
  <c r="DH136" i="12"/>
  <c r="DI136" i="12" s="1"/>
  <c r="DK136" i="12" s="1"/>
  <c r="DH93" i="12"/>
  <c r="DI93" i="12" s="1"/>
  <c r="DK93" i="12" s="1"/>
  <c r="DH142" i="12"/>
  <c r="DI142" i="12" s="1"/>
  <c r="DK142" i="12" s="1"/>
  <c r="DH31" i="12"/>
  <c r="DI31" i="12" s="1"/>
  <c r="DK31" i="12" s="1"/>
  <c r="DH32" i="12"/>
  <c r="DI32" i="12" s="1"/>
  <c r="DK32" i="12" s="1"/>
  <c r="DH73" i="12"/>
  <c r="DI73" i="12" s="1"/>
  <c r="DK73" i="12" s="1"/>
  <c r="DH78" i="12"/>
  <c r="DI78" i="12" s="1"/>
  <c r="DK78" i="12" s="1"/>
  <c r="DH128" i="12"/>
  <c r="DI128" i="12" s="1"/>
  <c r="DK128" i="12" s="1"/>
  <c r="DH140" i="12"/>
  <c r="DI140" i="12" s="1"/>
  <c r="DK140" i="12" s="1"/>
  <c r="DH54" i="12"/>
  <c r="DI54" i="12" s="1"/>
  <c r="DK54" i="12" s="1"/>
  <c r="DH111" i="12"/>
  <c r="DI111" i="12" s="1"/>
  <c r="DK111" i="12" s="1"/>
  <c r="DH150" i="12"/>
  <c r="DI150" i="12" s="1"/>
  <c r="DK150" i="12" s="1"/>
  <c r="DH53" i="12"/>
  <c r="DI53" i="12" s="1"/>
  <c r="DK53" i="12" s="1"/>
  <c r="DH134" i="12"/>
  <c r="DI134" i="12" s="1"/>
  <c r="DK134" i="12" s="1"/>
  <c r="DH28" i="12"/>
  <c r="DI28" i="12" s="1"/>
  <c r="DK28" i="12" s="1"/>
  <c r="DH72" i="12"/>
  <c r="DI72" i="12" s="1"/>
  <c r="DK72" i="12" s="1"/>
  <c r="DH11" i="12"/>
  <c r="DI11" i="12" s="1"/>
  <c r="DK11" i="12" s="1"/>
  <c r="DH85" i="12"/>
  <c r="DI85" i="12" s="1"/>
  <c r="DK85" i="12" s="1"/>
  <c r="DH27" i="12"/>
  <c r="DI27" i="12" s="1"/>
  <c r="DK27" i="12" s="1"/>
  <c r="DH116" i="12"/>
  <c r="DI116" i="12" s="1"/>
  <c r="DK116" i="12" s="1"/>
  <c r="DH64" i="12"/>
  <c r="DI64" i="12" s="1"/>
  <c r="DK64" i="12" s="1"/>
  <c r="DH62" i="12"/>
  <c r="DI62" i="12" s="1"/>
  <c r="DK62" i="12" s="1"/>
  <c r="DH87" i="12"/>
  <c r="DI87" i="12" s="1"/>
  <c r="DK87" i="12" s="1"/>
  <c r="DH13" i="12"/>
  <c r="DI13" i="12" s="1"/>
  <c r="DK13" i="12" s="1"/>
  <c r="DH77" i="12"/>
  <c r="DI77" i="12" s="1"/>
  <c r="DK77" i="12" s="1"/>
  <c r="DH159" i="12"/>
  <c r="DI159" i="12" s="1"/>
  <c r="DK159" i="12" s="1"/>
  <c r="DH59" i="12"/>
  <c r="DI59" i="12" s="1"/>
  <c r="DK59" i="12" s="1"/>
  <c r="DH114" i="12"/>
  <c r="DI114" i="12" s="1"/>
  <c r="DK114" i="12" s="1"/>
  <c r="DH75" i="12"/>
  <c r="DI75" i="12" s="1"/>
  <c r="DK75" i="12" s="1"/>
  <c r="DH29" i="12"/>
  <c r="DI29" i="12" s="1"/>
  <c r="DK29" i="12" s="1"/>
  <c r="DH68" i="12"/>
  <c r="DI68" i="12" s="1"/>
  <c r="DK68" i="12" s="1"/>
  <c r="DH146" i="12"/>
  <c r="DI146" i="12" s="1"/>
  <c r="DK146" i="12" s="1"/>
  <c r="DH121" i="12"/>
  <c r="DI121" i="12" s="1"/>
  <c r="DK121" i="12" s="1"/>
  <c r="DH98" i="12"/>
  <c r="DI98" i="12" s="1"/>
  <c r="DK98" i="12" s="1"/>
  <c r="DH10" i="12"/>
  <c r="DI10" i="12" s="1"/>
  <c r="DK10" i="12" s="1"/>
  <c r="DH129" i="12"/>
  <c r="DI129" i="12" s="1"/>
  <c r="DK129" i="12" s="1"/>
  <c r="DH137" i="12"/>
  <c r="DI137" i="12" s="1"/>
  <c r="DK137" i="12" s="1"/>
  <c r="DH88" i="12"/>
  <c r="DI88" i="12" s="1"/>
  <c r="DK88" i="12" s="1"/>
  <c r="DH9" i="12"/>
  <c r="DI9" i="12" s="1"/>
  <c r="DK9" i="12" s="1"/>
  <c r="DH149" i="12"/>
  <c r="DI149" i="12" s="1"/>
  <c r="DK149" i="12" s="1"/>
  <c r="DH24" i="12"/>
  <c r="DI24" i="12" s="1"/>
  <c r="DK24" i="12" s="1"/>
  <c r="DH143" i="12"/>
  <c r="DI143" i="12" s="1"/>
  <c r="DK143" i="12" s="1"/>
  <c r="DH26" i="12"/>
  <c r="DI26" i="12" s="1"/>
  <c r="DK26" i="12" s="1"/>
  <c r="DH49" i="12"/>
  <c r="DI49" i="12" s="1"/>
  <c r="DK49" i="12" s="1"/>
  <c r="DH8" i="12"/>
  <c r="DI8" i="12" s="1"/>
  <c r="DK8" i="12" s="1"/>
  <c r="DH81" i="12"/>
  <c r="DI81" i="12" s="1"/>
  <c r="DK81" i="12" s="1"/>
  <c r="DH57" i="12"/>
  <c r="DI57" i="12" s="1"/>
  <c r="DK57" i="12" s="1"/>
  <c r="DH157" i="12"/>
  <c r="DI157" i="12" s="1"/>
  <c r="DK157" i="12" s="1"/>
  <c r="DH43" i="12"/>
  <c r="DI43" i="12" s="1"/>
  <c r="DK43" i="12" s="1"/>
  <c r="DH144" i="12"/>
  <c r="DI144" i="12" s="1"/>
  <c r="DK144" i="12" s="1"/>
  <c r="DH135" i="12"/>
  <c r="DI135" i="12" s="1"/>
  <c r="DK135" i="12" s="1"/>
  <c r="DH141" i="12"/>
  <c r="DI141" i="12" s="1"/>
  <c r="DK141" i="12" s="1"/>
  <c r="DH105" i="12"/>
  <c r="DI105" i="12" s="1"/>
  <c r="DK105" i="12" s="1"/>
  <c r="DH25" i="12"/>
  <c r="DI25" i="12" s="1"/>
  <c r="DK25" i="12" s="1"/>
  <c r="DH99" i="12"/>
  <c r="DI99" i="12" s="1"/>
  <c r="DK99" i="12" s="1"/>
  <c r="DH138" i="12"/>
  <c r="DI138" i="12" s="1"/>
  <c r="DK138" i="12" s="1"/>
  <c r="DH23" i="12"/>
  <c r="DI23" i="12" s="1"/>
  <c r="DK23" i="12" s="1"/>
  <c r="DH131" i="12"/>
  <c r="DI131" i="12" s="1"/>
  <c r="DK131" i="12" s="1"/>
  <c r="DH155" i="12"/>
  <c r="DI155" i="12" s="1"/>
  <c r="DK155" i="12" s="1"/>
  <c r="DH100" i="12"/>
  <c r="DI100" i="12" s="1"/>
  <c r="DK100" i="12" s="1"/>
  <c r="DH148" i="12"/>
  <c r="DI148" i="12" s="1"/>
  <c r="DK148" i="12" s="1"/>
  <c r="DH58" i="12"/>
  <c r="DI58" i="12" s="1"/>
  <c r="DK58" i="12" s="1"/>
  <c r="DH34" i="12"/>
  <c r="DI34" i="12" s="1"/>
  <c r="DK34" i="12" s="1"/>
  <c r="DH39" i="12"/>
  <c r="DI39" i="12" s="1"/>
  <c r="DK39" i="12" s="1"/>
  <c r="DH21" i="12"/>
  <c r="DI21" i="12" s="1"/>
  <c r="DK21" i="12" s="1"/>
  <c r="DH126" i="12"/>
  <c r="DI126" i="12" s="1"/>
  <c r="DK126" i="12" s="1"/>
  <c r="DH51" i="12"/>
  <c r="DI51" i="12" s="1"/>
  <c r="DK51" i="12" s="1"/>
  <c r="DH74" i="12"/>
  <c r="DI74" i="12" s="1"/>
  <c r="DK74" i="12" s="1"/>
  <c r="DH66" i="12"/>
  <c r="DI66" i="12" s="1"/>
  <c r="DK66" i="12" s="1"/>
  <c r="DH14" i="12"/>
  <c r="DI14" i="12" s="1"/>
  <c r="DK14" i="12" s="1"/>
  <c r="DH45" i="12"/>
  <c r="DI45" i="12" s="1"/>
  <c r="DK45" i="12" s="1"/>
  <c r="DH70" i="12"/>
  <c r="DI70" i="12" s="1"/>
  <c r="DK70" i="12" s="1"/>
  <c r="DH118" i="12"/>
  <c r="DI118" i="12" s="1"/>
  <c r="DK118" i="12" s="1"/>
  <c r="DH147" i="12"/>
  <c r="DI147" i="12" s="1"/>
  <c r="DK147" i="12" s="1"/>
  <c r="DH41" i="12"/>
  <c r="DI41" i="12" s="1"/>
  <c r="DK41" i="12" s="1"/>
  <c r="DH67" i="12"/>
  <c r="DI67" i="12" s="1"/>
  <c r="DK67" i="12" s="1"/>
  <c r="DH60" i="12"/>
  <c r="DI60" i="12" s="1"/>
  <c r="DK60" i="12" s="1"/>
  <c r="DH125" i="12"/>
  <c r="DI125" i="12" s="1"/>
  <c r="DK125" i="12" s="1"/>
  <c r="DH50" i="12"/>
  <c r="DI50" i="12" s="1"/>
  <c r="DK50" i="12" s="1"/>
  <c r="DH19" i="12"/>
  <c r="DI19" i="12" s="1"/>
  <c r="DK19" i="12" s="1"/>
  <c r="DH7" i="12"/>
  <c r="DI7" i="12" s="1"/>
  <c r="DK7" i="12" s="1"/>
  <c r="DH33" i="12"/>
  <c r="DI33" i="12" s="1"/>
  <c r="DK33" i="12" s="1"/>
  <c r="DH101" i="12"/>
  <c r="DI101" i="12" s="1"/>
  <c r="DK101" i="12" s="1"/>
  <c r="DH12" i="12"/>
  <c r="DI12" i="12" s="1"/>
  <c r="DK12" i="12" s="1"/>
  <c r="DH76" i="12"/>
  <c r="DI76" i="12" s="1"/>
  <c r="DK76" i="12" s="1"/>
  <c r="DH113" i="12"/>
  <c r="DI113" i="12" s="1"/>
  <c r="DK113" i="12" s="1"/>
  <c r="DH115" i="12"/>
  <c r="DI115" i="12" s="1"/>
  <c r="DK115" i="12" s="1"/>
  <c r="DH86" i="12"/>
  <c r="DI86" i="12" s="1"/>
  <c r="DK86" i="12" s="1"/>
  <c r="DH91" i="12"/>
  <c r="DI91" i="12" s="1"/>
  <c r="DK91" i="12" s="1"/>
  <c r="DH156" i="12"/>
  <c r="DI156" i="12" s="1"/>
  <c r="DK156" i="12" s="1"/>
  <c r="DH145" i="12"/>
  <c r="DI145" i="12" s="1"/>
  <c r="DK145" i="12" s="1"/>
  <c r="DH56" i="12"/>
  <c r="DI56" i="12" s="1"/>
  <c r="DK56" i="12" s="1"/>
  <c r="DH127" i="12"/>
  <c r="DI127" i="12" s="1"/>
  <c r="DK127" i="12" s="1"/>
  <c r="DH84" i="12"/>
  <c r="DI84" i="12" s="1"/>
  <c r="DK84" i="12" s="1"/>
  <c r="DH119" i="12"/>
  <c r="DI119" i="12" s="1"/>
  <c r="DK119" i="12" s="1"/>
  <c r="DH61" i="12"/>
  <c r="DI61" i="12" s="1"/>
  <c r="DK61" i="12" s="1"/>
  <c r="DH47" i="12"/>
  <c r="DI47" i="12" s="1"/>
  <c r="DK47" i="12" s="1"/>
  <c r="DH122" i="12"/>
  <c r="DI122" i="12" s="1"/>
  <c r="DK122" i="12" s="1"/>
  <c r="DH44" i="12"/>
  <c r="DI44" i="12" s="1"/>
  <c r="DK44" i="12" s="1"/>
  <c r="DH69" i="12"/>
  <c r="DI69" i="12" s="1"/>
  <c r="DK69" i="12" s="1"/>
  <c r="DH152" i="12"/>
  <c r="DI152" i="12" s="1"/>
  <c r="DK152" i="12" s="1"/>
  <c r="DH120" i="12"/>
  <c r="DI120" i="12" s="1"/>
  <c r="DK120" i="12" s="1"/>
  <c r="DH94" i="12"/>
  <c r="DI94" i="12" s="1"/>
  <c r="DK94" i="12" s="1"/>
  <c r="DH160" i="12"/>
  <c r="DI160" i="12" s="1"/>
  <c r="DK160" i="12" s="1"/>
  <c r="DH109" i="12"/>
  <c r="DI109" i="12" s="1"/>
  <c r="DK109" i="12" s="1"/>
  <c r="DH37" i="12"/>
  <c r="DI37" i="12" s="1"/>
  <c r="DK37" i="12" s="1"/>
  <c r="DH106" i="12"/>
  <c r="DI106" i="12" s="1"/>
  <c r="DK106" i="12" s="1"/>
  <c r="DH2" i="12"/>
  <c r="DI2" i="12" l="1"/>
  <c r="DH161" i="12"/>
  <c r="DK2" i="12" l="1"/>
  <c r="DI161" i="12"/>
</calcChain>
</file>

<file path=xl/sharedStrings.xml><?xml version="1.0" encoding="utf-8"?>
<sst xmlns="http://schemas.openxmlformats.org/spreadsheetml/2006/main" count="332" uniqueCount="329">
  <si>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</si>
  <si>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</si>
  <si>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</si>
  <si>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</si>
  <si>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</si>
  <si>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</si>
  <si>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</si>
  <si>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</si>
  <si>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</si>
  <si>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</si>
  <si>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</si>
  <si>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</si>
  <si>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</si>
  <si>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</si>
  <si>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</si>
  <si>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</si>
  <si>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</si>
  <si>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</si>
  <si>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</si>
  <si>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</si>
  <si>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</si>
  <si>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</si>
  <si>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</si>
  <si>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</si>
  <si>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</si>
  <si>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</si>
  <si>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fair_value_mult</t>
  </si>
  <si>
    <t>drop</t>
  </si>
  <si>
    <t>climb</t>
  </si>
  <si>
    <t>geomean</t>
  </si>
  <si>
    <t>score</t>
  </si>
  <si>
    <t>statusAdj</t>
  </si>
  <si>
    <t>sharpe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</si>
  <si>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</si>
  <si>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</si>
  <si>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</si>
  <si>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</si>
  <si>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</si>
  <si>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</si>
  <si>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</si>
  <si>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</si>
  <si>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</si>
  <si>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</si>
  <si>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</si>
  <si>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</si>
  <si>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</si>
  <si>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</si>
  <si>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</si>
  <si>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yestDir</t>
  </si>
  <si>
    <t>401k</t>
  </si>
  <si>
    <t>TD</t>
  </si>
  <si>
    <t>TDTarget</t>
  </si>
  <si>
    <t>TDDiff</t>
  </si>
  <si>
    <t>price</t>
  </si>
  <si>
    <t>Amt In</t>
  </si>
  <si>
    <t>portion_self_managed</t>
  </si>
  <si>
    <t>in_self_managed</t>
  </si>
  <si>
    <t>portionNormSelfManaged</t>
  </si>
  <si>
    <t>Self-Managed</t>
  </si>
  <si>
    <t>nShrs</t>
  </si>
  <si>
    <t>currentlyActive</t>
  </si>
  <si>
    <t>statusAdj2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</si>
  <si>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</si>
  <si>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</si>
  <si>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</si>
  <si>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</si>
  <si>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</si>
  <si>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</si>
  <si>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</si>
  <si>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OR</t>
  </si>
  <si>
    <t>RED/GREEN</t>
  </si>
  <si>
    <t>nSharesET</t>
  </si>
  <si>
    <t>PctTargET</t>
  </si>
  <si>
    <t>nSharesFid</t>
  </si>
  <si>
    <t>pctTargFid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</si>
  <si>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</si>
  <si>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</si>
  <si>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</si>
  <si>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</si>
  <si>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</si>
  <si>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</si>
  <si>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</si>
  <si>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</si>
  <si>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</si>
  <si>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</si>
  <si>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</si>
  <si>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</si>
  <si>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</si>
  <si>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XPEV</t>
  </si>
  <si>
    <t>VLD</t>
  </si>
  <si>
    <t>inFid</t>
  </si>
  <si>
    <t>inEt</t>
  </si>
  <si>
    <t>portionET</t>
  </si>
  <si>
    <t>portionFid</t>
  </si>
  <si>
    <t>statusAdj3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</si>
  <si>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</si>
  <si>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</si>
  <si>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</si>
  <si>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</si>
  <si>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</si>
  <si>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</si>
  <si>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</si>
  <si>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</si>
  <si>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</si>
  <si>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</si>
  <si>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</si>
  <si>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</si>
  <si>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</si>
  <si>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</si>
  <si>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</si>
  <si>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</si>
  <si>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</si>
  <si>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</si>
  <si>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</si>
  <si>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</si>
  <si>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</si>
  <si>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</si>
  <si>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</si>
  <si>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</si>
  <si>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</si>
  <si>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</si>
  <si>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</si>
  <si>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</si>
  <si>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</si>
  <si>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</si>
  <si>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</si>
  <si>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</si>
  <si>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</si>
  <si>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</si>
  <si>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</si>
  <si>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</si>
  <si>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</si>
  <si>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</si>
  <si>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</si>
  <si>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</si>
  <si>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</si>
  <si>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</si>
  <si>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</si>
  <si>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</si>
  <si>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</si>
  <si>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</si>
  <si>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</si>
  <si>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</si>
  <si>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</si>
  <si>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</si>
  <si>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</si>
  <si>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</si>
  <si>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</si>
  <si>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</si>
  <si>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</si>
  <si>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</si>
  <si>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</si>
  <si>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</si>
  <si>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</si>
  <si>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</si>
  <si>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</si>
  <si>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</si>
  <si>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</si>
  <si>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</si>
  <si>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</si>
  <si>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</si>
  <si>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</si>
  <si>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</si>
  <si>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</si>
  <si>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</si>
  <si>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</si>
  <si>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</si>
  <si>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</si>
  <si>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</si>
  <si>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</si>
  <si>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</si>
  <si>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</si>
  <si>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</si>
  <si>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</si>
  <si>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LFMD</t>
  </si>
  <si>
    <t>AMGN</t>
  </si>
  <si>
    <t>LRCX</t>
  </si>
  <si>
    <t>ODFL</t>
  </si>
  <si>
    <t>VRTX</t>
  </si>
  <si>
    <t>cappedET</t>
  </si>
  <si>
    <t>cappeDFid</t>
  </si>
  <si>
    <t>cappedSlf</t>
  </si>
  <si>
    <t>DTST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</si>
  <si>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</si>
  <si>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</si>
  <si>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</si>
  <si>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</si>
  <si>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</si>
  <si>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</si>
  <si>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</si>
  <si>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</si>
  <si>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DMIRA</t>
  </si>
  <si>
    <t>PTON</t>
  </si>
  <si>
    <t>https://drive.google.com/drive/folders/11wGnpuH3ZcG_6yy3OCOXjwJdiobPGCqX</t>
  </si>
  <si>
    <t>DYAI</t>
  </si>
  <si>
    <t>HMY</t>
  </si>
  <si>
    <t>statCopy</t>
  </si>
  <si>
    <t>BTTR</t>
  </si>
  <si>
    <t>MOBQ</t>
  </si>
  <si>
    <t>CTGO</t>
  </si>
  <si>
    <t>RMD</t>
  </si>
  <si>
    <t>Owned</t>
  </si>
  <si>
    <t>CEF</t>
  </si>
  <si>
    <t>RVYL</t>
  </si>
  <si>
    <t>ACN</t>
  </si>
  <si>
    <t>TSCO</t>
  </si>
  <si>
    <t>CGAU</t>
  </si>
  <si>
    <t>AGI</t>
  </si>
  <si>
    <t>GCBC</t>
  </si>
  <si>
    <t>IDR</t>
  </si>
  <si>
    <t>MTA</t>
  </si>
  <si>
    <t>MA</t>
  </si>
  <si>
    <t>NET</t>
  </si>
  <si>
    <t>SBUX</t>
  </si>
  <si>
    <t>ZEST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</si>
  <si>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</si>
  <si>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</si>
  <si>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</si>
  <si>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</si>
  <si>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</si>
  <si>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</si>
  <si>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</si>
  <si>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</si>
  <si>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</si>
  <si>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</si>
  <si>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DQ</t>
  </si>
  <si>
    <t>neach</t>
  </si>
  <si>
    <t>BRTX</t>
  </si>
  <si>
    <t>ESOA</t>
  </si>
  <si>
    <t>NOW</t>
  </si>
  <si>
    <t>TMUS</t>
  </si>
  <si>
    <t>DGX</t>
  </si>
  <si>
    <t>rsiWt</t>
  </si>
  <si>
    <t>Amt</t>
  </si>
  <si>
    <t>Amt in RSI</t>
  </si>
  <si>
    <t>rsiDollarsTarget</t>
  </si>
  <si>
    <t>ddiff</t>
  </si>
  <si>
    <t>SAND</t>
  </si>
  <si>
    <t>WRN</t>
  </si>
  <si>
    <t>EA</t>
  </si>
  <si>
    <t>LPLA</t>
  </si>
  <si>
    <t>rsiDollarsIn</t>
  </si>
  <si>
    <t>APPS</t>
  </si>
  <si>
    <t>UI</t>
  </si>
  <si>
    <t>ZBRA</t>
  </si>
  <si>
    <t>TTC</t>
  </si>
  <si>
    <t>EPSN</t>
  </si>
  <si>
    <t>GTLS</t>
  </si>
  <si>
    <t>status</t>
  </si>
  <si>
    <t>buy_pt_up_p50</t>
  </si>
  <si>
    <t>buy_pt_up_p95</t>
  </si>
  <si>
    <t>buy_pt_down_p50</t>
  </si>
  <si>
    <t>buy_pt_down_p95</t>
  </si>
  <si>
    <t>sell_pt_up_p50</t>
  </si>
  <si>
    <t>sell_pt_up_p95</t>
  </si>
  <si>
    <t>sell_pt_down_p50</t>
  </si>
  <si>
    <t>sell_pt_down_p95</t>
  </si>
  <si>
    <t>buy_pt_up_p30</t>
  </si>
  <si>
    <t>buy_pt_up_p40</t>
  </si>
  <si>
    <t>buy_pt_up_p61</t>
  </si>
  <si>
    <t>buy_pt_up_p73</t>
  </si>
  <si>
    <t>buy_pt_up_p84</t>
  </si>
  <si>
    <t>buy_pt_down_p30</t>
  </si>
  <si>
    <t>buy_pt_down_p40</t>
  </si>
  <si>
    <t>buy_pt_down_p61</t>
  </si>
  <si>
    <t>buy_pt_down_p73</t>
  </si>
  <si>
    <t>buy_pt_down_p84</t>
  </si>
  <si>
    <t>sell_pt_up_p30</t>
  </si>
  <si>
    <t>sell_pt_up_p40</t>
  </si>
  <si>
    <t>sell_pt_up_p61</t>
  </si>
  <si>
    <t>sell_pt_up_p73</t>
  </si>
  <si>
    <t>sell_pt_up_p84</t>
  </si>
  <si>
    <t>sell_pt_down_p30</t>
  </si>
  <si>
    <t>sell_pt_down_p40</t>
  </si>
  <si>
    <t>sell_pt_down_p61</t>
  </si>
  <si>
    <t>sell_pt_down_p73</t>
  </si>
  <si>
    <t>sell_pt_down_p84</t>
  </si>
  <si>
    <t>bsET</t>
  </si>
  <si>
    <t>buyUpET</t>
  </si>
  <si>
    <t>buyDownET</t>
  </si>
  <si>
    <t>sellUpET</t>
  </si>
  <si>
    <t>sellDownET</t>
  </si>
  <si>
    <t>buyUpFid</t>
  </si>
  <si>
    <t>buyDownFid</t>
  </si>
  <si>
    <t>sellUpFid</t>
  </si>
  <si>
    <t>sellDownFId</t>
  </si>
  <si>
    <t>bsFid</t>
  </si>
  <si>
    <t>buyUpTD</t>
  </si>
  <si>
    <t>buyDownTD</t>
  </si>
  <si>
    <t>sellUpTD</t>
  </si>
  <si>
    <t>sellDownTD</t>
  </si>
  <si>
    <t>bsTD</t>
  </si>
  <si>
    <t>etUD</t>
  </si>
  <si>
    <t>statusScaled</t>
  </si>
  <si>
    <t>FidUD</t>
  </si>
  <si>
    <t>tdUD</t>
  </si>
  <si>
    <t>pricecopy</t>
  </si>
  <si>
    <t>GNRC</t>
  </si>
  <si>
    <t>STKL</t>
  </si>
  <si>
    <t>VTSI</t>
  </si>
  <si>
    <t>KNSL</t>
  </si>
  <si>
    <t>Adel</t>
  </si>
  <si>
    <t>AdelIn</t>
  </si>
  <si>
    <t>AdelDiff</t>
  </si>
  <si>
    <t>AdelRaw</t>
  </si>
  <si>
    <t>AdelNorm</t>
  </si>
  <si>
    <t>AdelCap</t>
  </si>
  <si>
    <t>AdelRenrom</t>
  </si>
  <si>
    <t>AREN</t>
  </si>
  <si>
    <t>PCRX</t>
  </si>
  <si>
    <t>CPRX</t>
  </si>
  <si>
    <t>EPAM</t>
  </si>
  <si>
    <t>QLYS</t>
  </si>
  <si>
    <t>SSTK</t>
  </si>
  <si>
    <t>SPWR</t>
  </si>
  <si>
    <t>BB</t>
  </si>
  <si>
    <t>CHUY</t>
  </si>
  <si>
    <t>CSIQ</t>
  </si>
  <si>
    <t>CUBI</t>
  </si>
  <si>
    <t>FSM</t>
  </si>
  <si>
    <t>LVS</t>
  </si>
  <si>
    <t>OPNT</t>
  </si>
  <si>
    <t>OSTK</t>
  </si>
  <si>
    <t>PBF</t>
  </si>
  <si>
    <t>PFIE</t>
  </si>
  <si>
    <t>SBSW</t>
  </si>
  <si>
    <t>URBN</t>
  </si>
  <si>
    <t>WYNN</t>
  </si>
  <si>
    <t>rsiWtRenorm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</si>
</sst>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auto="1"/>
      </top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1" fontId="3" fillId="4" borderId="0" xfId="0" applyNumberFormat="1" applyFont="1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1" fontId="0" fillId="11" borderId="0" xfId="0" applyNumberFormat="1" applyFill="1"/>
    <xf numFmtId="1" fontId="4" fillId="12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0" borderId="1" xfId="0" applyNumberFormat="1" applyBorder="1"/>
    <xf numFmtId="0" fontId="5" fillId="8" borderId="0" xfId="0" applyFont="1" applyFill="1"/>
    <xf numFmtId="0" fontId="5" fillId="5" borderId="0" xfId="0" applyFont="1" applyFill="1"/>
    <xf numFmtId="165" fontId="5" fillId="0" borderId="0" xfId="0" applyNumberFormat="1" applyFont="1"/>
    <xf numFmtId="0" fontId="5" fillId="2" borderId="0" xfId="0" applyFont="1" applyFill="1"/>
    <xf numFmtId="0" fontId="5" fillId="7" borderId="0" xfId="0" applyFont="1" applyFill="1"/>
    <xf numFmtId="0" fontId="5" fillId="3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1" xfId="0" applyFont="1" applyFill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/>
    <xf numFmtId="0" fontId="3" fillId="12" borderId="0" xfId="0" applyFont="1" applyFill="1"/>
    <xf numFmtId="0" fontId="3" fillId="12" borderId="2" xfId="0" applyFont="1" applyFill="1" applyBorder="1"/>
    <xf numFmtId="2" fontId="3" fillId="12" borderId="0" xfId="0" applyNumberFormat="1" applyFont="1" applyFill="1"/>
    <xf numFmtId="1" fontId="5" fillId="14" borderId="0" xfId="0" applyNumberFormat="1" applyFont="1" applyFill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2" fontId="0" fillId="13" borderId="0" xfId="0" applyNumberFormat="1" applyFill="1"/>
    <xf numFmtId="2" fontId="0" fillId="0" borderId="10" xfId="0" applyNumberFormat="1" applyBorder="1"/>
    <xf numFmtId="1" fontId="0" fillId="0" borderId="10" xfId="0" applyNumberFormat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7" borderId="0" xfId="0" applyNumberFormat="1" applyFill="1"/>
    <xf numFmtId="2" fontId="6" fillId="0" borderId="0" xfId="0" applyNumberFormat="1" applyFont="1"/>
    <xf numFmtId="2" fontId="6" fillId="14" borderId="0" xfId="0" applyNumberFormat="1" applyFont="1" applyFill="1"/>
    <xf numFmtId="0" fontId="0" fillId="0" borderId="3" xfId="0" applyBorder="1"/>
    <xf numFmtId="0" fontId="3" fillId="12" borderId="11" xfId="0" applyFont="1" applyFill="1" applyBorder="1"/>
    <xf numFmtId="1" fontId="0" fillId="0" borderId="11" xfId="0" applyNumberFormat="1" applyBorder="1"/>
    <xf numFmtId="2" fontId="0" fillId="2" borderId="0" xfId="0" applyNumberFormat="1" applyFill="1"/>
    <xf numFmtId="0" fontId="0" fillId="8" borderId="0" xfId="0" applyFill="1"/>
    <xf numFmtId="1" fontId="6" fillId="0" borderId="0" xfId="0" applyNumberFormat="1" applyFont="1"/>
    <xf numFmtId="1" fontId="6" fillId="15" borderId="0" xfId="0" applyNumberFormat="1" applyFont="1" applyFill="1"/>
    <xf numFmtId="2" fontId="0" fillId="5" borderId="0" xfId="0" applyNumberFormat="1" applyFill="1"/>
    <xf numFmtId="0" fontId="0" fillId="0" borderId="13" xfId="0" applyBorder="1"/>
    <xf numFmtId="0" fontId="0" fillId="0" borderId="12" xfId="0" applyBorder="1"/>
    <xf numFmtId="0" fontId="3" fillId="12" borderId="14" xfId="0" applyFont="1" applyFill="1" applyBorder="1"/>
    <xf numFmtId="0" fontId="0" fillId="0" borderId="14" xfId="0" applyBorder="1"/>
    <xf numFmtId="0" fontId="0" fillId="0" borderId="15" xfId="0" applyBorder="1"/>
    <xf numFmtId="2" fontId="0" fillId="16" borderId="0" xfId="0" applyNumberFormat="1" applyFill="1"/>
    <xf numFmtId="2" fontId="0" fillId="17" borderId="0" xfId="0" applyNumberFormat="1" applyFill="1"/>
    <xf numFmtId="2" fontId="0" fillId="18" borderId="0" xfId="0" applyNumberFormat="1" applyFill="1"/>
    <xf numFmtId="0" fontId="3" fillId="12" borderId="16" xfId="0" applyFont="1" applyFill="1" applyBorder="1"/>
    <xf numFmtId="1" fontId="0" fillId="2" borderId="16" xfId="0" applyNumberFormat="1" applyFill="1" applyBorder="1"/>
    <xf numFmtId="0" fontId="0" fillId="0" borderId="17" xfId="0" applyBorder="1"/>
    <xf numFmtId="0" fontId="0" fillId="0" borderId="16" xfId="0" applyBorder="1"/>
    <xf numFmtId="166" fontId="0" fillId="2" borderId="16" xfId="0" applyNumberFormat="1" applyFill="1" applyBorder="1"/>
    <xf numFmtId="165" fontId="0" fillId="0" borderId="14" xfId="0" applyNumberFormat="1" applyBorder="1"/>
    <xf numFmtId="165" fontId="0" fillId="0" borderId="15" xfId="0" applyNumberFormat="1" applyBorder="1"/>
    <xf numFmtId="1" fontId="5" fillId="19" borderId="0" xfId="0" applyNumberFormat="1" applyFont="1" applyFill="1"/>
    <xf numFmtId="1" fontId="0" fillId="19" borderId="0" xfId="0" applyNumberFormat="1" applyFill="1"/>
    <xf numFmtId="2" fontId="5" fillId="20" borderId="0" xfId="0" applyNumberFormat="1" applyFont="1" applyFill="1"/>
    <xf numFmtId="1" fontId="0" fillId="21" borderId="0" xfId="0" applyNumberFormat="1" applyFill="1"/>
    <xf numFmtId="1" fontId="7" fillId="22" borderId="0" xfId="0" applyNumberFormat="1" applyFont="1" applyFill="1"/>
    <xf numFmtId="0" fontId="0" fillId="6" borderId="0" xfId="0" applyFill="1"/>
    <xf numFmtId="2" fontId="0" fillId="7" borderId="0" xfId="0" applyNumberFormat="1" applyFill="1"/>
    <xf numFmtId="2" fontId="0" fillId="3" borderId="0" xfId="0" applyNumberFormat="1" applyFill="1"/>
    <xf numFmtId="2" fontId="6" fillId="8" borderId="0" xfId="0" applyNumberFormat="1" applyFont="1" applyFill="1"/>
    <xf numFmtId="2" fontId="0" fillId="8" borderId="0" xfId="0" applyNumberFormat="1" applyFill="1"/>
    <xf numFmtId="2" fontId="8" fillId="23" borderId="0" xfId="0" applyNumberFormat="1" applyFont="1" applyFill="1"/>
    <xf numFmtId="2" fontId="6" fillId="24" borderId="0" xfId="0" applyNumberFormat="1" applyFont="1" applyFill="1"/>
    <xf numFmtId="2" fontId="0" fillId="24" borderId="0" xfId="0" applyNumberFormat="1" applyFill="1"/>
    <xf numFmtId="2" fontId="6" fillId="25" borderId="0" xfId="0" applyNumberFormat="1" applyFont="1" applyFill="1"/>
    <xf numFmtId="2" fontId="0" fillId="25" borderId="0" xfId="0" applyNumberForma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EA290"/>
  <sheetViews>
    <sheetView tabSelected="1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M30" sqref="BM30"/>
    </sheetView>
  </sheetViews>
  <sheetFormatPr baseColWidth="10" defaultRowHeight="16" x14ac:dyDescent="0.2"/>
  <cols>
    <col min="4" max="4" width="9.83203125" customWidth="1"/>
    <col min="5" max="5" width="10.33203125" hidden="1" customWidth="1"/>
    <col min="6" max="6" width="10.33203125" customWidth="1"/>
    <col min="15" max="15" width="10.83203125" style="70"/>
    <col min="16" max="22" width="4.6640625" customWidth="1"/>
    <col min="23" max="23" width="4.6640625" style="60" customWidth="1"/>
    <col min="24" max="29" width="4.6640625" customWidth="1"/>
    <col min="30" max="30" width="4.6640625" style="62" customWidth="1"/>
    <col min="31" max="43" width="4.6640625" customWidth="1"/>
    <col min="44" max="44" width="9.5" customWidth="1"/>
    <col min="45" max="45" width="5.6640625" style="62" customWidth="1"/>
    <col min="46" max="47" width="5.6640625" customWidth="1"/>
    <col min="48" max="49" width="6.5" customWidth="1"/>
    <col min="50" max="52" width="5.6640625" customWidth="1"/>
    <col min="53" max="53" width="6.33203125" bestFit="1" customWidth="1"/>
    <col min="54" max="55" width="5.6640625" customWidth="1"/>
    <col min="56" max="56" width="6.5" customWidth="1"/>
    <col min="57" max="73" width="10.5" customWidth="1"/>
    <col min="74" max="101" width="10.33203125" customWidth="1"/>
    <col min="117" max="117" width="10.83203125" style="51"/>
    <col min="118" max="118" width="12.1640625" bestFit="1" customWidth="1"/>
    <col min="119" max="119" width="12.1640625" customWidth="1"/>
    <col min="124" max="129" width="10.1640625" customWidth="1"/>
  </cols>
  <sheetData>
    <row r="1" spans="1:131" x14ac:dyDescent="0.2">
      <c r="A1" s="31" t="s">
        <v>0</v>
      </c>
      <c r="B1" s="31" t="s">
        <v>48</v>
      </c>
      <c r="C1" s="31" t="s">
        <v>25</v>
      </c>
      <c r="D1" s="31" t="s">
        <v>2</v>
      </c>
      <c r="E1" s="32" t="s">
        <v>19</v>
      </c>
      <c r="F1" s="31" t="s">
        <v>26</v>
      </c>
      <c r="G1" s="32" t="s">
        <v>27</v>
      </c>
      <c r="H1" s="33" t="s">
        <v>28</v>
      </c>
      <c r="I1" s="32" t="s">
        <v>29</v>
      </c>
      <c r="J1" s="32" t="s">
        <v>30</v>
      </c>
      <c r="K1" s="32" t="s">
        <v>32</v>
      </c>
      <c r="L1" s="31" t="s">
        <v>155</v>
      </c>
      <c r="M1" s="31" t="s">
        <v>248</v>
      </c>
      <c r="N1" s="31" t="s">
        <v>293</v>
      </c>
      <c r="O1" s="67" t="s">
        <v>43</v>
      </c>
      <c r="P1" s="31" t="s">
        <v>257</v>
      </c>
      <c r="Q1" s="31" t="s">
        <v>258</v>
      </c>
      <c r="R1" s="31" t="s">
        <v>249</v>
      </c>
      <c r="S1" s="31" t="s">
        <v>259</v>
      </c>
      <c r="T1" s="31" t="s">
        <v>260</v>
      </c>
      <c r="U1" s="31" t="s">
        <v>261</v>
      </c>
      <c r="V1" s="31" t="s">
        <v>250</v>
      </c>
      <c r="W1" s="31" t="s">
        <v>267</v>
      </c>
      <c r="X1" s="31" t="s">
        <v>268</v>
      </c>
      <c r="Y1" s="31" t="s">
        <v>253</v>
      </c>
      <c r="Z1" s="31" t="s">
        <v>269</v>
      </c>
      <c r="AA1" s="31" t="s">
        <v>270</v>
      </c>
      <c r="AB1" s="31" t="s">
        <v>271</v>
      </c>
      <c r="AC1" s="31" t="s">
        <v>254</v>
      </c>
      <c r="AD1" s="31" t="s">
        <v>262</v>
      </c>
      <c r="AE1" s="31" t="s">
        <v>263</v>
      </c>
      <c r="AF1" s="31" t="s">
        <v>251</v>
      </c>
      <c r="AG1" s="31" t="s">
        <v>264</v>
      </c>
      <c r="AH1" s="31" t="s">
        <v>265</v>
      </c>
      <c r="AI1" s="31" t="s">
        <v>266</v>
      </c>
      <c r="AJ1" s="31" t="s">
        <v>252</v>
      </c>
      <c r="AK1" s="31" t="s">
        <v>272</v>
      </c>
      <c r="AL1" s="31" t="s">
        <v>273</v>
      </c>
      <c r="AM1" s="31" t="s">
        <v>255</v>
      </c>
      <c r="AN1" s="31" t="s">
        <v>274</v>
      </c>
      <c r="AO1" s="31" t="s">
        <v>275</v>
      </c>
      <c r="AP1" s="31" t="s">
        <v>276</v>
      </c>
      <c r="AQ1" s="31" t="s">
        <v>256</v>
      </c>
      <c r="AR1" s="31" t="s">
        <v>53</v>
      </c>
      <c r="AS1" s="61" t="s">
        <v>22</v>
      </c>
      <c r="AT1" s="31" t="s">
        <v>31</v>
      </c>
      <c r="AU1" s="31" t="s">
        <v>61</v>
      </c>
      <c r="AV1" s="31" t="s">
        <v>94</v>
      </c>
      <c r="AW1" s="31" t="s">
        <v>45</v>
      </c>
      <c r="AX1" s="31" t="s">
        <v>46</v>
      </c>
      <c r="AY1" s="31" t="s">
        <v>44</v>
      </c>
      <c r="AZ1" s="31" t="s">
        <v>47</v>
      </c>
      <c r="BA1" s="31" t="s">
        <v>62</v>
      </c>
      <c r="BB1" s="31" t="s">
        <v>63</v>
      </c>
      <c r="BC1" s="31" t="s">
        <v>64</v>
      </c>
      <c r="BD1" s="31" t="s">
        <v>65</v>
      </c>
      <c r="BE1" s="31" t="s">
        <v>91</v>
      </c>
      <c r="BF1" s="31" t="s">
        <v>90</v>
      </c>
      <c r="BG1" s="31" t="s">
        <v>56</v>
      </c>
      <c r="BH1" s="31" t="s">
        <v>60</v>
      </c>
      <c r="BI1" s="31" t="s">
        <v>92</v>
      </c>
      <c r="BJ1" s="31" t="s">
        <v>93</v>
      </c>
      <c r="BK1" s="31" t="s">
        <v>55</v>
      </c>
      <c r="BL1" s="31" t="s">
        <v>179</v>
      </c>
      <c r="BM1" s="31" t="s">
        <v>180</v>
      </c>
      <c r="BN1" s="31" t="s">
        <v>181</v>
      </c>
      <c r="BO1" s="31" t="s">
        <v>96</v>
      </c>
      <c r="BP1" s="31" t="s">
        <v>95</v>
      </c>
      <c r="BQ1" s="31" t="s">
        <v>57</v>
      </c>
      <c r="BR1" s="31" t="s">
        <v>75</v>
      </c>
      <c r="BS1" s="36" t="s">
        <v>13</v>
      </c>
      <c r="BT1" s="37" t="s">
        <v>14</v>
      </c>
      <c r="BU1" s="38" t="s">
        <v>15</v>
      </c>
      <c r="BV1" s="39" t="s">
        <v>292</v>
      </c>
      <c r="BW1" s="39" t="s">
        <v>278</v>
      </c>
      <c r="BX1" s="39" t="s">
        <v>279</v>
      </c>
      <c r="BY1" s="39" t="s">
        <v>280</v>
      </c>
      <c r="BZ1" s="39" t="s">
        <v>281</v>
      </c>
      <c r="CA1" s="39" t="s">
        <v>277</v>
      </c>
      <c r="CB1" s="39" t="s">
        <v>71</v>
      </c>
      <c r="CC1" s="40" t="s">
        <v>72</v>
      </c>
      <c r="CD1" s="31" t="s">
        <v>4</v>
      </c>
      <c r="CE1" s="31" t="s">
        <v>5</v>
      </c>
      <c r="CF1" s="31" t="s">
        <v>6</v>
      </c>
      <c r="CG1" s="31" t="s">
        <v>3</v>
      </c>
      <c r="CH1" s="31" t="s">
        <v>16</v>
      </c>
      <c r="CI1" s="31" t="s">
        <v>10</v>
      </c>
      <c r="CJ1" s="31" t="s">
        <v>294</v>
      </c>
      <c r="CK1" s="31" t="s">
        <v>282</v>
      </c>
      <c r="CL1" s="31" t="s">
        <v>283</v>
      </c>
      <c r="CM1" s="31" t="s">
        <v>284</v>
      </c>
      <c r="CN1" s="31" t="s">
        <v>285</v>
      </c>
      <c r="CO1" s="31" t="s">
        <v>286</v>
      </c>
      <c r="CP1" s="31" t="s">
        <v>73</v>
      </c>
      <c r="CQ1" s="31" t="s">
        <v>74</v>
      </c>
      <c r="CR1" s="31" t="s">
        <v>21</v>
      </c>
      <c r="CS1" s="46" t="s">
        <v>33</v>
      </c>
      <c r="CT1" s="31" t="s">
        <v>50</v>
      </c>
      <c r="CU1" s="31" t="s">
        <v>51</v>
      </c>
      <c r="CV1" s="31" t="s">
        <v>52</v>
      </c>
      <c r="CW1" s="31" t="s">
        <v>295</v>
      </c>
      <c r="CX1" s="31" t="s">
        <v>287</v>
      </c>
      <c r="CY1" s="31" t="s">
        <v>288</v>
      </c>
      <c r="CZ1" s="31" t="s">
        <v>289</v>
      </c>
      <c r="DA1" s="31" t="s">
        <v>290</v>
      </c>
      <c r="DB1" s="31" t="s">
        <v>291</v>
      </c>
      <c r="DC1" s="31" t="s">
        <v>59</v>
      </c>
      <c r="DD1" s="31" t="s">
        <v>191</v>
      </c>
      <c r="DE1" s="31" t="s">
        <v>184</v>
      </c>
      <c r="DF1" s="31" t="s">
        <v>185</v>
      </c>
      <c r="DG1" s="31" t="s">
        <v>186</v>
      </c>
      <c r="DH1" s="31" t="s">
        <v>187</v>
      </c>
      <c r="DI1" s="31" t="s">
        <v>188</v>
      </c>
      <c r="DJ1" s="31" t="s">
        <v>189</v>
      </c>
      <c r="DK1" s="31" t="s">
        <v>190</v>
      </c>
      <c r="DL1" s="31" t="s">
        <v>196</v>
      </c>
      <c r="DM1" s="52" t="s">
        <v>201</v>
      </c>
      <c r="DN1" s="31" t="s">
        <v>232</v>
      </c>
      <c r="DO1" s="31" t="s">
        <v>328</v>
      </c>
      <c r="DP1" s="31" t="s">
        <v>235</v>
      </c>
      <c r="DQ1" s="31" t="s">
        <v>241</v>
      </c>
      <c r="DR1" s="31" t="s">
        <v>236</v>
      </c>
      <c r="DS1" s="31" t="s">
        <v>301</v>
      </c>
      <c r="DT1" s="31" t="s">
        <v>304</v>
      </c>
      <c r="DU1" s="31" t="s">
        <v>305</v>
      </c>
      <c r="DV1" s="31" t="s">
        <v>306</v>
      </c>
      <c r="DW1" s="31" t="s">
        <v>307</v>
      </c>
      <c r="DX1" s="31" t="s">
        <v>302</v>
      </c>
      <c r="DY1" s="31" t="s">
        <v>303</v>
      </c>
      <c r="DZ1" s="31" t="s">
        <v>296</v>
      </c>
    </row>
    <row r="2" spans="1:131" x14ac:dyDescent="0.2">
      <c r="A2" s="27" t="s">
        <v>140</v>
      </c>
      <c r="B2">
        <v>1</v>
      </c>
      <c r="C2">
        <v>1</v>
      </c>
      <c r="D2">
        <v>0.41087130295763302</v>
      </c>
      <c r="E2">
        <v>0.58912869704236603</v>
      </c>
      <c r="F2">
        <v>0.68561208267090601</v>
      </c>
      <c r="G2">
        <v>0.23453177257525001</v>
      </c>
      <c r="H2">
        <v>0.34197324414715702</v>
      </c>
      <c r="I2">
        <v>0.283202385447477</v>
      </c>
      <c r="J2">
        <v>0.48424826038459301</v>
      </c>
      <c r="K2">
        <v>0.97192443704640397</v>
      </c>
      <c r="L2">
        <v>1.4706819596521301</v>
      </c>
      <c r="M2">
        <f t="shared" ref="M2:M33" si="0">HARMEAN(D2,F2, I2)</f>
        <v>0.4041249535996207</v>
      </c>
      <c r="N2">
        <f t="shared" ref="N2:N33" si="1">MAX(MIN(0.6*TAN(3*(1-M2) - 1.5), 5), -5)</f>
        <v>0.17749696243262067</v>
      </c>
      <c r="O2" s="68">
        <v>0</v>
      </c>
      <c r="P2">
        <v>145.69</v>
      </c>
      <c r="Q2">
        <v>146.55000000000001</v>
      </c>
      <c r="R2">
        <v>146.9</v>
      </c>
      <c r="S2">
        <v>147.4</v>
      </c>
      <c r="T2">
        <v>147.63</v>
      </c>
      <c r="U2">
        <v>148.11000000000001</v>
      </c>
      <c r="V2">
        <v>148.52000000000001</v>
      </c>
      <c r="W2">
        <v>151.29</v>
      </c>
      <c r="X2">
        <v>150.85</v>
      </c>
      <c r="Y2">
        <v>150.63999999999999</v>
      </c>
      <c r="Z2">
        <v>149.66</v>
      </c>
      <c r="AA2">
        <v>148.94999999999999</v>
      </c>
      <c r="AB2">
        <v>148.38</v>
      </c>
      <c r="AC2">
        <v>147.41999999999999</v>
      </c>
      <c r="AD2">
        <v>144.94999999999999</v>
      </c>
      <c r="AE2">
        <v>145.51</v>
      </c>
      <c r="AF2">
        <v>145.9</v>
      </c>
      <c r="AG2">
        <v>146.58000000000001</v>
      </c>
      <c r="AH2">
        <v>147.63999999999999</v>
      </c>
      <c r="AI2">
        <v>148.33000000000001</v>
      </c>
      <c r="AJ2">
        <v>148.88</v>
      </c>
      <c r="AK2">
        <v>151.41999999999999</v>
      </c>
      <c r="AL2">
        <v>149.97999999999999</v>
      </c>
      <c r="AM2">
        <v>149.66</v>
      </c>
      <c r="AN2">
        <v>149.47999999999999</v>
      </c>
      <c r="AO2">
        <v>149.01</v>
      </c>
      <c r="AP2">
        <v>148.16</v>
      </c>
      <c r="AQ2">
        <v>147.01</v>
      </c>
      <c r="AR2">
        <v>148.47999999999999</v>
      </c>
      <c r="AS2" s="72">
        <f t="shared" ref="AS2:AS33" si="2">0.5 * (D2-MAX($D$3:$D$160))/(MIN($D$3:$D$160)-MAX($D$3:$D$160)) + 0.75</f>
        <v>1.0326547921967772</v>
      </c>
      <c r="AT2" s="17">
        <f t="shared" ref="AT2:AT33" si="3">AZ2^N2</f>
        <v>1.128910968198326</v>
      </c>
      <c r="AU2" s="17">
        <f t="shared" ref="AU2:AU33" si="4">(AT2+AV2)/2</f>
        <v>1.185681112703127</v>
      </c>
      <c r="AV2" s="17">
        <f t="shared" ref="AV2:AV33" si="5">BD2^N2</f>
        <v>1.2424512572079278</v>
      </c>
      <c r="AW2" s="17">
        <f t="shared" ref="AW2:AW33" si="6">PERCENTILE($K$2:$K$160, 0.02)</f>
        <v>-8.140353885375165E-3</v>
      </c>
      <c r="AX2" s="17">
        <f t="shared" ref="AX2:AX33" si="7">PERCENTILE($K$2:$K$160, 0.98)</f>
        <v>1.0798025725065195</v>
      </c>
      <c r="AY2" s="17">
        <f t="shared" ref="AY2:AY33" si="8">MIN(MAX(K2,AW2), AX2)</f>
        <v>0.97192443704640397</v>
      </c>
      <c r="AZ2" s="17">
        <f t="shared" ref="AZ2:AZ33" si="9">AY2-$AY$161+1</f>
        <v>1.9800647909317792</v>
      </c>
      <c r="BA2" s="17">
        <f t="shared" ref="BA2:BA33" si="10">PERCENTILE($L$2:$L$160, 0.02)</f>
        <v>-0.92682545322798415</v>
      </c>
      <c r="BB2" s="17">
        <f t="shared" ref="BB2:BB33" si="11">PERCENTILE($L$2:$L$160, 0.98)</f>
        <v>2.1297802684376439</v>
      </c>
      <c r="BC2" s="17">
        <f t="shared" ref="BC2:BC33" si="12">MIN(MAX(L2,BA2), BB2)</f>
        <v>1.4706819596521301</v>
      </c>
      <c r="BD2" s="17">
        <f t="shared" ref="BD2:BD33" si="13">BC2-$BC$161 + 1</f>
        <v>3.3975074128801142</v>
      </c>
      <c r="BE2" s="1">
        <v>0</v>
      </c>
      <c r="BF2" s="15">
        <v>1</v>
      </c>
      <c r="BG2" s="15">
        <v>1</v>
      </c>
      <c r="BH2" s="16">
        <v>1</v>
      </c>
      <c r="BI2" s="12">
        <f t="shared" ref="BI2:BI33" si="14">(AZ2^4)*AV2*BE2</f>
        <v>0</v>
      </c>
      <c r="BJ2" s="12">
        <f t="shared" ref="BJ2:BJ33" si="15">(BD2^4) *AT2*BF2</f>
        <v>150.41853149939652</v>
      </c>
      <c r="BK2" s="12">
        <f t="shared" ref="BK2:BK33" si="16">(BD2^4)*AU2*BG2*BH2</f>
        <v>157.9827079579253</v>
      </c>
      <c r="BL2" s="12">
        <f t="shared" ref="BL2:BL33" si="17">MIN(BI2, 0.05*BI$161)</f>
        <v>0</v>
      </c>
      <c r="BM2" s="12">
        <f t="shared" ref="BM2:BM33" si="18">MIN(BJ2, 0.05*BJ$161)</f>
        <v>150.41853149939652</v>
      </c>
      <c r="BN2" s="12">
        <f t="shared" ref="BN2:BN33" si="19">MIN(BK2, 0.05*BK$161)</f>
        <v>157.9827079579253</v>
      </c>
      <c r="BO2" s="9">
        <f t="shared" ref="BO2:BO33" si="20">BL2/$BL$161</f>
        <v>0</v>
      </c>
      <c r="BP2" s="9">
        <f t="shared" ref="BP2:BP33" si="21">BM2/$BM$161</f>
        <v>1.6221806209180664E-2</v>
      </c>
      <c r="BQ2" s="45">
        <f t="shared" ref="BQ2:BQ33" si="22">BN2/$BN$161</f>
        <v>6.5614517185919458E-3</v>
      </c>
      <c r="BR2" s="78">
        <f t="shared" ref="BR2:BR33" si="23">N2</f>
        <v>0.17749696243262067</v>
      </c>
      <c r="BS2" s="55">
        <v>0</v>
      </c>
      <c r="BT2" s="10">
        <f t="shared" ref="BT2:BT33" si="24">$D$167*BO2</f>
        <v>0</v>
      </c>
      <c r="BU2" s="14">
        <f t="shared" ref="BU2:BU33" si="25">BT2-BS2</f>
        <v>0</v>
      </c>
      <c r="BV2" s="1">
        <f t="shared" ref="BV2:BV33" si="26">IF(BU2&gt;0, 1, 0)</f>
        <v>0</v>
      </c>
      <c r="BW2" s="66">
        <f t="shared" ref="BW2:BW33" si="27">IF(N2&lt;=0,P2, IF(N2&lt;=1,Q2, IF(N2&lt;=2,R2, IF(N2&lt;=3,S2, IF(N2&lt;=4,T2, IF(N2&lt;=5, U2, V2))))))</f>
        <v>146.55000000000001</v>
      </c>
      <c r="BX2" s="41">
        <f t="shared" ref="BX2:BX33" si="28">IF(N2&lt;=0,AD2, IF(N2&lt;=1,AE2, IF(N2&lt;=2,AF2, IF(N2&lt;=3,AG2, IF(N2&lt;=4,AH2, IF(N2&lt;=5, AI2, AJ2))))))</f>
        <v>145.51</v>
      </c>
      <c r="BY2" s="65">
        <f t="shared" ref="BY2:BY33" si="29">IF(N2&gt;=0,W2, IF(N2&gt;=-1,X2, IF(N2&gt;=-2,Y2, IF(N2&gt;=-3,Z2, IF(N2&gt;=-4,AA2, IF(N2&gt;=-5, AB2, AC2))))))</f>
        <v>151.29</v>
      </c>
      <c r="BZ2" s="64">
        <f t="shared" ref="BZ2:BZ33" si="30">IF(N2&gt;=0,AK2, IF(N2&gt;=-1,AL2, IF(N2&gt;=-2,AM2, IF(N2&gt;=-3,AN2, IF(N2&gt;=-4,AO2, IF(N2&gt;=-5, AP2, AQ2))))))</f>
        <v>151.41999999999999</v>
      </c>
      <c r="CA2" s="54">
        <f t="shared" ref="CA2:CA33" si="31">IF(C2&gt;0, IF(BU2 &gt;0, BW2, BY2), IF(BU2&gt;0, BX2, BZ2))</f>
        <v>151.29</v>
      </c>
      <c r="CB2" s="1">
        <f t="shared" ref="CB2:CB33" si="32">BU2/CA2</f>
        <v>0</v>
      </c>
      <c r="CC2" s="42" t="e">
        <f t="shared" ref="CC2:CC33" si="33">BS2/BT2</f>
        <v>#DIV/0!</v>
      </c>
      <c r="CD2" s="55">
        <v>0</v>
      </c>
      <c r="CE2" s="55">
        <v>594</v>
      </c>
      <c r="CF2" s="55">
        <v>0</v>
      </c>
      <c r="CG2" s="6">
        <f t="shared" ref="CG2:CG33" si="34">SUM(CD2:CF2)</f>
        <v>594</v>
      </c>
      <c r="CH2" s="10">
        <f t="shared" ref="CH2:CH33" si="35">BP2*$D$166</f>
        <v>2204.4668969023451</v>
      </c>
      <c r="CI2" s="1">
        <f t="shared" ref="CI2:CI33" si="36">CH2-CG2</f>
        <v>1610.4668969023451</v>
      </c>
      <c r="CJ2" s="77">
        <f t="shared" ref="CJ2:CJ33" si="37">IF(CI2&gt;1, 1, 0)</f>
        <v>1</v>
      </c>
      <c r="CK2" s="66">
        <f t="shared" ref="CK2:CK33" si="38">IF(N2&lt;=0,Q2, IF(N2&lt;=1,R2, IF(N2&lt;=2,S2, IF(N2&lt;=3,T2, IF(N2&lt;=4,U2,V2)))))</f>
        <v>146.9</v>
      </c>
      <c r="CL2" s="41">
        <f t="shared" ref="CL2:CL33" si="39">IF(N2&lt;=0,AE2, IF(N2&lt;=1,AF2, IF(N2&lt;=2,AG2, IF(N2&lt;=3,AH2, IF(N2&lt;=4,AI2,AJ2)))))</f>
        <v>145.9</v>
      </c>
      <c r="CM2" s="65">
        <f t="shared" ref="CM2:CM33" si="40">IF(N2&gt;=0,X2, IF(N2&gt;=-1,Y2, IF(N2&gt;=-2,Z2, IF(N2&gt;=-3,AA2, IF(N2&gt;=-4,AB2, AC2)))))</f>
        <v>150.85</v>
      </c>
      <c r="CN2" s="64">
        <f t="shared" ref="CN2:CN33" si="41">IF(N2&gt;=0,AL2, IF(N2&gt;=-1,AM2, IF(N2&gt;=-2,AN2, IF(N2&gt;=-3,AO2, IF(N2&gt;=-4,AP2, AQ2)))))</f>
        <v>149.97999999999999</v>
      </c>
      <c r="CO2" s="54">
        <f t="shared" ref="CO2:CO33" si="42">IF(C2&gt;0, IF(CI2 &gt;0, CK2, CM2), IF(CI2&gt;0, CL2, CN2))</f>
        <v>146.9</v>
      </c>
      <c r="CP2" s="1">
        <f t="shared" ref="CP2:CP33" si="43">CI2/CO2</f>
        <v>10.96301495508744</v>
      </c>
      <c r="CQ2" s="42">
        <f t="shared" ref="CQ2:CQ33" si="44">CG2/CH2</f>
        <v>0.26945290076012124</v>
      </c>
      <c r="CR2" s="11">
        <f t="shared" ref="CR2:CR33" si="45">BS2+CG2+CT2</f>
        <v>594</v>
      </c>
      <c r="CS2" s="47">
        <f t="shared" ref="CS2:CS33" si="46">BT2+CH2+CU2</f>
        <v>2250.2760657627978</v>
      </c>
      <c r="CT2" s="55">
        <v>0</v>
      </c>
      <c r="CU2" s="10">
        <f t="shared" ref="CU2:CU33" si="47">BQ2*$D$169</f>
        <v>45.809168860452786</v>
      </c>
      <c r="CV2" s="30">
        <f t="shared" ref="CV2:CV33" si="48">CU2-CT2</f>
        <v>45.809168860452786</v>
      </c>
      <c r="CW2" s="77">
        <f t="shared" ref="CW2:CW33" si="49">IF(CV2&gt;0, 1, 0)</f>
        <v>1</v>
      </c>
      <c r="CX2" s="66">
        <f t="shared" ref="CX2:CX33" si="50">IF(N2&lt;=0,R2, IF(N2&lt;=1,S2, IF(N2&lt;=2,T2, IF(N2&lt;=3,U2, V2))))</f>
        <v>147.4</v>
      </c>
      <c r="CY2" s="41">
        <f t="shared" ref="CY2:CY33" si="51">IF(N2&lt;=0,AF2, IF(N2&lt;=1,AG2, IF(N2&lt;=2,AH2, IF(N2&lt;=3,AI2, AJ2))))</f>
        <v>146.58000000000001</v>
      </c>
      <c r="CZ2" s="65">
        <f t="shared" ref="CZ2:CZ33" si="52">IF(N2&gt;=0,Y2, IF(N2&gt;=-1,Z2, IF(N2&gt;=-2,AA2, IF(N2&gt;=-3,AB2,  AC2))))</f>
        <v>150.63999999999999</v>
      </c>
      <c r="DA2" s="64">
        <f t="shared" ref="DA2:DA33" si="53">IF(N2&gt;=0,AM2, IF(N2&gt;=-1,AN2, IF(N2&gt;=-2,AO2, IF(N2&gt;=-3,AP2, AQ2))))</f>
        <v>149.66</v>
      </c>
      <c r="DB2" s="54">
        <f t="shared" ref="DB2:DB33" si="54">IF(C2&gt;0, IF(CV2 &gt;0, CX2, CZ2), IF(CV2&gt;0, CY2, DA2))</f>
        <v>147.4</v>
      </c>
      <c r="DC2" s="43">
        <f t="shared" ref="DC2:DC33" si="55">CV2/DB2</f>
        <v>0.3107813355525969</v>
      </c>
      <c r="DD2" s="44">
        <v>0</v>
      </c>
      <c r="DE2" s="10">
        <f t="shared" ref="DE2:DE33" si="56">BQ2*$DD$164</f>
        <v>28.675906132865499</v>
      </c>
      <c r="DF2" s="30">
        <f t="shared" ref="DF2:DF33" si="57">DE2-DD2</f>
        <v>28.675906132865499</v>
      </c>
      <c r="DG2" s="34">
        <f t="shared" ref="DG2:DG33" si="58">DF2*(DF2&lt;&gt;0)</f>
        <v>28.675906132865499</v>
      </c>
      <c r="DH2" s="21">
        <f t="shared" ref="DH2:DH33" si="59">DG2/$DG$161</f>
        <v>6.5614517185919466E-3</v>
      </c>
      <c r="DI2" s="74">
        <f t="shared" ref="DI2:DI33" si="60">DH2 * $DF$161</f>
        <v>28.675906132865499</v>
      </c>
      <c r="DJ2" s="76">
        <f t="shared" ref="DJ2:DJ33" si="61">DB2</f>
        <v>147.4</v>
      </c>
      <c r="DK2" s="43">
        <f t="shared" ref="DK2:DK33" si="62">DI2/DJ2</f>
        <v>0.19454481772636023</v>
      </c>
      <c r="DL2" s="16">
        <f t="shared" ref="DL2:DL33" si="63">O2</f>
        <v>0</v>
      </c>
      <c r="DM2" s="53">
        <f t="shared" ref="DM2:DM33" si="64">CR2+CT2</f>
        <v>594</v>
      </c>
      <c r="DN2">
        <f t="shared" ref="DN2:DN33" si="65">E2/$E$161</f>
        <v>5.820612068964625E-3</v>
      </c>
      <c r="DO2">
        <f t="shared" ref="DO2:DO33" si="66">DN2/$DN$161</f>
        <v>5.9773403004282598E-3</v>
      </c>
      <c r="DP2" s="1">
        <f t="shared" ref="DP2:DP33" si="67">DO2*$DN$163</f>
        <v>637.59093516608164</v>
      </c>
      <c r="DQ2" s="55">
        <v>297</v>
      </c>
      <c r="DR2" s="1">
        <f t="shared" ref="DR2:DR33" si="68">DP2-DQ2</f>
        <v>340.59093516608164</v>
      </c>
      <c r="DS2" s="55">
        <v>594</v>
      </c>
      <c r="DT2" s="15">
        <f t="shared" ref="DT2:DT33" si="69">BF2 *BD2^N2</f>
        <v>1.2424512572079278</v>
      </c>
      <c r="DU2" s="17">
        <f t="shared" ref="DU2:DU33" si="70">DT2/$DT$161</f>
        <v>2.3290674293411614E-3</v>
      </c>
      <c r="DV2" s="17">
        <f t="shared" ref="DV2:DV33" si="71">MIN(DU2, 0.2)</f>
        <v>2.3290674293411614E-3</v>
      </c>
      <c r="DW2" s="17">
        <f t="shared" ref="DW2:DW33" si="72">DV2/$DV$161</f>
        <v>3.1120070556542407E-3</v>
      </c>
      <c r="DX2" s="1">
        <f t="shared" ref="DX2:DX33" si="73">DW2*$DN$164</f>
        <v>328.94536979676457</v>
      </c>
      <c r="DY2" s="1">
        <f t="shared" ref="DY2:DY33" si="74">DX2-DS2</f>
        <v>-265.05463020323543</v>
      </c>
      <c r="DZ2" s="79">
        <f t="shared" ref="DZ2:DZ33" si="75">AR2</f>
        <v>148.47999999999999</v>
      </c>
      <c r="EA2">
        <f t="shared" ref="EA2:EA4" si="76">DY2/DZ2</f>
        <v>-1.7851200848817044</v>
      </c>
    </row>
    <row r="3" spans="1:131" x14ac:dyDescent="0.2">
      <c r="A3" s="20" t="s">
        <v>141</v>
      </c>
      <c r="B3">
        <v>0</v>
      </c>
      <c r="C3">
        <v>0</v>
      </c>
      <c r="D3">
        <v>0.91646682653876899</v>
      </c>
      <c r="E3">
        <v>8.3533173461231E-2</v>
      </c>
      <c r="F3">
        <v>0.39904610492845699</v>
      </c>
      <c r="G3">
        <v>0.889632107023411</v>
      </c>
      <c r="H3">
        <v>0.764632107023411</v>
      </c>
      <c r="I3">
        <v>0.82476740507187096</v>
      </c>
      <c r="J3">
        <v>0.72180770493789803</v>
      </c>
      <c r="K3">
        <v>0.93105689704572003</v>
      </c>
      <c r="L3">
        <v>0.74468210983610805</v>
      </c>
      <c r="M3">
        <f t="shared" si="0"/>
        <v>0.62375429634207613</v>
      </c>
      <c r="N3">
        <f t="shared" si="1"/>
        <v>-0.23359004985033813</v>
      </c>
      <c r="O3" s="68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 s="72">
        <f t="shared" si="2"/>
        <v>0.76441899915182321</v>
      </c>
      <c r="AT3" s="17">
        <f t="shared" si="3"/>
        <v>0.85667159242842139</v>
      </c>
      <c r="AU3" s="17">
        <f t="shared" si="4"/>
        <v>0.82578712539348076</v>
      </c>
      <c r="AV3" s="17">
        <f t="shared" si="5"/>
        <v>0.79490265835854024</v>
      </c>
      <c r="AW3" s="17">
        <f t="shared" si="6"/>
        <v>-8.140353885375165E-3</v>
      </c>
      <c r="AX3" s="17">
        <f t="shared" si="7"/>
        <v>1.0798025725065195</v>
      </c>
      <c r="AY3" s="17">
        <f t="shared" si="8"/>
        <v>0.93105689704572003</v>
      </c>
      <c r="AZ3" s="17">
        <f t="shared" si="9"/>
        <v>1.9391972509310951</v>
      </c>
      <c r="BA3" s="17">
        <f t="shared" si="10"/>
        <v>-0.92682545322798415</v>
      </c>
      <c r="BB3" s="17">
        <f t="shared" si="11"/>
        <v>2.1297802684376439</v>
      </c>
      <c r="BC3" s="17">
        <f t="shared" si="12"/>
        <v>0.74468210983610805</v>
      </c>
      <c r="BD3" s="17">
        <f t="shared" si="13"/>
        <v>2.6715075630640923</v>
      </c>
      <c r="BE3" s="16">
        <v>0</v>
      </c>
      <c r="BF3" s="54">
        <v>0</v>
      </c>
      <c r="BG3" s="54">
        <v>0</v>
      </c>
      <c r="BH3" s="16">
        <v>1</v>
      </c>
      <c r="BI3" s="12">
        <f t="shared" si="14"/>
        <v>0</v>
      </c>
      <c r="BJ3" s="12">
        <f t="shared" si="15"/>
        <v>0</v>
      </c>
      <c r="BK3" s="12">
        <f t="shared" si="16"/>
        <v>0</v>
      </c>
      <c r="BL3" s="12">
        <f t="shared" si="17"/>
        <v>0</v>
      </c>
      <c r="BM3" s="12">
        <f t="shared" si="18"/>
        <v>0</v>
      </c>
      <c r="BN3" s="12">
        <f t="shared" si="19"/>
        <v>0</v>
      </c>
      <c r="BO3" s="9">
        <f t="shared" si="20"/>
        <v>0</v>
      </c>
      <c r="BP3" s="9">
        <f t="shared" si="21"/>
        <v>0</v>
      </c>
      <c r="BQ3" s="45">
        <f t="shared" si="22"/>
        <v>0</v>
      </c>
      <c r="BR3" s="78">
        <f t="shared" si="23"/>
        <v>-0.23359004985033813</v>
      </c>
      <c r="BS3" s="55">
        <v>0</v>
      </c>
      <c r="BT3" s="10">
        <f t="shared" si="24"/>
        <v>0</v>
      </c>
      <c r="BU3" s="14">
        <f t="shared" si="25"/>
        <v>0</v>
      </c>
      <c r="BV3" s="1">
        <f t="shared" si="26"/>
        <v>0</v>
      </c>
      <c r="BW3" s="66">
        <f t="shared" si="27"/>
        <v>-1</v>
      </c>
      <c r="BX3" s="41">
        <f t="shared" si="28"/>
        <v>-1</v>
      </c>
      <c r="BY3" s="65">
        <f t="shared" si="29"/>
        <v>-1</v>
      </c>
      <c r="BZ3" s="64">
        <f t="shared" si="30"/>
        <v>-1</v>
      </c>
      <c r="CA3" s="54">
        <f t="shared" si="31"/>
        <v>-1</v>
      </c>
      <c r="CB3" s="1">
        <f t="shared" si="32"/>
        <v>0</v>
      </c>
      <c r="CC3" s="42" t="e">
        <f t="shared" si="33"/>
        <v>#DIV/0!</v>
      </c>
      <c r="CD3" s="55">
        <v>0</v>
      </c>
      <c r="CE3" s="55">
        <v>0</v>
      </c>
      <c r="CF3" s="55">
        <v>0</v>
      </c>
      <c r="CG3" s="6">
        <f t="shared" si="34"/>
        <v>0</v>
      </c>
      <c r="CH3" s="10">
        <f t="shared" si="35"/>
        <v>0</v>
      </c>
      <c r="CI3" s="1">
        <f t="shared" si="36"/>
        <v>0</v>
      </c>
      <c r="CJ3" s="77">
        <f t="shared" si="37"/>
        <v>0</v>
      </c>
      <c r="CK3" s="66">
        <f t="shared" si="38"/>
        <v>-1</v>
      </c>
      <c r="CL3" s="41">
        <f t="shared" si="39"/>
        <v>-1</v>
      </c>
      <c r="CM3" s="65">
        <f t="shared" si="40"/>
        <v>-1</v>
      </c>
      <c r="CN3" s="64">
        <f t="shared" si="41"/>
        <v>-1</v>
      </c>
      <c r="CO3" s="54">
        <f t="shared" si="42"/>
        <v>-1</v>
      </c>
      <c r="CP3" s="1">
        <f t="shared" si="43"/>
        <v>0</v>
      </c>
      <c r="CQ3" s="42" t="e">
        <f t="shared" si="44"/>
        <v>#DIV/0!</v>
      </c>
      <c r="CR3" s="11">
        <f t="shared" si="45"/>
        <v>0</v>
      </c>
      <c r="CS3" s="47">
        <f t="shared" si="46"/>
        <v>0</v>
      </c>
      <c r="CT3" s="55">
        <v>0</v>
      </c>
      <c r="CU3" s="10">
        <f t="shared" si="47"/>
        <v>0</v>
      </c>
      <c r="CV3" s="30">
        <f t="shared" si="48"/>
        <v>0</v>
      </c>
      <c r="CW3" s="77">
        <f t="shared" si="49"/>
        <v>0</v>
      </c>
      <c r="CX3" s="66">
        <f t="shared" si="50"/>
        <v>-1</v>
      </c>
      <c r="CY3" s="41">
        <f t="shared" si="51"/>
        <v>-1</v>
      </c>
      <c r="CZ3" s="65">
        <f t="shared" si="52"/>
        <v>-1</v>
      </c>
      <c r="DA3" s="64">
        <f t="shared" si="53"/>
        <v>-1</v>
      </c>
      <c r="DB3" s="54">
        <f t="shared" si="54"/>
        <v>-1</v>
      </c>
      <c r="DC3" s="43">
        <f t="shared" si="55"/>
        <v>0</v>
      </c>
      <c r="DD3" s="44">
        <v>0</v>
      </c>
      <c r="DE3" s="10">
        <f t="shared" si="56"/>
        <v>0</v>
      </c>
      <c r="DF3" s="30">
        <f t="shared" si="57"/>
        <v>0</v>
      </c>
      <c r="DG3" s="34">
        <f t="shared" si="58"/>
        <v>0</v>
      </c>
      <c r="DH3" s="21">
        <f t="shared" si="59"/>
        <v>0</v>
      </c>
      <c r="DI3" s="74">
        <f t="shared" si="60"/>
        <v>0</v>
      </c>
      <c r="DJ3" s="76">
        <f t="shared" si="61"/>
        <v>-1</v>
      </c>
      <c r="DK3" s="43">
        <f t="shared" si="62"/>
        <v>0</v>
      </c>
      <c r="DL3" s="16">
        <f t="shared" si="63"/>
        <v>0</v>
      </c>
      <c r="DM3" s="53">
        <f t="shared" si="64"/>
        <v>0</v>
      </c>
      <c r="DN3">
        <f t="shared" si="65"/>
        <v>8.2531066649498409E-4</v>
      </c>
      <c r="DO3">
        <f t="shared" si="66"/>
        <v>8.4753332618012634E-4</v>
      </c>
      <c r="DP3" s="1">
        <f t="shared" si="67"/>
        <v>90.404684836981716</v>
      </c>
      <c r="DQ3" s="55">
        <v>0</v>
      </c>
      <c r="DR3" s="1">
        <f t="shared" si="68"/>
        <v>90.404684836981716</v>
      </c>
      <c r="DS3" s="55">
        <v>0</v>
      </c>
      <c r="DT3" s="15">
        <f t="shared" si="69"/>
        <v>0</v>
      </c>
      <c r="DU3" s="17">
        <f t="shared" si="70"/>
        <v>0</v>
      </c>
      <c r="DV3" s="17">
        <f t="shared" si="71"/>
        <v>0</v>
      </c>
      <c r="DW3" s="17">
        <f t="shared" si="72"/>
        <v>0</v>
      </c>
      <c r="DX3" s="1">
        <f t="shared" si="73"/>
        <v>0</v>
      </c>
      <c r="DY3" s="1">
        <f t="shared" si="74"/>
        <v>0</v>
      </c>
      <c r="DZ3" s="79">
        <f t="shared" si="75"/>
        <v>-1</v>
      </c>
      <c r="EA3">
        <f t="shared" si="76"/>
        <v>0</v>
      </c>
    </row>
    <row r="4" spans="1:131" x14ac:dyDescent="0.2">
      <c r="A4" s="20" t="s">
        <v>142</v>
      </c>
      <c r="B4">
        <v>1</v>
      </c>
      <c r="C4">
        <v>1</v>
      </c>
      <c r="D4">
        <v>0.87360594795539004</v>
      </c>
      <c r="E4">
        <v>0.12639405204460899</v>
      </c>
      <c r="F4">
        <v>0.69746376811594202</v>
      </c>
      <c r="G4">
        <v>0.89953271028037296</v>
      </c>
      <c r="H4">
        <v>0.98598130841121501</v>
      </c>
      <c r="I4">
        <v>0.94176559644156099</v>
      </c>
      <c r="J4">
        <v>0.88685337591026703</v>
      </c>
      <c r="K4">
        <v>0.19637518986817401</v>
      </c>
      <c r="L4">
        <v>1.99491652903494</v>
      </c>
      <c r="M4">
        <f t="shared" si="0"/>
        <v>0.82411188011053782</v>
      </c>
      <c r="N4">
        <f t="shared" si="1"/>
        <v>-0.87992098823992904</v>
      </c>
      <c r="O4" s="68">
        <v>-1</v>
      </c>
      <c r="P4">
        <v>125.34</v>
      </c>
      <c r="Q4">
        <v>125.88</v>
      </c>
      <c r="R4">
        <v>126.74</v>
      </c>
      <c r="S4">
        <v>127.33</v>
      </c>
      <c r="T4">
        <v>127.79</v>
      </c>
      <c r="U4">
        <v>129.02000000000001</v>
      </c>
      <c r="V4">
        <v>130.56</v>
      </c>
      <c r="W4">
        <v>133.54</v>
      </c>
      <c r="X4">
        <v>131.91</v>
      </c>
      <c r="Y4">
        <v>131.25</v>
      </c>
      <c r="Z4">
        <v>129.88</v>
      </c>
      <c r="AA4">
        <v>129.41</v>
      </c>
      <c r="AB4">
        <v>128.85</v>
      </c>
      <c r="AC4">
        <v>127.83</v>
      </c>
      <c r="AD4">
        <v>125.84</v>
      </c>
      <c r="AE4">
        <v>126.23</v>
      </c>
      <c r="AF4">
        <v>126.62</v>
      </c>
      <c r="AG4">
        <v>127.04</v>
      </c>
      <c r="AH4">
        <v>128.47999999999999</v>
      </c>
      <c r="AI4">
        <v>128.86000000000001</v>
      </c>
      <c r="AJ4">
        <v>129.22999999999999</v>
      </c>
      <c r="AK4">
        <v>132.13</v>
      </c>
      <c r="AL4">
        <v>131.43</v>
      </c>
      <c r="AM4">
        <v>130.5</v>
      </c>
      <c r="AN4">
        <v>130.18</v>
      </c>
      <c r="AO4">
        <v>129.75</v>
      </c>
      <c r="AP4">
        <v>128.69</v>
      </c>
      <c r="AQ4">
        <v>127.13</v>
      </c>
      <c r="AR4">
        <v>128.78</v>
      </c>
      <c r="AS4" s="72">
        <f t="shared" si="2"/>
        <v>0.78715816756056245</v>
      </c>
      <c r="AT4" s="17">
        <f t="shared" si="3"/>
        <v>0.84896828278421976</v>
      </c>
      <c r="AU4" s="17">
        <f t="shared" si="4"/>
        <v>0.57471368950585755</v>
      </c>
      <c r="AV4" s="17">
        <f t="shared" si="5"/>
        <v>0.30045909622749539</v>
      </c>
      <c r="AW4" s="17">
        <f t="shared" si="6"/>
        <v>-8.140353885375165E-3</v>
      </c>
      <c r="AX4" s="17">
        <f t="shared" si="7"/>
        <v>1.0798025725065195</v>
      </c>
      <c r="AY4" s="17">
        <f t="shared" si="8"/>
        <v>0.19637518986817401</v>
      </c>
      <c r="AZ4" s="17">
        <f t="shared" si="9"/>
        <v>1.2045155437535491</v>
      </c>
      <c r="BA4" s="17">
        <f t="shared" si="10"/>
        <v>-0.92682545322798415</v>
      </c>
      <c r="BB4" s="17">
        <f t="shared" si="11"/>
        <v>2.1297802684376439</v>
      </c>
      <c r="BC4" s="17">
        <f t="shared" si="12"/>
        <v>1.99491652903494</v>
      </c>
      <c r="BD4" s="17">
        <f t="shared" si="13"/>
        <v>3.9217419822629243</v>
      </c>
      <c r="BE4" s="1">
        <v>1</v>
      </c>
      <c r="BF4" s="15">
        <v>1</v>
      </c>
      <c r="BG4" s="15">
        <v>1</v>
      </c>
      <c r="BH4" s="16">
        <v>1</v>
      </c>
      <c r="BI4" s="12">
        <f t="shared" si="14"/>
        <v>0.63246280754088124</v>
      </c>
      <c r="BJ4" s="12">
        <f t="shared" si="15"/>
        <v>200.82026451073921</v>
      </c>
      <c r="BK4" s="12">
        <f t="shared" si="16"/>
        <v>135.9463686511404</v>
      </c>
      <c r="BL4" s="12">
        <f t="shared" si="17"/>
        <v>0.63246280754088124</v>
      </c>
      <c r="BM4" s="12">
        <f t="shared" si="18"/>
        <v>200.82026451073921</v>
      </c>
      <c r="BN4" s="12">
        <f t="shared" si="19"/>
        <v>135.9463686511404</v>
      </c>
      <c r="BO4" s="9">
        <f t="shared" si="20"/>
        <v>8.0788556049511044E-4</v>
      </c>
      <c r="BP4" s="9">
        <f t="shared" si="21"/>
        <v>2.1657354192310289E-2</v>
      </c>
      <c r="BQ4" s="45">
        <f t="shared" si="22"/>
        <v>5.6462225882336599E-3</v>
      </c>
      <c r="BR4" s="78">
        <f t="shared" si="23"/>
        <v>-0.87992098823992904</v>
      </c>
      <c r="BS4" s="55">
        <v>0</v>
      </c>
      <c r="BT4" s="10">
        <f t="shared" si="24"/>
        <v>78.933456910079755</v>
      </c>
      <c r="BU4" s="14">
        <f t="shared" si="25"/>
        <v>78.933456910079755</v>
      </c>
      <c r="BV4" s="1">
        <f t="shared" si="26"/>
        <v>1</v>
      </c>
      <c r="BW4" s="66">
        <f t="shared" si="27"/>
        <v>125.34</v>
      </c>
      <c r="BX4" s="41">
        <f t="shared" si="28"/>
        <v>125.84</v>
      </c>
      <c r="BY4" s="65">
        <f t="shared" si="29"/>
        <v>131.91</v>
      </c>
      <c r="BZ4" s="64">
        <f t="shared" si="30"/>
        <v>131.43</v>
      </c>
      <c r="CA4" s="54">
        <f t="shared" si="31"/>
        <v>125.34</v>
      </c>
      <c r="CB4" s="1">
        <f t="shared" si="32"/>
        <v>0.62975472243561315</v>
      </c>
      <c r="CC4" s="42">
        <f t="shared" si="33"/>
        <v>0</v>
      </c>
      <c r="CD4" s="55">
        <v>0</v>
      </c>
      <c r="CE4" s="55">
        <v>129</v>
      </c>
      <c r="CF4" s="55">
        <v>0</v>
      </c>
      <c r="CG4" s="6">
        <f t="shared" si="34"/>
        <v>129</v>
      </c>
      <c r="CH4" s="10">
        <f t="shared" si="35"/>
        <v>2943.1322120231807</v>
      </c>
      <c r="CI4" s="1">
        <f t="shared" si="36"/>
        <v>2814.1322120231807</v>
      </c>
      <c r="CJ4" s="77">
        <f t="shared" si="37"/>
        <v>1</v>
      </c>
      <c r="CK4" s="66">
        <f t="shared" si="38"/>
        <v>125.88</v>
      </c>
      <c r="CL4" s="41">
        <f t="shared" si="39"/>
        <v>126.23</v>
      </c>
      <c r="CM4" s="65">
        <f t="shared" si="40"/>
        <v>131.25</v>
      </c>
      <c r="CN4" s="64">
        <f t="shared" si="41"/>
        <v>130.5</v>
      </c>
      <c r="CO4" s="54">
        <f t="shared" si="42"/>
        <v>125.88</v>
      </c>
      <c r="CP4" s="1">
        <f t="shared" si="43"/>
        <v>22.355673752964577</v>
      </c>
      <c r="CQ4" s="42">
        <f t="shared" si="44"/>
        <v>4.3830854581732248E-2</v>
      </c>
      <c r="CR4" s="11">
        <f t="shared" si="45"/>
        <v>129</v>
      </c>
      <c r="CS4" s="47">
        <f t="shared" si="46"/>
        <v>3061.4851107063691</v>
      </c>
      <c r="CT4" s="55">
        <v>0</v>
      </c>
      <c r="CU4" s="10">
        <f t="shared" si="47"/>
        <v>39.419441773108595</v>
      </c>
      <c r="CV4" s="30">
        <f t="shared" si="48"/>
        <v>39.419441773108595</v>
      </c>
      <c r="CW4" s="77">
        <f t="shared" si="49"/>
        <v>1</v>
      </c>
      <c r="CX4" s="66">
        <f t="shared" si="50"/>
        <v>126.74</v>
      </c>
      <c r="CY4" s="41">
        <f t="shared" si="51"/>
        <v>126.62</v>
      </c>
      <c r="CZ4" s="65">
        <f t="shared" si="52"/>
        <v>129.88</v>
      </c>
      <c r="DA4" s="64">
        <f t="shared" si="53"/>
        <v>130.18</v>
      </c>
      <c r="DB4" s="54">
        <f t="shared" si="54"/>
        <v>126.74</v>
      </c>
      <c r="DC4" s="43">
        <f t="shared" si="55"/>
        <v>0.31102605154732993</v>
      </c>
      <c r="DD4" s="44">
        <v>0</v>
      </c>
      <c r="DE4" s="10">
        <f t="shared" si="56"/>
        <v>24.676025350712862</v>
      </c>
      <c r="DF4" s="30">
        <f t="shared" si="57"/>
        <v>24.676025350712862</v>
      </c>
      <c r="DG4" s="34">
        <f t="shared" si="58"/>
        <v>24.676025350712862</v>
      </c>
      <c r="DH4" s="21">
        <f t="shared" si="59"/>
        <v>5.6462225882336617E-3</v>
      </c>
      <c r="DI4" s="74">
        <f t="shared" si="60"/>
        <v>24.676025350712862</v>
      </c>
      <c r="DJ4" s="76">
        <f t="shared" si="61"/>
        <v>126.74</v>
      </c>
      <c r="DK4" s="43">
        <f t="shared" si="62"/>
        <v>0.19469800655446476</v>
      </c>
      <c r="DL4" s="16">
        <f t="shared" si="63"/>
        <v>-1</v>
      </c>
      <c r="DM4" s="53">
        <f t="shared" si="64"/>
        <v>129</v>
      </c>
      <c r="DN4">
        <f t="shared" si="65"/>
        <v>1.2487776414043675E-3</v>
      </c>
      <c r="DO4">
        <f t="shared" si="66"/>
        <v>1.2824027497107952E-3</v>
      </c>
      <c r="DP4" s="1">
        <f t="shared" si="67"/>
        <v>136.79133650615111</v>
      </c>
      <c r="DQ4" s="55">
        <v>0</v>
      </c>
      <c r="DR4" s="1">
        <f t="shared" si="68"/>
        <v>136.79133650615111</v>
      </c>
      <c r="DS4" s="55">
        <v>0</v>
      </c>
      <c r="DT4" s="15">
        <f t="shared" si="69"/>
        <v>0.30045909622749539</v>
      </c>
      <c r="DU4" s="17">
        <f t="shared" si="70"/>
        <v>5.6323295647454886E-4</v>
      </c>
      <c r="DV4" s="17">
        <f t="shared" si="71"/>
        <v>5.6323295647454886E-4</v>
      </c>
      <c r="DW4" s="17">
        <f t="shared" si="72"/>
        <v>7.5256942433032774E-4</v>
      </c>
      <c r="DX4" s="1">
        <f t="shared" si="73"/>
        <v>79.548093290564296</v>
      </c>
      <c r="DY4" s="1">
        <f t="shared" si="74"/>
        <v>79.548093290564296</v>
      </c>
      <c r="DZ4" s="79">
        <f t="shared" si="75"/>
        <v>128.78</v>
      </c>
      <c r="EA4">
        <f t="shared" si="76"/>
        <v>0.61770533693558238</v>
      </c>
    </row>
    <row r="5" spans="1:131" x14ac:dyDescent="0.2">
      <c r="A5" s="20" t="s">
        <v>204</v>
      </c>
      <c r="B5">
        <v>0</v>
      </c>
      <c r="C5">
        <v>0</v>
      </c>
      <c r="D5">
        <v>0.107114308553157</v>
      </c>
      <c r="E5">
        <v>0.89288569144684204</v>
      </c>
      <c r="F5">
        <v>0.51669316375198704</v>
      </c>
      <c r="G5">
        <v>0.120819397993311</v>
      </c>
      <c r="H5">
        <v>0.202759197324414</v>
      </c>
      <c r="I5">
        <v>0.15651595496415899</v>
      </c>
      <c r="J5">
        <v>0.33541886618611599</v>
      </c>
      <c r="K5">
        <v>0.73242516420347004</v>
      </c>
      <c r="L5">
        <v>1.0114430071850899</v>
      </c>
      <c r="M5">
        <f t="shared" si="0"/>
        <v>0.16987224553767355</v>
      </c>
      <c r="N5">
        <f t="shared" si="1"/>
        <v>0.91497031744685264</v>
      </c>
      <c r="O5" s="68">
        <v>0</v>
      </c>
      <c r="P5">
        <v>263.66000000000003</v>
      </c>
      <c r="Q5">
        <v>264.52999999999997</v>
      </c>
      <c r="R5">
        <v>265.56</v>
      </c>
      <c r="S5">
        <v>266.61</v>
      </c>
      <c r="T5">
        <v>268.02</v>
      </c>
      <c r="U5">
        <v>268.93</v>
      </c>
      <c r="V5">
        <v>269.88</v>
      </c>
      <c r="W5">
        <v>273.32</v>
      </c>
      <c r="X5">
        <v>272.22000000000003</v>
      </c>
      <c r="Y5">
        <v>271.42</v>
      </c>
      <c r="Z5">
        <v>269.73</v>
      </c>
      <c r="AA5">
        <v>268.37</v>
      </c>
      <c r="AB5">
        <v>267.87</v>
      </c>
      <c r="AC5">
        <v>266.87</v>
      </c>
      <c r="AD5">
        <v>264.27999999999997</v>
      </c>
      <c r="AE5">
        <v>265.48</v>
      </c>
      <c r="AF5">
        <v>266.29000000000002</v>
      </c>
      <c r="AG5">
        <v>267.24</v>
      </c>
      <c r="AH5">
        <v>267.99</v>
      </c>
      <c r="AI5">
        <v>269.36</v>
      </c>
      <c r="AJ5">
        <v>271.62</v>
      </c>
      <c r="AK5">
        <v>275.93</v>
      </c>
      <c r="AL5">
        <v>273.39</v>
      </c>
      <c r="AM5">
        <v>271.51</v>
      </c>
      <c r="AN5">
        <v>270.01</v>
      </c>
      <c r="AO5">
        <v>268.88</v>
      </c>
      <c r="AP5">
        <v>267.66000000000003</v>
      </c>
      <c r="AQ5">
        <v>265.56</v>
      </c>
      <c r="AR5">
        <v>269.14999999999998</v>
      </c>
      <c r="AS5" s="72">
        <f t="shared" si="2"/>
        <v>1.1938083121289229</v>
      </c>
      <c r="AT5" s="17">
        <f t="shared" si="3"/>
        <v>1.6604452087110309</v>
      </c>
      <c r="AU5" s="17">
        <f t="shared" si="4"/>
        <v>2.1707009674366446</v>
      </c>
      <c r="AV5" s="17">
        <f t="shared" si="5"/>
        <v>2.680956726162258</v>
      </c>
      <c r="AW5" s="17">
        <f t="shared" si="6"/>
        <v>-8.140353885375165E-3</v>
      </c>
      <c r="AX5" s="17">
        <f t="shared" si="7"/>
        <v>1.0798025725065195</v>
      </c>
      <c r="AY5" s="17">
        <f t="shared" si="8"/>
        <v>0.73242516420347004</v>
      </c>
      <c r="AZ5" s="17">
        <f t="shared" si="9"/>
        <v>1.7405655180888453</v>
      </c>
      <c r="BA5" s="17">
        <f t="shared" si="10"/>
        <v>-0.92682545322798415</v>
      </c>
      <c r="BB5" s="17">
        <f t="shared" si="11"/>
        <v>2.1297802684376439</v>
      </c>
      <c r="BC5" s="17">
        <f t="shared" si="12"/>
        <v>1.0114430071850899</v>
      </c>
      <c r="BD5" s="17">
        <f t="shared" si="13"/>
        <v>2.9382684604130742</v>
      </c>
      <c r="BE5" s="1">
        <v>0</v>
      </c>
      <c r="BF5" s="49">
        <v>1</v>
      </c>
      <c r="BG5" s="15">
        <v>1</v>
      </c>
      <c r="BH5" s="16">
        <v>3</v>
      </c>
      <c r="BI5" s="12">
        <f t="shared" si="14"/>
        <v>0</v>
      </c>
      <c r="BJ5" s="12">
        <f t="shared" si="15"/>
        <v>123.76289024747881</v>
      </c>
      <c r="BK5" s="12">
        <f t="shared" si="16"/>
        <v>485.38589081450027</v>
      </c>
      <c r="BL5" s="12">
        <f t="shared" si="17"/>
        <v>0</v>
      </c>
      <c r="BM5" s="12">
        <f t="shared" si="18"/>
        <v>123.76289024747881</v>
      </c>
      <c r="BN5" s="12">
        <f t="shared" si="19"/>
        <v>485.38589081450027</v>
      </c>
      <c r="BO5" s="9">
        <f t="shared" si="20"/>
        <v>0</v>
      </c>
      <c r="BP5" s="9">
        <f t="shared" si="21"/>
        <v>1.3347142811926413E-2</v>
      </c>
      <c r="BQ5" s="45">
        <f t="shared" si="22"/>
        <v>2.0159396737985311E-2</v>
      </c>
      <c r="BR5" s="78">
        <f t="shared" si="23"/>
        <v>0.91497031744685264</v>
      </c>
      <c r="BS5" s="55">
        <v>2153</v>
      </c>
      <c r="BT5" s="10">
        <f t="shared" si="24"/>
        <v>0</v>
      </c>
      <c r="BU5" s="14">
        <f t="shared" si="25"/>
        <v>-2153</v>
      </c>
      <c r="BV5" s="1">
        <f t="shared" si="26"/>
        <v>0</v>
      </c>
      <c r="BW5" s="66">
        <f t="shared" si="27"/>
        <v>264.52999999999997</v>
      </c>
      <c r="BX5" s="41">
        <f t="shared" si="28"/>
        <v>265.48</v>
      </c>
      <c r="BY5" s="65">
        <f t="shared" si="29"/>
        <v>273.32</v>
      </c>
      <c r="BZ5" s="64">
        <f t="shared" si="30"/>
        <v>275.93</v>
      </c>
      <c r="CA5" s="54">
        <f t="shared" si="31"/>
        <v>275.93</v>
      </c>
      <c r="CB5" s="1">
        <f t="shared" si="32"/>
        <v>-7.80270358424238</v>
      </c>
      <c r="CC5" s="42" t="e">
        <f t="shared" si="33"/>
        <v>#DIV/0!</v>
      </c>
      <c r="CD5" s="55">
        <v>0</v>
      </c>
      <c r="CE5" s="55">
        <v>1615</v>
      </c>
      <c r="CF5" s="55">
        <v>0</v>
      </c>
      <c r="CG5" s="6">
        <f t="shared" si="34"/>
        <v>1615</v>
      </c>
      <c r="CH5" s="10">
        <f t="shared" si="35"/>
        <v>1813.8137096267271</v>
      </c>
      <c r="CI5" s="1">
        <f t="shared" si="36"/>
        <v>198.81370962672713</v>
      </c>
      <c r="CJ5" s="77">
        <f t="shared" si="37"/>
        <v>1</v>
      </c>
      <c r="CK5" s="66">
        <f t="shared" si="38"/>
        <v>265.56</v>
      </c>
      <c r="CL5" s="41">
        <f t="shared" si="39"/>
        <v>266.29000000000002</v>
      </c>
      <c r="CM5" s="65">
        <f t="shared" si="40"/>
        <v>272.22000000000003</v>
      </c>
      <c r="CN5" s="64">
        <f t="shared" si="41"/>
        <v>273.39</v>
      </c>
      <c r="CO5" s="54">
        <f t="shared" si="42"/>
        <v>266.29000000000002</v>
      </c>
      <c r="CP5" s="1">
        <f t="shared" si="43"/>
        <v>0.74660599206401712</v>
      </c>
      <c r="CQ5" s="42">
        <f t="shared" si="44"/>
        <v>0.8903891239924292</v>
      </c>
      <c r="CR5" s="11">
        <f t="shared" si="45"/>
        <v>3768</v>
      </c>
      <c r="CS5" s="47">
        <f t="shared" si="46"/>
        <v>1954.5577475167759</v>
      </c>
      <c r="CT5" s="55">
        <v>0</v>
      </c>
      <c r="CU5" s="10">
        <f t="shared" si="47"/>
        <v>140.74403789004873</v>
      </c>
      <c r="CV5" s="30">
        <f t="shared" si="48"/>
        <v>140.74403789004873</v>
      </c>
      <c r="CW5" s="77">
        <f t="shared" si="49"/>
        <v>1</v>
      </c>
      <c r="CX5" s="66">
        <f t="shared" si="50"/>
        <v>266.61</v>
      </c>
      <c r="CY5" s="41">
        <f t="shared" si="51"/>
        <v>267.24</v>
      </c>
      <c r="CZ5" s="65">
        <f t="shared" si="52"/>
        <v>271.42</v>
      </c>
      <c r="DA5" s="64">
        <f t="shared" si="53"/>
        <v>271.51</v>
      </c>
      <c r="DB5" s="54">
        <f t="shared" si="54"/>
        <v>267.24</v>
      </c>
      <c r="DC5" s="43">
        <f t="shared" si="55"/>
        <v>0.52665782775800296</v>
      </c>
      <c r="DD5" s="44">
        <v>0</v>
      </c>
      <c r="DE5" s="10">
        <f t="shared" si="56"/>
        <v>88.10382112782149</v>
      </c>
      <c r="DF5" s="30">
        <f t="shared" si="57"/>
        <v>88.10382112782149</v>
      </c>
      <c r="DG5" s="34">
        <f t="shared" si="58"/>
        <v>88.10382112782149</v>
      </c>
      <c r="DH5" s="21">
        <f t="shared" si="59"/>
        <v>2.0159396737985315E-2</v>
      </c>
      <c r="DI5" s="74">
        <f t="shared" si="60"/>
        <v>88.10382112782149</v>
      </c>
      <c r="DJ5" s="76">
        <f t="shared" si="61"/>
        <v>267.24</v>
      </c>
      <c r="DK5" s="43">
        <f t="shared" si="62"/>
        <v>0.32968051611967331</v>
      </c>
      <c r="DL5" s="16">
        <f t="shared" si="63"/>
        <v>0</v>
      </c>
      <c r="DM5" s="53">
        <f t="shared" si="64"/>
        <v>3768</v>
      </c>
      <c r="DN5">
        <f t="shared" si="65"/>
        <v>8.8217417653100177E-3</v>
      </c>
      <c r="DO5">
        <f t="shared" si="66"/>
        <v>9.0592796683559868E-3</v>
      </c>
      <c r="DP5" s="1">
        <f t="shared" si="67"/>
        <v>966.33524366419635</v>
      </c>
      <c r="DQ5" s="55">
        <v>807</v>
      </c>
      <c r="DR5" s="1">
        <f t="shared" si="68"/>
        <v>159.33524366419635</v>
      </c>
      <c r="DS5" s="55">
        <v>538</v>
      </c>
      <c r="DT5" s="15">
        <f t="shared" si="69"/>
        <v>2.680956726162258</v>
      </c>
      <c r="DU5" s="17">
        <f t="shared" si="70"/>
        <v>5.0256530822863927E-3</v>
      </c>
      <c r="DV5" s="17">
        <f t="shared" si="71"/>
        <v>5.0256530822863927E-3</v>
      </c>
      <c r="DW5" s="17">
        <f t="shared" si="72"/>
        <v>6.715077311338251E-3</v>
      </c>
      <c r="DX5" s="1">
        <f t="shared" si="73"/>
        <v>709.79710196307576</v>
      </c>
      <c r="DY5" s="1">
        <f t="shared" si="74"/>
        <v>171.79710196307576</v>
      </c>
      <c r="DZ5" s="79">
        <f t="shared" si="75"/>
        <v>269.14999999999998</v>
      </c>
    </row>
    <row r="6" spans="1:131" x14ac:dyDescent="0.2">
      <c r="A6" s="20" t="s">
        <v>143</v>
      </c>
      <c r="B6">
        <v>0</v>
      </c>
      <c r="C6">
        <v>0</v>
      </c>
      <c r="D6">
        <v>9.6722621902478004E-2</v>
      </c>
      <c r="E6">
        <v>0.90327737809752195</v>
      </c>
      <c r="F6">
        <v>4.1732909379968201E-2</v>
      </c>
      <c r="G6">
        <v>0.14172240802675501</v>
      </c>
      <c r="H6">
        <v>0.58444816053511695</v>
      </c>
      <c r="I6">
        <v>0.28780097407382799</v>
      </c>
      <c r="J6">
        <v>0.24247434526870501</v>
      </c>
      <c r="K6">
        <v>0.85703383846159098</v>
      </c>
      <c r="L6">
        <v>0.20928379953003001</v>
      </c>
      <c r="M6">
        <f t="shared" si="0"/>
        <v>7.9416823963200378E-2</v>
      </c>
      <c r="N6">
        <f t="shared" si="1"/>
        <v>1.8792470010486932</v>
      </c>
      <c r="O6" s="68">
        <v>0</v>
      </c>
      <c r="P6">
        <v>339.34</v>
      </c>
      <c r="Q6">
        <v>340.63</v>
      </c>
      <c r="R6">
        <v>341.4</v>
      </c>
      <c r="S6">
        <v>343.25</v>
      </c>
      <c r="T6">
        <v>344.25</v>
      </c>
      <c r="U6">
        <v>346.61</v>
      </c>
      <c r="V6">
        <v>347.33</v>
      </c>
      <c r="W6">
        <v>353.5</v>
      </c>
      <c r="X6">
        <v>351.77</v>
      </c>
      <c r="Y6">
        <v>350.24</v>
      </c>
      <c r="Z6">
        <v>349.17</v>
      </c>
      <c r="AA6">
        <v>346.21</v>
      </c>
      <c r="AB6">
        <v>345.36</v>
      </c>
      <c r="AC6">
        <v>342.86</v>
      </c>
      <c r="AD6">
        <v>340.34</v>
      </c>
      <c r="AE6">
        <v>340.91</v>
      </c>
      <c r="AF6">
        <v>342.45</v>
      </c>
      <c r="AG6">
        <v>343.17</v>
      </c>
      <c r="AH6">
        <v>345.62</v>
      </c>
      <c r="AI6">
        <v>348.47</v>
      </c>
      <c r="AJ6">
        <v>353.23</v>
      </c>
      <c r="AK6">
        <v>357.14</v>
      </c>
      <c r="AL6">
        <v>354.22</v>
      </c>
      <c r="AM6">
        <v>350.73</v>
      </c>
      <c r="AN6">
        <v>349.22</v>
      </c>
      <c r="AO6">
        <v>347.04</v>
      </c>
      <c r="AP6">
        <v>346.49</v>
      </c>
      <c r="AQ6">
        <v>342.82</v>
      </c>
      <c r="AR6">
        <v>346.7</v>
      </c>
      <c r="AS6" s="72">
        <f t="shared" si="2"/>
        <v>1.1993214588634435</v>
      </c>
      <c r="AT6" s="17">
        <f t="shared" si="3"/>
        <v>3.2266259048022721</v>
      </c>
      <c r="AU6" s="17">
        <f t="shared" si="4"/>
        <v>3.694992643715632</v>
      </c>
      <c r="AV6" s="17">
        <f t="shared" si="5"/>
        <v>4.1633593826289914</v>
      </c>
      <c r="AW6" s="17">
        <f t="shared" si="6"/>
        <v>-8.140353885375165E-3</v>
      </c>
      <c r="AX6" s="17">
        <f t="shared" si="7"/>
        <v>1.0798025725065195</v>
      </c>
      <c r="AY6" s="17">
        <f t="shared" si="8"/>
        <v>0.85703383846159098</v>
      </c>
      <c r="AZ6" s="17">
        <f t="shared" si="9"/>
        <v>1.865174192346966</v>
      </c>
      <c r="BA6" s="17">
        <f t="shared" si="10"/>
        <v>-0.92682545322798415</v>
      </c>
      <c r="BB6" s="17">
        <f t="shared" si="11"/>
        <v>2.1297802684376439</v>
      </c>
      <c r="BC6" s="17">
        <f t="shared" si="12"/>
        <v>0.20928379953003001</v>
      </c>
      <c r="BD6" s="17">
        <f t="shared" si="13"/>
        <v>2.1361092527580139</v>
      </c>
      <c r="BE6" s="1">
        <v>0</v>
      </c>
      <c r="BF6" s="15">
        <v>1</v>
      </c>
      <c r="BG6" s="15">
        <v>1</v>
      </c>
      <c r="BH6" s="16">
        <v>1</v>
      </c>
      <c r="BI6" s="12">
        <f t="shared" si="14"/>
        <v>0</v>
      </c>
      <c r="BJ6" s="12">
        <f t="shared" si="15"/>
        <v>67.180380769707483</v>
      </c>
      <c r="BK6" s="12">
        <f t="shared" si="16"/>
        <v>76.932070859728583</v>
      </c>
      <c r="BL6" s="12">
        <f t="shared" si="17"/>
        <v>0</v>
      </c>
      <c r="BM6" s="12">
        <f t="shared" si="18"/>
        <v>67.180380769707483</v>
      </c>
      <c r="BN6" s="12">
        <f t="shared" si="19"/>
        <v>76.932070859728583</v>
      </c>
      <c r="BO6" s="9">
        <f t="shared" si="20"/>
        <v>0</v>
      </c>
      <c r="BP6" s="9">
        <f t="shared" si="21"/>
        <v>7.2450322911810534E-3</v>
      </c>
      <c r="BQ6" s="45">
        <f t="shared" si="22"/>
        <v>3.1951982282253351E-3</v>
      </c>
      <c r="BR6" s="78">
        <f t="shared" si="23"/>
        <v>1.8792470010486932</v>
      </c>
      <c r="BS6" s="55">
        <v>0</v>
      </c>
      <c r="BT6" s="10">
        <f t="shared" si="24"/>
        <v>0</v>
      </c>
      <c r="BU6" s="14">
        <f t="shared" si="25"/>
        <v>0</v>
      </c>
      <c r="BV6" s="1">
        <f t="shared" si="26"/>
        <v>0</v>
      </c>
      <c r="BW6" s="66">
        <f t="shared" si="27"/>
        <v>341.4</v>
      </c>
      <c r="BX6" s="41">
        <f t="shared" si="28"/>
        <v>342.45</v>
      </c>
      <c r="BY6" s="65">
        <f t="shared" si="29"/>
        <v>353.5</v>
      </c>
      <c r="BZ6" s="64">
        <f t="shared" si="30"/>
        <v>357.14</v>
      </c>
      <c r="CA6" s="54">
        <f t="shared" si="31"/>
        <v>357.14</v>
      </c>
      <c r="CB6" s="1">
        <f t="shared" si="32"/>
        <v>0</v>
      </c>
      <c r="CC6" s="42" t="e">
        <f t="shared" si="33"/>
        <v>#DIV/0!</v>
      </c>
      <c r="CD6" s="55">
        <v>0</v>
      </c>
      <c r="CE6" s="55">
        <v>0</v>
      </c>
      <c r="CF6" s="55">
        <v>0</v>
      </c>
      <c r="CG6" s="6">
        <f t="shared" si="34"/>
        <v>0</v>
      </c>
      <c r="CH6" s="10">
        <f t="shared" si="35"/>
        <v>984.56569181909083</v>
      </c>
      <c r="CI6" s="1">
        <f t="shared" si="36"/>
        <v>984.56569181909083</v>
      </c>
      <c r="CJ6" s="77">
        <f t="shared" si="37"/>
        <v>1</v>
      </c>
      <c r="CK6" s="66">
        <f t="shared" si="38"/>
        <v>343.25</v>
      </c>
      <c r="CL6" s="41">
        <f t="shared" si="39"/>
        <v>343.17</v>
      </c>
      <c r="CM6" s="65">
        <f t="shared" si="40"/>
        <v>351.77</v>
      </c>
      <c r="CN6" s="64">
        <f t="shared" si="41"/>
        <v>354.22</v>
      </c>
      <c r="CO6" s="54">
        <f t="shared" si="42"/>
        <v>343.17</v>
      </c>
      <c r="CP6" s="1">
        <f t="shared" si="43"/>
        <v>2.8690319428245208</v>
      </c>
      <c r="CQ6" s="42">
        <f t="shared" si="44"/>
        <v>0</v>
      </c>
      <c r="CR6" s="11">
        <f t="shared" si="45"/>
        <v>347</v>
      </c>
      <c r="CS6" s="47">
        <f t="shared" si="46"/>
        <v>1006.8731599613398</v>
      </c>
      <c r="CT6" s="55">
        <v>347</v>
      </c>
      <c r="CU6" s="10">
        <f t="shared" si="47"/>
        <v>22.307468142248872</v>
      </c>
      <c r="CV6" s="30">
        <f t="shared" si="48"/>
        <v>-324.69253185775113</v>
      </c>
      <c r="CW6" s="77">
        <f t="shared" si="49"/>
        <v>0</v>
      </c>
      <c r="CX6" s="66">
        <f t="shared" si="50"/>
        <v>344.25</v>
      </c>
      <c r="CY6" s="41">
        <f t="shared" si="51"/>
        <v>345.62</v>
      </c>
      <c r="CZ6" s="65">
        <f t="shared" si="52"/>
        <v>350.24</v>
      </c>
      <c r="DA6" s="64">
        <f t="shared" si="53"/>
        <v>350.73</v>
      </c>
      <c r="DB6" s="54">
        <f t="shared" si="54"/>
        <v>350.73</v>
      </c>
      <c r="DC6" s="43">
        <f t="shared" si="55"/>
        <v>-0.92576207298420754</v>
      </c>
      <c r="DD6" s="44">
        <v>0</v>
      </c>
      <c r="DE6" s="10">
        <f t="shared" si="56"/>
        <v>13.964166528706878</v>
      </c>
      <c r="DF6" s="30">
        <f t="shared" si="57"/>
        <v>13.964166528706878</v>
      </c>
      <c r="DG6" s="34">
        <f t="shared" si="58"/>
        <v>13.964166528706878</v>
      </c>
      <c r="DH6" s="21">
        <f t="shared" si="59"/>
        <v>3.195198228225336E-3</v>
      </c>
      <c r="DI6" s="74">
        <f t="shared" si="60"/>
        <v>13.964166528706878</v>
      </c>
      <c r="DJ6" s="76">
        <f t="shared" si="61"/>
        <v>350.73</v>
      </c>
      <c r="DK6" s="43">
        <f t="shared" si="62"/>
        <v>3.9814576821791341E-2</v>
      </c>
      <c r="DL6" s="16">
        <f t="shared" si="63"/>
        <v>0</v>
      </c>
      <c r="DM6" s="53">
        <f t="shared" si="64"/>
        <v>694</v>
      </c>
      <c r="DN6">
        <f t="shared" si="65"/>
        <v>8.9244119917639437E-3</v>
      </c>
      <c r="DO6">
        <f t="shared" si="66"/>
        <v>9.1647144362061519E-3</v>
      </c>
      <c r="DP6" s="1">
        <f t="shared" si="67"/>
        <v>977.58175948123778</v>
      </c>
      <c r="DQ6" s="55">
        <v>693</v>
      </c>
      <c r="DR6" s="1">
        <f t="shared" si="68"/>
        <v>284.58175948123778</v>
      </c>
      <c r="DS6" s="55">
        <v>1040</v>
      </c>
      <c r="DT6" s="15">
        <f t="shared" si="69"/>
        <v>4.1633593826289914</v>
      </c>
      <c r="DU6" s="17">
        <f t="shared" si="70"/>
        <v>7.8045272830371748E-3</v>
      </c>
      <c r="DV6" s="17">
        <f t="shared" si="71"/>
        <v>7.8045272830371748E-3</v>
      </c>
      <c r="DW6" s="17">
        <f t="shared" si="72"/>
        <v>1.042809824433814E-2</v>
      </c>
      <c r="DX6" s="1">
        <f t="shared" si="73"/>
        <v>1102.2708406230302</v>
      </c>
      <c r="DY6" s="1">
        <f t="shared" si="74"/>
        <v>62.270840623030153</v>
      </c>
      <c r="DZ6" s="79">
        <f t="shared" si="75"/>
        <v>346.7</v>
      </c>
    </row>
    <row r="7" spans="1:131" x14ac:dyDescent="0.2">
      <c r="A7" s="20" t="s">
        <v>144</v>
      </c>
      <c r="B7">
        <v>0</v>
      </c>
      <c r="C7">
        <v>0</v>
      </c>
      <c r="D7">
        <v>0.43078758949880602</v>
      </c>
      <c r="E7">
        <v>0.56921241050119298</v>
      </c>
      <c r="F7">
        <v>0.53521126760563298</v>
      </c>
      <c r="G7">
        <v>0.49450549450549403</v>
      </c>
      <c r="H7">
        <v>0.40796703296703202</v>
      </c>
      <c r="I7">
        <v>0.44915692066281399</v>
      </c>
      <c r="J7">
        <v>0.57323191217285396</v>
      </c>
      <c r="K7">
        <v>0.76538940417705204</v>
      </c>
      <c r="L7">
        <v>0.631139136617763</v>
      </c>
      <c r="M7">
        <f t="shared" si="0"/>
        <v>0.46757054714184304</v>
      </c>
      <c r="N7">
        <f t="shared" si="1"/>
        <v>5.8557882429269487E-2</v>
      </c>
      <c r="O7" s="68">
        <v>0</v>
      </c>
      <c r="P7">
        <v>14.75</v>
      </c>
      <c r="Q7">
        <v>14.83</v>
      </c>
      <c r="R7">
        <v>15.04</v>
      </c>
      <c r="S7">
        <v>15.15</v>
      </c>
      <c r="T7">
        <v>15.19</v>
      </c>
      <c r="U7">
        <v>15.37</v>
      </c>
      <c r="V7">
        <v>15.68</v>
      </c>
      <c r="W7">
        <v>15.6</v>
      </c>
      <c r="X7">
        <v>15.56</v>
      </c>
      <c r="Y7">
        <v>15.47</v>
      </c>
      <c r="Z7">
        <v>15.25</v>
      </c>
      <c r="AA7">
        <v>15.11</v>
      </c>
      <c r="AB7">
        <v>14.91</v>
      </c>
      <c r="AC7">
        <v>14.63</v>
      </c>
      <c r="AD7">
        <v>15.02</v>
      </c>
      <c r="AE7">
        <v>15.09</v>
      </c>
      <c r="AF7">
        <v>15.14</v>
      </c>
      <c r="AG7">
        <v>15.18</v>
      </c>
      <c r="AH7">
        <v>15.27</v>
      </c>
      <c r="AI7">
        <v>15.41</v>
      </c>
      <c r="AJ7">
        <v>15.54</v>
      </c>
      <c r="AK7">
        <v>15.7</v>
      </c>
      <c r="AL7">
        <v>15.62</v>
      </c>
      <c r="AM7">
        <v>15.56</v>
      </c>
      <c r="AN7">
        <v>15.43</v>
      </c>
      <c r="AO7">
        <v>15.3</v>
      </c>
      <c r="AP7">
        <v>15.11</v>
      </c>
      <c r="AQ7">
        <v>15.01</v>
      </c>
      <c r="AR7">
        <v>15.24</v>
      </c>
      <c r="AS7" s="72">
        <f t="shared" si="2"/>
        <v>1.0220885180394372</v>
      </c>
      <c r="AT7" s="17">
        <f t="shared" si="3"/>
        <v>1.0341212309014833</v>
      </c>
      <c r="AU7" s="17">
        <f t="shared" si="4"/>
        <v>1.0453300023750098</v>
      </c>
      <c r="AV7" s="17">
        <f t="shared" si="5"/>
        <v>1.0565387738485361</v>
      </c>
      <c r="AW7" s="17">
        <f t="shared" si="6"/>
        <v>-8.140353885375165E-3</v>
      </c>
      <c r="AX7" s="17">
        <f t="shared" si="7"/>
        <v>1.0798025725065195</v>
      </c>
      <c r="AY7" s="17">
        <f t="shared" si="8"/>
        <v>0.76538940417705204</v>
      </c>
      <c r="AZ7" s="17">
        <f t="shared" si="9"/>
        <v>1.7735297580624272</v>
      </c>
      <c r="BA7" s="17">
        <f t="shared" si="10"/>
        <v>-0.92682545322798415</v>
      </c>
      <c r="BB7" s="17">
        <f t="shared" si="11"/>
        <v>2.1297802684376439</v>
      </c>
      <c r="BC7" s="17">
        <f t="shared" si="12"/>
        <v>0.631139136617763</v>
      </c>
      <c r="BD7" s="17">
        <f t="shared" si="13"/>
        <v>2.557964589845747</v>
      </c>
      <c r="BE7" s="1">
        <v>1</v>
      </c>
      <c r="BF7" s="15">
        <v>1</v>
      </c>
      <c r="BG7" s="15">
        <v>0</v>
      </c>
      <c r="BH7" s="16">
        <v>1</v>
      </c>
      <c r="BI7" s="12">
        <f t="shared" si="14"/>
        <v>10.452961706933499</v>
      </c>
      <c r="BJ7" s="12">
        <f t="shared" si="15"/>
        <v>44.274082221904536</v>
      </c>
      <c r="BK7" s="12">
        <f t="shared" si="16"/>
        <v>0</v>
      </c>
      <c r="BL7" s="12">
        <f t="shared" si="17"/>
        <v>10.452961706933499</v>
      </c>
      <c r="BM7" s="12">
        <f t="shared" si="18"/>
        <v>44.274082221904536</v>
      </c>
      <c r="BN7" s="12">
        <f t="shared" si="19"/>
        <v>0</v>
      </c>
      <c r="BO7" s="9">
        <f t="shared" si="20"/>
        <v>1.3352242577353514E-2</v>
      </c>
      <c r="BP7" s="9">
        <f t="shared" si="21"/>
        <v>4.7747147557809242E-3</v>
      </c>
      <c r="BQ7" s="45">
        <f t="shared" si="22"/>
        <v>0</v>
      </c>
      <c r="BR7" s="78">
        <f t="shared" si="23"/>
        <v>5.8557882429269487E-2</v>
      </c>
      <c r="BS7" s="55">
        <v>2515</v>
      </c>
      <c r="BT7" s="10">
        <f t="shared" si="24"/>
        <v>1304.5643042395293</v>
      </c>
      <c r="BU7" s="14">
        <f t="shared" si="25"/>
        <v>-1210.4356957604707</v>
      </c>
      <c r="BV7" s="1">
        <f t="shared" si="26"/>
        <v>0</v>
      </c>
      <c r="BW7" s="66">
        <f t="shared" si="27"/>
        <v>14.83</v>
      </c>
      <c r="BX7" s="41">
        <f t="shared" si="28"/>
        <v>15.09</v>
      </c>
      <c r="BY7" s="65">
        <f t="shared" si="29"/>
        <v>15.6</v>
      </c>
      <c r="BZ7" s="64">
        <f t="shared" si="30"/>
        <v>15.7</v>
      </c>
      <c r="CA7" s="54">
        <f t="shared" si="31"/>
        <v>15.7</v>
      </c>
      <c r="CB7" s="1">
        <f t="shared" si="32"/>
        <v>-77.097815016590488</v>
      </c>
      <c r="CC7" s="42">
        <f t="shared" si="33"/>
        <v>1.9278467085346713</v>
      </c>
      <c r="CD7" s="55">
        <v>0</v>
      </c>
      <c r="CE7" s="55">
        <v>442</v>
      </c>
      <c r="CF7" s="55">
        <v>0</v>
      </c>
      <c r="CG7" s="6">
        <f t="shared" si="34"/>
        <v>442</v>
      </c>
      <c r="CH7" s="10">
        <f t="shared" si="35"/>
        <v>648.86119865698026</v>
      </c>
      <c r="CI7" s="1">
        <f t="shared" si="36"/>
        <v>206.86119865698026</v>
      </c>
      <c r="CJ7" s="77">
        <f t="shared" si="37"/>
        <v>1</v>
      </c>
      <c r="CK7" s="66">
        <f t="shared" si="38"/>
        <v>15.04</v>
      </c>
      <c r="CL7" s="41">
        <f t="shared" si="39"/>
        <v>15.14</v>
      </c>
      <c r="CM7" s="65">
        <f t="shared" si="40"/>
        <v>15.56</v>
      </c>
      <c r="CN7" s="64">
        <f t="shared" si="41"/>
        <v>15.62</v>
      </c>
      <c r="CO7" s="54">
        <f t="shared" si="42"/>
        <v>15.14</v>
      </c>
      <c r="CP7" s="1">
        <f t="shared" si="43"/>
        <v>13.663223160963028</v>
      </c>
      <c r="CQ7" s="42">
        <f t="shared" si="44"/>
        <v>0.68119345233596373</v>
      </c>
      <c r="CR7" s="11">
        <f t="shared" si="45"/>
        <v>2957</v>
      </c>
      <c r="CS7" s="47">
        <f t="shared" si="46"/>
        <v>1953.4255028965094</v>
      </c>
      <c r="CT7" s="55">
        <v>0</v>
      </c>
      <c r="CU7" s="10">
        <f t="shared" si="47"/>
        <v>0</v>
      </c>
      <c r="CV7" s="30">
        <f t="shared" si="48"/>
        <v>0</v>
      </c>
      <c r="CW7" s="77">
        <f t="shared" si="49"/>
        <v>0</v>
      </c>
      <c r="CX7" s="66">
        <f t="shared" si="50"/>
        <v>15.15</v>
      </c>
      <c r="CY7" s="41">
        <f t="shared" si="51"/>
        <v>15.18</v>
      </c>
      <c r="CZ7" s="65">
        <f t="shared" si="52"/>
        <v>15.47</v>
      </c>
      <c r="DA7" s="64">
        <f t="shared" si="53"/>
        <v>15.56</v>
      </c>
      <c r="DB7" s="54">
        <f t="shared" si="54"/>
        <v>15.56</v>
      </c>
      <c r="DC7" s="43">
        <f t="shared" si="55"/>
        <v>0</v>
      </c>
      <c r="DD7" s="44">
        <v>0</v>
      </c>
      <c r="DE7" s="10">
        <f t="shared" si="56"/>
        <v>0</v>
      </c>
      <c r="DF7" s="30">
        <f t="shared" si="57"/>
        <v>0</v>
      </c>
      <c r="DG7" s="34">
        <f t="shared" si="58"/>
        <v>0</v>
      </c>
      <c r="DH7" s="21">
        <f t="shared" si="59"/>
        <v>0</v>
      </c>
      <c r="DI7" s="74">
        <f t="shared" si="60"/>
        <v>0</v>
      </c>
      <c r="DJ7" s="76">
        <f t="shared" si="61"/>
        <v>15.56</v>
      </c>
      <c r="DK7" s="43">
        <f t="shared" si="62"/>
        <v>0</v>
      </c>
      <c r="DL7" s="16">
        <f t="shared" si="63"/>
        <v>0</v>
      </c>
      <c r="DM7" s="53">
        <f t="shared" si="64"/>
        <v>2957</v>
      </c>
      <c r="DN7">
        <f t="shared" si="65"/>
        <v>5.6238384634816566E-3</v>
      </c>
      <c r="DO7">
        <f t="shared" si="66"/>
        <v>5.775268286664398E-3</v>
      </c>
      <c r="DP7" s="1">
        <f t="shared" si="67"/>
        <v>616.03631760191797</v>
      </c>
      <c r="DQ7" s="55">
        <v>930</v>
      </c>
      <c r="DR7" s="1">
        <f t="shared" si="68"/>
        <v>-313.96368239808203</v>
      </c>
      <c r="DS7" s="55">
        <v>823</v>
      </c>
      <c r="DT7" s="15">
        <f t="shared" si="69"/>
        <v>1.0565387738485361</v>
      </c>
      <c r="DU7" s="17">
        <f t="shared" si="70"/>
        <v>1.9805606310355716E-3</v>
      </c>
      <c r="DV7" s="17">
        <f t="shared" si="71"/>
        <v>1.9805606310355716E-3</v>
      </c>
      <c r="DW7" s="17">
        <f t="shared" si="72"/>
        <v>2.6463461642573525E-3</v>
      </c>
      <c r="DX7" s="1">
        <f t="shared" si="73"/>
        <v>279.72408225433065</v>
      </c>
      <c r="DY7" s="1">
        <f t="shared" si="74"/>
        <v>-543.2759177456694</v>
      </c>
      <c r="DZ7" s="79">
        <f t="shared" si="75"/>
        <v>15.24</v>
      </c>
    </row>
    <row r="8" spans="1:131" x14ac:dyDescent="0.2">
      <c r="A8" s="20" t="s">
        <v>207</v>
      </c>
      <c r="B8">
        <v>0</v>
      </c>
      <c r="C8">
        <v>0</v>
      </c>
      <c r="D8">
        <v>0.14748201438848901</v>
      </c>
      <c r="E8">
        <v>0.85251798561151004</v>
      </c>
      <c r="F8">
        <v>0.391096979332273</v>
      </c>
      <c r="G8">
        <v>0.73035117056856103</v>
      </c>
      <c r="H8">
        <v>0.81605351170568496</v>
      </c>
      <c r="I8">
        <v>0.77201401381116896</v>
      </c>
      <c r="J8">
        <v>0.69483823323112404</v>
      </c>
      <c r="K8">
        <v>0.226198967103935</v>
      </c>
      <c r="L8">
        <v>0.84188149346164598</v>
      </c>
      <c r="M8">
        <f t="shared" si="0"/>
        <v>0.28214815742671928</v>
      </c>
      <c r="N8">
        <f t="shared" si="1"/>
        <v>0.45949796015238409</v>
      </c>
      <c r="O8" s="68">
        <v>0</v>
      </c>
      <c r="P8">
        <v>9.9700000000000006</v>
      </c>
      <c r="Q8">
        <v>10.01</v>
      </c>
      <c r="R8">
        <v>10.039999999999999</v>
      </c>
      <c r="S8">
        <v>10.08</v>
      </c>
      <c r="T8">
        <v>10.17</v>
      </c>
      <c r="U8">
        <v>10.18</v>
      </c>
      <c r="V8">
        <v>10.24</v>
      </c>
      <c r="W8">
        <v>10.42</v>
      </c>
      <c r="X8">
        <v>10.38</v>
      </c>
      <c r="Y8">
        <v>10.36</v>
      </c>
      <c r="Z8">
        <v>10.29</v>
      </c>
      <c r="AA8">
        <v>10.23</v>
      </c>
      <c r="AB8">
        <v>10.17</v>
      </c>
      <c r="AC8">
        <v>10.11</v>
      </c>
      <c r="AD8">
        <v>9.99</v>
      </c>
      <c r="AE8">
        <v>10.01</v>
      </c>
      <c r="AF8">
        <v>10.029999999999999</v>
      </c>
      <c r="AG8">
        <v>10.06</v>
      </c>
      <c r="AH8">
        <v>10.1</v>
      </c>
      <c r="AI8">
        <v>10.199999999999999</v>
      </c>
      <c r="AJ8">
        <v>10.29</v>
      </c>
      <c r="AK8">
        <v>10.43</v>
      </c>
      <c r="AL8">
        <v>10.39</v>
      </c>
      <c r="AM8">
        <v>10.29</v>
      </c>
      <c r="AN8">
        <v>10.25</v>
      </c>
      <c r="AO8">
        <v>10.210000000000001</v>
      </c>
      <c r="AP8">
        <v>10.15</v>
      </c>
      <c r="AQ8">
        <v>10.11</v>
      </c>
      <c r="AR8">
        <v>10.18</v>
      </c>
      <c r="AS8" s="72">
        <f t="shared" si="2"/>
        <v>1.1723918575063614</v>
      </c>
      <c r="AT8" s="17">
        <f t="shared" si="3"/>
        <v>1.1015748085630881</v>
      </c>
      <c r="AU8" s="17">
        <f t="shared" si="4"/>
        <v>1.3491411720040303</v>
      </c>
      <c r="AV8" s="17">
        <f t="shared" si="5"/>
        <v>1.5967075354449725</v>
      </c>
      <c r="AW8" s="17">
        <f t="shared" si="6"/>
        <v>-8.140353885375165E-3</v>
      </c>
      <c r="AX8" s="17">
        <f t="shared" si="7"/>
        <v>1.0798025725065195</v>
      </c>
      <c r="AY8" s="17">
        <f t="shared" si="8"/>
        <v>0.226198967103935</v>
      </c>
      <c r="AZ8" s="17">
        <f t="shared" si="9"/>
        <v>1.2343393209893101</v>
      </c>
      <c r="BA8" s="17">
        <f t="shared" si="10"/>
        <v>-0.92682545322798415</v>
      </c>
      <c r="BB8" s="17">
        <f t="shared" si="11"/>
        <v>2.1297802684376439</v>
      </c>
      <c r="BC8" s="17">
        <f t="shared" si="12"/>
        <v>0.84188149346164598</v>
      </c>
      <c r="BD8" s="17">
        <f t="shared" si="13"/>
        <v>2.7687069466896301</v>
      </c>
      <c r="BE8" s="1">
        <v>0</v>
      </c>
      <c r="BF8" s="49">
        <v>0</v>
      </c>
      <c r="BG8" s="49">
        <v>0</v>
      </c>
      <c r="BH8" s="16">
        <v>1</v>
      </c>
      <c r="BI8" s="12">
        <f t="shared" si="14"/>
        <v>0</v>
      </c>
      <c r="BJ8" s="12">
        <f t="shared" si="15"/>
        <v>0</v>
      </c>
      <c r="BK8" s="12">
        <f t="shared" si="16"/>
        <v>0</v>
      </c>
      <c r="BL8" s="12">
        <f t="shared" si="17"/>
        <v>0</v>
      </c>
      <c r="BM8" s="12">
        <f t="shared" si="18"/>
        <v>0</v>
      </c>
      <c r="BN8" s="12">
        <f t="shared" si="19"/>
        <v>0</v>
      </c>
      <c r="BO8" s="9">
        <f t="shared" si="20"/>
        <v>0</v>
      </c>
      <c r="BP8" s="9">
        <f t="shared" si="21"/>
        <v>0</v>
      </c>
      <c r="BQ8" s="45">
        <f t="shared" si="22"/>
        <v>0</v>
      </c>
      <c r="BR8" s="78">
        <f t="shared" si="23"/>
        <v>0.45949796015238409</v>
      </c>
      <c r="BS8" s="55">
        <v>0</v>
      </c>
      <c r="BT8" s="10">
        <f t="shared" si="24"/>
        <v>0</v>
      </c>
      <c r="BU8" s="14">
        <f t="shared" si="25"/>
        <v>0</v>
      </c>
      <c r="BV8" s="1">
        <f t="shared" si="26"/>
        <v>0</v>
      </c>
      <c r="BW8" s="66">
        <f t="shared" si="27"/>
        <v>10.01</v>
      </c>
      <c r="BX8" s="41">
        <f t="shared" si="28"/>
        <v>10.01</v>
      </c>
      <c r="BY8" s="65">
        <f t="shared" si="29"/>
        <v>10.42</v>
      </c>
      <c r="BZ8" s="64">
        <f t="shared" si="30"/>
        <v>10.43</v>
      </c>
      <c r="CA8" s="54">
        <f t="shared" si="31"/>
        <v>10.43</v>
      </c>
      <c r="CB8" s="1">
        <f t="shared" si="32"/>
        <v>0</v>
      </c>
      <c r="CC8" s="42" t="e">
        <f t="shared" si="33"/>
        <v>#DIV/0!</v>
      </c>
      <c r="CD8" s="55">
        <v>0</v>
      </c>
      <c r="CE8" s="55">
        <v>10</v>
      </c>
      <c r="CF8" s="55">
        <v>0</v>
      </c>
      <c r="CG8" s="6">
        <f t="shared" si="34"/>
        <v>10</v>
      </c>
      <c r="CH8" s="10">
        <f t="shared" si="35"/>
        <v>0</v>
      </c>
      <c r="CI8" s="1">
        <f t="shared" si="36"/>
        <v>-10</v>
      </c>
      <c r="CJ8" s="77">
        <f t="shared" si="37"/>
        <v>0</v>
      </c>
      <c r="CK8" s="66">
        <f t="shared" si="38"/>
        <v>10.039999999999999</v>
      </c>
      <c r="CL8" s="41">
        <f t="shared" si="39"/>
        <v>10.029999999999999</v>
      </c>
      <c r="CM8" s="65">
        <f t="shared" si="40"/>
        <v>10.38</v>
      </c>
      <c r="CN8" s="64">
        <f t="shared" si="41"/>
        <v>10.39</v>
      </c>
      <c r="CO8" s="54">
        <f t="shared" si="42"/>
        <v>10.39</v>
      </c>
      <c r="CP8" s="1">
        <f t="shared" si="43"/>
        <v>-0.96246390760346479</v>
      </c>
      <c r="CQ8" s="42" t="e">
        <f t="shared" si="44"/>
        <v>#DIV/0!</v>
      </c>
      <c r="CR8" s="11">
        <f t="shared" si="45"/>
        <v>10</v>
      </c>
      <c r="CS8" s="47">
        <f t="shared" si="46"/>
        <v>0</v>
      </c>
      <c r="CT8" s="55">
        <v>0</v>
      </c>
      <c r="CU8" s="10">
        <f t="shared" si="47"/>
        <v>0</v>
      </c>
      <c r="CV8" s="30">
        <f t="shared" si="48"/>
        <v>0</v>
      </c>
      <c r="CW8" s="77">
        <f t="shared" si="49"/>
        <v>0</v>
      </c>
      <c r="CX8" s="66">
        <f t="shared" si="50"/>
        <v>10.08</v>
      </c>
      <c r="CY8" s="41">
        <f t="shared" si="51"/>
        <v>10.06</v>
      </c>
      <c r="CZ8" s="65">
        <f t="shared" si="52"/>
        <v>10.36</v>
      </c>
      <c r="DA8" s="64">
        <f t="shared" si="53"/>
        <v>10.29</v>
      </c>
      <c r="DB8" s="54">
        <f t="shared" si="54"/>
        <v>10.29</v>
      </c>
      <c r="DC8" s="43">
        <f t="shared" si="55"/>
        <v>0</v>
      </c>
      <c r="DD8" s="44">
        <v>0</v>
      </c>
      <c r="DE8" s="10">
        <f t="shared" si="56"/>
        <v>0</v>
      </c>
      <c r="DF8" s="30">
        <f t="shared" si="57"/>
        <v>0</v>
      </c>
      <c r="DG8" s="34">
        <f t="shared" si="58"/>
        <v>0</v>
      </c>
      <c r="DH8" s="21">
        <f t="shared" si="59"/>
        <v>0</v>
      </c>
      <c r="DI8" s="74">
        <f t="shared" si="60"/>
        <v>0</v>
      </c>
      <c r="DJ8" s="76">
        <f t="shared" si="61"/>
        <v>10.29</v>
      </c>
      <c r="DK8" s="43">
        <f t="shared" si="62"/>
        <v>0</v>
      </c>
      <c r="DL8" s="16">
        <f t="shared" si="63"/>
        <v>0</v>
      </c>
      <c r="DM8" s="53">
        <f t="shared" si="64"/>
        <v>10</v>
      </c>
      <c r="DN8">
        <f t="shared" si="65"/>
        <v>8.4229074240851666E-3</v>
      </c>
      <c r="DO8">
        <f t="shared" si="66"/>
        <v>8.6497061470919047E-3</v>
      </c>
      <c r="DP8" s="1">
        <f t="shared" si="67"/>
        <v>922.64685529799931</v>
      </c>
      <c r="DQ8" s="55">
        <v>906</v>
      </c>
      <c r="DR8" s="1">
        <f t="shared" si="68"/>
        <v>16.646855297999309</v>
      </c>
      <c r="DS8" s="55">
        <v>0</v>
      </c>
      <c r="DT8" s="15">
        <f t="shared" si="69"/>
        <v>0</v>
      </c>
      <c r="DU8" s="17">
        <f t="shared" si="70"/>
        <v>0</v>
      </c>
      <c r="DV8" s="17">
        <f t="shared" si="71"/>
        <v>0</v>
      </c>
      <c r="DW8" s="17">
        <f t="shared" si="72"/>
        <v>0</v>
      </c>
      <c r="DX8" s="1">
        <f t="shared" si="73"/>
        <v>0</v>
      </c>
      <c r="DY8" s="1">
        <f t="shared" si="74"/>
        <v>0</v>
      </c>
      <c r="DZ8" s="79">
        <f t="shared" si="75"/>
        <v>10.18</v>
      </c>
    </row>
    <row r="9" spans="1:131" x14ac:dyDescent="0.2">
      <c r="A9" s="20" t="s">
        <v>105</v>
      </c>
      <c r="B9">
        <v>0</v>
      </c>
      <c r="C9">
        <v>0</v>
      </c>
      <c r="D9">
        <v>0.34212629896083102</v>
      </c>
      <c r="E9">
        <v>0.65787370103916798</v>
      </c>
      <c r="F9">
        <v>0.217806041335453</v>
      </c>
      <c r="G9">
        <v>0.35785953177257501</v>
      </c>
      <c r="H9">
        <v>0.52801003344481601</v>
      </c>
      <c r="I9">
        <v>0.43468773083649698</v>
      </c>
      <c r="J9">
        <v>0.45040807868393001</v>
      </c>
      <c r="K9">
        <v>0.87112818380394397</v>
      </c>
      <c r="L9">
        <v>1.8710319589061499</v>
      </c>
      <c r="M9">
        <f t="shared" si="0"/>
        <v>0.30566581900463369</v>
      </c>
      <c r="N9">
        <f t="shared" si="1"/>
        <v>0.39568097511126127</v>
      </c>
      <c r="O9" s="68">
        <v>0</v>
      </c>
      <c r="P9">
        <v>74.37</v>
      </c>
      <c r="Q9">
        <v>74.88</v>
      </c>
      <c r="R9">
        <v>75.27</v>
      </c>
      <c r="S9">
        <v>75.58</v>
      </c>
      <c r="T9">
        <v>75.86</v>
      </c>
      <c r="U9">
        <v>76.260000000000005</v>
      </c>
      <c r="V9">
        <v>77.52</v>
      </c>
      <c r="W9">
        <v>79.03</v>
      </c>
      <c r="X9">
        <v>78.56</v>
      </c>
      <c r="Y9">
        <v>78.2</v>
      </c>
      <c r="Z9">
        <v>77.39</v>
      </c>
      <c r="AA9">
        <v>76.900000000000006</v>
      </c>
      <c r="AB9">
        <v>76.2</v>
      </c>
      <c r="AC9">
        <v>75.47</v>
      </c>
      <c r="AD9">
        <v>74.69</v>
      </c>
      <c r="AE9">
        <v>74.78</v>
      </c>
      <c r="AF9">
        <v>75.11</v>
      </c>
      <c r="AG9">
        <v>75.41</v>
      </c>
      <c r="AH9">
        <v>75.63</v>
      </c>
      <c r="AI9">
        <v>76.260000000000005</v>
      </c>
      <c r="AJ9">
        <v>77.209999999999994</v>
      </c>
      <c r="AK9">
        <v>78.739999999999995</v>
      </c>
      <c r="AL9">
        <v>77.97</v>
      </c>
      <c r="AM9">
        <v>77.53</v>
      </c>
      <c r="AN9">
        <v>77.09</v>
      </c>
      <c r="AO9">
        <v>76.88</v>
      </c>
      <c r="AP9">
        <v>76.510000000000005</v>
      </c>
      <c r="AQ9">
        <v>76.14</v>
      </c>
      <c r="AR9">
        <v>76.77</v>
      </c>
      <c r="AS9" s="72">
        <f t="shared" si="2"/>
        <v>1.0691263782866836</v>
      </c>
      <c r="AT9" s="17">
        <f t="shared" si="3"/>
        <v>1.2835481720500965</v>
      </c>
      <c r="AU9" s="17">
        <f t="shared" si="4"/>
        <v>1.4895526370516463</v>
      </c>
      <c r="AV9" s="17">
        <f t="shared" si="5"/>
        <v>1.6955571020531963</v>
      </c>
      <c r="AW9" s="17">
        <f t="shared" si="6"/>
        <v>-8.140353885375165E-3</v>
      </c>
      <c r="AX9" s="17">
        <f t="shared" si="7"/>
        <v>1.0798025725065195</v>
      </c>
      <c r="AY9" s="17">
        <f t="shared" si="8"/>
        <v>0.87112818380394397</v>
      </c>
      <c r="AZ9" s="17">
        <f t="shared" si="9"/>
        <v>1.879268537689319</v>
      </c>
      <c r="BA9" s="17">
        <f t="shared" si="10"/>
        <v>-0.92682545322798415</v>
      </c>
      <c r="BB9" s="17">
        <f t="shared" si="11"/>
        <v>2.1297802684376439</v>
      </c>
      <c r="BC9" s="17">
        <f t="shared" si="12"/>
        <v>1.8710319589061499</v>
      </c>
      <c r="BD9" s="17">
        <f t="shared" si="13"/>
        <v>3.797857412134134</v>
      </c>
      <c r="BE9" s="1">
        <v>1</v>
      </c>
      <c r="BF9" s="15">
        <v>1</v>
      </c>
      <c r="BG9" s="15">
        <v>1</v>
      </c>
      <c r="BH9" s="16">
        <v>1</v>
      </c>
      <c r="BI9" s="12">
        <f t="shared" si="14"/>
        <v>21.147926489170331</v>
      </c>
      <c r="BJ9" s="12">
        <f t="shared" si="15"/>
        <v>267.03414326623238</v>
      </c>
      <c r="BK9" s="12">
        <f t="shared" si="16"/>
        <v>309.89207958571194</v>
      </c>
      <c r="BL9" s="12">
        <f t="shared" si="17"/>
        <v>21.147926489170331</v>
      </c>
      <c r="BM9" s="12">
        <f t="shared" si="18"/>
        <v>267.03414326623238</v>
      </c>
      <c r="BN9" s="12">
        <f t="shared" si="19"/>
        <v>309.89207958571194</v>
      </c>
      <c r="BO9" s="9">
        <f t="shared" si="20"/>
        <v>2.7013611300627214E-2</v>
      </c>
      <c r="BP9" s="9">
        <f t="shared" si="21"/>
        <v>2.8798154589860403E-2</v>
      </c>
      <c r="BQ9" s="45">
        <f t="shared" si="22"/>
        <v>1.2870661254377478E-2</v>
      </c>
      <c r="BR9" s="78">
        <f t="shared" si="23"/>
        <v>0.39568097511126127</v>
      </c>
      <c r="BS9" s="55">
        <v>1075</v>
      </c>
      <c r="BT9" s="10">
        <f t="shared" si="24"/>
        <v>2639.3313952497692</v>
      </c>
      <c r="BU9" s="14">
        <f t="shared" si="25"/>
        <v>1564.3313952497692</v>
      </c>
      <c r="BV9" s="1">
        <f t="shared" si="26"/>
        <v>1</v>
      </c>
      <c r="BW9" s="66">
        <f t="shared" si="27"/>
        <v>74.88</v>
      </c>
      <c r="BX9" s="41">
        <f t="shared" si="28"/>
        <v>74.78</v>
      </c>
      <c r="BY9" s="65">
        <f t="shared" si="29"/>
        <v>79.03</v>
      </c>
      <c r="BZ9" s="64">
        <f t="shared" si="30"/>
        <v>78.739999999999995</v>
      </c>
      <c r="CA9" s="54">
        <f t="shared" si="31"/>
        <v>74.78</v>
      </c>
      <c r="CB9" s="1">
        <f t="shared" si="32"/>
        <v>20.919114673037832</v>
      </c>
      <c r="CC9" s="42">
        <f t="shared" si="33"/>
        <v>0.40730012227140916</v>
      </c>
      <c r="CD9" s="55">
        <v>1382</v>
      </c>
      <c r="CE9" s="55">
        <v>0</v>
      </c>
      <c r="CF9" s="55">
        <v>307</v>
      </c>
      <c r="CG9" s="6">
        <f t="shared" si="34"/>
        <v>1689</v>
      </c>
      <c r="CH9" s="10">
        <f t="shared" si="35"/>
        <v>3913.5332814723647</v>
      </c>
      <c r="CI9" s="1">
        <f t="shared" si="36"/>
        <v>2224.5332814723647</v>
      </c>
      <c r="CJ9" s="77">
        <f t="shared" si="37"/>
        <v>1</v>
      </c>
      <c r="CK9" s="66">
        <f t="shared" si="38"/>
        <v>75.27</v>
      </c>
      <c r="CL9" s="41">
        <f t="shared" si="39"/>
        <v>75.11</v>
      </c>
      <c r="CM9" s="65">
        <f t="shared" si="40"/>
        <v>78.56</v>
      </c>
      <c r="CN9" s="64">
        <f t="shared" si="41"/>
        <v>77.97</v>
      </c>
      <c r="CO9" s="54">
        <f t="shared" si="42"/>
        <v>75.11</v>
      </c>
      <c r="CP9" s="1">
        <f t="shared" si="43"/>
        <v>29.617005478263408</v>
      </c>
      <c r="CQ9" s="42">
        <f t="shared" si="44"/>
        <v>0.43157931171714931</v>
      </c>
      <c r="CR9" s="11">
        <f t="shared" si="45"/>
        <v>2764</v>
      </c>
      <c r="CS9" s="47">
        <f t="shared" si="46"/>
        <v>6642.7219705092457</v>
      </c>
      <c r="CT9" s="55">
        <v>0</v>
      </c>
      <c r="CU9" s="10">
        <f t="shared" si="47"/>
        <v>89.85729378711163</v>
      </c>
      <c r="CV9" s="30">
        <f t="shared" si="48"/>
        <v>89.85729378711163</v>
      </c>
      <c r="CW9" s="77">
        <f t="shared" si="49"/>
        <v>1</v>
      </c>
      <c r="CX9" s="66">
        <f t="shared" si="50"/>
        <v>75.58</v>
      </c>
      <c r="CY9" s="41">
        <f t="shared" si="51"/>
        <v>75.41</v>
      </c>
      <c r="CZ9" s="65">
        <f t="shared" si="52"/>
        <v>78.2</v>
      </c>
      <c r="DA9" s="64">
        <f t="shared" si="53"/>
        <v>77.53</v>
      </c>
      <c r="DB9" s="54">
        <f t="shared" si="54"/>
        <v>75.41</v>
      </c>
      <c r="DC9" s="43">
        <f t="shared" si="55"/>
        <v>1.1915832619959108</v>
      </c>
      <c r="DD9" s="44">
        <v>0</v>
      </c>
      <c r="DE9" s="10">
        <f t="shared" si="56"/>
        <v>56.249423119681161</v>
      </c>
      <c r="DF9" s="30">
        <f t="shared" si="57"/>
        <v>56.249423119681161</v>
      </c>
      <c r="DG9" s="34">
        <f t="shared" si="58"/>
        <v>56.249423119681161</v>
      </c>
      <c r="DH9" s="21">
        <f t="shared" si="59"/>
        <v>1.2870661254377481E-2</v>
      </c>
      <c r="DI9" s="74">
        <f t="shared" si="60"/>
        <v>56.249423119681161</v>
      </c>
      <c r="DJ9" s="76">
        <f t="shared" si="61"/>
        <v>75.41</v>
      </c>
      <c r="DK9" s="43">
        <f t="shared" si="62"/>
        <v>0.74591464155524678</v>
      </c>
      <c r="DL9" s="16">
        <f t="shared" si="63"/>
        <v>0</v>
      </c>
      <c r="DM9" s="53">
        <f t="shared" si="64"/>
        <v>2764</v>
      </c>
      <c r="DN9">
        <f t="shared" si="65"/>
        <v>6.4998151055059451E-3</v>
      </c>
      <c r="DO9">
        <f t="shared" si="66"/>
        <v>6.6748318415908447E-3</v>
      </c>
      <c r="DP9" s="1">
        <f t="shared" si="67"/>
        <v>711.99096287881218</v>
      </c>
      <c r="DQ9" s="55">
        <v>307</v>
      </c>
      <c r="DR9" s="1">
        <f t="shared" si="68"/>
        <v>404.99096287881218</v>
      </c>
      <c r="DS9" s="55">
        <v>0</v>
      </c>
      <c r="DT9" s="15">
        <f t="shared" si="69"/>
        <v>1.6955571020531963</v>
      </c>
      <c r="DU9" s="17">
        <f t="shared" si="70"/>
        <v>3.1784480864502033E-3</v>
      </c>
      <c r="DV9" s="17">
        <f t="shared" si="71"/>
        <v>3.1784480864502033E-3</v>
      </c>
      <c r="DW9" s="17">
        <f t="shared" si="72"/>
        <v>4.2469156308891347E-3</v>
      </c>
      <c r="DX9" s="1">
        <f t="shared" si="73"/>
        <v>448.90747601624332</v>
      </c>
      <c r="DY9" s="1">
        <f t="shared" si="74"/>
        <v>448.90747601624332</v>
      </c>
      <c r="DZ9" s="79">
        <f t="shared" si="75"/>
        <v>76.77</v>
      </c>
    </row>
    <row r="10" spans="1:131" x14ac:dyDescent="0.2">
      <c r="A10" s="20" t="s">
        <v>156</v>
      </c>
      <c r="B10">
        <v>0</v>
      </c>
      <c r="C10">
        <v>0</v>
      </c>
      <c r="D10">
        <v>0.33133493205435599</v>
      </c>
      <c r="E10">
        <v>0.66866506794564295</v>
      </c>
      <c r="F10">
        <v>0.30616302186878702</v>
      </c>
      <c r="G10">
        <v>0.43938127090300999</v>
      </c>
      <c r="H10">
        <v>0.27759197324414697</v>
      </c>
      <c r="I10">
        <v>0.34924019527609801</v>
      </c>
      <c r="J10">
        <v>0.43959252118584502</v>
      </c>
      <c r="K10">
        <v>0.52508340697657196</v>
      </c>
      <c r="L10">
        <v>0.904053451350876</v>
      </c>
      <c r="M10">
        <f t="shared" si="0"/>
        <v>0.32795176532199782</v>
      </c>
      <c r="N10">
        <f t="shared" si="1"/>
        <v>0.34047234832090018</v>
      </c>
      <c r="O10" s="68">
        <v>0</v>
      </c>
      <c r="P10">
        <v>32.01</v>
      </c>
      <c r="Q10">
        <v>32.340000000000003</v>
      </c>
      <c r="R10">
        <v>32.46</v>
      </c>
      <c r="S10">
        <v>32.549999999999997</v>
      </c>
      <c r="T10">
        <v>32.659999999999997</v>
      </c>
      <c r="U10">
        <v>32.909999999999997</v>
      </c>
      <c r="V10">
        <v>33.28</v>
      </c>
      <c r="W10">
        <v>34.299999999999997</v>
      </c>
      <c r="X10">
        <v>34.200000000000003</v>
      </c>
      <c r="Y10">
        <v>33.94</v>
      </c>
      <c r="Z10">
        <v>33.76</v>
      </c>
      <c r="AA10">
        <v>33.54</v>
      </c>
      <c r="AB10">
        <v>33.409999999999997</v>
      </c>
      <c r="AC10">
        <v>33.28</v>
      </c>
      <c r="AD10">
        <v>32.340000000000003</v>
      </c>
      <c r="AE10">
        <v>32.44</v>
      </c>
      <c r="AF10">
        <v>32.590000000000003</v>
      </c>
      <c r="AG10">
        <v>32.82</v>
      </c>
      <c r="AH10">
        <v>32.99</v>
      </c>
      <c r="AI10">
        <v>33.31</v>
      </c>
      <c r="AJ10">
        <v>33.71</v>
      </c>
      <c r="AK10">
        <v>34.28</v>
      </c>
      <c r="AL10">
        <v>34.21</v>
      </c>
      <c r="AM10">
        <v>34.159999999999997</v>
      </c>
      <c r="AN10">
        <v>34</v>
      </c>
      <c r="AO10">
        <v>33.72</v>
      </c>
      <c r="AP10">
        <v>33.51</v>
      </c>
      <c r="AQ10">
        <v>33.130000000000003</v>
      </c>
      <c r="AR10">
        <v>33.22</v>
      </c>
      <c r="AS10" s="72">
        <f t="shared" si="2"/>
        <v>1.0748515691263785</v>
      </c>
      <c r="AT10" s="17">
        <f t="shared" si="3"/>
        <v>1.1566276079479645</v>
      </c>
      <c r="AU10" s="17">
        <f t="shared" si="4"/>
        <v>1.2908988560823837</v>
      </c>
      <c r="AV10" s="17">
        <f t="shared" si="5"/>
        <v>1.425170104216803</v>
      </c>
      <c r="AW10" s="17">
        <f t="shared" si="6"/>
        <v>-8.140353885375165E-3</v>
      </c>
      <c r="AX10" s="17">
        <f t="shared" si="7"/>
        <v>1.0798025725065195</v>
      </c>
      <c r="AY10" s="17">
        <f t="shared" si="8"/>
        <v>0.52508340697657196</v>
      </c>
      <c r="AZ10" s="17">
        <f t="shared" si="9"/>
        <v>1.5332237608619472</v>
      </c>
      <c r="BA10" s="17">
        <f t="shared" si="10"/>
        <v>-0.92682545322798415</v>
      </c>
      <c r="BB10" s="17">
        <f t="shared" si="11"/>
        <v>2.1297802684376439</v>
      </c>
      <c r="BC10" s="17">
        <f t="shared" si="12"/>
        <v>0.904053451350876</v>
      </c>
      <c r="BD10" s="17">
        <f t="shared" si="13"/>
        <v>2.83087890457886</v>
      </c>
      <c r="BE10" s="1">
        <v>0</v>
      </c>
      <c r="BF10" s="49">
        <v>0</v>
      </c>
      <c r="BG10" s="49">
        <v>0</v>
      </c>
      <c r="BH10" s="16">
        <v>1</v>
      </c>
      <c r="BI10" s="12">
        <f t="shared" si="14"/>
        <v>0</v>
      </c>
      <c r="BJ10" s="12">
        <f t="shared" si="15"/>
        <v>0</v>
      </c>
      <c r="BK10" s="12">
        <f t="shared" si="16"/>
        <v>0</v>
      </c>
      <c r="BL10" s="12">
        <f t="shared" si="17"/>
        <v>0</v>
      </c>
      <c r="BM10" s="12">
        <f t="shared" si="18"/>
        <v>0</v>
      </c>
      <c r="BN10" s="12">
        <f t="shared" si="19"/>
        <v>0</v>
      </c>
      <c r="BO10" s="9">
        <f t="shared" si="20"/>
        <v>0</v>
      </c>
      <c r="BP10" s="9">
        <f t="shared" si="21"/>
        <v>0</v>
      </c>
      <c r="BQ10" s="45">
        <f t="shared" si="22"/>
        <v>0</v>
      </c>
      <c r="BR10" s="78">
        <f t="shared" si="23"/>
        <v>0.34047234832090018</v>
      </c>
      <c r="BS10" s="55">
        <v>0</v>
      </c>
      <c r="BT10" s="10">
        <f t="shared" si="24"/>
        <v>0</v>
      </c>
      <c r="BU10" s="14">
        <f t="shared" si="25"/>
        <v>0</v>
      </c>
      <c r="BV10" s="1">
        <f t="shared" si="26"/>
        <v>0</v>
      </c>
      <c r="BW10" s="66">
        <f t="shared" si="27"/>
        <v>32.340000000000003</v>
      </c>
      <c r="BX10" s="41">
        <f t="shared" si="28"/>
        <v>32.44</v>
      </c>
      <c r="BY10" s="65">
        <f t="shared" si="29"/>
        <v>34.299999999999997</v>
      </c>
      <c r="BZ10" s="64">
        <f t="shared" si="30"/>
        <v>34.28</v>
      </c>
      <c r="CA10" s="54">
        <f t="shared" si="31"/>
        <v>34.28</v>
      </c>
      <c r="CB10" s="1">
        <f t="shared" si="32"/>
        <v>0</v>
      </c>
      <c r="CC10" s="42" t="e">
        <f t="shared" si="33"/>
        <v>#DIV/0!</v>
      </c>
      <c r="CD10" s="55">
        <v>0</v>
      </c>
      <c r="CE10" s="55">
        <v>664</v>
      </c>
      <c r="CF10" s="55">
        <v>0</v>
      </c>
      <c r="CG10" s="6">
        <f t="shared" si="34"/>
        <v>664</v>
      </c>
      <c r="CH10" s="10">
        <f t="shared" si="35"/>
        <v>0</v>
      </c>
      <c r="CI10" s="1">
        <f t="shared" si="36"/>
        <v>-664</v>
      </c>
      <c r="CJ10" s="77">
        <f t="shared" si="37"/>
        <v>0</v>
      </c>
      <c r="CK10" s="66">
        <f t="shared" si="38"/>
        <v>32.46</v>
      </c>
      <c r="CL10" s="41">
        <f t="shared" si="39"/>
        <v>32.590000000000003</v>
      </c>
      <c r="CM10" s="65">
        <f t="shared" si="40"/>
        <v>34.200000000000003</v>
      </c>
      <c r="CN10" s="64">
        <f t="shared" si="41"/>
        <v>34.21</v>
      </c>
      <c r="CO10" s="54">
        <f t="shared" si="42"/>
        <v>34.21</v>
      </c>
      <c r="CP10" s="1">
        <f t="shared" si="43"/>
        <v>-19.409529377375037</v>
      </c>
      <c r="CQ10" s="42" t="e">
        <f t="shared" si="44"/>
        <v>#DIV/0!</v>
      </c>
      <c r="CR10" s="11">
        <f t="shared" si="45"/>
        <v>664</v>
      </c>
      <c r="CS10" s="47">
        <f t="shared" si="46"/>
        <v>0</v>
      </c>
      <c r="CT10" s="55">
        <v>0</v>
      </c>
      <c r="CU10" s="10">
        <f t="shared" si="47"/>
        <v>0</v>
      </c>
      <c r="CV10" s="30">
        <f t="shared" si="48"/>
        <v>0</v>
      </c>
      <c r="CW10" s="77">
        <f t="shared" si="49"/>
        <v>0</v>
      </c>
      <c r="CX10" s="66">
        <f t="shared" si="50"/>
        <v>32.549999999999997</v>
      </c>
      <c r="CY10" s="41">
        <f t="shared" si="51"/>
        <v>32.82</v>
      </c>
      <c r="CZ10" s="65">
        <f t="shared" si="52"/>
        <v>33.94</v>
      </c>
      <c r="DA10" s="64">
        <f t="shared" si="53"/>
        <v>34.159999999999997</v>
      </c>
      <c r="DB10" s="54">
        <f t="shared" si="54"/>
        <v>34.159999999999997</v>
      </c>
      <c r="DC10" s="43">
        <f t="shared" si="55"/>
        <v>0</v>
      </c>
      <c r="DD10" s="44">
        <v>0</v>
      </c>
      <c r="DE10" s="10">
        <f t="shared" si="56"/>
        <v>0</v>
      </c>
      <c r="DF10" s="30">
        <f t="shared" si="57"/>
        <v>0</v>
      </c>
      <c r="DG10" s="34">
        <f t="shared" si="58"/>
        <v>0</v>
      </c>
      <c r="DH10" s="21">
        <f t="shared" si="59"/>
        <v>0</v>
      </c>
      <c r="DI10" s="74">
        <f t="shared" si="60"/>
        <v>0</v>
      </c>
      <c r="DJ10" s="76">
        <f t="shared" si="61"/>
        <v>34.159999999999997</v>
      </c>
      <c r="DK10" s="43">
        <f t="shared" si="62"/>
        <v>0</v>
      </c>
      <c r="DL10" s="16">
        <f t="shared" si="63"/>
        <v>0</v>
      </c>
      <c r="DM10" s="53">
        <f t="shared" si="64"/>
        <v>664</v>
      </c>
      <c r="DN10">
        <f t="shared" si="65"/>
        <v>6.6064341868234807E-3</v>
      </c>
      <c r="DO10">
        <f t="shared" si="66"/>
        <v>6.7843217928198578E-3</v>
      </c>
      <c r="DP10" s="1">
        <f t="shared" si="67"/>
        <v>723.67003699650854</v>
      </c>
      <c r="DQ10" s="55">
        <v>0</v>
      </c>
      <c r="DR10" s="1">
        <f t="shared" si="68"/>
        <v>723.67003699650854</v>
      </c>
      <c r="DS10" s="55">
        <v>0</v>
      </c>
      <c r="DT10" s="15">
        <f t="shared" si="69"/>
        <v>0</v>
      </c>
      <c r="DU10" s="17">
        <f t="shared" si="70"/>
        <v>0</v>
      </c>
      <c r="DV10" s="17">
        <f t="shared" si="71"/>
        <v>0</v>
      </c>
      <c r="DW10" s="17">
        <f t="shared" si="72"/>
        <v>0</v>
      </c>
      <c r="DX10" s="1">
        <f t="shared" si="73"/>
        <v>0</v>
      </c>
      <c r="DY10" s="1">
        <f t="shared" si="74"/>
        <v>0</v>
      </c>
      <c r="DZ10" s="79">
        <f t="shared" si="75"/>
        <v>33.22</v>
      </c>
    </row>
    <row r="11" spans="1:131" x14ac:dyDescent="0.2">
      <c r="A11" s="20" t="s">
        <v>175</v>
      </c>
      <c r="B11">
        <v>0</v>
      </c>
      <c r="C11">
        <v>0</v>
      </c>
      <c r="D11">
        <v>4.8361310951239002E-2</v>
      </c>
      <c r="E11">
        <v>0.95163868904876103</v>
      </c>
      <c r="F11">
        <v>0.72019077901430795</v>
      </c>
      <c r="G11">
        <v>1.67224080267558E-2</v>
      </c>
      <c r="H11">
        <v>0.163879598662207</v>
      </c>
      <c r="I11">
        <v>5.2349417533439802E-2</v>
      </c>
      <c r="J11">
        <v>0.210774377858434</v>
      </c>
      <c r="K11">
        <v>0.595919433112439</v>
      </c>
      <c r="L11">
        <v>0.32579887922619899</v>
      </c>
      <c r="M11">
        <f t="shared" si="0"/>
        <v>7.2871042940018657E-2</v>
      </c>
      <c r="N11">
        <f t="shared" si="1"/>
        <v>2.0149795775710033</v>
      </c>
      <c r="O11" s="68">
        <v>0</v>
      </c>
      <c r="P11">
        <v>234.57</v>
      </c>
      <c r="Q11">
        <v>235.13</v>
      </c>
      <c r="R11">
        <v>235.62</v>
      </c>
      <c r="S11">
        <v>235.93</v>
      </c>
      <c r="T11">
        <v>236.35</v>
      </c>
      <c r="U11">
        <v>236.91</v>
      </c>
      <c r="V11">
        <v>237.83</v>
      </c>
      <c r="W11">
        <v>240.11</v>
      </c>
      <c r="X11">
        <v>239.6</v>
      </c>
      <c r="Y11">
        <v>239.35</v>
      </c>
      <c r="Z11">
        <v>239.22</v>
      </c>
      <c r="AA11">
        <v>238.75</v>
      </c>
      <c r="AB11">
        <v>238.4</v>
      </c>
      <c r="AC11">
        <v>237.98</v>
      </c>
      <c r="AD11">
        <v>234.98</v>
      </c>
      <c r="AE11">
        <v>235.28</v>
      </c>
      <c r="AF11">
        <v>235.76</v>
      </c>
      <c r="AG11">
        <v>236.11</v>
      </c>
      <c r="AH11">
        <v>236.57</v>
      </c>
      <c r="AI11">
        <v>237.06</v>
      </c>
      <c r="AJ11">
        <v>238.48</v>
      </c>
      <c r="AK11">
        <v>240.36</v>
      </c>
      <c r="AL11">
        <v>239.91</v>
      </c>
      <c r="AM11">
        <v>239.59</v>
      </c>
      <c r="AN11">
        <v>239.19</v>
      </c>
      <c r="AO11">
        <v>238.39</v>
      </c>
      <c r="AP11">
        <v>238.2</v>
      </c>
      <c r="AQ11">
        <v>237.48</v>
      </c>
      <c r="AR11">
        <v>238.24</v>
      </c>
      <c r="AS11" s="72">
        <f t="shared" si="2"/>
        <v>1.2249787955894826</v>
      </c>
      <c r="AT11" s="17">
        <f t="shared" si="3"/>
        <v>2.5912852321120883</v>
      </c>
      <c r="AU11" s="17">
        <f t="shared" si="4"/>
        <v>3.8638534582017838</v>
      </c>
      <c r="AV11" s="17">
        <f t="shared" si="5"/>
        <v>5.1364216842914789</v>
      </c>
      <c r="AW11" s="17">
        <f t="shared" si="6"/>
        <v>-8.140353885375165E-3</v>
      </c>
      <c r="AX11" s="17">
        <f t="shared" si="7"/>
        <v>1.0798025725065195</v>
      </c>
      <c r="AY11" s="17">
        <f t="shared" si="8"/>
        <v>0.595919433112439</v>
      </c>
      <c r="AZ11" s="17">
        <f t="shared" si="9"/>
        <v>1.6040597869978142</v>
      </c>
      <c r="BA11" s="17">
        <f t="shared" si="10"/>
        <v>-0.92682545322798415</v>
      </c>
      <c r="BB11" s="17">
        <f t="shared" si="11"/>
        <v>2.1297802684376439</v>
      </c>
      <c r="BC11" s="17">
        <f t="shared" si="12"/>
        <v>0.32579887922619899</v>
      </c>
      <c r="BD11" s="17">
        <f t="shared" si="13"/>
        <v>2.2526243324541833</v>
      </c>
      <c r="BE11" s="1">
        <v>1</v>
      </c>
      <c r="BF11" s="49">
        <v>1</v>
      </c>
      <c r="BG11" s="15">
        <v>1</v>
      </c>
      <c r="BH11" s="16">
        <v>1</v>
      </c>
      <c r="BI11" s="12">
        <f t="shared" si="14"/>
        <v>34.005007609823068</v>
      </c>
      <c r="BJ11" s="12">
        <f t="shared" si="15"/>
        <v>66.72219173827736</v>
      </c>
      <c r="BK11" s="12">
        <f t="shared" si="16"/>
        <v>99.489152368076276</v>
      </c>
      <c r="BL11" s="12">
        <f t="shared" si="17"/>
        <v>34.005007609823068</v>
      </c>
      <c r="BM11" s="12">
        <f t="shared" si="18"/>
        <v>66.72219173827736</v>
      </c>
      <c r="BN11" s="12">
        <f t="shared" si="19"/>
        <v>99.489152368076276</v>
      </c>
      <c r="BO11" s="9">
        <f t="shared" si="20"/>
        <v>4.3436790756627458E-2</v>
      </c>
      <c r="BP11" s="9">
        <f t="shared" si="21"/>
        <v>7.1956191397498977E-3</v>
      </c>
      <c r="BQ11" s="45">
        <f t="shared" si="22"/>
        <v>4.132055199108405E-3</v>
      </c>
      <c r="BR11" s="78">
        <f t="shared" si="23"/>
        <v>2.0149795775710033</v>
      </c>
      <c r="BS11" s="55">
        <v>23586</v>
      </c>
      <c r="BT11" s="10">
        <f t="shared" si="24"/>
        <v>4243.937779255748</v>
      </c>
      <c r="BU11" s="14">
        <f t="shared" si="25"/>
        <v>-19342.06222074425</v>
      </c>
      <c r="BV11" s="1">
        <f t="shared" si="26"/>
        <v>0</v>
      </c>
      <c r="BW11" s="66">
        <f t="shared" si="27"/>
        <v>235.93</v>
      </c>
      <c r="BX11" s="41">
        <f t="shared" si="28"/>
        <v>236.11</v>
      </c>
      <c r="BY11" s="65">
        <f t="shared" si="29"/>
        <v>240.11</v>
      </c>
      <c r="BZ11" s="64">
        <f t="shared" si="30"/>
        <v>240.36</v>
      </c>
      <c r="CA11" s="54">
        <f t="shared" si="31"/>
        <v>240.36</v>
      </c>
      <c r="CB11" s="1">
        <f t="shared" si="32"/>
        <v>-80.471219091131005</v>
      </c>
      <c r="CC11" s="42">
        <f t="shared" si="33"/>
        <v>5.5575744100886029</v>
      </c>
      <c r="CD11" s="55">
        <v>6671</v>
      </c>
      <c r="CE11" s="55">
        <v>1191</v>
      </c>
      <c r="CF11" s="55">
        <v>0</v>
      </c>
      <c r="CG11" s="6">
        <f t="shared" si="34"/>
        <v>7862</v>
      </c>
      <c r="CH11" s="10">
        <f t="shared" si="35"/>
        <v>977.85067776967151</v>
      </c>
      <c r="CI11" s="1">
        <f t="shared" si="36"/>
        <v>-6884.1493222303288</v>
      </c>
      <c r="CJ11" s="77">
        <f t="shared" si="37"/>
        <v>0</v>
      </c>
      <c r="CK11" s="66">
        <f t="shared" si="38"/>
        <v>236.35</v>
      </c>
      <c r="CL11" s="41">
        <f t="shared" si="39"/>
        <v>236.57</v>
      </c>
      <c r="CM11" s="65">
        <f t="shared" si="40"/>
        <v>239.6</v>
      </c>
      <c r="CN11" s="64">
        <f t="shared" si="41"/>
        <v>239.91</v>
      </c>
      <c r="CO11" s="54">
        <f t="shared" si="42"/>
        <v>239.91</v>
      </c>
      <c r="CP11" s="1">
        <f t="shared" si="43"/>
        <v>-28.694716027803462</v>
      </c>
      <c r="CQ11" s="42">
        <f t="shared" si="44"/>
        <v>8.0400823752886534</v>
      </c>
      <c r="CR11" s="11">
        <f t="shared" si="45"/>
        <v>32401</v>
      </c>
      <c r="CS11" s="47">
        <f t="shared" si="46"/>
        <v>5250.636648321306</v>
      </c>
      <c r="CT11" s="55">
        <v>953</v>
      </c>
      <c r="CU11" s="10">
        <f t="shared" si="47"/>
        <v>28.848191295887279</v>
      </c>
      <c r="CV11" s="30">
        <f t="shared" si="48"/>
        <v>-924.15180870411268</v>
      </c>
      <c r="CW11" s="77">
        <f t="shared" si="49"/>
        <v>0</v>
      </c>
      <c r="CX11" s="66">
        <f t="shared" si="50"/>
        <v>236.91</v>
      </c>
      <c r="CY11" s="41">
        <f t="shared" si="51"/>
        <v>237.06</v>
      </c>
      <c r="CZ11" s="65">
        <f t="shared" si="52"/>
        <v>239.35</v>
      </c>
      <c r="DA11" s="64">
        <f t="shared" si="53"/>
        <v>239.59</v>
      </c>
      <c r="DB11" s="54">
        <f t="shared" si="54"/>
        <v>239.59</v>
      </c>
      <c r="DC11" s="43">
        <f t="shared" si="55"/>
        <v>-3.8572219571105331</v>
      </c>
      <c r="DD11" s="44">
        <v>0</v>
      </c>
      <c r="DE11" s="10">
        <f t="shared" si="56"/>
        <v>18.058568759975412</v>
      </c>
      <c r="DF11" s="30">
        <f t="shared" si="57"/>
        <v>18.058568759975412</v>
      </c>
      <c r="DG11" s="34">
        <f t="shared" si="58"/>
        <v>18.058568759975412</v>
      </c>
      <c r="DH11" s="21">
        <f t="shared" si="59"/>
        <v>4.1320551991084059E-3</v>
      </c>
      <c r="DI11" s="74">
        <f t="shared" si="60"/>
        <v>18.058568759975412</v>
      </c>
      <c r="DJ11" s="76">
        <f t="shared" si="61"/>
        <v>239.59</v>
      </c>
      <c r="DK11" s="43">
        <f t="shared" si="62"/>
        <v>7.5372798363768992E-2</v>
      </c>
      <c r="DL11" s="16">
        <f t="shared" si="63"/>
        <v>0</v>
      </c>
      <c r="DM11" s="53">
        <f t="shared" si="64"/>
        <v>33354</v>
      </c>
      <c r="DN11">
        <f t="shared" si="65"/>
        <v>9.4022234302610398E-3</v>
      </c>
      <c r="DO11">
        <f t="shared" si="66"/>
        <v>9.6553916250472771E-3</v>
      </c>
      <c r="DP11" s="1">
        <f t="shared" si="67"/>
        <v>1029.921313860543</v>
      </c>
      <c r="DQ11" s="55">
        <v>1429</v>
      </c>
      <c r="DR11" s="1">
        <f t="shared" si="68"/>
        <v>-399.07868613945698</v>
      </c>
      <c r="DS11" s="55">
        <v>1906</v>
      </c>
      <c r="DT11" s="15">
        <f t="shared" si="69"/>
        <v>5.1364216842914789</v>
      </c>
      <c r="DU11" s="17">
        <f t="shared" si="70"/>
        <v>9.6286050489648289E-3</v>
      </c>
      <c r="DV11" s="17">
        <f t="shared" si="71"/>
        <v>9.6286050489648289E-3</v>
      </c>
      <c r="DW11" s="17">
        <f t="shared" si="72"/>
        <v>1.2865358242102415E-2</v>
      </c>
      <c r="DX11" s="1">
        <f t="shared" si="73"/>
        <v>1359.8940969067094</v>
      </c>
      <c r="DY11" s="1">
        <f t="shared" si="74"/>
        <v>-546.10590309329064</v>
      </c>
      <c r="DZ11" s="79">
        <f t="shared" si="75"/>
        <v>238.24</v>
      </c>
    </row>
    <row r="12" spans="1:131" x14ac:dyDescent="0.2">
      <c r="A12" s="20" t="s">
        <v>106</v>
      </c>
      <c r="B12">
        <v>0</v>
      </c>
      <c r="C12">
        <v>0</v>
      </c>
      <c r="D12">
        <v>0.20663469224620301</v>
      </c>
      <c r="E12">
        <v>0.79336530775379699</v>
      </c>
      <c r="F12">
        <v>6.8362480127186001E-2</v>
      </c>
      <c r="G12">
        <v>4.9749163879598601E-2</v>
      </c>
      <c r="H12">
        <v>0.37876254180601998</v>
      </c>
      <c r="I12">
        <v>0.13727024354812301</v>
      </c>
      <c r="J12">
        <v>0.18944914719637601</v>
      </c>
      <c r="K12">
        <v>0.76988017421723998</v>
      </c>
      <c r="L12">
        <v>1.2629926673284899</v>
      </c>
      <c r="M12">
        <f t="shared" si="0"/>
        <v>0.11214003576602403</v>
      </c>
      <c r="N12">
        <f t="shared" si="1"/>
        <v>1.3910598387333428</v>
      </c>
      <c r="O12" s="68">
        <v>0</v>
      </c>
      <c r="P12">
        <v>92.14</v>
      </c>
      <c r="Q12">
        <v>92.7</v>
      </c>
      <c r="R12">
        <v>92.99</v>
      </c>
      <c r="S12">
        <v>93.24</v>
      </c>
      <c r="T12">
        <v>94</v>
      </c>
      <c r="U12">
        <v>94.7</v>
      </c>
      <c r="V12">
        <v>95.69</v>
      </c>
      <c r="W12">
        <v>97.34</v>
      </c>
      <c r="X12">
        <v>96.58</v>
      </c>
      <c r="Y12">
        <v>95.89</v>
      </c>
      <c r="Z12">
        <v>95.32</v>
      </c>
      <c r="AA12">
        <v>95.1</v>
      </c>
      <c r="AB12">
        <v>94.67</v>
      </c>
      <c r="AC12">
        <v>94.1</v>
      </c>
      <c r="AD12">
        <v>92.14</v>
      </c>
      <c r="AE12">
        <v>92.65</v>
      </c>
      <c r="AF12">
        <v>92.76</v>
      </c>
      <c r="AG12">
        <v>93.44</v>
      </c>
      <c r="AH12">
        <v>93.78</v>
      </c>
      <c r="AI12">
        <v>94.17</v>
      </c>
      <c r="AJ12">
        <v>94.72</v>
      </c>
      <c r="AK12">
        <v>96.66</v>
      </c>
      <c r="AL12">
        <v>96.23</v>
      </c>
      <c r="AM12">
        <v>95.34</v>
      </c>
      <c r="AN12">
        <v>94.94</v>
      </c>
      <c r="AO12">
        <v>94.6</v>
      </c>
      <c r="AP12">
        <v>94.41</v>
      </c>
      <c r="AQ12">
        <v>93.19</v>
      </c>
      <c r="AR12">
        <v>94.58</v>
      </c>
      <c r="AS12" s="72">
        <f t="shared" si="2"/>
        <v>1.1410093299406276</v>
      </c>
      <c r="AT12" s="17">
        <f t="shared" si="3"/>
        <v>2.2267784212019111</v>
      </c>
      <c r="AU12" s="17">
        <f t="shared" si="4"/>
        <v>3.6237638849532767</v>
      </c>
      <c r="AV12" s="17">
        <f t="shared" si="5"/>
        <v>5.0207493487046424</v>
      </c>
      <c r="AW12" s="17">
        <f t="shared" si="6"/>
        <v>-8.140353885375165E-3</v>
      </c>
      <c r="AX12" s="17">
        <f t="shared" si="7"/>
        <v>1.0798025725065195</v>
      </c>
      <c r="AY12" s="17">
        <f t="shared" si="8"/>
        <v>0.76988017421723998</v>
      </c>
      <c r="AZ12" s="17">
        <f t="shared" si="9"/>
        <v>1.7780205281026151</v>
      </c>
      <c r="BA12" s="17">
        <f t="shared" si="10"/>
        <v>-0.92682545322798415</v>
      </c>
      <c r="BB12" s="17">
        <f t="shared" si="11"/>
        <v>2.1297802684376439</v>
      </c>
      <c r="BC12" s="17">
        <f t="shared" si="12"/>
        <v>1.2629926673284899</v>
      </c>
      <c r="BD12" s="17">
        <f t="shared" si="13"/>
        <v>3.189818120556474</v>
      </c>
      <c r="BE12" s="1">
        <v>0</v>
      </c>
      <c r="BF12" s="15">
        <v>1</v>
      </c>
      <c r="BG12" s="15">
        <v>1</v>
      </c>
      <c r="BH12" s="16">
        <v>1</v>
      </c>
      <c r="BI12" s="12">
        <f t="shared" si="14"/>
        <v>0</v>
      </c>
      <c r="BJ12" s="12">
        <f t="shared" si="15"/>
        <v>230.53702658290047</v>
      </c>
      <c r="BK12" s="12">
        <f t="shared" si="16"/>
        <v>375.16608887592503</v>
      </c>
      <c r="BL12" s="12">
        <f t="shared" si="17"/>
        <v>0</v>
      </c>
      <c r="BM12" s="12">
        <f t="shared" si="18"/>
        <v>230.53702658290047</v>
      </c>
      <c r="BN12" s="12">
        <f t="shared" si="19"/>
        <v>375.16608887592503</v>
      </c>
      <c r="BO12" s="9">
        <f t="shared" si="20"/>
        <v>0</v>
      </c>
      <c r="BP12" s="9">
        <f t="shared" si="21"/>
        <v>2.4862142529848769E-2</v>
      </c>
      <c r="BQ12" s="45">
        <f t="shared" si="22"/>
        <v>1.558166846505727E-2</v>
      </c>
      <c r="BR12" s="78">
        <f t="shared" si="23"/>
        <v>1.3910598387333428</v>
      </c>
      <c r="BS12" s="55">
        <v>0</v>
      </c>
      <c r="BT12" s="10">
        <f t="shared" si="24"/>
        <v>0</v>
      </c>
      <c r="BU12" s="14">
        <f t="shared" si="25"/>
        <v>0</v>
      </c>
      <c r="BV12" s="1">
        <f t="shared" si="26"/>
        <v>0</v>
      </c>
      <c r="BW12" s="66">
        <f t="shared" si="27"/>
        <v>92.99</v>
      </c>
      <c r="BX12" s="41">
        <f t="shared" si="28"/>
        <v>92.76</v>
      </c>
      <c r="BY12" s="65">
        <f t="shared" si="29"/>
        <v>97.34</v>
      </c>
      <c r="BZ12" s="64">
        <f t="shared" si="30"/>
        <v>96.66</v>
      </c>
      <c r="CA12" s="54">
        <f t="shared" si="31"/>
        <v>96.66</v>
      </c>
      <c r="CB12" s="1">
        <f t="shared" si="32"/>
        <v>0</v>
      </c>
      <c r="CC12" s="42" t="e">
        <f t="shared" si="33"/>
        <v>#DIV/0!</v>
      </c>
      <c r="CD12" s="55">
        <v>0</v>
      </c>
      <c r="CE12" s="55">
        <v>3878</v>
      </c>
      <c r="CF12" s="55">
        <v>189</v>
      </c>
      <c r="CG12" s="6">
        <f t="shared" si="34"/>
        <v>4067</v>
      </c>
      <c r="CH12" s="10">
        <f t="shared" si="35"/>
        <v>3378.6478204937071</v>
      </c>
      <c r="CI12" s="1">
        <f t="shared" si="36"/>
        <v>-688.35217950629294</v>
      </c>
      <c r="CJ12" s="77">
        <f t="shared" si="37"/>
        <v>0</v>
      </c>
      <c r="CK12" s="66">
        <f t="shared" si="38"/>
        <v>93.24</v>
      </c>
      <c r="CL12" s="41">
        <f t="shared" si="39"/>
        <v>93.44</v>
      </c>
      <c r="CM12" s="65">
        <f t="shared" si="40"/>
        <v>96.58</v>
      </c>
      <c r="CN12" s="64">
        <f t="shared" si="41"/>
        <v>96.23</v>
      </c>
      <c r="CO12" s="54">
        <f t="shared" si="42"/>
        <v>96.23</v>
      </c>
      <c r="CP12" s="1">
        <f t="shared" si="43"/>
        <v>-7.1531973345764621</v>
      </c>
      <c r="CQ12" s="42">
        <f t="shared" si="44"/>
        <v>1.2037359961967586</v>
      </c>
      <c r="CR12" s="11">
        <f t="shared" si="45"/>
        <v>4256</v>
      </c>
      <c r="CS12" s="47">
        <f t="shared" si="46"/>
        <v>3487.4321737826122</v>
      </c>
      <c r="CT12" s="55">
        <v>189</v>
      </c>
      <c r="CU12" s="10">
        <f t="shared" si="47"/>
        <v>108.78435328890524</v>
      </c>
      <c r="CV12" s="30">
        <f t="shared" si="48"/>
        <v>-80.215646711094763</v>
      </c>
      <c r="CW12" s="77">
        <f t="shared" si="49"/>
        <v>0</v>
      </c>
      <c r="CX12" s="66">
        <f t="shared" si="50"/>
        <v>94</v>
      </c>
      <c r="CY12" s="41">
        <f t="shared" si="51"/>
        <v>93.78</v>
      </c>
      <c r="CZ12" s="65">
        <f t="shared" si="52"/>
        <v>95.89</v>
      </c>
      <c r="DA12" s="64">
        <f t="shared" si="53"/>
        <v>95.34</v>
      </c>
      <c r="DB12" s="54">
        <f t="shared" si="54"/>
        <v>95.34</v>
      </c>
      <c r="DC12" s="43">
        <f t="shared" si="55"/>
        <v>-0.84136403095337486</v>
      </c>
      <c r="DD12" s="44">
        <v>0</v>
      </c>
      <c r="DE12" s="10">
        <f t="shared" si="56"/>
        <v>68.097500592947696</v>
      </c>
      <c r="DF12" s="30">
        <f t="shared" si="57"/>
        <v>68.097500592947696</v>
      </c>
      <c r="DG12" s="34">
        <f t="shared" si="58"/>
        <v>68.097500592947696</v>
      </c>
      <c r="DH12" s="21">
        <f t="shared" si="59"/>
        <v>1.5581668465057272E-2</v>
      </c>
      <c r="DI12" s="74">
        <f t="shared" si="60"/>
        <v>68.097500592947696</v>
      </c>
      <c r="DJ12" s="76">
        <f t="shared" si="61"/>
        <v>95.34</v>
      </c>
      <c r="DK12" s="43">
        <f t="shared" si="62"/>
        <v>0.71425949856248894</v>
      </c>
      <c r="DL12" s="16">
        <f t="shared" si="63"/>
        <v>0</v>
      </c>
      <c r="DM12" s="53">
        <f t="shared" si="64"/>
        <v>4445</v>
      </c>
      <c r="DN12">
        <f t="shared" si="65"/>
        <v>7.8384769042705443E-3</v>
      </c>
      <c r="DO12">
        <f t="shared" si="66"/>
        <v>8.0495390070217752E-3</v>
      </c>
      <c r="DP12" s="1">
        <f t="shared" si="67"/>
        <v>858.62822680099873</v>
      </c>
      <c r="DQ12" s="55">
        <v>1040</v>
      </c>
      <c r="DR12" s="1">
        <f t="shared" si="68"/>
        <v>-181.37177319900127</v>
      </c>
      <c r="DS12" s="55">
        <v>1230</v>
      </c>
      <c r="DT12" s="15">
        <f t="shared" si="69"/>
        <v>5.0207493487046424</v>
      </c>
      <c r="DU12" s="17">
        <f t="shared" si="70"/>
        <v>9.4117686397067763E-3</v>
      </c>
      <c r="DV12" s="17">
        <f t="shared" si="71"/>
        <v>9.4117686397067763E-3</v>
      </c>
      <c r="DW12" s="17">
        <f t="shared" si="72"/>
        <v>1.2575630075784503E-2</v>
      </c>
      <c r="DX12" s="1">
        <f t="shared" si="73"/>
        <v>1329.2692502705736</v>
      </c>
      <c r="DY12" s="1">
        <f t="shared" si="74"/>
        <v>99.269250270573593</v>
      </c>
      <c r="DZ12" s="79">
        <f t="shared" si="75"/>
        <v>94.58</v>
      </c>
    </row>
    <row r="13" spans="1:131" x14ac:dyDescent="0.2">
      <c r="A13" s="20" t="s">
        <v>145</v>
      </c>
      <c r="B13">
        <v>1</v>
      </c>
      <c r="C13">
        <v>1</v>
      </c>
      <c r="D13">
        <v>0.53510784763652997</v>
      </c>
      <c r="E13">
        <v>0.46489215236346898</v>
      </c>
      <c r="F13">
        <v>0.435020519835841</v>
      </c>
      <c r="G13">
        <v>0.65345577573707103</v>
      </c>
      <c r="H13">
        <v>0.51667472208796505</v>
      </c>
      <c r="I13">
        <v>0.58105428431922501</v>
      </c>
      <c r="J13">
        <v>0.61906434225912399</v>
      </c>
      <c r="K13">
        <v>0.81995546420236898</v>
      </c>
      <c r="L13">
        <v>0.92623125337578105</v>
      </c>
      <c r="M13">
        <f t="shared" si="0"/>
        <v>0.5094646736196381</v>
      </c>
      <c r="N13">
        <f t="shared" si="1"/>
        <v>-1.7040992360187468E-2</v>
      </c>
      <c r="O13" s="68">
        <v>0</v>
      </c>
      <c r="P13">
        <v>131</v>
      </c>
      <c r="Q13">
        <v>131.6</v>
      </c>
      <c r="R13">
        <v>132.25</v>
      </c>
      <c r="S13">
        <v>133.66</v>
      </c>
      <c r="T13">
        <v>133.9</v>
      </c>
      <c r="U13">
        <v>134.13999999999999</v>
      </c>
      <c r="V13">
        <v>135.22999999999999</v>
      </c>
      <c r="W13">
        <v>138</v>
      </c>
      <c r="X13">
        <v>137.69999999999999</v>
      </c>
      <c r="Y13">
        <v>137.07</v>
      </c>
      <c r="Z13">
        <v>136.13</v>
      </c>
      <c r="AA13">
        <v>134.81</v>
      </c>
      <c r="AB13">
        <v>134.12</v>
      </c>
      <c r="AC13">
        <v>133.88999999999999</v>
      </c>
      <c r="AD13">
        <v>131.77000000000001</v>
      </c>
      <c r="AE13">
        <v>132.15</v>
      </c>
      <c r="AF13">
        <v>132.56</v>
      </c>
      <c r="AG13">
        <v>133.1</v>
      </c>
      <c r="AH13">
        <v>133.69</v>
      </c>
      <c r="AI13">
        <v>134.32</v>
      </c>
      <c r="AJ13">
        <v>135.69</v>
      </c>
      <c r="AK13">
        <v>136.97999999999999</v>
      </c>
      <c r="AL13">
        <v>136.38</v>
      </c>
      <c r="AM13">
        <v>135.69999999999999</v>
      </c>
      <c r="AN13">
        <v>134.97999999999999</v>
      </c>
      <c r="AO13">
        <v>134.66999999999999</v>
      </c>
      <c r="AP13">
        <v>134.16999999999999</v>
      </c>
      <c r="AQ13">
        <v>133.26</v>
      </c>
      <c r="AR13">
        <v>134.53</v>
      </c>
      <c r="AS13" s="72">
        <f t="shared" si="2"/>
        <v>0.96674303757705704</v>
      </c>
      <c r="AT13" s="17">
        <f t="shared" si="3"/>
        <v>0.98977225995440221</v>
      </c>
      <c r="AU13" s="17">
        <f t="shared" si="4"/>
        <v>0.98603264094011744</v>
      </c>
      <c r="AV13" s="17">
        <f t="shared" si="5"/>
        <v>0.98229302192583257</v>
      </c>
      <c r="AW13" s="17">
        <f t="shared" si="6"/>
        <v>-8.140353885375165E-3</v>
      </c>
      <c r="AX13" s="17">
        <f t="shared" si="7"/>
        <v>1.0798025725065195</v>
      </c>
      <c r="AY13" s="17">
        <f t="shared" si="8"/>
        <v>0.81995546420236898</v>
      </c>
      <c r="AZ13" s="17">
        <f t="shared" si="9"/>
        <v>1.828095818087744</v>
      </c>
      <c r="BA13" s="17">
        <f t="shared" si="10"/>
        <v>-0.92682545322798415</v>
      </c>
      <c r="BB13" s="17">
        <f t="shared" si="11"/>
        <v>2.1297802684376439</v>
      </c>
      <c r="BC13" s="17">
        <f t="shared" si="12"/>
        <v>0.92623125337578105</v>
      </c>
      <c r="BD13" s="17">
        <f t="shared" si="13"/>
        <v>2.8530567066037653</v>
      </c>
      <c r="BE13" s="1">
        <v>1</v>
      </c>
      <c r="BF13" s="15">
        <v>1</v>
      </c>
      <c r="BG13" s="15">
        <v>1</v>
      </c>
      <c r="BH13" s="16">
        <v>1</v>
      </c>
      <c r="BI13" s="12">
        <f t="shared" si="14"/>
        <v>10.970764172633881</v>
      </c>
      <c r="BJ13" s="12">
        <f t="shared" si="15"/>
        <v>65.580827525054914</v>
      </c>
      <c r="BK13" s="12">
        <f t="shared" si="16"/>
        <v>65.333045970137903</v>
      </c>
      <c r="BL13" s="12">
        <f t="shared" si="17"/>
        <v>10.970764172633881</v>
      </c>
      <c r="BM13" s="12">
        <f t="shared" si="18"/>
        <v>65.580827525054914</v>
      </c>
      <c r="BN13" s="12">
        <f t="shared" si="19"/>
        <v>65.333045970137903</v>
      </c>
      <c r="BO13" s="9">
        <f t="shared" si="20"/>
        <v>1.4013665083531577E-2</v>
      </c>
      <c r="BP13" s="9">
        <f t="shared" si="21"/>
        <v>7.072529325639708E-3</v>
      </c>
      <c r="BQ13" s="45">
        <f t="shared" si="22"/>
        <v>2.7134591646307007E-3</v>
      </c>
      <c r="BR13" s="78">
        <f t="shared" si="23"/>
        <v>-1.7040992360187468E-2</v>
      </c>
      <c r="BS13" s="55">
        <v>538</v>
      </c>
      <c r="BT13" s="10">
        <f t="shared" si="24"/>
        <v>1369.1877700417492</v>
      </c>
      <c r="BU13" s="14">
        <f t="shared" si="25"/>
        <v>831.18777004174922</v>
      </c>
      <c r="BV13" s="1">
        <f t="shared" si="26"/>
        <v>1</v>
      </c>
      <c r="BW13" s="66">
        <f t="shared" si="27"/>
        <v>131</v>
      </c>
      <c r="BX13" s="41">
        <f t="shared" si="28"/>
        <v>131.77000000000001</v>
      </c>
      <c r="BY13" s="65">
        <f t="shared" si="29"/>
        <v>137.69999999999999</v>
      </c>
      <c r="BZ13" s="64">
        <f t="shared" si="30"/>
        <v>136.38</v>
      </c>
      <c r="CA13" s="54">
        <f t="shared" si="31"/>
        <v>131</v>
      </c>
      <c r="CB13" s="1">
        <f t="shared" si="32"/>
        <v>6.344944809479002</v>
      </c>
      <c r="CC13" s="42">
        <f t="shared" si="33"/>
        <v>0.39293368796567274</v>
      </c>
      <c r="CD13" s="55">
        <v>0</v>
      </c>
      <c r="CE13" s="55">
        <v>0</v>
      </c>
      <c r="CF13" s="55">
        <v>0</v>
      </c>
      <c r="CG13" s="6">
        <f t="shared" si="34"/>
        <v>0</v>
      </c>
      <c r="CH13" s="10">
        <f t="shared" si="35"/>
        <v>961.12335301601934</v>
      </c>
      <c r="CI13" s="1">
        <f t="shared" si="36"/>
        <v>961.12335301601934</v>
      </c>
      <c r="CJ13" s="77">
        <f t="shared" si="37"/>
        <v>1</v>
      </c>
      <c r="CK13" s="66">
        <f t="shared" si="38"/>
        <v>131.6</v>
      </c>
      <c r="CL13" s="41">
        <f t="shared" si="39"/>
        <v>132.15</v>
      </c>
      <c r="CM13" s="65">
        <f t="shared" si="40"/>
        <v>137.07</v>
      </c>
      <c r="CN13" s="64">
        <f t="shared" si="41"/>
        <v>135.69999999999999</v>
      </c>
      <c r="CO13" s="54">
        <f t="shared" si="42"/>
        <v>131.6</v>
      </c>
      <c r="CP13" s="1">
        <f t="shared" si="43"/>
        <v>7.3033689438907246</v>
      </c>
      <c r="CQ13" s="42">
        <f t="shared" si="44"/>
        <v>0</v>
      </c>
      <c r="CR13" s="11">
        <f t="shared" si="45"/>
        <v>538</v>
      </c>
      <c r="CS13" s="47">
        <f t="shared" si="46"/>
        <v>2349.2553010231877</v>
      </c>
      <c r="CT13" s="55">
        <v>0</v>
      </c>
      <c r="CU13" s="10">
        <f t="shared" si="47"/>
        <v>18.944177965419115</v>
      </c>
      <c r="CV13" s="30">
        <f t="shared" si="48"/>
        <v>18.944177965419115</v>
      </c>
      <c r="CW13" s="77">
        <f t="shared" si="49"/>
        <v>1</v>
      </c>
      <c r="CX13" s="66">
        <f t="shared" si="50"/>
        <v>132.25</v>
      </c>
      <c r="CY13" s="41">
        <f t="shared" si="51"/>
        <v>132.56</v>
      </c>
      <c r="CZ13" s="65">
        <f t="shared" si="52"/>
        <v>136.13</v>
      </c>
      <c r="DA13" s="64">
        <f t="shared" si="53"/>
        <v>134.97999999999999</v>
      </c>
      <c r="DB13" s="54">
        <f t="shared" si="54"/>
        <v>132.25</v>
      </c>
      <c r="DC13" s="43">
        <f t="shared" si="55"/>
        <v>0.14324520200694982</v>
      </c>
      <c r="DD13" s="44">
        <v>0</v>
      </c>
      <c r="DE13" s="10">
        <f t="shared" si="56"/>
        <v>11.85879339473543</v>
      </c>
      <c r="DF13" s="30">
        <f t="shared" si="57"/>
        <v>11.85879339473543</v>
      </c>
      <c r="DG13" s="34">
        <f t="shared" si="58"/>
        <v>11.85879339473543</v>
      </c>
      <c r="DH13" s="21">
        <f t="shared" si="59"/>
        <v>2.7134591646307011E-3</v>
      </c>
      <c r="DI13" s="74">
        <f t="shared" si="60"/>
        <v>11.85879339473543</v>
      </c>
      <c r="DJ13" s="76">
        <f t="shared" si="61"/>
        <v>132.25</v>
      </c>
      <c r="DK13" s="43">
        <f t="shared" si="62"/>
        <v>8.9669515272101555E-2</v>
      </c>
      <c r="DL13" s="16">
        <f t="shared" si="63"/>
        <v>0</v>
      </c>
      <c r="DM13" s="53">
        <f t="shared" si="64"/>
        <v>538</v>
      </c>
      <c r="DN13">
        <f t="shared" si="65"/>
        <v>4.593150675563094E-3</v>
      </c>
      <c r="DO13">
        <f t="shared" si="66"/>
        <v>4.7168277689164486E-3</v>
      </c>
      <c r="DP13" s="1">
        <f t="shared" si="67"/>
        <v>503.13458445477971</v>
      </c>
      <c r="DQ13" s="55">
        <v>538</v>
      </c>
      <c r="DR13" s="1">
        <f t="shared" si="68"/>
        <v>-34.865415545220287</v>
      </c>
      <c r="DS13" s="55">
        <v>0</v>
      </c>
      <c r="DT13" s="15">
        <f t="shared" si="69"/>
        <v>0.98229302192583257</v>
      </c>
      <c r="DU13" s="17">
        <f t="shared" si="70"/>
        <v>1.8413814386391543E-3</v>
      </c>
      <c r="DV13" s="17">
        <f t="shared" si="71"/>
        <v>1.8413814386391543E-3</v>
      </c>
      <c r="DW13" s="17">
        <f t="shared" si="72"/>
        <v>2.4603804754664395E-3</v>
      </c>
      <c r="DX13" s="1">
        <f t="shared" si="73"/>
        <v>260.06713701775357</v>
      </c>
      <c r="DY13" s="1">
        <f t="shared" si="74"/>
        <v>260.06713701775357</v>
      </c>
      <c r="DZ13" s="79">
        <f t="shared" si="75"/>
        <v>134.53</v>
      </c>
    </row>
    <row r="14" spans="1:131" x14ac:dyDescent="0.2">
      <c r="A14" s="20" t="s">
        <v>242</v>
      </c>
      <c r="B14">
        <v>0</v>
      </c>
      <c r="C14">
        <v>0</v>
      </c>
      <c r="D14">
        <v>7.3541167066346905E-2</v>
      </c>
      <c r="E14">
        <v>0.92645883293365305</v>
      </c>
      <c r="F14">
        <v>3.2591414944356099E-2</v>
      </c>
      <c r="G14">
        <v>0.22784280936454801</v>
      </c>
      <c r="H14">
        <v>0.17809364548494899</v>
      </c>
      <c r="I14">
        <v>0.20143822010051801</v>
      </c>
      <c r="J14">
        <v>0.19069826491147801</v>
      </c>
      <c r="K14">
        <v>0.50800264022184305</v>
      </c>
      <c r="L14">
        <v>0.99387686398125097</v>
      </c>
      <c r="M14">
        <f t="shared" si="0"/>
        <v>6.091982338460749E-2</v>
      </c>
      <c r="N14">
        <f t="shared" si="1"/>
        <v>2.3154132096177826</v>
      </c>
      <c r="O14" s="68">
        <v>0</v>
      </c>
      <c r="P14">
        <v>11.02</v>
      </c>
      <c r="Q14">
        <v>11.11</v>
      </c>
      <c r="R14">
        <v>11.3</v>
      </c>
      <c r="S14">
        <v>11.38</v>
      </c>
      <c r="T14">
        <v>11.56</v>
      </c>
      <c r="U14">
        <v>11.69</v>
      </c>
      <c r="V14">
        <v>11.89</v>
      </c>
      <c r="W14">
        <v>12.09</v>
      </c>
      <c r="X14">
        <v>12.05</v>
      </c>
      <c r="Y14">
        <v>11.85</v>
      </c>
      <c r="Z14">
        <v>11.84</v>
      </c>
      <c r="AA14">
        <v>11.81</v>
      </c>
      <c r="AB14">
        <v>11.64</v>
      </c>
      <c r="AC14">
        <v>11.49</v>
      </c>
      <c r="AD14">
        <v>11.21</v>
      </c>
      <c r="AE14">
        <v>11.26</v>
      </c>
      <c r="AF14">
        <v>11.38</v>
      </c>
      <c r="AG14">
        <v>11.46</v>
      </c>
      <c r="AH14">
        <v>11.61</v>
      </c>
      <c r="AI14">
        <v>11.65</v>
      </c>
      <c r="AJ14">
        <v>11.79</v>
      </c>
      <c r="AK14">
        <v>12.06</v>
      </c>
      <c r="AL14">
        <v>12</v>
      </c>
      <c r="AM14">
        <v>11.96</v>
      </c>
      <c r="AN14">
        <v>11.81</v>
      </c>
      <c r="AO14">
        <v>11.72</v>
      </c>
      <c r="AP14">
        <v>11.67</v>
      </c>
      <c r="AQ14">
        <v>11.55</v>
      </c>
      <c r="AR14">
        <v>11.71</v>
      </c>
      <c r="AS14" s="72">
        <f t="shared" si="2"/>
        <v>1.2116200169635283</v>
      </c>
      <c r="AT14" s="17">
        <f t="shared" si="3"/>
        <v>2.6211275907002842</v>
      </c>
      <c r="AU14" s="17">
        <f t="shared" si="4"/>
        <v>7.2914485844659422</v>
      </c>
      <c r="AV14" s="17">
        <f t="shared" si="5"/>
        <v>11.9617695782316</v>
      </c>
      <c r="AW14" s="17">
        <f t="shared" si="6"/>
        <v>-8.140353885375165E-3</v>
      </c>
      <c r="AX14" s="17">
        <f t="shared" si="7"/>
        <v>1.0798025725065195</v>
      </c>
      <c r="AY14" s="17">
        <f t="shared" si="8"/>
        <v>0.50800264022184305</v>
      </c>
      <c r="AZ14" s="17">
        <f t="shared" si="9"/>
        <v>1.5161429941072182</v>
      </c>
      <c r="BA14" s="17">
        <f t="shared" si="10"/>
        <v>-0.92682545322798415</v>
      </c>
      <c r="BB14" s="17">
        <f t="shared" si="11"/>
        <v>2.1297802684376439</v>
      </c>
      <c r="BC14" s="17">
        <f t="shared" si="12"/>
        <v>0.99387686398125097</v>
      </c>
      <c r="BD14" s="17">
        <f t="shared" si="13"/>
        <v>2.9207023172092352</v>
      </c>
      <c r="BE14" s="1">
        <v>0</v>
      </c>
      <c r="BF14" s="82">
        <v>0.02</v>
      </c>
      <c r="BG14" s="83">
        <v>7.0000000000000007E-2</v>
      </c>
      <c r="BH14" s="16">
        <v>1</v>
      </c>
      <c r="BI14" s="12">
        <f t="shared" si="14"/>
        <v>0</v>
      </c>
      <c r="BJ14" s="12">
        <f t="shared" si="15"/>
        <v>3.8147610395503895</v>
      </c>
      <c r="BK14" s="12">
        <f t="shared" si="16"/>
        <v>37.141636783373677</v>
      </c>
      <c r="BL14" s="12">
        <f t="shared" si="17"/>
        <v>0</v>
      </c>
      <c r="BM14" s="12">
        <f t="shared" si="18"/>
        <v>3.8147610395503895</v>
      </c>
      <c r="BN14" s="12">
        <f t="shared" si="19"/>
        <v>37.141636783373677</v>
      </c>
      <c r="BO14" s="9">
        <f t="shared" si="20"/>
        <v>0</v>
      </c>
      <c r="BP14" s="9">
        <f t="shared" si="21"/>
        <v>4.1140086730714605E-4</v>
      </c>
      <c r="BQ14" s="45">
        <f t="shared" si="22"/>
        <v>1.5425932347512944E-3</v>
      </c>
      <c r="BR14" s="78">
        <f t="shared" si="23"/>
        <v>2.3154132096177826</v>
      </c>
      <c r="BS14" s="55">
        <v>0</v>
      </c>
      <c r="BT14" s="10">
        <f t="shared" si="24"/>
        <v>0</v>
      </c>
      <c r="BU14" s="14">
        <f t="shared" si="25"/>
        <v>0</v>
      </c>
      <c r="BV14" s="1">
        <f t="shared" si="26"/>
        <v>0</v>
      </c>
      <c r="BW14" s="66">
        <f t="shared" si="27"/>
        <v>11.38</v>
      </c>
      <c r="BX14" s="41">
        <f t="shared" si="28"/>
        <v>11.46</v>
      </c>
      <c r="BY14" s="65">
        <f t="shared" si="29"/>
        <v>12.09</v>
      </c>
      <c r="BZ14" s="64">
        <f t="shared" si="30"/>
        <v>12.06</v>
      </c>
      <c r="CA14" s="54">
        <f t="shared" si="31"/>
        <v>12.06</v>
      </c>
      <c r="CB14" s="1">
        <f t="shared" si="32"/>
        <v>0</v>
      </c>
      <c r="CC14" s="42" t="e">
        <f t="shared" si="33"/>
        <v>#DIV/0!</v>
      </c>
      <c r="CD14" s="55">
        <v>0</v>
      </c>
      <c r="CE14" s="55">
        <v>586</v>
      </c>
      <c r="CF14" s="55">
        <v>0</v>
      </c>
      <c r="CG14" s="6">
        <f t="shared" si="34"/>
        <v>586</v>
      </c>
      <c r="CH14" s="10">
        <f t="shared" si="35"/>
        <v>55.90743605494746</v>
      </c>
      <c r="CI14" s="1">
        <f t="shared" si="36"/>
        <v>-530.09256394505258</v>
      </c>
      <c r="CJ14" s="77">
        <f t="shared" si="37"/>
        <v>0</v>
      </c>
      <c r="CK14" s="66">
        <f t="shared" si="38"/>
        <v>11.56</v>
      </c>
      <c r="CL14" s="41">
        <f t="shared" si="39"/>
        <v>11.61</v>
      </c>
      <c r="CM14" s="65">
        <f t="shared" si="40"/>
        <v>12.05</v>
      </c>
      <c r="CN14" s="64">
        <f t="shared" si="41"/>
        <v>12</v>
      </c>
      <c r="CO14" s="54">
        <f t="shared" si="42"/>
        <v>12</v>
      </c>
      <c r="CP14" s="1">
        <f t="shared" si="43"/>
        <v>-44.174380328754381</v>
      </c>
      <c r="CQ14" s="42">
        <f t="shared" si="44"/>
        <v>10.48161105839413</v>
      </c>
      <c r="CR14" s="11">
        <f t="shared" si="45"/>
        <v>926</v>
      </c>
      <c r="CS14" s="47">
        <f t="shared" si="46"/>
        <v>66.677143278957715</v>
      </c>
      <c r="CT14" s="55">
        <v>340</v>
      </c>
      <c r="CU14" s="10">
        <f t="shared" si="47"/>
        <v>10.769707224010247</v>
      </c>
      <c r="CV14" s="30">
        <f t="shared" si="48"/>
        <v>-329.23029277598977</v>
      </c>
      <c r="CW14" s="77">
        <f t="shared" si="49"/>
        <v>0</v>
      </c>
      <c r="CX14" s="66">
        <f t="shared" si="50"/>
        <v>11.69</v>
      </c>
      <c r="CY14" s="41">
        <f t="shared" si="51"/>
        <v>11.65</v>
      </c>
      <c r="CZ14" s="65">
        <f t="shared" si="52"/>
        <v>11.85</v>
      </c>
      <c r="DA14" s="64">
        <f t="shared" si="53"/>
        <v>11.96</v>
      </c>
      <c r="DB14" s="54">
        <f t="shared" si="54"/>
        <v>11.96</v>
      </c>
      <c r="DC14" s="43">
        <f t="shared" si="55"/>
        <v>-27.527616452841951</v>
      </c>
      <c r="DD14" s="44">
        <v>0</v>
      </c>
      <c r="DE14" s="10">
        <f t="shared" si="56"/>
        <v>6.741687769427668</v>
      </c>
      <c r="DF14" s="30">
        <f t="shared" si="57"/>
        <v>6.741687769427668</v>
      </c>
      <c r="DG14" s="34">
        <f t="shared" si="58"/>
        <v>6.741687769427668</v>
      </c>
      <c r="DH14" s="21">
        <f t="shared" si="59"/>
        <v>1.5425932347512947E-3</v>
      </c>
      <c r="DI14" s="74">
        <f t="shared" si="60"/>
        <v>6.741687769427668</v>
      </c>
      <c r="DJ14" s="76">
        <f t="shared" si="61"/>
        <v>11.96</v>
      </c>
      <c r="DK14" s="43">
        <f t="shared" si="62"/>
        <v>0.56368626834679492</v>
      </c>
      <c r="DL14" s="16">
        <f t="shared" si="63"/>
        <v>0</v>
      </c>
      <c r="DM14" s="53">
        <f t="shared" si="64"/>
        <v>1266</v>
      </c>
      <c r="DN14">
        <f t="shared" si="65"/>
        <v>9.1534455738534609E-3</v>
      </c>
      <c r="DO14">
        <f t="shared" si="66"/>
        <v>9.3999150721795835E-3</v>
      </c>
      <c r="DP14" s="1">
        <f t="shared" si="67"/>
        <v>1002.6701409192518</v>
      </c>
      <c r="DQ14" s="55">
        <v>1194</v>
      </c>
      <c r="DR14" s="1">
        <f t="shared" si="68"/>
        <v>-191.32985908074818</v>
      </c>
      <c r="DS14" s="55">
        <v>47</v>
      </c>
      <c r="DT14" s="15">
        <f t="shared" si="69"/>
        <v>0.239235391564632</v>
      </c>
      <c r="DU14" s="17">
        <f t="shared" si="70"/>
        <v>4.4846456165291269E-4</v>
      </c>
      <c r="DV14" s="17">
        <f t="shared" si="71"/>
        <v>4.4846456165291269E-4</v>
      </c>
      <c r="DW14" s="17">
        <f t="shared" si="72"/>
        <v>5.992204701731371E-4</v>
      </c>
      <c r="DX14" s="1">
        <f t="shared" si="73"/>
        <v>63.338802138240936</v>
      </c>
      <c r="DY14" s="1">
        <f t="shared" si="74"/>
        <v>16.338802138240936</v>
      </c>
      <c r="DZ14" s="79">
        <f t="shared" si="75"/>
        <v>11.71</v>
      </c>
    </row>
    <row r="15" spans="1:131" x14ac:dyDescent="0.2">
      <c r="A15" s="20" t="s">
        <v>308</v>
      </c>
      <c r="B15">
        <v>1</v>
      </c>
      <c r="C15">
        <v>1</v>
      </c>
      <c r="D15">
        <v>0.42312324367723803</v>
      </c>
      <c r="E15">
        <v>0.57687675632276103</v>
      </c>
      <c r="F15">
        <v>0.34209478295499801</v>
      </c>
      <c r="G15">
        <v>0.171822742474916</v>
      </c>
      <c r="H15">
        <v>0.30936454849498302</v>
      </c>
      <c r="I15">
        <v>0.23055555761447599</v>
      </c>
      <c r="J15">
        <v>0.36721838013486902</v>
      </c>
      <c r="K15">
        <v>0.60684240569234305</v>
      </c>
      <c r="L15">
        <v>1.23075123551765</v>
      </c>
      <c r="M15">
        <f t="shared" si="0"/>
        <v>0.31172414974397655</v>
      </c>
      <c r="N15">
        <f t="shared" si="1"/>
        <v>0.38021705956265978</v>
      </c>
      <c r="O15" s="68">
        <v>0</v>
      </c>
      <c r="P15">
        <v>8.7100000000000009</v>
      </c>
      <c r="Q15">
        <v>8.8000000000000007</v>
      </c>
      <c r="R15">
        <v>8.89</v>
      </c>
      <c r="S15">
        <v>8.9499999999999993</v>
      </c>
      <c r="T15">
        <v>9.0399999999999991</v>
      </c>
      <c r="U15">
        <v>9.1300000000000008</v>
      </c>
      <c r="V15">
        <v>9.23</v>
      </c>
      <c r="W15">
        <v>9.6199999999999992</v>
      </c>
      <c r="X15">
        <v>9.4700000000000006</v>
      </c>
      <c r="Y15">
        <v>9.42</v>
      </c>
      <c r="Z15">
        <v>9.41</v>
      </c>
      <c r="AA15">
        <v>9.3699999999999992</v>
      </c>
      <c r="AB15">
        <v>9.32</v>
      </c>
      <c r="AC15">
        <v>9.3000000000000007</v>
      </c>
      <c r="AD15">
        <v>8.84</v>
      </c>
      <c r="AE15">
        <v>8.8800000000000008</v>
      </c>
      <c r="AF15">
        <v>8.98</v>
      </c>
      <c r="AG15">
        <v>9.0500000000000007</v>
      </c>
      <c r="AH15">
        <v>9.11</v>
      </c>
      <c r="AI15">
        <v>9.16</v>
      </c>
      <c r="AJ15">
        <v>9.2100000000000009</v>
      </c>
      <c r="AK15">
        <v>9.56</v>
      </c>
      <c r="AL15">
        <v>9.51</v>
      </c>
      <c r="AM15">
        <v>9.49</v>
      </c>
      <c r="AN15">
        <v>9.42</v>
      </c>
      <c r="AO15">
        <v>9.33</v>
      </c>
      <c r="AP15">
        <v>9.27</v>
      </c>
      <c r="AQ15">
        <v>9.2200000000000006</v>
      </c>
      <c r="AR15">
        <v>9.26</v>
      </c>
      <c r="AS15" s="72">
        <f t="shared" si="2"/>
        <v>1.0261547167768341</v>
      </c>
      <c r="AT15" s="17">
        <f t="shared" si="3"/>
        <v>1.1999108577947759</v>
      </c>
      <c r="AU15" s="17">
        <f t="shared" si="4"/>
        <v>1.3741192624204652</v>
      </c>
      <c r="AV15" s="17">
        <f t="shared" si="5"/>
        <v>1.5483276670461548</v>
      </c>
      <c r="AW15" s="17">
        <f t="shared" si="6"/>
        <v>-8.140353885375165E-3</v>
      </c>
      <c r="AX15" s="17">
        <f t="shared" si="7"/>
        <v>1.0798025725065195</v>
      </c>
      <c r="AY15" s="17">
        <f t="shared" si="8"/>
        <v>0.60684240569234305</v>
      </c>
      <c r="AZ15" s="17">
        <f t="shared" si="9"/>
        <v>1.6149827595777182</v>
      </c>
      <c r="BA15" s="17">
        <f t="shared" si="10"/>
        <v>-0.92682545322798415</v>
      </c>
      <c r="BB15" s="17">
        <f t="shared" si="11"/>
        <v>2.1297802684376439</v>
      </c>
      <c r="BC15" s="17">
        <f t="shared" si="12"/>
        <v>1.23075123551765</v>
      </c>
      <c r="BD15" s="17">
        <f t="shared" si="13"/>
        <v>3.157576688745634</v>
      </c>
      <c r="BE15" s="1">
        <v>0</v>
      </c>
      <c r="BF15" s="50">
        <v>0.18</v>
      </c>
      <c r="BG15" s="15">
        <v>1</v>
      </c>
      <c r="BH15" s="16">
        <v>1</v>
      </c>
      <c r="BI15" s="12">
        <f t="shared" si="14"/>
        <v>0</v>
      </c>
      <c r="BJ15" s="12">
        <f t="shared" si="15"/>
        <v>21.470250768767279</v>
      </c>
      <c r="BK15" s="12">
        <f t="shared" si="16"/>
        <v>136.59665243143166</v>
      </c>
      <c r="BL15" s="12">
        <f t="shared" si="17"/>
        <v>0</v>
      </c>
      <c r="BM15" s="12">
        <f t="shared" si="18"/>
        <v>21.470250768767279</v>
      </c>
      <c r="BN15" s="12">
        <f t="shared" si="19"/>
        <v>136.59665243143166</v>
      </c>
      <c r="BO15" s="9">
        <f t="shared" si="20"/>
        <v>0</v>
      </c>
      <c r="BP15" s="9">
        <f t="shared" si="21"/>
        <v>2.315447729489716E-3</v>
      </c>
      <c r="BQ15" s="45">
        <f t="shared" si="22"/>
        <v>5.6732306429943171E-3</v>
      </c>
      <c r="BR15" s="78">
        <f t="shared" si="23"/>
        <v>0.38021705956265978</v>
      </c>
      <c r="BS15" s="55">
        <v>0</v>
      </c>
      <c r="BT15" s="10">
        <f t="shared" si="24"/>
        <v>0</v>
      </c>
      <c r="BU15" s="14">
        <f t="shared" si="25"/>
        <v>0</v>
      </c>
      <c r="BV15" s="1">
        <f t="shared" si="26"/>
        <v>0</v>
      </c>
      <c r="BW15" s="66">
        <f t="shared" si="27"/>
        <v>8.8000000000000007</v>
      </c>
      <c r="BX15" s="41">
        <f t="shared" si="28"/>
        <v>8.8800000000000008</v>
      </c>
      <c r="BY15" s="65">
        <f t="shared" si="29"/>
        <v>9.6199999999999992</v>
      </c>
      <c r="BZ15" s="64">
        <f t="shared" si="30"/>
        <v>9.56</v>
      </c>
      <c r="CA15" s="54">
        <f t="shared" si="31"/>
        <v>9.6199999999999992</v>
      </c>
      <c r="CB15" s="1">
        <f t="shared" si="32"/>
        <v>0</v>
      </c>
      <c r="CC15" s="42" t="e">
        <f t="shared" si="33"/>
        <v>#DIV/0!</v>
      </c>
      <c r="CD15" s="55">
        <v>0</v>
      </c>
      <c r="CE15" s="55">
        <v>0</v>
      </c>
      <c r="CF15" s="55">
        <v>0</v>
      </c>
      <c r="CG15" s="6">
        <f t="shared" si="34"/>
        <v>0</v>
      </c>
      <c r="CH15" s="10">
        <f t="shared" si="35"/>
        <v>314.65841752436921</v>
      </c>
      <c r="CI15" s="1">
        <f t="shared" si="36"/>
        <v>314.65841752436921</v>
      </c>
      <c r="CJ15" s="77">
        <f t="shared" si="37"/>
        <v>1</v>
      </c>
      <c r="CK15" s="66">
        <f t="shared" si="38"/>
        <v>8.89</v>
      </c>
      <c r="CL15" s="41">
        <f t="shared" si="39"/>
        <v>8.98</v>
      </c>
      <c r="CM15" s="65">
        <f t="shared" si="40"/>
        <v>9.4700000000000006</v>
      </c>
      <c r="CN15" s="64">
        <f t="shared" si="41"/>
        <v>9.51</v>
      </c>
      <c r="CO15" s="54">
        <f t="shared" si="42"/>
        <v>8.89</v>
      </c>
      <c r="CP15" s="1">
        <f t="shared" si="43"/>
        <v>35.394647640536469</v>
      </c>
      <c r="CQ15" s="42">
        <f t="shared" si="44"/>
        <v>0</v>
      </c>
      <c r="CR15" s="11">
        <f t="shared" si="45"/>
        <v>9</v>
      </c>
      <c r="CS15" s="47">
        <f t="shared" si="46"/>
        <v>354.26641765227259</v>
      </c>
      <c r="CT15" s="55">
        <v>9</v>
      </c>
      <c r="CU15" s="10">
        <f t="shared" si="47"/>
        <v>39.608000127903409</v>
      </c>
      <c r="CV15" s="30">
        <f t="shared" si="48"/>
        <v>30.608000127903409</v>
      </c>
      <c r="CW15" s="77">
        <f t="shared" si="49"/>
        <v>1</v>
      </c>
      <c r="CX15" s="66">
        <f t="shared" si="50"/>
        <v>8.9499999999999993</v>
      </c>
      <c r="CY15" s="41">
        <f t="shared" si="51"/>
        <v>9.0500000000000007</v>
      </c>
      <c r="CZ15" s="65">
        <f t="shared" si="52"/>
        <v>9.42</v>
      </c>
      <c r="DA15" s="64">
        <f t="shared" si="53"/>
        <v>9.49</v>
      </c>
      <c r="DB15" s="54">
        <f t="shared" si="54"/>
        <v>8.9499999999999993</v>
      </c>
      <c r="DC15" s="43">
        <f t="shared" si="55"/>
        <v>3.4198882824473085</v>
      </c>
      <c r="DD15" s="44">
        <v>0</v>
      </c>
      <c r="DE15" s="10">
        <f t="shared" si="56"/>
        <v>24.794060272916646</v>
      </c>
      <c r="DF15" s="30">
        <f t="shared" si="57"/>
        <v>24.794060272916646</v>
      </c>
      <c r="DG15" s="34">
        <f t="shared" si="58"/>
        <v>24.794060272916646</v>
      </c>
      <c r="DH15" s="21">
        <f t="shared" si="59"/>
        <v>5.673230642994318E-3</v>
      </c>
      <c r="DI15" s="74">
        <f t="shared" si="60"/>
        <v>24.794060272916646</v>
      </c>
      <c r="DJ15" s="76">
        <f t="shared" si="61"/>
        <v>8.9499999999999993</v>
      </c>
      <c r="DK15" s="43">
        <f t="shared" si="62"/>
        <v>2.7702860640130331</v>
      </c>
      <c r="DL15" s="16">
        <f t="shared" si="63"/>
        <v>0</v>
      </c>
      <c r="DM15" s="53">
        <f t="shared" si="64"/>
        <v>18</v>
      </c>
      <c r="DN15">
        <f t="shared" si="65"/>
        <v>5.6995624674449699E-3</v>
      </c>
      <c r="DO15">
        <f t="shared" si="66"/>
        <v>5.8530312667834658E-3</v>
      </c>
      <c r="DP15" s="1">
        <f t="shared" si="67"/>
        <v>624.33113916525872</v>
      </c>
      <c r="DQ15" s="55">
        <v>519</v>
      </c>
      <c r="DR15" s="1">
        <f t="shared" si="68"/>
        <v>105.33113916525872</v>
      </c>
      <c r="DS15" s="55">
        <v>0</v>
      </c>
      <c r="DT15" s="15">
        <f t="shared" si="69"/>
        <v>0.27869898006830784</v>
      </c>
      <c r="DU15" s="17">
        <f t="shared" si="70"/>
        <v>5.2244199786669553E-4</v>
      </c>
      <c r="DV15" s="17">
        <f t="shared" si="71"/>
        <v>5.2244199786669553E-4</v>
      </c>
      <c r="DW15" s="17">
        <f t="shared" si="72"/>
        <v>6.9806617148528301E-4</v>
      </c>
      <c r="DX15" s="1">
        <f t="shared" si="73"/>
        <v>73.786990458337385</v>
      </c>
      <c r="DY15" s="1">
        <f t="shared" si="74"/>
        <v>73.786990458337385</v>
      </c>
      <c r="DZ15" s="79">
        <f t="shared" si="75"/>
        <v>9.26</v>
      </c>
    </row>
    <row r="16" spans="1:131" x14ac:dyDescent="0.2">
      <c r="A16" s="20" t="s">
        <v>146</v>
      </c>
      <c r="B16">
        <v>0</v>
      </c>
      <c r="C16">
        <v>0</v>
      </c>
      <c r="D16">
        <v>0.20103916866506699</v>
      </c>
      <c r="E16">
        <v>0.79896083133493201</v>
      </c>
      <c r="F16">
        <v>0.28338632750397402</v>
      </c>
      <c r="G16">
        <v>0.313127090301003</v>
      </c>
      <c r="H16">
        <v>0.93812709030100305</v>
      </c>
      <c r="I16">
        <v>0.54198985794800603</v>
      </c>
      <c r="J16">
        <v>0.53714347341080504</v>
      </c>
      <c r="K16">
        <v>0.83957318274403503</v>
      </c>
      <c r="L16">
        <v>1.3417609964811601</v>
      </c>
      <c r="M16">
        <f t="shared" si="0"/>
        <v>0.2899122202391114</v>
      </c>
      <c r="N16">
        <f t="shared" si="1"/>
        <v>0.4377108836009157</v>
      </c>
      <c r="O16" s="68">
        <v>0</v>
      </c>
      <c r="P16">
        <v>614.92999999999995</v>
      </c>
      <c r="Q16">
        <v>615.69000000000005</v>
      </c>
      <c r="R16">
        <v>618.91</v>
      </c>
      <c r="S16">
        <v>622</v>
      </c>
      <c r="T16">
        <v>626.51</v>
      </c>
      <c r="U16">
        <v>629.84</v>
      </c>
      <c r="V16">
        <v>637.55999999999995</v>
      </c>
      <c r="W16">
        <v>641.74</v>
      </c>
      <c r="X16">
        <v>640</v>
      </c>
      <c r="Y16">
        <v>635.95000000000005</v>
      </c>
      <c r="Z16">
        <v>632.87</v>
      </c>
      <c r="AA16">
        <v>627.57000000000005</v>
      </c>
      <c r="AB16">
        <v>625.29999999999995</v>
      </c>
      <c r="AC16">
        <v>620.91999999999996</v>
      </c>
      <c r="AD16">
        <v>616.26</v>
      </c>
      <c r="AE16">
        <v>617.54999999999995</v>
      </c>
      <c r="AF16">
        <v>621.25</v>
      </c>
      <c r="AG16">
        <v>624.61</v>
      </c>
      <c r="AH16">
        <v>627.85</v>
      </c>
      <c r="AI16">
        <v>631.30999999999995</v>
      </c>
      <c r="AJ16">
        <v>639.32000000000005</v>
      </c>
      <c r="AK16">
        <v>643.95000000000005</v>
      </c>
      <c r="AL16">
        <v>637.46</v>
      </c>
      <c r="AM16">
        <v>633.73</v>
      </c>
      <c r="AN16">
        <v>631.45000000000005</v>
      </c>
      <c r="AO16">
        <v>628.91999999999996</v>
      </c>
      <c r="AP16">
        <v>624.15</v>
      </c>
      <c r="AQ16">
        <v>622.21</v>
      </c>
      <c r="AR16">
        <v>629.78</v>
      </c>
      <c r="AS16" s="72">
        <f t="shared" si="2"/>
        <v>1.1439779474130622</v>
      </c>
      <c r="AT16" s="17">
        <f t="shared" si="3"/>
        <v>1.3083046473831816</v>
      </c>
      <c r="AU16" s="17">
        <f t="shared" si="4"/>
        <v>1.4938268228521185</v>
      </c>
      <c r="AV16" s="17">
        <f t="shared" si="5"/>
        <v>1.6793489983210554</v>
      </c>
      <c r="AW16" s="17">
        <f t="shared" si="6"/>
        <v>-8.140353885375165E-3</v>
      </c>
      <c r="AX16" s="17">
        <f t="shared" si="7"/>
        <v>1.0798025725065195</v>
      </c>
      <c r="AY16" s="17">
        <f t="shared" si="8"/>
        <v>0.83957318274403503</v>
      </c>
      <c r="AZ16" s="17">
        <f t="shared" si="9"/>
        <v>1.8477135366294102</v>
      </c>
      <c r="BA16" s="17">
        <f t="shared" si="10"/>
        <v>-0.92682545322798415</v>
      </c>
      <c r="BB16" s="17">
        <f t="shared" si="11"/>
        <v>2.1297802684376439</v>
      </c>
      <c r="BC16" s="17">
        <f t="shared" si="12"/>
        <v>1.3417609964811601</v>
      </c>
      <c r="BD16" s="17">
        <f t="shared" si="13"/>
        <v>3.2685864497091441</v>
      </c>
      <c r="BE16" s="1">
        <v>0</v>
      </c>
      <c r="BF16" s="15">
        <v>1</v>
      </c>
      <c r="BG16" s="15">
        <v>1</v>
      </c>
      <c r="BH16" s="16">
        <v>1</v>
      </c>
      <c r="BI16" s="12">
        <f t="shared" si="14"/>
        <v>0</v>
      </c>
      <c r="BJ16" s="12">
        <f t="shared" si="15"/>
        <v>149.33059239086697</v>
      </c>
      <c r="BK16" s="12">
        <f t="shared" si="16"/>
        <v>170.50619275262628</v>
      </c>
      <c r="BL16" s="12">
        <f t="shared" si="17"/>
        <v>0</v>
      </c>
      <c r="BM16" s="12">
        <f t="shared" si="18"/>
        <v>149.33059239086697</v>
      </c>
      <c r="BN16" s="12">
        <f t="shared" si="19"/>
        <v>170.50619275262628</v>
      </c>
      <c r="BO16" s="9">
        <f t="shared" si="20"/>
        <v>0</v>
      </c>
      <c r="BP16" s="9">
        <f t="shared" si="21"/>
        <v>1.6104477996958185E-2</v>
      </c>
      <c r="BQ16" s="45">
        <f t="shared" si="22"/>
        <v>7.0815861174201725E-3</v>
      </c>
      <c r="BR16" s="78">
        <f t="shared" si="23"/>
        <v>0.4377108836009157</v>
      </c>
      <c r="BS16" s="55">
        <v>0</v>
      </c>
      <c r="BT16" s="10">
        <f t="shared" si="24"/>
        <v>0</v>
      </c>
      <c r="BU16" s="14">
        <f t="shared" si="25"/>
        <v>0</v>
      </c>
      <c r="BV16" s="1">
        <f t="shared" si="26"/>
        <v>0</v>
      </c>
      <c r="BW16" s="66">
        <f t="shared" si="27"/>
        <v>615.69000000000005</v>
      </c>
      <c r="BX16" s="41">
        <f t="shared" si="28"/>
        <v>617.54999999999995</v>
      </c>
      <c r="BY16" s="65">
        <f t="shared" si="29"/>
        <v>641.74</v>
      </c>
      <c r="BZ16" s="64">
        <f t="shared" si="30"/>
        <v>643.95000000000005</v>
      </c>
      <c r="CA16" s="54">
        <f t="shared" si="31"/>
        <v>643.95000000000005</v>
      </c>
      <c r="CB16" s="1">
        <f t="shared" si="32"/>
        <v>0</v>
      </c>
      <c r="CC16" s="42" t="e">
        <f t="shared" si="33"/>
        <v>#DIV/0!</v>
      </c>
      <c r="CD16" s="55">
        <v>0</v>
      </c>
      <c r="CE16" s="55">
        <v>0</v>
      </c>
      <c r="CF16" s="55">
        <v>0</v>
      </c>
      <c r="CG16" s="6">
        <f t="shared" si="34"/>
        <v>0</v>
      </c>
      <c r="CH16" s="10">
        <f t="shared" si="35"/>
        <v>2188.5225466504717</v>
      </c>
      <c r="CI16" s="1">
        <f t="shared" si="36"/>
        <v>2188.5225466504717</v>
      </c>
      <c r="CJ16" s="77">
        <f t="shared" si="37"/>
        <v>1</v>
      </c>
      <c r="CK16" s="66">
        <f t="shared" si="38"/>
        <v>618.91</v>
      </c>
      <c r="CL16" s="41">
        <f t="shared" si="39"/>
        <v>621.25</v>
      </c>
      <c r="CM16" s="65">
        <f t="shared" si="40"/>
        <v>640</v>
      </c>
      <c r="CN16" s="64">
        <f t="shared" si="41"/>
        <v>637.46</v>
      </c>
      <c r="CO16" s="54">
        <f t="shared" si="42"/>
        <v>621.25</v>
      </c>
      <c r="CP16" s="1">
        <f t="shared" si="43"/>
        <v>3.5227727109061919</v>
      </c>
      <c r="CQ16" s="42">
        <f t="shared" si="44"/>
        <v>0</v>
      </c>
      <c r="CR16" s="11">
        <f t="shared" si="45"/>
        <v>0</v>
      </c>
      <c r="CS16" s="47">
        <f t="shared" si="46"/>
        <v>2237.9630650244076</v>
      </c>
      <c r="CT16" s="55">
        <v>0</v>
      </c>
      <c r="CU16" s="10">
        <f t="shared" si="47"/>
        <v>49.44051837393598</v>
      </c>
      <c r="CV16" s="30">
        <f t="shared" si="48"/>
        <v>49.44051837393598</v>
      </c>
      <c r="CW16" s="77">
        <f t="shared" si="49"/>
        <v>1</v>
      </c>
      <c r="CX16" s="66">
        <f t="shared" si="50"/>
        <v>622</v>
      </c>
      <c r="CY16" s="41">
        <f t="shared" si="51"/>
        <v>624.61</v>
      </c>
      <c r="CZ16" s="65">
        <f t="shared" si="52"/>
        <v>635.95000000000005</v>
      </c>
      <c r="DA16" s="64">
        <f t="shared" si="53"/>
        <v>633.73</v>
      </c>
      <c r="DB16" s="54">
        <f t="shared" si="54"/>
        <v>624.61</v>
      </c>
      <c r="DC16" s="43">
        <f t="shared" si="55"/>
        <v>7.9154221632596306E-2</v>
      </c>
      <c r="DD16" s="44">
        <v>0</v>
      </c>
      <c r="DE16" s="10">
        <f t="shared" si="56"/>
        <v>30.949080704128431</v>
      </c>
      <c r="DF16" s="30">
        <f t="shared" si="57"/>
        <v>30.949080704128431</v>
      </c>
      <c r="DG16" s="34">
        <f t="shared" si="58"/>
        <v>30.949080704128431</v>
      </c>
      <c r="DH16" s="21">
        <f t="shared" si="59"/>
        <v>7.0815861174201742E-3</v>
      </c>
      <c r="DI16" s="74">
        <f t="shared" si="60"/>
        <v>30.949080704128431</v>
      </c>
      <c r="DJ16" s="76">
        <f t="shared" si="61"/>
        <v>624.61</v>
      </c>
      <c r="DK16" s="43">
        <f t="shared" si="62"/>
        <v>4.9549447982146347E-2</v>
      </c>
      <c r="DL16" s="16">
        <f t="shared" si="63"/>
        <v>0</v>
      </c>
      <c r="DM16" s="53">
        <f t="shared" si="64"/>
        <v>0</v>
      </c>
      <c r="DN16">
        <f t="shared" si="65"/>
        <v>7.893760872361117E-3</v>
      </c>
      <c r="DO16">
        <f t="shared" si="66"/>
        <v>8.1063115743257065E-3</v>
      </c>
      <c r="DP16" s="1">
        <f t="shared" si="67"/>
        <v>864.68404301017449</v>
      </c>
      <c r="DQ16" s="55">
        <v>630</v>
      </c>
      <c r="DR16" s="1">
        <f t="shared" si="68"/>
        <v>234.68404301017449</v>
      </c>
      <c r="DS16" s="55">
        <v>0</v>
      </c>
      <c r="DT16" s="15">
        <f t="shared" si="69"/>
        <v>1.6793489983210554</v>
      </c>
      <c r="DU16" s="17">
        <f t="shared" si="70"/>
        <v>3.1480647886951312E-3</v>
      </c>
      <c r="DV16" s="17">
        <f t="shared" si="71"/>
        <v>3.1480647886951312E-3</v>
      </c>
      <c r="DW16" s="17">
        <f t="shared" si="72"/>
        <v>4.2063186795958116E-3</v>
      </c>
      <c r="DX16" s="1">
        <f t="shared" si="73"/>
        <v>444.61629707063651</v>
      </c>
      <c r="DY16" s="1">
        <f t="shared" si="74"/>
        <v>444.61629707063651</v>
      </c>
      <c r="DZ16" s="79">
        <f t="shared" si="75"/>
        <v>629.78</v>
      </c>
    </row>
    <row r="17" spans="1:130" x14ac:dyDescent="0.2">
      <c r="A17" s="20" t="s">
        <v>147</v>
      </c>
      <c r="B17">
        <v>0</v>
      </c>
      <c r="C17">
        <v>0</v>
      </c>
      <c r="D17">
        <v>0.46802557953636997</v>
      </c>
      <c r="E17">
        <v>0.53197442046362897</v>
      </c>
      <c r="F17">
        <v>0.44992050874403799</v>
      </c>
      <c r="G17">
        <v>0.74581939799331098</v>
      </c>
      <c r="H17">
        <v>0.75961538461538403</v>
      </c>
      <c r="I17">
        <v>0.75268578361777405</v>
      </c>
      <c r="J17">
        <v>0.71054371807563699</v>
      </c>
      <c r="K17">
        <v>0.91677916486893296</v>
      </c>
      <c r="L17">
        <v>0.73350835664996195</v>
      </c>
      <c r="M17">
        <f t="shared" si="0"/>
        <v>0.52744231003258901</v>
      </c>
      <c r="N17">
        <f t="shared" si="1"/>
        <v>-4.9508059275085468E-2</v>
      </c>
      <c r="O17" s="68">
        <v>0</v>
      </c>
      <c r="P17">
        <v>185.94</v>
      </c>
      <c r="Q17">
        <v>186.73</v>
      </c>
      <c r="R17">
        <v>187.09</v>
      </c>
      <c r="S17">
        <v>187.81</v>
      </c>
      <c r="T17">
        <v>188.25</v>
      </c>
      <c r="U17">
        <v>188.93</v>
      </c>
      <c r="V17">
        <v>190.49</v>
      </c>
      <c r="W17">
        <v>193.92</v>
      </c>
      <c r="X17">
        <v>193.75</v>
      </c>
      <c r="Y17">
        <v>193.32</v>
      </c>
      <c r="Z17">
        <v>192.29</v>
      </c>
      <c r="AA17">
        <v>191.27</v>
      </c>
      <c r="AB17">
        <v>190.7</v>
      </c>
      <c r="AC17">
        <v>188.84</v>
      </c>
      <c r="AD17">
        <v>186.7</v>
      </c>
      <c r="AE17">
        <v>186.84</v>
      </c>
      <c r="AF17">
        <v>187.86</v>
      </c>
      <c r="AG17">
        <v>188.22</v>
      </c>
      <c r="AH17">
        <v>188.84</v>
      </c>
      <c r="AI17">
        <v>189.44</v>
      </c>
      <c r="AJ17">
        <v>190.27</v>
      </c>
      <c r="AK17">
        <v>193.92</v>
      </c>
      <c r="AL17">
        <v>193.64</v>
      </c>
      <c r="AM17">
        <v>193.03</v>
      </c>
      <c r="AN17">
        <v>192.42</v>
      </c>
      <c r="AO17">
        <v>191.59</v>
      </c>
      <c r="AP17">
        <v>190.87</v>
      </c>
      <c r="AQ17">
        <v>188.52</v>
      </c>
      <c r="AR17">
        <v>189.77</v>
      </c>
      <c r="AS17" s="72">
        <f t="shared" si="2"/>
        <v>1.0023324851569129</v>
      </c>
      <c r="AT17" s="17">
        <f t="shared" si="3"/>
        <v>0.96809791618869856</v>
      </c>
      <c r="AU17" s="17">
        <f t="shared" si="4"/>
        <v>0.96040561755898524</v>
      </c>
      <c r="AV17" s="17">
        <f t="shared" si="5"/>
        <v>0.95271331892927191</v>
      </c>
      <c r="AW17" s="17">
        <f t="shared" si="6"/>
        <v>-8.140353885375165E-3</v>
      </c>
      <c r="AX17" s="17">
        <f t="shared" si="7"/>
        <v>1.0798025725065195</v>
      </c>
      <c r="AY17" s="17">
        <f t="shared" si="8"/>
        <v>0.91677916486893296</v>
      </c>
      <c r="AZ17" s="17">
        <f t="shared" si="9"/>
        <v>1.924919518754308</v>
      </c>
      <c r="BA17" s="17">
        <f t="shared" si="10"/>
        <v>-0.92682545322798415</v>
      </c>
      <c r="BB17" s="17">
        <f t="shared" si="11"/>
        <v>2.1297802684376439</v>
      </c>
      <c r="BC17" s="17">
        <f t="shared" si="12"/>
        <v>0.73350835664996195</v>
      </c>
      <c r="BD17" s="17">
        <f t="shared" si="13"/>
        <v>2.6603338098779461</v>
      </c>
      <c r="BE17" s="1">
        <v>1</v>
      </c>
      <c r="BF17" s="15">
        <v>1</v>
      </c>
      <c r="BG17" s="15">
        <v>1</v>
      </c>
      <c r="BH17" s="16">
        <v>1</v>
      </c>
      <c r="BI17" s="12">
        <f t="shared" si="14"/>
        <v>13.080144502123208</v>
      </c>
      <c r="BJ17" s="12">
        <f t="shared" si="15"/>
        <v>48.491299286139316</v>
      </c>
      <c r="BK17" s="12">
        <f t="shared" si="16"/>
        <v>48.10599781113946</v>
      </c>
      <c r="BL17" s="12">
        <f t="shared" si="17"/>
        <v>13.080144502123208</v>
      </c>
      <c r="BM17" s="12">
        <f t="shared" si="18"/>
        <v>48.491299286139316</v>
      </c>
      <c r="BN17" s="12">
        <f t="shared" si="19"/>
        <v>48.10599781113946</v>
      </c>
      <c r="BO17" s="9">
        <f t="shared" si="20"/>
        <v>1.6708112708701525E-2</v>
      </c>
      <c r="BP17" s="9">
        <f t="shared" si="21"/>
        <v>5.2295182781669997E-3</v>
      </c>
      <c r="BQ17" s="45">
        <f t="shared" si="22"/>
        <v>1.9979729812996086E-3</v>
      </c>
      <c r="BR17" s="78">
        <f t="shared" si="23"/>
        <v>-4.9508059275085468E-2</v>
      </c>
      <c r="BS17" s="55">
        <v>1328</v>
      </c>
      <c r="BT17" s="10">
        <f t="shared" si="24"/>
        <v>1632.4454341439239</v>
      </c>
      <c r="BU17" s="14">
        <f t="shared" si="25"/>
        <v>304.44543414392388</v>
      </c>
      <c r="BV17" s="1">
        <f t="shared" si="26"/>
        <v>1</v>
      </c>
      <c r="BW17" s="66">
        <f t="shared" si="27"/>
        <v>185.94</v>
      </c>
      <c r="BX17" s="41">
        <f t="shared" si="28"/>
        <v>186.7</v>
      </c>
      <c r="BY17" s="65">
        <f t="shared" si="29"/>
        <v>193.75</v>
      </c>
      <c r="BZ17" s="64">
        <f t="shared" si="30"/>
        <v>193.64</v>
      </c>
      <c r="CA17" s="54">
        <f t="shared" si="31"/>
        <v>186.7</v>
      </c>
      <c r="CB17" s="1">
        <f t="shared" si="32"/>
        <v>1.6306664924687944</v>
      </c>
      <c r="CC17" s="42">
        <f t="shared" si="33"/>
        <v>0.81350345452521722</v>
      </c>
      <c r="CD17" s="55">
        <v>0</v>
      </c>
      <c r="CE17" s="55">
        <v>0</v>
      </c>
      <c r="CF17" s="55">
        <v>0</v>
      </c>
      <c r="CG17" s="6">
        <f t="shared" si="34"/>
        <v>0</v>
      </c>
      <c r="CH17" s="10">
        <f t="shared" si="35"/>
        <v>710.66685067662229</v>
      </c>
      <c r="CI17" s="1">
        <f t="shared" si="36"/>
        <v>710.66685067662229</v>
      </c>
      <c r="CJ17" s="77">
        <f t="shared" si="37"/>
        <v>1</v>
      </c>
      <c r="CK17" s="66">
        <f t="shared" si="38"/>
        <v>186.73</v>
      </c>
      <c r="CL17" s="41">
        <f t="shared" si="39"/>
        <v>186.84</v>
      </c>
      <c r="CM17" s="65">
        <f t="shared" si="40"/>
        <v>193.32</v>
      </c>
      <c r="CN17" s="64">
        <f t="shared" si="41"/>
        <v>193.03</v>
      </c>
      <c r="CO17" s="54">
        <f t="shared" si="42"/>
        <v>186.84</v>
      </c>
      <c r="CP17" s="1">
        <f t="shared" si="43"/>
        <v>3.8036119175584577</v>
      </c>
      <c r="CQ17" s="42">
        <f t="shared" si="44"/>
        <v>0</v>
      </c>
      <c r="CR17" s="11">
        <f t="shared" si="45"/>
        <v>1328</v>
      </c>
      <c r="CS17" s="47">
        <f t="shared" si="46"/>
        <v>2357.0612530678682</v>
      </c>
      <c r="CT17" s="55">
        <v>0</v>
      </c>
      <c r="CU17" s="10">
        <f t="shared" si="47"/>
        <v>13.948968247322096</v>
      </c>
      <c r="CV17" s="30">
        <f t="shared" si="48"/>
        <v>13.948968247322096</v>
      </c>
      <c r="CW17" s="77">
        <f t="shared" si="49"/>
        <v>1</v>
      </c>
      <c r="CX17" s="66">
        <f t="shared" si="50"/>
        <v>187.09</v>
      </c>
      <c r="CY17" s="41">
        <f t="shared" si="51"/>
        <v>187.86</v>
      </c>
      <c r="CZ17" s="65">
        <f t="shared" si="52"/>
        <v>192.29</v>
      </c>
      <c r="DA17" s="64">
        <f t="shared" si="53"/>
        <v>192.42</v>
      </c>
      <c r="DB17" s="54">
        <f t="shared" si="54"/>
        <v>187.86</v>
      </c>
      <c r="DC17" s="43">
        <f t="shared" si="55"/>
        <v>7.4251933606526641E-2</v>
      </c>
      <c r="DD17" s="44">
        <v>0</v>
      </c>
      <c r="DE17" s="10">
        <f t="shared" si="56"/>
        <v>8.7318611985525578</v>
      </c>
      <c r="DF17" s="30">
        <f t="shared" si="57"/>
        <v>8.7318611985525578</v>
      </c>
      <c r="DG17" s="34">
        <f t="shared" si="58"/>
        <v>8.7318611985525578</v>
      </c>
      <c r="DH17" s="21">
        <f t="shared" si="59"/>
        <v>1.997972981299609E-3</v>
      </c>
      <c r="DI17" s="74">
        <f t="shared" si="60"/>
        <v>8.7318611985525596</v>
      </c>
      <c r="DJ17" s="76">
        <f t="shared" si="61"/>
        <v>187.86</v>
      </c>
      <c r="DK17" s="43">
        <f t="shared" si="62"/>
        <v>4.6480683479998716E-2</v>
      </c>
      <c r="DL17" s="16">
        <f t="shared" si="63"/>
        <v>0</v>
      </c>
      <c r="DM17" s="53">
        <f t="shared" si="64"/>
        <v>1328</v>
      </c>
      <c r="DN17">
        <f t="shared" si="65"/>
        <v>5.2559258234680557E-3</v>
      </c>
      <c r="DO17">
        <f t="shared" si="66"/>
        <v>5.3974490772523828E-3</v>
      </c>
      <c r="DP17" s="1">
        <f t="shared" si="67"/>
        <v>575.7350981723572</v>
      </c>
      <c r="DQ17" s="55">
        <v>380</v>
      </c>
      <c r="DR17" s="1">
        <f t="shared" si="68"/>
        <v>195.7350981723572</v>
      </c>
      <c r="DS17" s="55">
        <v>0</v>
      </c>
      <c r="DT17" s="15">
        <f t="shared" si="69"/>
        <v>0.95271331892927191</v>
      </c>
      <c r="DU17" s="17">
        <f t="shared" si="70"/>
        <v>1.785932082039288E-3</v>
      </c>
      <c r="DV17" s="17">
        <f t="shared" si="71"/>
        <v>1.785932082039288E-3</v>
      </c>
      <c r="DW17" s="17">
        <f t="shared" si="72"/>
        <v>2.3862912555510313E-3</v>
      </c>
      <c r="DX17" s="1">
        <f t="shared" si="73"/>
        <v>252.23575829425511</v>
      </c>
      <c r="DY17" s="1">
        <f t="shared" si="74"/>
        <v>252.23575829425511</v>
      </c>
      <c r="DZ17" s="79">
        <f t="shared" si="75"/>
        <v>189.77</v>
      </c>
    </row>
    <row r="18" spans="1:130" x14ac:dyDescent="0.2">
      <c r="A18" s="20" t="s">
        <v>315</v>
      </c>
      <c r="B18">
        <v>0</v>
      </c>
      <c r="C18">
        <v>0</v>
      </c>
      <c r="D18">
        <v>0.24620303756994399</v>
      </c>
      <c r="E18">
        <v>0.75379696243005601</v>
      </c>
      <c r="F18">
        <v>0.16057233704292501</v>
      </c>
      <c r="G18">
        <v>0.167224080267558</v>
      </c>
      <c r="H18">
        <v>0.51170568561872898</v>
      </c>
      <c r="I18">
        <v>0.29252267030996398</v>
      </c>
      <c r="J18">
        <v>0.34237137476229801</v>
      </c>
      <c r="K18">
        <v>7.9805787322116906E-2</v>
      </c>
      <c r="L18">
        <v>1.6142188987284001</v>
      </c>
      <c r="M18">
        <f t="shared" si="0"/>
        <v>0.21885111187034589</v>
      </c>
      <c r="N18">
        <f t="shared" si="1"/>
        <v>0.67403924887609024</v>
      </c>
      <c r="O18" s="68">
        <v>0</v>
      </c>
      <c r="P18">
        <v>3.77</v>
      </c>
      <c r="Q18">
        <v>3.81</v>
      </c>
      <c r="R18">
        <v>3.82</v>
      </c>
      <c r="S18">
        <v>3.84</v>
      </c>
      <c r="T18">
        <v>3.86</v>
      </c>
      <c r="U18">
        <v>3.89</v>
      </c>
      <c r="V18">
        <v>3.92</v>
      </c>
      <c r="W18">
        <v>4.01</v>
      </c>
      <c r="X18">
        <v>3.99</v>
      </c>
      <c r="Y18">
        <v>3.96</v>
      </c>
      <c r="Z18">
        <v>3.94</v>
      </c>
      <c r="AA18">
        <v>3.93</v>
      </c>
      <c r="AB18">
        <v>3.89</v>
      </c>
      <c r="AC18">
        <v>3.88</v>
      </c>
      <c r="AD18">
        <v>3.76</v>
      </c>
      <c r="AE18">
        <v>3.8</v>
      </c>
      <c r="AF18">
        <v>3.82</v>
      </c>
      <c r="AG18">
        <v>3.85</v>
      </c>
      <c r="AH18">
        <v>3.86</v>
      </c>
      <c r="AI18">
        <v>3.91</v>
      </c>
      <c r="AJ18">
        <v>3.92</v>
      </c>
      <c r="AK18">
        <v>4</v>
      </c>
      <c r="AL18">
        <v>3.97</v>
      </c>
      <c r="AM18">
        <v>3.96</v>
      </c>
      <c r="AN18">
        <v>3.92</v>
      </c>
      <c r="AO18">
        <v>3.91</v>
      </c>
      <c r="AP18">
        <v>3.9</v>
      </c>
      <c r="AQ18">
        <v>3.84</v>
      </c>
      <c r="AR18">
        <v>3.9</v>
      </c>
      <c r="AS18" s="72">
        <f t="shared" si="2"/>
        <v>1.1200169635284138</v>
      </c>
      <c r="AT18" s="17">
        <f t="shared" si="3"/>
        <v>1.0584609052871126</v>
      </c>
      <c r="AU18" s="17">
        <f t="shared" si="4"/>
        <v>1.7017122202886033</v>
      </c>
      <c r="AV18" s="17">
        <f t="shared" si="5"/>
        <v>2.3449635352900939</v>
      </c>
      <c r="AW18" s="17">
        <f t="shared" si="6"/>
        <v>-8.140353885375165E-3</v>
      </c>
      <c r="AX18" s="17">
        <f t="shared" si="7"/>
        <v>1.0798025725065195</v>
      </c>
      <c r="AY18" s="17">
        <f t="shared" si="8"/>
        <v>7.9805787322116906E-2</v>
      </c>
      <c r="AZ18" s="17">
        <f t="shared" si="9"/>
        <v>1.087946141207492</v>
      </c>
      <c r="BA18" s="17">
        <f t="shared" si="10"/>
        <v>-0.92682545322798415</v>
      </c>
      <c r="BB18" s="17">
        <f t="shared" si="11"/>
        <v>2.1297802684376439</v>
      </c>
      <c r="BC18" s="17">
        <f t="shared" si="12"/>
        <v>1.6142188987284001</v>
      </c>
      <c r="BD18" s="17">
        <f t="shared" si="13"/>
        <v>3.5410443519563843</v>
      </c>
      <c r="BE18" s="1">
        <v>0</v>
      </c>
      <c r="BF18" s="50">
        <v>0.18</v>
      </c>
      <c r="BG18" s="15">
        <v>1</v>
      </c>
      <c r="BH18" s="16">
        <v>1</v>
      </c>
      <c r="BI18" s="12">
        <f t="shared" si="14"/>
        <v>0</v>
      </c>
      <c r="BJ18" s="12">
        <f t="shared" si="15"/>
        <v>29.955239235679262</v>
      </c>
      <c r="BK18" s="12">
        <f t="shared" si="16"/>
        <v>267.55408313669875</v>
      </c>
      <c r="BL18" s="12">
        <f t="shared" si="17"/>
        <v>0</v>
      </c>
      <c r="BM18" s="12">
        <f t="shared" si="18"/>
        <v>29.955239235679262</v>
      </c>
      <c r="BN18" s="12">
        <f t="shared" si="19"/>
        <v>267.55408313669875</v>
      </c>
      <c r="BO18" s="9">
        <f t="shared" si="20"/>
        <v>0</v>
      </c>
      <c r="BP18" s="9">
        <f t="shared" si="21"/>
        <v>3.2305067798962237E-3</v>
      </c>
      <c r="BQ18" s="45">
        <f t="shared" si="22"/>
        <v>1.1112249063873047E-2</v>
      </c>
      <c r="BR18" s="78">
        <f t="shared" si="23"/>
        <v>0.67403924887609024</v>
      </c>
      <c r="BS18" s="55">
        <v>0</v>
      </c>
      <c r="BT18" s="10">
        <f t="shared" si="24"/>
        <v>0</v>
      </c>
      <c r="BU18" s="14">
        <f t="shared" si="25"/>
        <v>0</v>
      </c>
      <c r="BV18" s="1">
        <f t="shared" si="26"/>
        <v>0</v>
      </c>
      <c r="BW18" s="66">
        <f t="shared" si="27"/>
        <v>3.81</v>
      </c>
      <c r="BX18" s="41">
        <f t="shared" si="28"/>
        <v>3.8</v>
      </c>
      <c r="BY18" s="65">
        <f t="shared" si="29"/>
        <v>4.01</v>
      </c>
      <c r="BZ18" s="64">
        <f t="shared" si="30"/>
        <v>4</v>
      </c>
      <c r="CA18" s="54">
        <f t="shared" si="31"/>
        <v>4</v>
      </c>
      <c r="CB18" s="1">
        <f t="shared" si="32"/>
        <v>0</v>
      </c>
      <c r="CC18" s="42" t="e">
        <f t="shared" si="33"/>
        <v>#DIV/0!</v>
      </c>
      <c r="CD18" s="55">
        <v>0</v>
      </c>
      <c r="CE18" s="55">
        <v>0</v>
      </c>
      <c r="CF18" s="55">
        <v>0</v>
      </c>
      <c r="CG18" s="6">
        <f t="shared" si="34"/>
        <v>0</v>
      </c>
      <c r="CH18" s="10">
        <f t="shared" si="35"/>
        <v>439.01062339589566</v>
      </c>
      <c r="CI18" s="1">
        <f t="shared" si="36"/>
        <v>439.01062339589566</v>
      </c>
      <c r="CJ18" s="77">
        <f t="shared" si="37"/>
        <v>1</v>
      </c>
      <c r="CK18" s="66">
        <f t="shared" si="38"/>
        <v>3.82</v>
      </c>
      <c r="CL18" s="41">
        <f t="shared" si="39"/>
        <v>3.82</v>
      </c>
      <c r="CM18" s="65">
        <f t="shared" si="40"/>
        <v>3.99</v>
      </c>
      <c r="CN18" s="64">
        <f t="shared" si="41"/>
        <v>3.97</v>
      </c>
      <c r="CO18" s="54">
        <f t="shared" si="42"/>
        <v>3.82</v>
      </c>
      <c r="CP18" s="1">
        <f t="shared" si="43"/>
        <v>114.92424696227636</v>
      </c>
      <c r="CQ18" s="42">
        <f t="shared" si="44"/>
        <v>0</v>
      </c>
      <c r="CR18" s="11">
        <f t="shared" si="45"/>
        <v>0</v>
      </c>
      <c r="CS18" s="47">
        <f t="shared" si="46"/>
        <v>516.59145697026918</v>
      </c>
      <c r="CT18" s="55">
        <v>0</v>
      </c>
      <c r="CU18" s="10">
        <f t="shared" si="47"/>
        <v>77.580833574373514</v>
      </c>
      <c r="CV18" s="30">
        <f t="shared" si="48"/>
        <v>77.580833574373514</v>
      </c>
      <c r="CW18" s="77">
        <f t="shared" si="49"/>
        <v>1</v>
      </c>
      <c r="CX18" s="66">
        <f t="shared" si="50"/>
        <v>3.84</v>
      </c>
      <c r="CY18" s="41">
        <f t="shared" si="51"/>
        <v>3.85</v>
      </c>
      <c r="CZ18" s="65">
        <f t="shared" si="52"/>
        <v>3.96</v>
      </c>
      <c r="DA18" s="64">
        <f t="shared" si="53"/>
        <v>3.96</v>
      </c>
      <c r="DB18" s="54">
        <f t="shared" si="54"/>
        <v>3.85</v>
      </c>
      <c r="DC18" s="43">
        <f t="shared" si="55"/>
        <v>20.150865863473641</v>
      </c>
      <c r="DD18" s="44">
        <v>0</v>
      </c>
      <c r="DE18" s="10">
        <f t="shared" si="56"/>
        <v>48.564528818788219</v>
      </c>
      <c r="DF18" s="30">
        <f t="shared" si="57"/>
        <v>48.564528818788219</v>
      </c>
      <c r="DG18" s="34">
        <f t="shared" si="58"/>
        <v>48.564528818788219</v>
      </c>
      <c r="DH18" s="21">
        <f t="shared" si="59"/>
        <v>1.111224906387305E-2</v>
      </c>
      <c r="DI18" s="74">
        <f t="shared" si="60"/>
        <v>48.564528818788219</v>
      </c>
      <c r="DJ18" s="76">
        <f t="shared" si="61"/>
        <v>3.85</v>
      </c>
      <c r="DK18" s="43">
        <f t="shared" si="62"/>
        <v>12.614163329555382</v>
      </c>
      <c r="DL18" s="16">
        <f t="shared" si="63"/>
        <v>0</v>
      </c>
      <c r="DM18" s="53">
        <f t="shared" si="64"/>
        <v>0</v>
      </c>
      <c r="DN18">
        <f t="shared" si="65"/>
        <v>7.4475402727729205E-3</v>
      </c>
      <c r="DO18">
        <f t="shared" si="66"/>
        <v>7.6480758525154001E-3</v>
      </c>
      <c r="DP18" s="1">
        <f t="shared" si="67"/>
        <v>815.80495503611269</v>
      </c>
      <c r="DQ18" s="55">
        <v>0</v>
      </c>
      <c r="DR18" s="1">
        <f t="shared" si="68"/>
        <v>815.80495503611269</v>
      </c>
      <c r="DS18" s="55">
        <v>0</v>
      </c>
      <c r="DT18" s="15">
        <f t="shared" si="69"/>
        <v>0.42209343635221691</v>
      </c>
      <c r="DU18" s="17">
        <f t="shared" si="70"/>
        <v>7.9124558733664112E-4</v>
      </c>
      <c r="DV18" s="17">
        <f t="shared" si="71"/>
        <v>7.9124558733664112E-4</v>
      </c>
      <c r="DW18" s="17">
        <f t="shared" si="72"/>
        <v>1.0572308124387174E-3</v>
      </c>
      <c r="DX18" s="1">
        <f t="shared" si="73"/>
        <v>111.7514113363973</v>
      </c>
      <c r="DY18" s="1">
        <f t="shared" si="74"/>
        <v>111.7514113363973</v>
      </c>
      <c r="DZ18" s="79">
        <f t="shared" si="75"/>
        <v>3.9</v>
      </c>
    </row>
    <row r="19" spans="1:130" x14ac:dyDescent="0.2">
      <c r="A19" s="20" t="s">
        <v>107</v>
      </c>
      <c r="B19">
        <v>0</v>
      </c>
      <c r="C19">
        <v>0</v>
      </c>
      <c r="D19">
        <v>0.60230547550432201</v>
      </c>
      <c r="E19">
        <v>0.39769452449567699</v>
      </c>
      <c r="F19">
        <v>0.52631578947368396</v>
      </c>
      <c r="G19">
        <v>0.98312236286919796</v>
      </c>
      <c r="H19">
        <v>0.58649789029535804</v>
      </c>
      <c r="I19">
        <v>0.75934128804179502</v>
      </c>
      <c r="J19">
        <v>0.74221564939191897</v>
      </c>
      <c r="K19">
        <v>0.43461929587084103</v>
      </c>
      <c r="L19">
        <v>0.54994900062947105</v>
      </c>
      <c r="M19">
        <f t="shared" si="0"/>
        <v>0.6151047618194303</v>
      </c>
      <c r="N19">
        <f t="shared" si="1"/>
        <v>-0.21583647401886416</v>
      </c>
      <c r="O19" s="68">
        <v>0</v>
      </c>
      <c r="P19">
        <v>36.18</v>
      </c>
      <c r="Q19">
        <v>36.29</v>
      </c>
      <c r="R19">
        <v>36.46</v>
      </c>
      <c r="S19">
        <v>36.57</v>
      </c>
      <c r="T19">
        <v>36.880000000000003</v>
      </c>
      <c r="U19">
        <v>37.200000000000003</v>
      </c>
      <c r="V19">
        <v>37.479999999999997</v>
      </c>
      <c r="W19">
        <v>38.700000000000003</v>
      </c>
      <c r="X19">
        <v>38.479999999999997</v>
      </c>
      <c r="Y19">
        <v>38.299999999999997</v>
      </c>
      <c r="Z19">
        <v>38.090000000000003</v>
      </c>
      <c r="AA19">
        <v>37.99</v>
      </c>
      <c r="AB19">
        <v>37.53</v>
      </c>
      <c r="AC19">
        <v>37.19</v>
      </c>
      <c r="AD19">
        <v>35.950000000000003</v>
      </c>
      <c r="AE19">
        <v>36.299999999999997</v>
      </c>
      <c r="AF19">
        <v>36.409999999999997</v>
      </c>
      <c r="AG19">
        <v>36.659999999999997</v>
      </c>
      <c r="AH19">
        <v>36.76</v>
      </c>
      <c r="AI19">
        <v>36.97</v>
      </c>
      <c r="AJ19">
        <v>37.61</v>
      </c>
      <c r="AK19">
        <v>38.270000000000003</v>
      </c>
      <c r="AL19">
        <v>38.07</v>
      </c>
      <c r="AM19">
        <v>37.99</v>
      </c>
      <c r="AN19">
        <v>37.67</v>
      </c>
      <c r="AO19">
        <v>37.5</v>
      </c>
      <c r="AP19">
        <v>37.409999999999997</v>
      </c>
      <c r="AQ19">
        <v>37.18</v>
      </c>
      <c r="AR19">
        <v>37.35</v>
      </c>
      <c r="AS19" s="72">
        <f t="shared" si="2"/>
        <v>0.93109238767773217</v>
      </c>
      <c r="AT19" s="17">
        <f t="shared" si="3"/>
        <v>0.92393225960186043</v>
      </c>
      <c r="AU19" s="17">
        <f t="shared" si="4"/>
        <v>0.87307319423932972</v>
      </c>
      <c r="AV19" s="17">
        <f t="shared" si="5"/>
        <v>0.82221412887679901</v>
      </c>
      <c r="AW19" s="17">
        <f t="shared" si="6"/>
        <v>-8.140353885375165E-3</v>
      </c>
      <c r="AX19" s="17">
        <f t="shared" si="7"/>
        <v>1.0798025725065195</v>
      </c>
      <c r="AY19" s="17">
        <f t="shared" si="8"/>
        <v>0.43461929587084103</v>
      </c>
      <c r="AZ19" s="17">
        <f t="shared" si="9"/>
        <v>1.4427596497562161</v>
      </c>
      <c r="BA19" s="17">
        <f t="shared" si="10"/>
        <v>-0.92682545322798415</v>
      </c>
      <c r="BB19" s="17">
        <f t="shared" si="11"/>
        <v>2.1297802684376439</v>
      </c>
      <c r="BC19" s="17">
        <f t="shared" si="12"/>
        <v>0.54994900062947105</v>
      </c>
      <c r="BD19" s="17">
        <f t="shared" si="13"/>
        <v>2.4767744538574554</v>
      </c>
      <c r="BE19" s="1">
        <v>0</v>
      </c>
      <c r="BF19" s="15">
        <v>1</v>
      </c>
      <c r="BG19" s="15">
        <v>1</v>
      </c>
      <c r="BH19" s="16">
        <v>1</v>
      </c>
      <c r="BI19" s="12">
        <f t="shared" si="14"/>
        <v>0</v>
      </c>
      <c r="BJ19" s="12">
        <f t="shared" si="15"/>
        <v>34.768501187425699</v>
      </c>
      <c r="BK19" s="12">
        <f t="shared" si="16"/>
        <v>32.854623350526161</v>
      </c>
      <c r="BL19" s="12">
        <f t="shared" si="17"/>
        <v>0</v>
      </c>
      <c r="BM19" s="12">
        <f t="shared" si="18"/>
        <v>34.768501187425699</v>
      </c>
      <c r="BN19" s="12">
        <f t="shared" si="19"/>
        <v>32.854623350526161</v>
      </c>
      <c r="BO19" s="9">
        <f t="shared" si="20"/>
        <v>0</v>
      </c>
      <c r="BP19" s="9">
        <f t="shared" si="21"/>
        <v>3.7495904449004031E-3</v>
      </c>
      <c r="BQ19" s="45">
        <f t="shared" si="22"/>
        <v>1.3645419022973934E-3</v>
      </c>
      <c r="BR19" s="78">
        <f t="shared" si="23"/>
        <v>-0.21583647401886416</v>
      </c>
      <c r="BS19" s="55">
        <v>0</v>
      </c>
      <c r="BT19" s="10">
        <f t="shared" si="24"/>
        <v>0</v>
      </c>
      <c r="BU19" s="14">
        <f t="shared" si="25"/>
        <v>0</v>
      </c>
      <c r="BV19" s="1">
        <f t="shared" si="26"/>
        <v>0</v>
      </c>
      <c r="BW19" s="66">
        <f t="shared" si="27"/>
        <v>36.18</v>
      </c>
      <c r="BX19" s="41">
        <f t="shared" si="28"/>
        <v>35.950000000000003</v>
      </c>
      <c r="BY19" s="65">
        <f t="shared" si="29"/>
        <v>38.479999999999997</v>
      </c>
      <c r="BZ19" s="64">
        <f t="shared" si="30"/>
        <v>38.07</v>
      </c>
      <c r="CA19" s="54">
        <f t="shared" si="31"/>
        <v>38.07</v>
      </c>
      <c r="CB19" s="1">
        <f t="shared" si="32"/>
        <v>0</v>
      </c>
      <c r="CC19" s="42" t="e">
        <f t="shared" si="33"/>
        <v>#DIV/0!</v>
      </c>
      <c r="CD19" s="55">
        <v>37</v>
      </c>
      <c r="CE19" s="55">
        <v>0</v>
      </c>
      <c r="CF19" s="55">
        <v>0</v>
      </c>
      <c r="CG19" s="6">
        <f t="shared" si="34"/>
        <v>37</v>
      </c>
      <c r="CH19" s="10">
        <f t="shared" si="35"/>
        <v>509.55164339506484</v>
      </c>
      <c r="CI19" s="1">
        <f t="shared" si="36"/>
        <v>472.55164339506484</v>
      </c>
      <c r="CJ19" s="77">
        <f t="shared" si="37"/>
        <v>1</v>
      </c>
      <c r="CK19" s="66">
        <f t="shared" si="38"/>
        <v>36.29</v>
      </c>
      <c r="CL19" s="41">
        <f t="shared" si="39"/>
        <v>36.299999999999997</v>
      </c>
      <c r="CM19" s="65">
        <f t="shared" si="40"/>
        <v>38.299999999999997</v>
      </c>
      <c r="CN19" s="64">
        <f t="shared" si="41"/>
        <v>37.99</v>
      </c>
      <c r="CO19" s="54">
        <f t="shared" si="42"/>
        <v>36.299999999999997</v>
      </c>
      <c r="CP19" s="1">
        <f t="shared" si="43"/>
        <v>13.017951608679473</v>
      </c>
      <c r="CQ19" s="42">
        <f t="shared" si="44"/>
        <v>7.2612855791170938E-2</v>
      </c>
      <c r="CR19" s="11">
        <f t="shared" si="45"/>
        <v>37</v>
      </c>
      <c r="CS19" s="47">
        <f t="shared" si="46"/>
        <v>519.07827455846825</v>
      </c>
      <c r="CT19" s="55">
        <v>0</v>
      </c>
      <c r="CU19" s="10">
        <f t="shared" si="47"/>
        <v>9.5266311634033904</v>
      </c>
      <c r="CV19" s="30">
        <f t="shared" si="48"/>
        <v>9.5266311634033904</v>
      </c>
      <c r="CW19" s="77">
        <f t="shared" si="49"/>
        <v>1</v>
      </c>
      <c r="CX19" s="66">
        <f t="shared" si="50"/>
        <v>36.46</v>
      </c>
      <c r="CY19" s="41">
        <f t="shared" si="51"/>
        <v>36.409999999999997</v>
      </c>
      <c r="CZ19" s="65">
        <f t="shared" si="52"/>
        <v>38.090000000000003</v>
      </c>
      <c r="DA19" s="64">
        <f t="shared" si="53"/>
        <v>37.67</v>
      </c>
      <c r="DB19" s="54">
        <f t="shared" si="54"/>
        <v>36.409999999999997</v>
      </c>
      <c r="DC19" s="43">
        <f t="shared" si="55"/>
        <v>0.26164875483118349</v>
      </c>
      <c r="DD19" s="44">
        <v>0</v>
      </c>
      <c r="DE19" s="10">
        <f t="shared" si="56"/>
        <v>5.9635393481244368</v>
      </c>
      <c r="DF19" s="30">
        <f t="shared" si="57"/>
        <v>5.9635393481244368</v>
      </c>
      <c r="DG19" s="34">
        <f t="shared" si="58"/>
        <v>5.9635393481244368</v>
      </c>
      <c r="DH19" s="21">
        <f t="shared" si="59"/>
        <v>1.3645419022973936E-3</v>
      </c>
      <c r="DI19" s="74">
        <f t="shared" si="60"/>
        <v>5.9635393481244368</v>
      </c>
      <c r="DJ19" s="76">
        <f t="shared" si="61"/>
        <v>36.409999999999997</v>
      </c>
      <c r="DK19" s="43">
        <f t="shared" si="62"/>
        <v>0.16378850173371154</v>
      </c>
      <c r="DL19" s="16">
        <f t="shared" si="63"/>
        <v>0</v>
      </c>
      <c r="DM19" s="53">
        <f t="shared" si="64"/>
        <v>37</v>
      </c>
      <c r="DN19">
        <f t="shared" si="65"/>
        <v>3.9292357691314752E-3</v>
      </c>
      <c r="DO19">
        <f t="shared" si="66"/>
        <v>4.0350360124397659E-3</v>
      </c>
      <c r="DP19" s="1">
        <f t="shared" si="67"/>
        <v>430.40922137492493</v>
      </c>
      <c r="DQ19" s="55">
        <v>0</v>
      </c>
      <c r="DR19" s="1">
        <f t="shared" si="68"/>
        <v>430.40922137492493</v>
      </c>
      <c r="DS19" s="55">
        <v>0</v>
      </c>
      <c r="DT19" s="15">
        <f t="shared" si="69"/>
        <v>0.82221412887679901</v>
      </c>
      <c r="DU19" s="17">
        <f t="shared" si="70"/>
        <v>1.5413016296627155E-3</v>
      </c>
      <c r="DV19" s="17">
        <f t="shared" si="71"/>
        <v>1.5413016296627155E-3</v>
      </c>
      <c r="DW19" s="17">
        <f t="shared" si="72"/>
        <v>2.0594257967699028E-3</v>
      </c>
      <c r="DX19" s="1">
        <f t="shared" si="73"/>
        <v>217.68542557017227</v>
      </c>
      <c r="DY19" s="1">
        <f t="shared" si="74"/>
        <v>217.68542557017227</v>
      </c>
      <c r="DZ19" s="79">
        <f t="shared" si="75"/>
        <v>37.35</v>
      </c>
    </row>
    <row r="20" spans="1:130" x14ac:dyDescent="0.2">
      <c r="A20" s="20" t="s">
        <v>227</v>
      </c>
      <c r="B20">
        <v>0</v>
      </c>
      <c r="C20">
        <v>0</v>
      </c>
      <c r="D20">
        <v>0.431254996003197</v>
      </c>
      <c r="E20">
        <v>0.56874500399680195</v>
      </c>
      <c r="F20">
        <v>0.38404299297230199</v>
      </c>
      <c r="G20">
        <v>0.75146321070234101</v>
      </c>
      <c r="H20">
        <v>0.43436454849498302</v>
      </c>
      <c r="I20">
        <v>0.57132213174995405</v>
      </c>
      <c r="J20">
        <v>0.59502537320084703</v>
      </c>
      <c r="K20">
        <v>0.53025508242239205</v>
      </c>
      <c r="L20">
        <v>2.42136715926455</v>
      </c>
      <c r="M20">
        <f t="shared" si="0"/>
        <v>0.44957190303163719</v>
      </c>
      <c r="N20">
        <f t="shared" si="1"/>
        <v>9.1469460178744869E-2</v>
      </c>
      <c r="O20" s="68">
        <v>0</v>
      </c>
      <c r="P20">
        <v>2.68</v>
      </c>
      <c r="Q20">
        <v>2.71</v>
      </c>
      <c r="R20">
        <v>2.74</v>
      </c>
      <c r="S20">
        <v>2.78</v>
      </c>
      <c r="T20">
        <v>2.81</v>
      </c>
      <c r="U20">
        <v>2.85</v>
      </c>
      <c r="V20">
        <v>2.89</v>
      </c>
      <c r="W20">
        <v>3.02</v>
      </c>
      <c r="X20">
        <v>2.96</v>
      </c>
      <c r="Y20">
        <v>2.94</v>
      </c>
      <c r="Z20">
        <v>2.91</v>
      </c>
      <c r="AA20">
        <v>2.88</v>
      </c>
      <c r="AB20">
        <v>2.84</v>
      </c>
      <c r="AC20">
        <v>2.79</v>
      </c>
      <c r="AD20">
        <v>2.75</v>
      </c>
      <c r="AE20">
        <v>2.76</v>
      </c>
      <c r="AF20">
        <v>2.78</v>
      </c>
      <c r="AG20">
        <v>2.8</v>
      </c>
      <c r="AH20">
        <v>2.83</v>
      </c>
      <c r="AI20">
        <v>2.87</v>
      </c>
      <c r="AJ20">
        <v>2.89</v>
      </c>
      <c r="AK20">
        <v>2.98</v>
      </c>
      <c r="AL20">
        <v>2.96</v>
      </c>
      <c r="AM20">
        <v>2.94</v>
      </c>
      <c r="AN20">
        <v>2.92</v>
      </c>
      <c r="AO20">
        <v>2.9</v>
      </c>
      <c r="AP20">
        <v>2.89</v>
      </c>
      <c r="AQ20">
        <v>2.85</v>
      </c>
      <c r="AR20">
        <v>2.85</v>
      </c>
      <c r="AS20" s="72">
        <f t="shared" si="2"/>
        <v>1.0218405428329094</v>
      </c>
      <c r="AT20" s="17">
        <f t="shared" si="3"/>
        <v>1.0401860075676637</v>
      </c>
      <c r="AU20" s="17">
        <f t="shared" si="4"/>
        <v>1.0884200539212372</v>
      </c>
      <c r="AV20" s="17">
        <f t="shared" si="5"/>
        <v>1.1366541002748107</v>
      </c>
      <c r="AW20" s="17">
        <f t="shared" si="6"/>
        <v>-8.140353885375165E-3</v>
      </c>
      <c r="AX20" s="17">
        <f t="shared" si="7"/>
        <v>1.0798025725065195</v>
      </c>
      <c r="AY20" s="17">
        <f t="shared" si="8"/>
        <v>0.53025508242239205</v>
      </c>
      <c r="AZ20" s="17">
        <f t="shared" si="9"/>
        <v>1.5383954363077672</v>
      </c>
      <c r="BA20" s="17">
        <f t="shared" si="10"/>
        <v>-0.92682545322798415</v>
      </c>
      <c r="BB20" s="17">
        <f t="shared" si="11"/>
        <v>2.1297802684376439</v>
      </c>
      <c r="BC20" s="17">
        <f t="shared" si="12"/>
        <v>2.1297802684376439</v>
      </c>
      <c r="BD20" s="17">
        <f t="shared" si="13"/>
        <v>4.0566057216656279</v>
      </c>
      <c r="BE20" s="1">
        <v>0</v>
      </c>
      <c r="BF20" s="84">
        <v>0.04</v>
      </c>
      <c r="BG20" s="84">
        <v>0.12</v>
      </c>
      <c r="BH20" s="16">
        <v>1</v>
      </c>
      <c r="BI20" s="12">
        <f t="shared" si="14"/>
        <v>0</v>
      </c>
      <c r="BJ20" s="12">
        <f t="shared" si="15"/>
        <v>11.267360614455052</v>
      </c>
      <c r="BK20" s="12">
        <f t="shared" si="16"/>
        <v>35.369504564511594</v>
      </c>
      <c r="BL20" s="12">
        <f t="shared" si="17"/>
        <v>0</v>
      </c>
      <c r="BM20" s="12">
        <f t="shared" si="18"/>
        <v>11.267360614455052</v>
      </c>
      <c r="BN20" s="12">
        <f t="shared" si="19"/>
        <v>35.369504564511594</v>
      </c>
      <c r="BO20" s="9">
        <f t="shared" si="20"/>
        <v>0</v>
      </c>
      <c r="BP20" s="9">
        <f t="shared" si="21"/>
        <v>1.2151224889293507E-3</v>
      </c>
      <c r="BQ20" s="45">
        <f t="shared" si="22"/>
        <v>1.4689917618855327E-3</v>
      </c>
      <c r="BR20" s="78">
        <f t="shared" si="23"/>
        <v>9.1469460178744869E-2</v>
      </c>
      <c r="BS20" s="55">
        <v>0</v>
      </c>
      <c r="BT20" s="10">
        <f t="shared" si="24"/>
        <v>0</v>
      </c>
      <c r="BU20" s="14">
        <f t="shared" si="25"/>
        <v>0</v>
      </c>
      <c r="BV20" s="1">
        <f t="shared" si="26"/>
        <v>0</v>
      </c>
      <c r="BW20" s="66">
        <f t="shared" si="27"/>
        <v>2.71</v>
      </c>
      <c r="BX20" s="41">
        <f t="shared" si="28"/>
        <v>2.76</v>
      </c>
      <c r="BY20" s="65">
        <f t="shared" si="29"/>
        <v>3.02</v>
      </c>
      <c r="BZ20" s="64">
        <f t="shared" si="30"/>
        <v>2.98</v>
      </c>
      <c r="CA20" s="54">
        <f t="shared" si="31"/>
        <v>2.98</v>
      </c>
      <c r="CB20" s="1">
        <f t="shared" si="32"/>
        <v>0</v>
      </c>
      <c r="CC20" s="42" t="e">
        <f t="shared" si="33"/>
        <v>#DIV/0!</v>
      </c>
      <c r="CD20" s="55">
        <v>0</v>
      </c>
      <c r="CE20" s="55">
        <v>31</v>
      </c>
      <c r="CF20" s="55">
        <v>0</v>
      </c>
      <c r="CG20" s="6">
        <f t="shared" si="34"/>
        <v>31</v>
      </c>
      <c r="CH20" s="10">
        <f t="shared" si="35"/>
        <v>165.129410867351</v>
      </c>
      <c r="CI20" s="1">
        <f t="shared" si="36"/>
        <v>134.129410867351</v>
      </c>
      <c r="CJ20" s="77">
        <f t="shared" si="37"/>
        <v>1</v>
      </c>
      <c r="CK20" s="66">
        <f t="shared" si="38"/>
        <v>2.74</v>
      </c>
      <c r="CL20" s="41">
        <f t="shared" si="39"/>
        <v>2.78</v>
      </c>
      <c r="CM20" s="65">
        <f t="shared" si="40"/>
        <v>2.96</v>
      </c>
      <c r="CN20" s="64">
        <f t="shared" si="41"/>
        <v>2.96</v>
      </c>
      <c r="CO20" s="54">
        <f t="shared" si="42"/>
        <v>2.78</v>
      </c>
      <c r="CP20" s="1">
        <f t="shared" si="43"/>
        <v>48.247989520629858</v>
      </c>
      <c r="CQ20" s="42">
        <f t="shared" si="44"/>
        <v>0.18773154846959639</v>
      </c>
      <c r="CR20" s="11">
        <f t="shared" si="45"/>
        <v>34</v>
      </c>
      <c r="CS20" s="47">
        <f t="shared" si="46"/>
        <v>175.38526499246055</v>
      </c>
      <c r="CT20" s="55">
        <v>3</v>
      </c>
      <c r="CU20" s="10">
        <f t="shared" si="47"/>
        <v>10.255854125109561</v>
      </c>
      <c r="CV20" s="30">
        <f t="shared" si="48"/>
        <v>7.2558541251095612</v>
      </c>
      <c r="CW20" s="77">
        <f t="shared" si="49"/>
        <v>1</v>
      </c>
      <c r="CX20" s="66">
        <f t="shared" si="50"/>
        <v>2.78</v>
      </c>
      <c r="CY20" s="41">
        <f t="shared" si="51"/>
        <v>2.8</v>
      </c>
      <c r="CZ20" s="65">
        <f t="shared" si="52"/>
        <v>2.94</v>
      </c>
      <c r="DA20" s="64">
        <f t="shared" si="53"/>
        <v>2.94</v>
      </c>
      <c r="DB20" s="54">
        <f t="shared" si="54"/>
        <v>2.8</v>
      </c>
      <c r="DC20" s="43">
        <f t="shared" si="55"/>
        <v>2.591376473253415</v>
      </c>
      <c r="DD20" s="44">
        <v>0</v>
      </c>
      <c r="DE20" s="10">
        <f t="shared" si="56"/>
        <v>6.4200228364740575</v>
      </c>
      <c r="DF20" s="30">
        <f t="shared" si="57"/>
        <v>6.4200228364740575</v>
      </c>
      <c r="DG20" s="34">
        <f t="shared" si="58"/>
        <v>6.4200228364740575</v>
      </c>
      <c r="DH20" s="21">
        <f t="shared" si="59"/>
        <v>1.468991761885533E-3</v>
      </c>
      <c r="DI20" s="74">
        <f t="shared" si="60"/>
        <v>6.4200228364740575</v>
      </c>
      <c r="DJ20" s="76">
        <f t="shared" si="61"/>
        <v>2.8</v>
      </c>
      <c r="DK20" s="43">
        <f t="shared" si="62"/>
        <v>2.2928652987407347</v>
      </c>
      <c r="DL20" s="16">
        <f t="shared" si="63"/>
        <v>0</v>
      </c>
      <c r="DM20" s="53">
        <f t="shared" si="64"/>
        <v>37</v>
      </c>
      <c r="DN20">
        <f t="shared" si="65"/>
        <v>5.6192204709203889E-3</v>
      </c>
      <c r="DO20">
        <f t="shared" si="66"/>
        <v>5.7705259481067878E-3</v>
      </c>
      <c r="DP20" s="1">
        <f t="shared" si="67"/>
        <v>615.53046183265485</v>
      </c>
      <c r="DQ20" s="55">
        <v>0</v>
      </c>
      <c r="DR20" s="1">
        <f t="shared" si="68"/>
        <v>615.53046183265485</v>
      </c>
      <c r="DS20" s="55">
        <v>0</v>
      </c>
      <c r="DT20" s="15">
        <f t="shared" si="69"/>
        <v>4.5466164010992433E-2</v>
      </c>
      <c r="DU20" s="17">
        <f t="shared" si="70"/>
        <v>8.522971112207112E-5</v>
      </c>
      <c r="DV20" s="17">
        <f t="shared" si="71"/>
        <v>8.522971112207112E-5</v>
      </c>
      <c r="DW20" s="17">
        <f t="shared" si="72"/>
        <v>1.1388054249605257E-4</v>
      </c>
      <c r="DX20" s="1">
        <f t="shared" si="73"/>
        <v>12.037401102917748</v>
      </c>
      <c r="DY20" s="1">
        <f t="shared" si="74"/>
        <v>12.037401102917748</v>
      </c>
      <c r="DZ20" s="79">
        <f t="shared" si="75"/>
        <v>2.85</v>
      </c>
    </row>
    <row r="21" spans="1:130" x14ac:dyDescent="0.2">
      <c r="A21" s="20" t="s">
        <v>197</v>
      </c>
      <c r="B21">
        <v>1</v>
      </c>
      <c r="C21">
        <v>1</v>
      </c>
      <c r="D21">
        <v>0.65987210231814497</v>
      </c>
      <c r="E21">
        <v>0.34012789768185397</v>
      </c>
      <c r="F21">
        <v>0.69442231075697203</v>
      </c>
      <c r="G21">
        <v>0.38795986622073497</v>
      </c>
      <c r="H21">
        <v>0.50167224080267503</v>
      </c>
      <c r="I21">
        <v>0.44116742335360898</v>
      </c>
      <c r="J21">
        <v>0.60632801404646797</v>
      </c>
      <c r="K21">
        <v>0.35907032031984099</v>
      </c>
      <c r="L21">
        <v>1.0455542080808899</v>
      </c>
      <c r="M21">
        <f t="shared" si="0"/>
        <v>0.57447006401846701</v>
      </c>
      <c r="N21">
        <f t="shared" si="1"/>
        <v>-0.13632173341206894</v>
      </c>
      <c r="O21" s="68">
        <v>0</v>
      </c>
      <c r="P21">
        <v>0.72</v>
      </c>
      <c r="Q21">
        <v>0.72</v>
      </c>
      <c r="R21">
        <v>0.73</v>
      </c>
      <c r="S21">
        <v>0.74</v>
      </c>
      <c r="T21">
        <v>0.75</v>
      </c>
      <c r="U21">
        <v>0.76</v>
      </c>
      <c r="V21">
        <v>0.78</v>
      </c>
      <c r="W21">
        <v>0.8</v>
      </c>
      <c r="X21">
        <v>0.78</v>
      </c>
      <c r="Y21">
        <v>0.77</v>
      </c>
      <c r="Z21">
        <v>0.77</v>
      </c>
      <c r="AA21">
        <v>0.76</v>
      </c>
      <c r="AB21">
        <v>0.75</v>
      </c>
      <c r="AC21">
        <v>0.74</v>
      </c>
      <c r="AD21">
        <v>0.69</v>
      </c>
      <c r="AE21">
        <v>0.69</v>
      </c>
      <c r="AF21">
        <v>0.71</v>
      </c>
      <c r="AG21">
        <v>0.72</v>
      </c>
      <c r="AH21">
        <v>0.72</v>
      </c>
      <c r="AI21">
        <v>0.75</v>
      </c>
      <c r="AJ21">
        <v>0.75</v>
      </c>
      <c r="AK21">
        <v>0.8</v>
      </c>
      <c r="AL21">
        <v>0.79</v>
      </c>
      <c r="AM21">
        <v>0.79</v>
      </c>
      <c r="AN21">
        <v>0.78</v>
      </c>
      <c r="AO21">
        <v>0.77</v>
      </c>
      <c r="AP21">
        <v>0.76</v>
      </c>
      <c r="AQ21">
        <v>0.75</v>
      </c>
      <c r="AR21">
        <v>0.75</v>
      </c>
      <c r="AS21" s="72">
        <f t="shared" si="2"/>
        <v>0.90055131467345206</v>
      </c>
      <c r="AT21" s="17">
        <f t="shared" si="3"/>
        <v>0.95825849351317594</v>
      </c>
      <c r="AU21" s="17">
        <f t="shared" si="4"/>
        <v>0.91012759787408815</v>
      </c>
      <c r="AV21" s="17">
        <f t="shared" si="5"/>
        <v>0.86199670223500025</v>
      </c>
      <c r="AW21" s="17">
        <f t="shared" si="6"/>
        <v>-8.140353885375165E-3</v>
      </c>
      <c r="AX21" s="17">
        <f t="shared" si="7"/>
        <v>1.0798025725065195</v>
      </c>
      <c r="AY21" s="17">
        <f t="shared" si="8"/>
        <v>0.35907032031984099</v>
      </c>
      <c r="AZ21" s="17">
        <f t="shared" si="9"/>
        <v>1.3672106742052161</v>
      </c>
      <c r="BA21" s="17">
        <f t="shared" si="10"/>
        <v>-0.92682545322798415</v>
      </c>
      <c r="BB21" s="17">
        <f t="shared" si="11"/>
        <v>2.1297802684376439</v>
      </c>
      <c r="BC21" s="17">
        <f t="shared" si="12"/>
        <v>1.0455542080808899</v>
      </c>
      <c r="BD21" s="17">
        <f t="shared" si="13"/>
        <v>2.972379661308874</v>
      </c>
      <c r="BE21" s="1">
        <v>0</v>
      </c>
      <c r="BF21" s="49">
        <v>0</v>
      </c>
      <c r="BG21" s="49">
        <v>0</v>
      </c>
      <c r="BH21" s="16">
        <v>1</v>
      </c>
      <c r="BI21" s="12">
        <f t="shared" si="14"/>
        <v>0</v>
      </c>
      <c r="BJ21" s="12">
        <f t="shared" si="15"/>
        <v>0</v>
      </c>
      <c r="BK21" s="12">
        <f t="shared" si="16"/>
        <v>0</v>
      </c>
      <c r="BL21" s="12">
        <f t="shared" si="17"/>
        <v>0</v>
      </c>
      <c r="BM21" s="12">
        <f t="shared" si="18"/>
        <v>0</v>
      </c>
      <c r="BN21" s="12">
        <f t="shared" si="19"/>
        <v>0</v>
      </c>
      <c r="BO21" s="9">
        <f t="shared" si="20"/>
        <v>0</v>
      </c>
      <c r="BP21" s="9">
        <f t="shared" si="21"/>
        <v>0</v>
      </c>
      <c r="BQ21" s="45">
        <f t="shared" si="22"/>
        <v>0</v>
      </c>
      <c r="BR21" s="78">
        <f t="shared" si="23"/>
        <v>-0.13632173341206894</v>
      </c>
      <c r="BS21" s="55">
        <v>0</v>
      </c>
      <c r="BT21" s="10">
        <f t="shared" si="24"/>
        <v>0</v>
      </c>
      <c r="BU21" s="14">
        <f t="shared" si="25"/>
        <v>0</v>
      </c>
      <c r="BV21" s="1">
        <f t="shared" si="26"/>
        <v>0</v>
      </c>
      <c r="BW21" s="66">
        <f t="shared" si="27"/>
        <v>0.72</v>
      </c>
      <c r="BX21" s="41">
        <f t="shared" si="28"/>
        <v>0.69</v>
      </c>
      <c r="BY21" s="65">
        <f t="shared" si="29"/>
        <v>0.78</v>
      </c>
      <c r="BZ21" s="64">
        <f t="shared" si="30"/>
        <v>0.79</v>
      </c>
      <c r="CA21" s="54">
        <f t="shared" si="31"/>
        <v>0.78</v>
      </c>
      <c r="CB21" s="1">
        <f t="shared" si="32"/>
        <v>0</v>
      </c>
      <c r="CC21" s="42" t="e">
        <f t="shared" si="33"/>
        <v>#DIV/0!</v>
      </c>
      <c r="CD21" s="55">
        <v>0</v>
      </c>
      <c r="CE21" s="55">
        <v>1630</v>
      </c>
      <c r="CF21" s="55">
        <v>108</v>
      </c>
      <c r="CG21" s="6">
        <f t="shared" si="34"/>
        <v>1738</v>
      </c>
      <c r="CH21" s="10">
        <f t="shared" si="35"/>
        <v>0</v>
      </c>
      <c r="CI21" s="1">
        <f t="shared" si="36"/>
        <v>-1738</v>
      </c>
      <c r="CJ21" s="77">
        <f t="shared" si="37"/>
        <v>0</v>
      </c>
      <c r="CK21" s="66">
        <f t="shared" si="38"/>
        <v>0.72</v>
      </c>
      <c r="CL21" s="41">
        <f t="shared" si="39"/>
        <v>0.69</v>
      </c>
      <c r="CM21" s="65">
        <f t="shared" si="40"/>
        <v>0.77</v>
      </c>
      <c r="CN21" s="64">
        <f t="shared" si="41"/>
        <v>0.79</v>
      </c>
      <c r="CO21" s="54">
        <f t="shared" si="42"/>
        <v>0.77</v>
      </c>
      <c r="CP21" s="1">
        <f t="shared" si="43"/>
        <v>-2257.1428571428569</v>
      </c>
      <c r="CQ21" s="42" t="e">
        <f t="shared" si="44"/>
        <v>#DIV/0!</v>
      </c>
      <c r="CR21" s="11">
        <f t="shared" si="45"/>
        <v>1738</v>
      </c>
      <c r="CS21" s="47">
        <f t="shared" si="46"/>
        <v>0</v>
      </c>
      <c r="CT21" s="55">
        <v>0</v>
      </c>
      <c r="CU21" s="10">
        <f t="shared" si="47"/>
        <v>0</v>
      </c>
      <c r="CV21" s="30">
        <f t="shared" si="48"/>
        <v>0</v>
      </c>
      <c r="CW21" s="77">
        <f t="shared" si="49"/>
        <v>0</v>
      </c>
      <c r="CX21" s="66">
        <f t="shared" si="50"/>
        <v>0.73</v>
      </c>
      <c r="CY21" s="41">
        <f t="shared" si="51"/>
        <v>0.71</v>
      </c>
      <c r="CZ21" s="65">
        <f t="shared" si="52"/>
        <v>0.77</v>
      </c>
      <c r="DA21" s="64">
        <f t="shared" si="53"/>
        <v>0.78</v>
      </c>
      <c r="DB21" s="54">
        <f t="shared" si="54"/>
        <v>0.77</v>
      </c>
      <c r="DC21" s="43">
        <f t="shared" si="55"/>
        <v>0</v>
      </c>
      <c r="DD21" s="44">
        <v>0</v>
      </c>
      <c r="DE21" s="10">
        <f t="shared" si="56"/>
        <v>0</v>
      </c>
      <c r="DF21" s="30">
        <f t="shared" si="57"/>
        <v>0</v>
      </c>
      <c r="DG21" s="34">
        <f t="shared" si="58"/>
        <v>0</v>
      </c>
      <c r="DH21" s="21">
        <f t="shared" si="59"/>
        <v>0</v>
      </c>
      <c r="DI21" s="74">
        <f t="shared" si="60"/>
        <v>0</v>
      </c>
      <c r="DJ21" s="76">
        <f t="shared" si="61"/>
        <v>0.77</v>
      </c>
      <c r="DK21" s="43">
        <f t="shared" si="62"/>
        <v>0</v>
      </c>
      <c r="DL21" s="16">
        <f t="shared" si="63"/>
        <v>0</v>
      </c>
      <c r="DM21" s="53">
        <f t="shared" si="64"/>
        <v>1738</v>
      </c>
      <c r="DN21">
        <f t="shared" si="65"/>
        <v>3.3604754889341171E-3</v>
      </c>
      <c r="DO21">
        <f t="shared" si="66"/>
        <v>3.4509610554032846E-3</v>
      </c>
      <c r="DP21" s="1">
        <f t="shared" si="67"/>
        <v>368.10711385775755</v>
      </c>
      <c r="DQ21" s="55">
        <v>0</v>
      </c>
      <c r="DR21" s="1">
        <f t="shared" si="68"/>
        <v>368.10711385775755</v>
      </c>
      <c r="DS21" s="55">
        <v>0</v>
      </c>
      <c r="DT21" s="15">
        <f t="shared" si="69"/>
        <v>0</v>
      </c>
      <c r="DU21" s="17">
        <f t="shared" si="70"/>
        <v>0</v>
      </c>
      <c r="DV21" s="17">
        <f t="shared" si="71"/>
        <v>0</v>
      </c>
      <c r="DW21" s="17">
        <f t="shared" si="72"/>
        <v>0</v>
      </c>
      <c r="DX21" s="1">
        <f t="shared" si="73"/>
        <v>0</v>
      </c>
      <c r="DY21" s="1">
        <f t="shared" si="74"/>
        <v>0</v>
      </c>
      <c r="DZ21" s="79">
        <f t="shared" si="75"/>
        <v>0.75</v>
      </c>
    </row>
    <row r="22" spans="1:130" x14ac:dyDescent="0.2">
      <c r="A22" s="26" t="s">
        <v>108</v>
      </c>
      <c r="B22">
        <v>0</v>
      </c>
      <c r="C22">
        <v>0</v>
      </c>
      <c r="D22">
        <v>0.64338624338624295</v>
      </c>
      <c r="E22">
        <v>0.35661375661375599</v>
      </c>
      <c r="F22">
        <v>0.46506777893639201</v>
      </c>
      <c r="G22">
        <v>0.51736526946107697</v>
      </c>
      <c r="H22">
        <v>0.723353293413173</v>
      </c>
      <c r="I22">
        <v>0.61174984394134801</v>
      </c>
      <c r="J22">
        <v>0.64590105885520499</v>
      </c>
      <c r="K22">
        <v>-1.5151586574627699E-2</v>
      </c>
      <c r="L22">
        <v>0.83448008905534898</v>
      </c>
      <c r="M22">
        <f t="shared" si="0"/>
        <v>0.56188659957668463</v>
      </c>
      <c r="N22">
        <f t="shared" si="1"/>
        <v>-0.11269369863201113</v>
      </c>
      <c r="O22" s="68">
        <v>0</v>
      </c>
      <c r="P22">
        <v>15.52</v>
      </c>
      <c r="Q22">
        <v>15.63</v>
      </c>
      <c r="R22">
        <v>15.69</v>
      </c>
      <c r="S22">
        <v>15.77</v>
      </c>
      <c r="T22">
        <v>15.97</v>
      </c>
      <c r="U22">
        <v>16.2</v>
      </c>
      <c r="V22">
        <v>16.43</v>
      </c>
      <c r="W22">
        <v>17.309999999999999</v>
      </c>
      <c r="X22">
        <v>17.149999999999999</v>
      </c>
      <c r="Y22">
        <v>16.96</v>
      </c>
      <c r="Z22">
        <v>16.72</v>
      </c>
      <c r="AA22">
        <v>16.489999999999998</v>
      </c>
      <c r="AB22">
        <v>16.34</v>
      </c>
      <c r="AC22">
        <v>16.23</v>
      </c>
      <c r="AD22">
        <v>15.62</v>
      </c>
      <c r="AE22">
        <v>15.83</v>
      </c>
      <c r="AF22">
        <v>15.92</v>
      </c>
      <c r="AG22">
        <v>16</v>
      </c>
      <c r="AH22">
        <v>16.190000000000001</v>
      </c>
      <c r="AI22">
        <v>16.309999999999999</v>
      </c>
      <c r="AJ22">
        <v>16.45</v>
      </c>
      <c r="AK22">
        <v>17.13</v>
      </c>
      <c r="AL22">
        <v>17.059999999999999</v>
      </c>
      <c r="AM22">
        <v>16.93</v>
      </c>
      <c r="AN22">
        <v>16.829999999999998</v>
      </c>
      <c r="AO22">
        <v>16.46</v>
      </c>
      <c r="AP22">
        <v>16.43</v>
      </c>
      <c r="AQ22">
        <v>16.38</v>
      </c>
      <c r="AR22">
        <v>16.399999999999999</v>
      </c>
      <c r="AS22" s="72">
        <f t="shared" si="2"/>
        <v>0.90929762914495738</v>
      </c>
      <c r="AT22" s="17">
        <f t="shared" si="3"/>
        <v>1</v>
      </c>
      <c r="AU22" s="17">
        <f t="shared" si="4"/>
        <v>0.94592229219803237</v>
      </c>
      <c r="AV22" s="17">
        <f t="shared" si="5"/>
        <v>0.89184458439606484</v>
      </c>
      <c r="AW22" s="17">
        <f t="shared" si="6"/>
        <v>-8.140353885375165E-3</v>
      </c>
      <c r="AX22" s="17">
        <f t="shared" si="7"/>
        <v>1.0798025725065195</v>
      </c>
      <c r="AY22" s="17">
        <f t="shared" si="8"/>
        <v>-8.140353885375165E-3</v>
      </c>
      <c r="AZ22" s="17">
        <f t="shared" si="9"/>
        <v>1</v>
      </c>
      <c r="BA22" s="17">
        <f t="shared" si="10"/>
        <v>-0.92682545322798415</v>
      </c>
      <c r="BB22" s="17">
        <f t="shared" si="11"/>
        <v>2.1297802684376439</v>
      </c>
      <c r="BC22" s="17">
        <f t="shared" si="12"/>
        <v>0.83448008905534898</v>
      </c>
      <c r="BD22" s="17">
        <f t="shared" si="13"/>
        <v>2.761305542283333</v>
      </c>
      <c r="BE22" s="1">
        <v>1</v>
      </c>
      <c r="BF22" s="15">
        <v>1</v>
      </c>
      <c r="BG22" s="15">
        <v>1</v>
      </c>
      <c r="BH22" s="16">
        <v>1</v>
      </c>
      <c r="BI22" s="12">
        <f t="shared" si="14"/>
        <v>0.89184458439606484</v>
      </c>
      <c r="BJ22" s="12">
        <f t="shared" si="15"/>
        <v>58.137701578880659</v>
      </c>
      <c r="BK22" s="12">
        <f t="shared" si="16"/>
        <v>54.993747940619961</v>
      </c>
      <c r="BL22" s="12">
        <f t="shared" si="17"/>
        <v>0.89184458439606484</v>
      </c>
      <c r="BM22" s="12">
        <f t="shared" si="18"/>
        <v>58.137701578880659</v>
      </c>
      <c r="BN22" s="12">
        <f t="shared" si="19"/>
        <v>54.993747940619961</v>
      </c>
      <c r="BO22" s="9">
        <f t="shared" si="20"/>
        <v>1.1392106434539573E-3</v>
      </c>
      <c r="BP22" s="9">
        <f t="shared" si="21"/>
        <v>6.2698293824492131E-3</v>
      </c>
      <c r="BQ22" s="45">
        <f t="shared" si="22"/>
        <v>2.2840399851412436E-3</v>
      </c>
      <c r="BR22" s="78">
        <f t="shared" si="23"/>
        <v>-0.11269369863201113</v>
      </c>
      <c r="BS22" s="55">
        <v>164</v>
      </c>
      <c r="BT22" s="10">
        <f t="shared" si="24"/>
        <v>111.30516329747103</v>
      </c>
      <c r="BU22" s="14">
        <f t="shared" si="25"/>
        <v>-52.694836702528974</v>
      </c>
      <c r="BV22" s="1">
        <f t="shared" si="26"/>
        <v>0</v>
      </c>
      <c r="BW22" s="66">
        <f t="shared" si="27"/>
        <v>15.52</v>
      </c>
      <c r="BX22" s="41">
        <f t="shared" si="28"/>
        <v>15.62</v>
      </c>
      <c r="BY22" s="65">
        <f t="shared" si="29"/>
        <v>17.149999999999999</v>
      </c>
      <c r="BZ22" s="64">
        <f t="shared" si="30"/>
        <v>17.059999999999999</v>
      </c>
      <c r="CA22" s="54">
        <f t="shared" si="31"/>
        <v>17.059999999999999</v>
      </c>
      <c r="CB22" s="1">
        <f t="shared" si="32"/>
        <v>-3.0887946484483573</v>
      </c>
      <c r="CC22" s="42">
        <f t="shared" si="33"/>
        <v>1.4734267049381908</v>
      </c>
      <c r="CD22" s="55">
        <v>66</v>
      </c>
      <c r="CE22" s="55">
        <v>16</v>
      </c>
      <c r="CF22" s="55">
        <v>0</v>
      </c>
      <c r="CG22" s="6">
        <f t="shared" si="34"/>
        <v>82</v>
      </c>
      <c r="CH22" s="10">
        <f t="shared" si="35"/>
        <v>852.04021948016293</v>
      </c>
      <c r="CI22" s="1">
        <f t="shared" si="36"/>
        <v>770.04021948016293</v>
      </c>
      <c r="CJ22" s="77">
        <f t="shared" si="37"/>
        <v>1</v>
      </c>
      <c r="CK22" s="66">
        <f t="shared" si="38"/>
        <v>15.63</v>
      </c>
      <c r="CL22" s="41">
        <f t="shared" si="39"/>
        <v>15.83</v>
      </c>
      <c r="CM22" s="65">
        <f t="shared" si="40"/>
        <v>16.96</v>
      </c>
      <c r="CN22" s="64">
        <f t="shared" si="41"/>
        <v>16.93</v>
      </c>
      <c r="CO22" s="54">
        <f t="shared" si="42"/>
        <v>15.83</v>
      </c>
      <c r="CP22" s="1">
        <f t="shared" si="43"/>
        <v>48.644360042966703</v>
      </c>
      <c r="CQ22" s="42">
        <f t="shared" si="44"/>
        <v>9.6239588372986559E-2</v>
      </c>
      <c r="CR22" s="11">
        <f t="shared" si="45"/>
        <v>246</v>
      </c>
      <c r="CS22" s="47">
        <f t="shared" si="46"/>
        <v>979.29154497629668</v>
      </c>
      <c r="CT22" s="55">
        <v>0</v>
      </c>
      <c r="CU22" s="10">
        <f t="shared" si="47"/>
        <v>15.946162198662702</v>
      </c>
      <c r="CV22" s="30">
        <f t="shared" si="48"/>
        <v>15.946162198662702</v>
      </c>
      <c r="CW22" s="77">
        <f t="shared" si="49"/>
        <v>1</v>
      </c>
      <c r="CX22" s="66">
        <f t="shared" si="50"/>
        <v>15.69</v>
      </c>
      <c r="CY22" s="41">
        <f t="shared" si="51"/>
        <v>15.92</v>
      </c>
      <c r="CZ22" s="65">
        <f t="shared" si="52"/>
        <v>16.72</v>
      </c>
      <c r="DA22" s="64">
        <f t="shared" si="53"/>
        <v>16.829999999999998</v>
      </c>
      <c r="DB22" s="54">
        <f t="shared" si="54"/>
        <v>15.92</v>
      </c>
      <c r="DC22" s="43">
        <f t="shared" si="55"/>
        <v>1.0016433541873557</v>
      </c>
      <c r="DD22" s="44">
        <v>0</v>
      </c>
      <c r="DE22" s="10">
        <f t="shared" si="56"/>
        <v>9.9820769894618859</v>
      </c>
      <c r="DF22" s="30">
        <f t="shared" si="57"/>
        <v>9.9820769894618859</v>
      </c>
      <c r="DG22" s="34">
        <f t="shared" si="58"/>
        <v>9.9820769894618859</v>
      </c>
      <c r="DH22" s="21">
        <f t="shared" si="59"/>
        <v>2.284039985141244E-3</v>
      </c>
      <c r="DI22" s="74">
        <f t="shared" si="60"/>
        <v>9.9820769894618859</v>
      </c>
      <c r="DJ22" s="76">
        <f t="shared" si="61"/>
        <v>15.92</v>
      </c>
      <c r="DK22" s="43">
        <f t="shared" si="62"/>
        <v>0.6270148862727315</v>
      </c>
      <c r="DL22" s="16">
        <f t="shared" si="63"/>
        <v>0</v>
      </c>
      <c r="DM22" s="53">
        <f t="shared" si="64"/>
        <v>246</v>
      </c>
      <c r="DN22">
        <f t="shared" si="65"/>
        <v>3.5233563500227365E-3</v>
      </c>
      <c r="DO22">
        <f t="shared" si="66"/>
        <v>3.6182277145824187E-3</v>
      </c>
      <c r="DP22" s="1">
        <f t="shared" si="67"/>
        <v>385.94911385907744</v>
      </c>
      <c r="DQ22" s="55">
        <v>0</v>
      </c>
      <c r="DR22" s="1">
        <f t="shared" si="68"/>
        <v>385.94911385907744</v>
      </c>
      <c r="DS22" s="55">
        <v>0</v>
      </c>
      <c r="DT22" s="15">
        <f t="shared" si="69"/>
        <v>0.89184458439606484</v>
      </c>
      <c r="DU22" s="17">
        <f t="shared" si="70"/>
        <v>1.6718291051667064E-3</v>
      </c>
      <c r="DV22" s="17">
        <f t="shared" si="71"/>
        <v>1.6718291051667064E-3</v>
      </c>
      <c r="DW22" s="17">
        <f t="shared" si="72"/>
        <v>2.2338314063318643E-3</v>
      </c>
      <c r="DX22" s="1">
        <f t="shared" si="73"/>
        <v>236.12044731209073</v>
      </c>
      <c r="DY22" s="1">
        <f t="shared" si="74"/>
        <v>236.12044731209073</v>
      </c>
      <c r="DZ22" s="79">
        <f t="shared" si="75"/>
        <v>16.399999999999999</v>
      </c>
    </row>
    <row r="23" spans="1:130" x14ac:dyDescent="0.2">
      <c r="A23" s="26" t="s">
        <v>157</v>
      </c>
      <c r="B23">
        <v>0</v>
      </c>
      <c r="C23">
        <v>0</v>
      </c>
      <c r="D23">
        <v>0.16266986410871301</v>
      </c>
      <c r="E23">
        <v>0.83733013589128702</v>
      </c>
      <c r="F23">
        <v>5.1271860095389497E-2</v>
      </c>
      <c r="G23">
        <v>0.57943143812708997</v>
      </c>
      <c r="H23">
        <v>0.73787625418060199</v>
      </c>
      <c r="I23">
        <v>0.653872081618183</v>
      </c>
      <c r="J23">
        <v>0.38478325639641298</v>
      </c>
      <c r="K23">
        <v>0.56067092851525302</v>
      </c>
      <c r="L23">
        <v>0.27717364123606297</v>
      </c>
      <c r="M23">
        <f t="shared" si="0"/>
        <v>0.11037264764033103</v>
      </c>
      <c r="N23">
        <f t="shared" si="1"/>
        <v>1.4115936456303737</v>
      </c>
      <c r="O23" s="68">
        <v>0</v>
      </c>
      <c r="P23">
        <v>8.09</v>
      </c>
      <c r="Q23">
        <v>8.1300000000000008</v>
      </c>
      <c r="R23">
        <v>8.15</v>
      </c>
      <c r="S23">
        <v>8.17</v>
      </c>
      <c r="T23">
        <v>8.1999999999999993</v>
      </c>
      <c r="U23">
        <v>8.2200000000000006</v>
      </c>
      <c r="V23">
        <v>8.26</v>
      </c>
      <c r="W23">
        <v>8.48</v>
      </c>
      <c r="X23">
        <v>8.48</v>
      </c>
      <c r="Y23">
        <v>8.42</v>
      </c>
      <c r="Z23">
        <v>8.3800000000000008</v>
      </c>
      <c r="AA23">
        <v>8.3699999999999992</v>
      </c>
      <c r="AB23">
        <v>8.35</v>
      </c>
      <c r="AC23">
        <v>8.3000000000000007</v>
      </c>
      <c r="AD23">
        <v>8.02</v>
      </c>
      <c r="AE23">
        <v>8.0500000000000007</v>
      </c>
      <c r="AF23">
        <v>8.07</v>
      </c>
      <c r="AG23">
        <v>8.1300000000000008</v>
      </c>
      <c r="AH23">
        <v>8.18</v>
      </c>
      <c r="AI23">
        <v>8.1999999999999993</v>
      </c>
      <c r="AJ23">
        <v>8.2799999999999994</v>
      </c>
      <c r="AK23">
        <v>8.5500000000000007</v>
      </c>
      <c r="AL23">
        <v>8.5299999999999994</v>
      </c>
      <c r="AM23">
        <v>8.44</v>
      </c>
      <c r="AN23">
        <v>8.4</v>
      </c>
      <c r="AO23">
        <v>8.3699999999999992</v>
      </c>
      <c r="AP23">
        <v>8.33</v>
      </c>
      <c r="AQ23">
        <v>8.31</v>
      </c>
      <c r="AR23">
        <v>8.26</v>
      </c>
      <c r="AS23" s="72">
        <f t="shared" si="2"/>
        <v>1.1643341815097541</v>
      </c>
      <c r="AT23" s="17">
        <f t="shared" si="3"/>
        <v>1.888279868452954</v>
      </c>
      <c r="AU23" s="17">
        <f t="shared" si="4"/>
        <v>2.4697552931622817</v>
      </c>
      <c r="AV23" s="17">
        <f t="shared" si="5"/>
        <v>3.0512307178716092</v>
      </c>
      <c r="AW23" s="17">
        <f t="shared" si="6"/>
        <v>-8.140353885375165E-3</v>
      </c>
      <c r="AX23" s="17">
        <f t="shared" si="7"/>
        <v>1.0798025725065195</v>
      </c>
      <c r="AY23" s="17">
        <f t="shared" si="8"/>
        <v>0.56067092851525302</v>
      </c>
      <c r="AZ23" s="17">
        <f t="shared" si="9"/>
        <v>1.5688112824006282</v>
      </c>
      <c r="BA23" s="17">
        <f t="shared" si="10"/>
        <v>-0.92682545322798415</v>
      </c>
      <c r="BB23" s="17">
        <f t="shared" si="11"/>
        <v>2.1297802684376439</v>
      </c>
      <c r="BC23" s="17">
        <f t="shared" si="12"/>
        <v>0.27717364123606297</v>
      </c>
      <c r="BD23" s="17">
        <f t="shared" si="13"/>
        <v>2.2039990944640468</v>
      </c>
      <c r="BE23" s="1">
        <v>0</v>
      </c>
      <c r="BF23" s="49">
        <v>0</v>
      </c>
      <c r="BG23" s="49">
        <v>0</v>
      </c>
      <c r="BH23" s="16">
        <v>1</v>
      </c>
      <c r="BI23" s="12">
        <f t="shared" si="14"/>
        <v>0</v>
      </c>
      <c r="BJ23" s="12">
        <f t="shared" si="15"/>
        <v>0</v>
      </c>
      <c r="BK23" s="12">
        <f t="shared" si="16"/>
        <v>0</v>
      </c>
      <c r="BL23" s="12">
        <f t="shared" si="17"/>
        <v>0</v>
      </c>
      <c r="BM23" s="12">
        <f t="shared" si="18"/>
        <v>0</v>
      </c>
      <c r="BN23" s="12">
        <f t="shared" si="19"/>
        <v>0</v>
      </c>
      <c r="BO23" s="9">
        <f t="shared" si="20"/>
        <v>0</v>
      </c>
      <c r="BP23" s="9">
        <f t="shared" si="21"/>
        <v>0</v>
      </c>
      <c r="BQ23" s="45">
        <f t="shared" si="22"/>
        <v>0</v>
      </c>
      <c r="BR23" s="78">
        <f t="shared" si="23"/>
        <v>1.4115936456303737</v>
      </c>
      <c r="BS23" s="55">
        <v>0</v>
      </c>
      <c r="BT23" s="10">
        <f t="shared" si="24"/>
        <v>0</v>
      </c>
      <c r="BU23" s="14">
        <f t="shared" si="25"/>
        <v>0</v>
      </c>
      <c r="BV23" s="1">
        <f t="shared" si="26"/>
        <v>0</v>
      </c>
      <c r="BW23" s="66">
        <f t="shared" si="27"/>
        <v>8.15</v>
      </c>
      <c r="BX23" s="41">
        <f t="shared" si="28"/>
        <v>8.07</v>
      </c>
      <c r="BY23" s="65">
        <f t="shared" si="29"/>
        <v>8.48</v>
      </c>
      <c r="BZ23" s="64">
        <f t="shared" si="30"/>
        <v>8.5500000000000007</v>
      </c>
      <c r="CA23" s="54">
        <f t="shared" si="31"/>
        <v>8.5500000000000007</v>
      </c>
      <c r="CB23" s="1">
        <f t="shared" si="32"/>
        <v>0</v>
      </c>
      <c r="CC23" s="42" t="e">
        <f t="shared" si="33"/>
        <v>#DIV/0!</v>
      </c>
      <c r="CD23" s="55">
        <v>0</v>
      </c>
      <c r="CE23" s="55">
        <v>25</v>
      </c>
      <c r="CF23" s="55">
        <v>0</v>
      </c>
      <c r="CG23" s="6">
        <f t="shared" si="34"/>
        <v>25</v>
      </c>
      <c r="CH23" s="10">
        <f t="shared" si="35"/>
        <v>0</v>
      </c>
      <c r="CI23" s="1">
        <f t="shared" si="36"/>
        <v>-25</v>
      </c>
      <c r="CJ23" s="77">
        <f t="shared" si="37"/>
        <v>0</v>
      </c>
      <c r="CK23" s="66">
        <f t="shared" si="38"/>
        <v>8.17</v>
      </c>
      <c r="CL23" s="41">
        <f t="shared" si="39"/>
        <v>8.1300000000000008</v>
      </c>
      <c r="CM23" s="65">
        <f t="shared" si="40"/>
        <v>8.48</v>
      </c>
      <c r="CN23" s="64">
        <f t="shared" si="41"/>
        <v>8.5299999999999994</v>
      </c>
      <c r="CO23" s="54">
        <f t="shared" si="42"/>
        <v>8.5299999999999994</v>
      </c>
      <c r="CP23" s="1">
        <f t="shared" si="43"/>
        <v>-2.9308323563892147</v>
      </c>
      <c r="CQ23" s="42" t="e">
        <f t="shared" si="44"/>
        <v>#DIV/0!</v>
      </c>
      <c r="CR23" s="11">
        <f t="shared" si="45"/>
        <v>25</v>
      </c>
      <c r="CS23" s="47">
        <f t="shared" si="46"/>
        <v>0</v>
      </c>
      <c r="CT23" s="55">
        <v>0</v>
      </c>
      <c r="CU23" s="10">
        <f t="shared" si="47"/>
        <v>0</v>
      </c>
      <c r="CV23" s="30">
        <f t="shared" si="48"/>
        <v>0</v>
      </c>
      <c r="CW23" s="77">
        <f t="shared" si="49"/>
        <v>0</v>
      </c>
      <c r="CX23" s="66">
        <f t="shared" si="50"/>
        <v>8.1999999999999993</v>
      </c>
      <c r="CY23" s="41">
        <f t="shared" si="51"/>
        <v>8.18</v>
      </c>
      <c r="CZ23" s="65">
        <f t="shared" si="52"/>
        <v>8.42</v>
      </c>
      <c r="DA23" s="64">
        <f t="shared" si="53"/>
        <v>8.44</v>
      </c>
      <c r="DB23" s="54">
        <f t="shared" si="54"/>
        <v>8.44</v>
      </c>
      <c r="DC23" s="43">
        <f t="shared" si="55"/>
        <v>0</v>
      </c>
      <c r="DD23" s="44">
        <v>0</v>
      </c>
      <c r="DE23" s="10">
        <f t="shared" si="56"/>
        <v>0</v>
      </c>
      <c r="DF23" s="30">
        <f t="shared" si="57"/>
        <v>0</v>
      </c>
      <c r="DG23" s="34">
        <f t="shared" si="58"/>
        <v>0</v>
      </c>
      <c r="DH23" s="21">
        <f t="shared" si="59"/>
        <v>0</v>
      </c>
      <c r="DI23" s="74">
        <f t="shared" si="60"/>
        <v>0</v>
      </c>
      <c r="DJ23" s="76">
        <f t="shared" si="61"/>
        <v>8.44</v>
      </c>
      <c r="DK23" s="43">
        <f t="shared" si="62"/>
        <v>0</v>
      </c>
      <c r="DL23" s="16">
        <f t="shared" si="63"/>
        <v>0</v>
      </c>
      <c r="DM23" s="53">
        <f t="shared" si="64"/>
        <v>25</v>
      </c>
      <c r="DN23">
        <f t="shared" si="65"/>
        <v>8.2728509392679048E-3</v>
      </c>
      <c r="DO23">
        <f t="shared" si="66"/>
        <v>8.4956091786955266E-3</v>
      </c>
      <c r="DP23" s="1">
        <f t="shared" si="67"/>
        <v>906.20963987309437</v>
      </c>
      <c r="DQ23" s="55">
        <v>925</v>
      </c>
      <c r="DR23" s="1">
        <f t="shared" si="68"/>
        <v>-18.790360126905625</v>
      </c>
      <c r="DS23" s="55">
        <v>0</v>
      </c>
      <c r="DT23" s="15">
        <f t="shared" si="69"/>
        <v>0</v>
      </c>
      <c r="DU23" s="17">
        <f t="shared" si="70"/>
        <v>0</v>
      </c>
      <c r="DV23" s="17">
        <f t="shared" si="71"/>
        <v>0</v>
      </c>
      <c r="DW23" s="17">
        <f t="shared" si="72"/>
        <v>0</v>
      </c>
      <c r="DX23" s="1">
        <f t="shared" si="73"/>
        <v>0</v>
      </c>
      <c r="DY23" s="1">
        <f t="shared" si="74"/>
        <v>0</v>
      </c>
      <c r="DZ23" s="79">
        <f t="shared" si="75"/>
        <v>8.26</v>
      </c>
    </row>
    <row r="24" spans="1:130" x14ac:dyDescent="0.2">
      <c r="A24" s="26" t="s">
        <v>202</v>
      </c>
      <c r="B24">
        <v>0</v>
      </c>
      <c r="C24">
        <v>0</v>
      </c>
      <c r="D24">
        <v>0.114708233413269</v>
      </c>
      <c r="E24">
        <v>0.88529176658673003</v>
      </c>
      <c r="F24">
        <v>0.15818759936406901</v>
      </c>
      <c r="G24">
        <v>0.54159698996655503</v>
      </c>
      <c r="H24">
        <v>0.75522575250836099</v>
      </c>
      <c r="I24">
        <v>0.63955296442417797</v>
      </c>
      <c r="J24">
        <v>0.50434923563773904</v>
      </c>
      <c r="K24">
        <v>3.8387891345262E-2</v>
      </c>
      <c r="L24">
        <v>1.12264184506888</v>
      </c>
      <c r="M24">
        <f t="shared" si="0"/>
        <v>0.1806905606547741</v>
      </c>
      <c r="N24">
        <f t="shared" si="1"/>
        <v>0.85324663577264359</v>
      </c>
      <c r="O24" s="68">
        <v>0</v>
      </c>
      <c r="P24">
        <v>17.11</v>
      </c>
      <c r="Q24">
        <v>17.170000000000002</v>
      </c>
      <c r="R24">
        <v>17.23</v>
      </c>
      <c r="S24">
        <v>17.28</v>
      </c>
      <c r="T24">
        <v>17.350000000000001</v>
      </c>
      <c r="U24">
        <v>17.37</v>
      </c>
      <c r="V24">
        <v>17.52</v>
      </c>
      <c r="W24">
        <v>17.53</v>
      </c>
      <c r="X24">
        <v>17.47</v>
      </c>
      <c r="Y24">
        <v>17.41</v>
      </c>
      <c r="Z24">
        <v>17.39</v>
      </c>
      <c r="AA24">
        <v>17.36</v>
      </c>
      <c r="AB24">
        <v>17.28</v>
      </c>
      <c r="AC24">
        <v>17.16</v>
      </c>
      <c r="AD24">
        <v>17.190000000000001</v>
      </c>
      <c r="AE24">
        <v>17.190000000000001</v>
      </c>
      <c r="AF24">
        <v>17.22</v>
      </c>
      <c r="AG24">
        <v>17.25</v>
      </c>
      <c r="AH24">
        <v>17.28</v>
      </c>
      <c r="AI24">
        <v>17.29</v>
      </c>
      <c r="AJ24">
        <v>17.399999999999999</v>
      </c>
      <c r="AK24">
        <v>17.47</v>
      </c>
      <c r="AL24">
        <v>17.45</v>
      </c>
      <c r="AM24">
        <v>17.420000000000002</v>
      </c>
      <c r="AN24">
        <v>17.39</v>
      </c>
      <c r="AO24">
        <v>17.37</v>
      </c>
      <c r="AP24">
        <v>17.32</v>
      </c>
      <c r="AQ24">
        <v>17.13</v>
      </c>
      <c r="AR24">
        <v>17.32</v>
      </c>
      <c r="AS24" s="72">
        <f t="shared" si="2"/>
        <v>1.1897794741306194</v>
      </c>
      <c r="AT24" s="17">
        <f t="shared" si="3"/>
        <v>1.039566881319407</v>
      </c>
      <c r="AU24" s="17">
        <f t="shared" si="4"/>
        <v>1.8143741519434837</v>
      </c>
      <c r="AV24" s="17">
        <f t="shared" si="5"/>
        <v>2.5891814225675605</v>
      </c>
      <c r="AW24" s="17">
        <f t="shared" si="6"/>
        <v>-8.140353885375165E-3</v>
      </c>
      <c r="AX24" s="17">
        <f t="shared" si="7"/>
        <v>1.0798025725065195</v>
      </c>
      <c r="AY24" s="17">
        <f t="shared" si="8"/>
        <v>3.8387891345262E-2</v>
      </c>
      <c r="AZ24" s="17">
        <f t="shared" si="9"/>
        <v>1.0465282452306373</v>
      </c>
      <c r="BA24" s="17">
        <f t="shared" si="10"/>
        <v>-0.92682545322798415</v>
      </c>
      <c r="BB24" s="17">
        <f t="shared" si="11"/>
        <v>2.1297802684376439</v>
      </c>
      <c r="BC24" s="17">
        <f t="shared" si="12"/>
        <v>1.12264184506888</v>
      </c>
      <c r="BD24" s="17">
        <f t="shared" si="13"/>
        <v>3.049467298296864</v>
      </c>
      <c r="BE24" s="1">
        <v>0</v>
      </c>
      <c r="BF24" s="49">
        <v>0</v>
      </c>
      <c r="BG24" s="49">
        <v>0</v>
      </c>
      <c r="BH24" s="16">
        <v>1</v>
      </c>
      <c r="BI24" s="12">
        <f t="shared" si="14"/>
        <v>0</v>
      </c>
      <c r="BJ24" s="12">
        <f t="shared" si="15"/>
        <v>0</v>
      </c>
      <c r="BK24" s="12">
        <f t="shared" si="16"/>
        <v>0</v>
      </c>
      <c r="BL24" s="12">
        <f t="shared" si="17"/>
        <v>0</v>
      </c>
      <c r="BM24" s="12">
        <f t="shared" si="18"/>
        <v>0</v>
      </c>
      <c r="BN24" s="12">
        <f t="shared" si="19"/>
        <v>0</v>
      </c>
      <c r="BO24" s="9">
        <f t="shared" si="20"/>
        <v>0</v>
      </c>
      <c r="BP24" s="9">
        <f t="shared" si="21"/>
        <v>0</v>
      </c>
      <c r="BQ24" s="45">
        <f t="shared" si="22"/>
        <v>0</v>
      </c>
      <c r="BR24" s="78">
        <f t="shared" si="23"/>
        <v>0.85324663577264359</v>
      </c>
      <c r="BS24" s="55">
        <v>0</v>
      </c>
      <c r="BT24" s="10">
        <f t="shared" si="24"/>
        <v>0</v>
      </c>
      <c r="BU24" s="14">
        <f t="shared" si="25"/>
        <v>0</v>
      </c>
      <c r="BV24" s="1">
        <f t="shared" si="26"/>
        <v>0</v>
      </c>
      <c r="BW24" s="66">
        <f t="shared" si="27"/>
        <v>17.170000000000002</v>
      </c>
      <c r="BX24" s="41">
        <f t="shared" si="28"/>
        <v>17.190000000000001</v>
      </c>
      <c r="BY24" s="65">
        <f t="shared" si="29"/>
        <v>17.53</v>
      </c>
      <c r="BZ24" s="64">
        <f t="shared" si="30"/>
        <v>17.47</v>
      </c>
      <c r="CA24" s="54">
        <f t="shared" si="31"/>
        <v>17.47</v>
      </c>
      <c r="CB24" s="1">
        <f t="shared" si="32"/>
        <v>0</v>
      </c>
      <c r="CC24" s="42" t="e">
        <f t="shared" si="33"/>
        <v>#DIV/0!</v>
      </c>
      <c r="CD24" s="55">
        <v>329</v>
      </c>
      <c r="CE24" s="55">
        <v>1888</v>
      </c>
      <c r="CF24" s="55">
        <v>0</v>
      </c>
      <c r="CG24" s="6">
        <f t="shared" si="34"/>
        <v>2217</v>
      </c>
      <c r="CH24" s="10">
        <f t="shared" si="35"/>
        <v>0</v>
      </c>
      <c r="CI24" s="1">
        <f t="shared" si="36"/>
        <v>-2217</v>
      </c>
      <c r="CJ24" s="77">
        <f t="shared" si="37"/>
        <v>0</v>
      </c>
      <c r="CK24" s="66">
        <f t="shared" si="38"/>
        <v>17.23</v>
      </c>
      <c r="CL24" s="41">
        <f t="shared" si="39"/>
        <v>17.22</v>
      </c>
      <c r="CM24" s="65">
        <f t="shared" si="40"/>
        <v>17.47</v>
      </c>
      <c r="CN24" s="64">
        <f t="shared" si="41"/>
        <v>17.45</v>
      </c>
      <c r="CO24" s="54">
        <f t="shared" si="42"/>
        <v>17.45</v>
      </c>
      <c r="CP24" s="1">
        <f t="shared" si="43"/>
        <v>-127.04871060171921</v>
      </c>
      <c r="CQ24" s="42" t="e">
        <f t="shared" si="44"/>
        <v>#DIV/0!</v>
      </c>
      <c r="CR24" s="11">
        <f t="shared" si="45"/>
        <v>2217</v>
      </c>
      <c r="CS24" s="47">
        <f t="shared" si="46"/>
        <v>0</v>
      </c>
      <c r="CT24" s="55">
        <v>0</v>
      </c>
      <c r="CU24" s="10">
        <f t="shared" si="47"/>
        <v>0</v>
      </c>
      <c r="CV24" s="30">
        <f t="shared" si="48"/>
        <v>0</v>
      </c>
      <c r="CW24" s="77">
        <f t="shared" si="49"/>
        <v>0</v>
      </c>
      <c r="CX24" s="66">
        <f t="shared" si="50"/>
        <v>17.28</v>
      </c>
      <c r="CY24" s="41">
        <f t="shared" si="51"/>
        <v>17.25</v>
      </c>
      <c r="CZ24" s="65">
        <f t="shared" si="52"/>
        <v>17.41</v>
      </c>
      <c r="DA24" s="64">
        <f t="shared" si="53"/>
        <v>17.420000000000002</v>
      </c>
      <c r="DB24" s="54">
        <f t="shared" si="54"/>
        <v>17.420000000000002</v>
      </c>
      <c r="DC24" s="43">
        <f t="shared" si="55"/>
        <v>0</v>
      </c>
      <c r="DD24" s="44">
        <v>0</v>
      </c>
      <c r="DE24" s="10">
        <f t="shared" si="56"/>
        <v>0</v>
      </c>
      <c r="DF24" s="30">
        <f t="shared" si="57"/>
        <v>0</v>
      </c>
      <c r="DG24" s="34">
        <f t="shared" si="58"/>
        <v>0</v>
      </c>
      <c r="DH24" s="21">
        <f t="shared" si="59"/>
        <v>0</v>
      </c>
      <c r="DI24" s="74">
        <f t="shared" si="60"/>
        <v>0</v>
      </c>
      <c r="DJ24" s="76">
        <f t="shared" si="61"/>
        <v>17.420000000000002</v>
      </c>
      <c r="DK24" s="43">
        <f t="shared" si="62"/>
        <v>0</v>
      </c>
      <c r="DL24" s="16">
        <f t="shared" si="63"/>
        <v>0</v>
      </c>
      <c r="DM24" s="53">
        <f t="shared" si="64"/>
        <v>2217</v>
      </c>
      <c r="DN24">
        <f t="shared" si="65"/>
        <v>8.7467135229013816E-3</v>
      </c>
      <c r="DO24">
        <f t="shared" si="66"/>
        <v>8.9822311841577934E-3</v>
      </c>
      <c r="DP24" s="1">
        <f t="shared" si="67"/>
        <v>958.11663595174355</v>
      </c>
      <c r="DQ24" s="55">
        <v>1023</v>
      </c>
      <c r="DR24" s="1">
        <f t="shared" si="68"/>
        <v>-64.883364048256453</v>
      </c>
      <c r="DS24" s="55">
        <v>0</v>
      </c>
      <c r="DT24" s="15">
        <f t="shared" si="69"/>
        <v>0</v>
      </c>
      <c r="DU24" s="17">
        <f t="shared" si="70"/>
        <v>0</v>
      </c>
      <c r="DV24" s="17">
        <f t="shared" si="71"/>
        <v>0</v>
      </c>
      <c r="DW24" s="17">
        <f t="shared" si="72"/>
        <v>0</v>
      </c>
      <c r="DX24" s="1">
        <f t="shared" si="73"/>
        <v>0</v>
      </c>
      <c r="DY24" s="1">
        <f t="shared" si="74"/>
        <v>0</v>
      </c>
      <c r="DZ24" s="79">
        <f t="shared" si="75"/>
        <v>17.32</v>
      </c>
    </row>
    <row r="25" spans="1:130" x14ac:dyDescent="0.2">
      <c r="A25" s="26" t="s">
        <v>206</v>
      </c>
      <c r="B25">
        <v>0</v>
      </c>
      <c r="C25">
        <v>0</v>
      </c>
      <c r="D25">
        <v>0.34212629896083102</v>
      </c>
      <c r="E25">
        <v>0.65787370103916798</v>
      </c>
      <c r="F25">
        <v>0.279809220985691</v>
      </c>
      <c r="G25">
        <v>0.67600334448160504</v>
      </c>
      <c r="H25">
        <v>0.84657190635451496</v>
      </c>
      <c r="I25">
        <v>0.75649549902152102</v>
      </c>
      <c r="J25">
        <v>0.632584694389693</v>
      </c>
      <c r="K25">
        <v>0.26773350325171502</v>
      </c>
      <c r="L25">
        <v>0.46174068127983597</v>
      </c>
      <c r="M25">
        <f t="shared" si="0"/>
        <v>0.38369816090449071</v>
      </c>
      <c r="N25">
        <f t="shared" si="1"/>
        <v>0.21827320303547759</v>
      </c>
      <c r="O25" s="68">
        <v>0</v>
      </c>
      <c r="P25">
        <v>5.93</v>
      </c>
      <c r="Q25">
        <v>5.95</v>
      </c>
      <c r="R25">
        <v>5.97</v>
      </c>
      <c r="S25">
        <v>6.02</v>
      </c>
      <c r="T25">
        <v>6.05</v>
      </c>
      <c r="U25">
        <v>6.06</v>
      </c>
      <c r="V25">
        <v>6.08</v>
      </c>
      <c r="W25">
        <v>6.22</v>
      </c>
      <c r="X25">
        <v>6.21</v>
      </c>
      <c r="Y25">
        <v>6.19</v>
      </c>
      <c r="Z25">
        <v>6.17</v>
      </c>
      <c r="AA25">
        <v>6.11</v>
      </c>
      <c r="AB25">
        <v>6.07</v>
      </c>
      <c r="AC25">
        <v>6.05</v>
      </c>
      <c r="AD25">
        <v>5.91</v>
      </c>
      <c r="AE25">
        <v>5.92</v>
      </c>
      <c r="AF25">
        <v>5.93</v>
      </c>
      <c r="AG25">
        <v>6</v>
      </c>
      <c r="AH25">
        <v>6.07</v>
      </c>
      <c r="AI25">
        <v>6.12</v>
      </c>
      <c r="AJ25">
        <v>6.16</v>
      </c>
      <c r="AK25">
        <v>6.27</v>
      </c>
      <c r="AL25">
        <v>6.25</v>
      </c>
      <c r="AM25">
        <v>6.19</v>
      </c>
      <c r="AN25">
        <v>6.12</v>
      </c>
      <c r="AO25">
        <v>6.1</v>
      </c>
      <c r="AP25">
        <v>6.09</v>
      </c>
      <c r="AQ25">
        <v>6.07</v>
      </c>
      <c r="AR25">
        <v>6.08</v>
      </c>
      <c r="AS25" s="72">
        <f t="shared" si="2"/>
        <v>1.0691263782866836</v>
      </c>
      <c r="AT25" s="17">
        <f t="shared" si="3"/>
        <v>1.0546175496358923</v>
      </c>
      <c r="AU25" s="17">
        <f t="shared" si="4"/>
        <v>1.1319632027005502</v>
      </c>
      <c r="AV25" s="17">
        <f t="shared" si="5"/>
        <v>1.2093088557652081</v>
      </c>
      <c r="AW25" s="17">
        <f t="shared" si="6"/>
        <v>-8.140353885375165E-3</v>
      </c>
      <c r="AX25" s="17">
        <f t="shared" si="7"/>
        <v>1.0798025725065195</v>
      </c>
      <c r="AY25" s="17">
        <f t="shared" si="8"/>
        <v>0.26773350325171502</v>
      </c>
      <c r="AZ25" s="17">
        <f t="shared" si="9"/>
        <v>1.2758738571370902</v>
      </c>
      <c r="BA25" s="17">
        <f t="shared" si="10"/>
        <v>-0.92682545322798415</v>
      </c>
      <c r="BB25" s="17">
        <f t="shared" si="11"/>
        <v>2.1297802684376439</v>
      </c>
      <c r="BC25" s="17">
        <f t="shared" si="12"/>
        <v>0.46174068127983597</v>
      </c>
      <c r="BD25" s="17">
        <f t="shared" si="13"/>
        <v>2.38856613450782</v>
      </c>
      <c r="BE25" s="1">
        <v>0</v>
      </c>
      <c r="BF25" s="49">
        <v>0</v>
      </c>
      <c r="BG25" s="80">
        <v>0.03</v>
      </c>
      <c r="BH25" s="16">
        <v>1</v>
      </c>
      <c r="BI25" s="12">
        <f t="shared" si="14"/>
        <v>0</v>
      </c>
      <c r="BJ25" s="12">
        <f t="shared" si="15"/>
        <v>0</v>
      </c>
      <c r="BK25" s="12">
        <f t="shared" si="16"/>
        <v>1.105357203947325</v>
      </c>
      <c r="BL25" s="12">
        <f t="shared" si="17"/>
        <v>0</v>
      </c>
      <c r="BM25" s="12">
        <f t="shared" si="18"/>
        <v>0</v>
      </c>
      <c r="BN25" s="12">
        <f t="shared" si="19"/>
        <v>1.105357203947325</v>
      </c>
      <c r="BO25" s="9">
        <f t="shared" si="20"/>
        <v>0</v>
      </c>
      <c r="BP25" s="9">
        <f t="shared" si="21"/>
        <v>0</v>
      </c>
      <c r="BQ25" s="45">
        <f t="shared" si="22"/>
        <v>4.5908492259986769E-5</v>
      </c>
      <c r="BR25" s="78">
        <f t="shared" si="23"/>
        <v>0.21827320303547759</v>
      </c>
      <c r="BS25" s="55">
        <v>0</v>
      </c>
      <c r="BT25" s="10">
        <f t="shared" si="24"/>
        <v>0</v>
      </c>
      <c r="BU25" s="14">
        <f t="shared" si="25"/>
        <v>0</v>
      </c>
      <c r="BV25" s="1">
        <f t="shared" si="26"/>
        <v>0</v>
      </c>
      <c r="BW25" s="66">
        <f t="shared" si="27"/>
        <v>5.95</v>
      </c>
      <c r="BX25" s="41">
        <f t="shared" si="28"/>
        <v>5.92</v>
      </c>
      <c r="BY25" s="65">
        <f t="shared" si="29"/>
        <v>6.22</v>
      </c>
      <c r="BZ25" s="64">
        <f t="shared" si="30"/>
        <v>6.27</v>
      </c>
      <c r="CA25" s="54">
        <f t="shared" si="31"/>
        <v>6.27</v>
      </c>
      <c r="CB25" s="1">
        <f t="shared" si="32"/>
        <v>0</v>
      </c>
      <c r="CC25" s="42" t="e">
        <f t="shared" si="33"/>
        <v>#DIV/0!</v>
      </c>
      <c r="CD25" s="55">
        <v>0</v>
      </c>
      <c r="CE25" s="55">
        <v>43</v>
      </c>
      <c r="CF25" s="55">
        <v>0</v>
      </c>
      <c r="CG25" s="6">
        <f t="shared" si="34"/>
        <v>43</v>
      </c>
      <c r="CH25" s="10">
        <f t="shared" si="35"/>
        <v>0</v>
      </c>
      <c r="CI25" s="1">
        <f t="shared" si="36"/>
        <v>-43</v>
      </c>
      <c r="CJ25" s="77">
        <f t="shared" si="37"/>
        <v>0</v>
      </c>
      <c r="CK25" s="66">
        <f t="shared" si="38"/>
        <v>5.97</v>
      </c>
      <c r="CL25" s="41">
        <f t="shared" si="39"/>
        <v>5.93</v>
      </c>
      <c r="CM25" s="65">
        <f t="shared" si="40"/>
        <v>6.21</v>
      </c>
      <c r="CN25" s="64">
        <f t="shared" si="41"/>
        <v>6.25</v>
      </c>
      <c r="CO25" s="54">
        <f t="shared" si="42"/>
        <v>6.25</v>
      </c>
      <c r="CP25" s="1">
        <f t="shared" si="43"/>
        <v>-6.88</v>
      </c>
      <c r="CQ25" s="42" t="e">
        <f t="shared" si="44"/>
        <v>#DIV/0!</v>
      </c>
      <c r="CR25" s="11">
        <f t="shared" si="45"/>
        <v>43</v>
      </c>
      <c r="CS25" s="47">
        <f t="shared" si="46"/>
        <v>0.32051289322263327</v>
      </c>
      <c r="CT25" s="55">
        <v>0</v>
      </c>
      <c r="CU25" s="10">
        <f t="shared" si="47"/>
        <v>0.32051289322263327</v>
      </c>
      <c r="CV25" s="30">
        <f t="shared" si="48"/>
        <v>0.32051289322263327</v>
      </c>
      <c r="CW25" s="77">
        <f t="shared" si="49"/>
        <v>1</v>
      </c>
      <c r="CX25" s="66">
        <f t="shared" si="50"/>
        <v>6.02</v>
      </c>
      <c r="CY25" s="41">
        <f t="shared" si="51"/>
        <v>6</v>
      </c>
      <c r="CZ25" s="65">
        <f t="shared" si="52"/>
        <v>6.19</v>
      </c>
      <c r="DA25" s="64">
        <f t="shared" si="53"/>
        <v>6.19</v>
      </c>
      <c r="DB25" s="54">
        <f t="shared" si="54"/>
        <v>6</v>
      </c>
      <c r="DC25" s="43">
        <f t="shared" si="55"/>
        <v>5.3418815537105542E-2</v>
      </c>
      <c r="DD25" s="44">
        <v>0</v>
      </c>
      <c r="DE25" s="10">
        <f t="shared" si="56"/>
        <v>0.20063663823335581</v>
      </c>
      <c r="DF25" s="30">
        <f t="shared" si="57"/>
        <v>0.20063663823335581</v>
      </c>
      <c r="DG25" s="34">
        <f t="shared" si="58"/>
        <v>0.20063663823335581</v>
      </c>
      <c r="DH25" s="21">
        <f t="shared" si="59"/>
        <v>4.5908492259986782E-5</v>
      </c>
      <c r="DI25" s="74">
        <f t="shared" si="60"/>
        <v>0.20063663823335581</v>
      </c>
      <c r="DJ25" s="76">
        <f t="shared" si="61"/>
        <v>6</v>
      </c>
      <c r="DK25" s="43">
        <f t="shared" si="62"/>
        <v>3.34394397055593E-2</v>
      </c>
      <c r="DL25" s="16">
        <f t="shared" si="63"/>
        <v>0</v>
      </c>
      <c r="DM25" s="53">
        <f t="shared" si="64"/>
        <v>43</v>
      </c>
      <c r="DN25">
        <f t="shared" si="65"/>
        <v>6.4998151055059451E-3</v>
      </c>
      <c r="DO25">
        <f t="shared" si="66"/>
        <v>6.6748318415908447E-3</v>
      </c>
      <c r="DP25" s="1">
        <f t="shared" si="67"/>
        <v>711.99096287881218</v>
      </c>
      <c r="DQ25" s="55">
        <v>0</v>
      </c>
      <c r="DR25" s="1">
        <f t="shared" si="68"/>
        <v>711.99096287881218</v>
      </c>
      <c r="DS25" s="55">
        <v>0</v>
      </c>
      <c r="DT25" s="15">
        <f t="shared" si="69"/>
        <v>0</v>
      </c>
      <c r="DU25" s="17">
        <f t="shared" si="70"/>
        <v>0</v>
      </c>
      <c r="DV25" s="17">
        <f t="shared" si="71"/>
        <v>0</v>
      </c>
      <c r="DW25" s="17">
        <f t="shared" si="72"/>
        <v>0</v>
      </c>
      <c r="DX25" s="1">
        <f t="shared" si="73"/>
        <v>0</v>
      </c>
      <c r="DY25" s="1">
        <f t="shared" si="74"/>
        <v>0</v>
      </c>
      <c r="DZ25" s="79">
        <f t="shared" si="75"/>
        <v>6.08</v>
      </c>
    </row>
    <row r="26" spans="1:130" x14ac:dyDescent="0.2">
      <c r="A26" s="26" t="s">
        <v>316</v>
      </c>
      <c r="B26">
        <v>1</v>
      </c>
      <c r="C26">
        <v>1</v>
      </c>
      <c r="D26">
        <v>0.94364508393285296</v>
      </c>
      <c r="E26">
        <v>5.6354916067146203E-2</v>
      </c>
      <c r="F26">
        <v>0.86963434022257502</v>
      </c>
      <c r="G26">
        <v>0.94481605351170495</v>
      </c>
      <c r="H26">
        <v>0.889632107023411</v>
      </c>
      <c r="I26">
        <v>0.91680897488798696</v>
      </c>
      <c r="J26">
        <v>0.92464196115405095</v>
      </c>
      <c r="K26">
        <v>0.30608295893755599</v>
      </c>
      <c r="L26">
        <v>2.25515227234321</v>
      </c>
      <c r="M26">
        <f t="shared" si="0"/>
        <v>0.90898932033213975</v>
      </c>
      <c r="N26">
        <f t="shared" si="1"/>
        <v>-1.6757429154971</v>
      </c>
      <c r="O26" s="68">
        <v>0</v>
      </c>
      <c r="P26">
        <v>35.799999999999997</v>
      </c>
      <c r="Q26">
        <v>35.94</v>
      </c>
      <c r="R26">
        <v>36.03</v>
      </c>
      <c r="S26">
        <v>36.08</v>
      </c>
      <c r="T26">
        <v>36.32</v>
      </c>
      <c r="U26">
        <v>36.57</v>
      </c>
      <c r="V26">
        <v>37.200000000000003</v>
      </c>
      <c r="W26">
        <v>37.409999999999997</v>
      </c>
      <c r="X26">
        <v>37.340000000000003</v>
      </c>
      <c r="Y26">
        <v>37.24</v>
      </c>
      <c r="Z26">
        <v>37.06</v>
      </c>
      <c r="AA26">
        <v>36.979999999999997</v>
      </c>
      <c r="AB26">
        <v>36.82</v>
      </c>
      <c r="AC26">
        <v>36.57</v>
      </c>
      <c r="AD26">
        <v>35.840000000000003</v>
      </c>
      <c r="AE26">
        <v>35.89</v>
      </c>
      <c r="AF26">
        <v>36</v>
      </c>
      <c r="AG26">
        <v>36.17</v>
      </c>
      <c r="AH26">
        <v>36.25</v>
      </c>
      <c r="AI26">
        <v>36.299999999999997</v>
      </c>
      <c r="AJ26">
        <v>36.67</v>
      </c>
      <c r="AK26">
        <v>37.590000000000003</v>
      </c>
      <c r="AL26">
        <v>37.340000000000003</v>
      </c>
      <c r="AM26">
        <v>37.19</v>
      </c>
      <c r="AN26">
        <v>37.04</v>
      </c>
      <c r="AO26">
        <v>36.74</v>
      </c>
      <c r="AP26">
        <v>36.619999999999997</v>
      </c>
      <c r="AQ26">
        <v>36.4</v>
      </c>
      <c r="AR26">
        <v>36.65</v>
      </c>
      <c r="AS26" s="72">
        <f t="shared" si="2"/>
        <v>0.75</v>
      </c>
      <c r="AT26" s="17">
        <f t="shared" si="3"/>
        <v>0.63261718370250719</v>
      </c>
      <c r="AU26" s="17">
        <f t="shared" si="4"/>
        <v>0.36415457716766558</v>
      </c>
      <c r="AV26" s="17">
        <f t="shared" si="5"/>
        <v>9.5691970632823933E-2</v>
      </c>
      <c r="AW26" s="17">
        <f t="shared" si="6"/>
        <v>-8.140353885375165E-3</v>
      </c>
      <c r="AX26" s="17">
        <f t="shared" si="7"/>
        <v>1.0798025725065195</v>
      </c>
      <c r="AY26" s="17">
        <f t="shared" si="8"/>
        <v>0.30608295893755599</v>
      </c>
      <c r="AZ26" s="17">
        <f t="shared" si="9"/>
        <v>1.3142233128229313</v>
      </c>
      <c r="BA26" s="17">
        <f t="shared" si="10"/>
        <v>-0.92682545322798415</v>
      </c>
      <c r="BB26" s="17">
        <f t="shared" si="11"/>
        <v>2.1297802684376439</v>
      </c>
      <c r="BC26" s="17">
        <f t="shared" si="12"/>
        <v>2.1297802684376439</v>
      </c>
      <c r="BD26" s="17">
        <f t="shared" si="13"/>
        <v>4.0566057216656279</v>
      </c>
      <c r="BE26" s="1">
        <v>0</v>
      </c>
      <c r="BF26" s="50">
        <v>0.18</v>
      </c>
      <c r="BG26" s="15">
        <v>1</v>
      </c>
      <c r="BH26" s="16">
        <v>1</v>
      </c>
      <c r="BI26" s="12">
        <f t="shared" si="14"/>
        <v>0</v>
      </c>
      <c r="BJ26" s="12">
        <f t="shared" si="15"/>
        <v>30.836472030182026</v>
      </c>
      <c r="BK26" s="12">
        <f t="shared" si="16"/>
        <v>98.613635217679686</v>
      </c>
      <c r="BL26" s="12">
        <f t="shared" si="17"/>
        <v>0</v>
      </c>
      <c r="BM26" s="12">
        <f t="shared" si="18"/>
        <v>30.836472030182026</v>
      </c>
      <c r="BN26" s="12">
        <f t="shared" si="19"/>
        <v>98.613635217679686</v>
      </c>
      <c r="BO26" s="9">
        <f t="shared" si="20"/>
        <v>0</v>
      </c>
      <c r="BP26" s="9">
        <f t="shared" si="21"/>
        <v>3.3255428600593643E-3</v>
      </c>
      <c r="BQ26" s="45">
        <f t="shared" si="22"/>
        <v>4.0956925896470176E-3</v>
      </c>
      <c r="BR26" s="78">
        <f t="shared" si="23"/>
        <v>-1.6757429154971</v>
      </c>
      <c r="BS26" s="55">
        <v>0</v>
      </c>
      <c r="BT26" s="10">
        <f t="shared" si="24"/>
        <v>0</v>
      </c>
      <c r="BU26" s="14">
        <f t="shared" si="25"/>
        <v>0</v>
      </c>
      <c r="BV26" s="1">
        <f t="shared" si="26"/>
        <v>0</v>
      </c>
      <c r="BW26" s="66">
        <f t="shared" si="27"/>
        <v>35.799999999999997</v>
      </c>
      <c r="BX26" s="41">
        <f t="shared" si="28"/>
        <v>35.840000000000003</v>
      </c>
      <c r="BY26" s="65">
        <f t="shared" si="29"/>
        <v>37.24</v>
      </c>
      <c r="BZ26" s="64">
        <f t="shared" si="30"/>
        <v>37.19</v>
      </c>
      <c r="CA26" s="54">
        <f t="shared" si="31"/>
        <v>37.24</v>
      </c>
      <c r="CB26" s="1">
        <f t="shared" si="32"/>
        <v>0</v>
      </c>
      <c r="CC26" s="42" t="e">
        <f t="shared" si="33"/>
        <v>#DIV/0!</v>
      </c>
      <c r="CD26" s="55">
        <v>0</v>
      </c>
      <c r="CE26" s="55">
        <v>0</v>
      </c>
      <c r="CF26" s="55">
        <v>0</v>
      </c>
      <c r="CG26" s="6">
        <f t="shared" si="34"/>
        <v>0</v>
      </c>
      <c r="CH26" s="10">
        <f t="shared" si="35"/>
        <v>451.92557811976815</v>
      </c>
      <c r="CI26" s="1">
        <f t="shared" si="36"/>
        <v>451.92557811976815</v>
      </c>
      <c r="CJ26" s="77">
        <f t="shared" si="37"/>
        <v>1</v>
      </c>
      <c r="CK26" s="66">
        <f t="shared" si="38"/>
        <v>35.94</v>
      </c>
      <c r="CL26" s="41">
        <f t="shared" si="39"/>
        <v>35.89</v>
      </c>
      <c r="CM26" s="65">
        <f t="shared" si="40"/>
        <v>37.06</v>
      </c>
      <c r="CN26" s="64">
        <f t="shared" si="41"/>
        <v>37.04</v>
      </c>
      <c r="CO26" s="54">
        <f t="shared" si="42"/>
        <v>35.94</v>
      </c>
      <c r="CP26" s="1">
        <f t="shared" si="43"/>
        <v>12.574445690588986</v>
      </c>
      <c r="CQ26" s="42">
        <f t="shared" si="44"/>
        <v>0</v>
      </c>
      <c r="CR26" s="11">
        <f t="shared" si="45"/>
        <v>0</v>
      </c>
      <c r="CS26" s="47">
        <f t="shared" si="46"/>
        <v>480.5199016759442</v>
      </c>
      <c r="CT26" s="55">
        <v>0</v>
      </c>
      <c r="CU26" s="10">
        <f t="shared" si="47"/>
        <v>28.594323556176032</v>
      </c>
      <c r="CV26" s="30">
        <f t="shared" si="48"/>
        <v>28.594323556176032</v>
      </c>
      <c r="CW26" s="77">
        <f t="shared" si="49"/>
        <v>1</v>
      </c>
      <c r="CX26" s="66">
        <f t="shared" si="50"/>
        <v>36.03</v>
      </c>
      <c r="CY26" s="41">
        <f t="shared" si="51"/>
        <v>36</v>
      </c>
      <c r="CZ26" s="65">
        <f t="shared" si="52"/>
        <v>36.979999999999997</v>
      </c>
      <c r="DA26" s="64">
        <f t="shared" si="53"/>
        <v>36.74</v>
      </c>
      <c r="DB26" s="54">
        <f t="shared" si="54"/>
        <v>36.03</v>
      </c>
      <c r="DC26" s="43">
        <f t="shared" si="55"/>
        <v>0.79362541094021732</v>
      </c>
      <c r="DD26" s="44">
        <v>0</v>
      </c>
      <c r="DE26" s="10">
        <f t="shared" si="56"/>
        <v>17.899651066089742</v>
      </c>
      <c r="DF26" s="30">
        <f t="shared" si="57"/>
        <v>17.899651066089742</v>
      </c>
      <c r="DG26" s="34">
        <f t="shared" si="58"/>
        <v>17.899651066089742</v>
      </c>
      <c r="DH26" s="21">
        <f t="shared" si="59"/>
        <v>4.0956925896470184E-3</v>
      </c>
      <c r="DI26" s="74">
        <f t="shared" si="60"/>
        <v>17.899651066089742</v>
      </c>
      <c r="DJ26" s="76">
        <f t="shared" si="61"/>
        <v>36.03</v>
      </c>
      <c r="DK26" s="43">
        <f t="shared" si="62"/>
        <v>0.49679853083790565</v>
      </c>
      <c r="DL26" s="16">
        <f t="shared" si="63"/>
        <v>0</v>
      </c>
      <c r="DM26" s="53">
        <f t="shared" si="64"/>
        <v>0</v>
      </c>
      <c r="DN26">
        <f t="shared" si="65"/>
        <v>5.5678853576934264E-4</v>
      </c>
      <c r="DO26">
        <f t="shared" si="66"/>
        <v>5.7178085641817057E-4</v>
      </c>
      <c r="DP26" s="1">
        <f t="shared" si="67"/>
        <v>60.990720392413415</v>
      </c>
      <c r="DQ26" s="55">
        <v>0</v>
      </c>
      <c r="DR26" s="1">
        <f t="shared" si="68"/>
        <v>60.990720392413415</v>
      </c>
      <c r="DS26" s="55">
        <v>0</v>
      </c>
      <c r="DT26" s="15">
        <f t="shared" si="69"/>
        <v>1.7224554713908307E-2</v>
      </c>
      <c r="DU26" s="17">
        <f t="shared" si="70"/>
        <v>3.2288710833792401E-5</v>
      </c>
      <c r="DV26" s="17">
        <f t="shared" si="71"/>
        <v>3.2288710833792401E-5</v>
      </c>
      <c r="DW26" s="17">
        <f t="shared" si="72"/>
        <v>4.31428882937776E-5</v>
      </c>
      <c r="DX26" s="1">
        <f t="shared" si="73"/>
        <v>4.5602895784288799</v>
      </c>
      <c r="DY26" s="1">
        <f t="shared" si="74"/>
        <v>4.5602895784288799</v>
      </c>
      <c r="DZ26" s="79">
        <f t="shared" si="75"/>
        <v>36.65</v>
      </c>
    </row>
    <row r="27" spans="1:130" x14ac:dyDescent="0.2">
      <c r="A27" s="26" t="s">
        <v>126</v>
      </c>
      <c r="B27">
        <v>0</v>
      </c>
      <c r="C27">
        <v>0</v>
      </c>
      <c r="D27">
        <v>0.196721311475409</v>
      </c>
      <c r="E27">
        <v>0.80327868852458995</v>
      </c>
      <c r="F27">
        <v>7.5349838536060199E-2</v>
      </c>
      <c r="G27">
        <v>0.58012422360248395</v>
      </c>
      <c r="H27">
        <v>0.40062111801242201</v>
      </c>
      <c r="I27">
        <v>0.482089218968559</v>
      </c>
      <c r="J27">
        <v>0.36377620770283697</v>
      </c>
      <c r="K27">
        <v>0.396449882736302</v>
      </c>
      <c r="L27">
        <v>0.56855448075349602</v>
      </c>
      <c r="M27">
        <f t="shared" si="0"/>
        <v>0.14684958630504763</v>
      </c>
      <c r="N27">
        <f t="shared" si="1"/>
        <v>1.0692785855247837</v>
      </c>
      <c r="O27" s="68">
        <v>0</v>
      </c>
      <c r="P27">
        <v>38.840000000000003</v>
      </c>
      <c r="Q27">
        <v>39.19</v>
      </c>
      <c r="R27">
        <v>39.64</v>
      </c>
      <c r="S27">
        <v>39.76</v>
      </c>
      <c r="T27">
        <v>40.090000000000003</v>
      </c>
      <c r="U27">
        <v>40.36</v>
      </c>
      <c r="V27">
        <v>40.93</v>
      </c>
      <c r="W27">
        <v>42.19</v>
      </c>
      <c r="X27">
        <v>41.92</v>
      </c>
      <c r="Y27">
        <v>41.66</v>
      </c>
      <c r="Z27">
        <v>41.39</v>
      </c>
      <c r="AA27">
        <v>41.23</v>
      </c>
      <c r="AB27">
        <v>40.770000000000003</v>
      </c>
      <c r="AC27">
        <v>40.36</v>
      </c>
      <c r="AD27">
        <v>38.880000000000003</v>
      </c>
      <c r="AE27">
        <v>39.1</v>
      </c>
      <c r="AF27">
        <v>39.159999999999997</v>
      </c>
      <c r="AG27">
        <v>39.58</v>
      </c>
      <c r="AH27">
        <v>40.020000000000003</v>
      </c>
      <c r="AI27">
        <v>40.54</v>
      </c>
      <c r="AJ27">
        <v>40.72</v>
      </c>
      <c r="AK27">
        <v>42.34</v>
      </c>
      <c r="AL27">
        <v>41.98</v>
      </c>
      <c r="AM27">
        <v>41.65</v>
      </c>
      <c r="AN27">
        <v>41.05</v>
      </c>
      <c r="AO27">
        <v>40.729999999999997</v>
      </c>
      <c r="AP27">
        <v>40.49</v>
      </c>
      <c r="AQ27">
        <v>40.159999999999997</v>
      </c>
      <c r="AR27">
        <v>40.6</v>
      </c>
      <c r="AS27" s="72">
        <f t="shared" si="2"/>
        <v>1.1462687189755145</v>
      </c>
      <c r="AT27" s="17">
        <f t="shared" si="3"/>
        <v>1.4380423496856489</v>
      </c>
      <c r="AU27" s="17">
        <f t="shared" si="4"/>
        <v>2.0483112131590486</v>
      </c>
      <c r="AV27" s="17">
        <f t="shared" si="5"/>
        <v>2.6585800766324481</v>
      </c>
      <c r="AW27" s="17">
        <f t="shared" si="6"/>
        <v>-8.140353885375165E-3</v>
      </c>
      <c r="AX27" s="17">
        <f t="shared" si="7"/>
        <v>1.0798025725065195</v>
      </c>
      <c r="AY27" s="17">
        <f t="shared" si="8"/>
        <v>0.396449882736302</v>
      </c>
      <c r="AZ27" s="17">
        <f t="shared" si="9"/>
        <v>1.4045902366216771</v>
      </c>
      <c r="BA27" s="17">
        <f t="shared" si="10"/>
        <v>-0.92682545322798415</v>
      </c>
      <c r="BB27" s="17">
        <f t="shared" si="11"/>
        <v>2.1297802684376439</v>
      </c>
      <c r="BC27" s="17">
        <f t="shared" si="12"/>
        <v>0.56855448075349602</v>
      </c>
      <c r="BD27" s="17">
        <f t="shared" si="13"/>
        <v>2.4953799339814804</v>
      </c>
      <c r="BE27" s="1">
        <v>1</v>
      </c>
      <c r="BF27" s="15">
        <v>1</v>
      </c>
      <c r="BG27" s="15">
        <v>1</v>
      </c>
      <c r="BH27" s="16">
        <v>1</v>
      </c>
      <c r="BI27" s="12">
        <f t="shared" si="14"/>
        <v>10.347807167141859</v>
      </c>
      <c r="BJ27" s="12">
        <f t="shared" si="15"/>
        <v>55.759438268622731</v>
      </c>
      <c r="BK27" s="12">
        <f t="shared" si="16"/>
        <v>79.422335976430873</v>
      </c>
      <c r="BL27" s="12">
        <f t="shared" si="17"/>
        <v>10.347807167141859</v>
      </c>
      <c r="BM27" s="12">
        <f t="shared" si="18"/>
        <v>55.759438268622731</v>
      </c>
      <c r="BN27" s="12">
        <f t="shared" si="19"/>
        <v>79.422335976430873</v>
      </c>
      <c r="BO27" s="9">
        <f t="shared" si="20"/>
        <v>1.321792189745696E-2</v>
      </c>
      <c r="BP27" s="9">
        <f t="shared" si="21"/>
        <v>6.0133468456976605E-3</v>
      </c>
      <c r="BQ27" s="45">
        <f t="shared" si="22"/>
        <v>3.2986257143150627E-3</v>
      </c>
      <c r="BR27" s="78">
        <f t="shared" si="23"/>
        <v>1.0692785855247837</v>
      </c>
      <c r="BS27" s="55">
        <v>365</v>
      </c>
      <c r="BT27" s="10">
        <f t="shared" si="24"/>
        <v>1291.4406687678795</v>
      </c>
      <c r="BU27" s="14">
        <f t="shared" si="25"/>
        <v>926.44066876787952</v>
      </c>
      <c r="BV27" s="1">
        <f t="shared" si="26"/>
        <v>1</v>
      </c>
      <c r="BW27" s="66">
        <f t="shared" si="27"/>
        <v>39.64</v>
      </c>
      <c r="BX27" s="41">
        <f t="shared" si="28"/>
        <v>39.159999999999997</v>
      </c>
      <c r="BY27" s="65">
        <f t="shared" si="29"/>
        <v>42.19</v>
      </c>
      <c r="BZ27" s="64">
        <f t="shared" si="30"/>
        <v>42.34</v>
      </c>
      <c r="CA27" s="54">
        <f t="shared" si="31"/>
        <v>39.159999999999997</v>
      </c>
      <c r="CB27" s="1">
        <f t="shared" si="32"/>
        <v>23.657831173847793</v>
      </c>
      <c r="CC27" s="42">
        <f t="shared" si="33"/>
        <v>0.28263009585119719</v>
      </c>
      <c r="CD27" s="55">
        <v>0</v>
      </c>
      <c r="CE27" s="55">
        <v>203</v>
      </c>
      <c r="CF27" s="55">
        <v>0</v>
      </c>
      <c r="CG27" s="6">
        <f t="shared" si="34"/>
        <v>203</v>
      </c>
      <c r="CH27" s="10">
        <f t="shared" si="35"/>
        <v>817.18545333320037</v>
      </c>
      <c r="CI27" s="1">
        <f t="shared" si="36"/>
        <v>614.18545333320037</v>
      </c>
      <c r="CJ27" s="77">
        <f t="shared" si="37"/>
        <v>1</v>
      </c>
      <c r="CK27" s="66">
        <f t="shared" si="38"/>
        <v>39.76</v>
      </c>
      <c r="CL27" s="41">
        <f t="shared" si="39"/>
        <v>39.58</v>
      </c>
      <c r="CM27" s="65">
        <f t="shared" si="40"/>
        <v>41.92</v>
      </c>
      <c r="CN27" s="64">
        <f t="shared" si="41"/>
        <v>41.98</v>
      </c>
      <c r="CO27" s="54">
        <f t="shared" si="42"/>
        <v>39.58</v>
      </c>
      <c r="CP27" s="1">
        <f t="shared" si="43"/>
        <v>15.517570827013653</v>
      </c>
      <c r="CQ27" s="42">
        <f t="shared" si="44"/>
        <v>0.24841362407026168</v>
      </c>
      <c r="CR27" s="11">
        <f t="shared" si="45"/>
        <v>568</v>
      </c>
      <c r="CS27" s="47">
        <f t="shared" si="46"/>
        <v>2131.6556754431135</v>
      </c>
      <c r="CT27" s="55">
        <v>0</v>
      </c>
      <c r="CU27" s="10">
        <f t="shared" si="47"/>
        <v>23.02955334203347</v>
      </c>
      <c r="CV27" s="30">
        <f t="shared" si="48"/>
        <v>23.02955334203347</v>
      </c>
      <c r="CW27" s="77">
        <f t="shared" si="49"/>
        <v>1</v>
      </c>
      <c r="CX27" s="66">
        <f t="shared" si="50"/>
        <v>40.090000000000003</v>
      </c>
      <c r="CY27" s="41">
        <f t="shared" si="51"/>
        <v>40.020000000000003</v>
      </c>
      <c r="CZ27" s="65">
        <f t="shared" si="52"/>
        <v>41.66</v>
      </c>
      <c r="DA27" s="64">
        <f t="shared" si="53"/>
        <v>41.65</v>
      </c>
      <c r="DB27" s="54">
        <f t="shared" si="54"/>
        <v>40.020000000000003</v>
      </c>
      <c r="DC27" s="43">
        <f t="shared" si="55"/>
        <v>0.5754511079968383</v>
      </c>
      <c r="DD27" s="44">
        <v>0</v>
      </c>
      <c r="DE27" s="10">
        <f t="shared" si="56"/>
        <v>14.41618187681398</v>
      </c>
      <c r="DF27" s="30">
        <f t="shared" si="57"/>
        <v>14.41618187681398</v>
      </c>
      <c r="DG27" s="34">
        <f t="shared" si="58"/>
        <v>14.41618187681398</v>
      </c>
      <c r="DH27" s="21">
        <f t="shared" si="59"/>
        <v>3.2986257143150636E-3</v>
      </c>
      <c r="DI27" s="74">
        <f t="shared" si="60"/>
        <v>14.41618187681398</v>
      </c>
      <c r="DJ27" s="76">
        <f t="shared" si="61"/>
        <v>40.020000000000003</v>
      </c>
      <c r="DK27" s="43">
        <f t="shared" si="62"/>
        <v>0.36022443470299798</v>
      </c>
      <c r="DL27" s="16">
        <f t="shared" si="63"/>
        <v>0</v>
      </c>
      <c r="DM27" s="53">
        <f t="shared" si="64"/>
        <v>568</v>
      </c>
      <c r="DN27">
        <f t="shared" si="65"/>
        <v>7.9364214519532551E-3</v>
      </c>
      <c r="DO27">
        <f t="shared" si="66"/>
        <v>8.1501208505005193E-3</v>
      </c>
      <c r="DP27" s="1">
        <f t="shared" si="67"/>
        <v>869.35709088118938</v>
      </c>
      <c r="DQ27" s="55">
        <v>0</v>
      </c>
      <c r="DR27" s="1">
        <f t="shared" si="68"/>
        <v>869.35709088118938</v>
      </c>
      <c r="DS27" s="55">
        <v>0</v>
      </c>
      <c r="DT27" s="15">
        <f t="shared" si="69"/>
        <v>2.6585800766324481</v>
      </c>
      <c r="DU27" s="17">
        <f t="shared" si="70"/>
        <v>4.9837063859509726E-3</v>
      </c>
      <c r="DV27" s="17">
        <f t="shared" si="71"/>
        <v>4.9837063859509726E-3</v>
      </c>
      <c r="DW27" s="17">
        <f t="shared" si="72"/>
        <v>6.6590298078127138E-3</v>
      </c>
      <c r="DX27" s="1">
        <f t="shared" si="73"/>
        <v>703.87276874541942</v>
      </c>
      <c r="DY27" s="1">
        <f t="shared" si="74"/>
        <v>703.87276874541942</v>
      </c>
      <c r="DZ27" s="79">
        <f t="shared" si="75"/>
        <v>40.6</v>
      </c>
    </row>
    <row r="28" spans="1:130" x14ac:dyDescent="0.2">
      <c r="A28" s="26" t="s">
        <v>310</v>
      </c>
      <c r="B28">
        <v>0</v>
      </c>
      <c r="C28">
        <v>0</v>
      </c>
      <c r="D28">
        <v>0.182653876898481</v>
      </c>
      <c r="E28">
        <v>0.817346123101518</v>
      </c>
      <c r="F28">
        <v>0.224960254372019</v>
      </c>
      <c r="G28">
        <v>0.33361204013377899</v>
      </c>
      <c r="H28">
        <v>0.25836120401337698</v>
      </c>
      <c r="I28">
        <v>0.293585436223124</v>
      </c>
      <c r="J28">
        <v>0.37315881267270701</v>
      </c>
      <c r="K28">
        <v>0.84970223466174399</v>
      </c>
      <c r="L28">
        <v>6.2039690328991599E-2</v>
      </c>
      <c r="M28">
        <f t="shared" si="0"/>
        <v>0.22511994821220266</v>
      </c>
      <c r="N28">
        <f t="shared" si="1"/>
        <v>0.64903999272739021</v>
      </c>
      <c r="O28" s="68">
        <v>0</v>
      </c>
      <c r="P28">
        <v>14.72</v>
      </c>
      <c r="Q28">
        <v>14.82</v>
      </c>
      <c r="R28">
        <v>14.91</v>
      </c>
      <c r="S28">
        <v>14.98</v>
      </c>
      <c r="T28">
        <v>15.09</v>
      </c>
      <c r="U28">
        <v>15.12</v>
      </c>
      <c r="V28">
        <v>15.28</v>
      </c>
      <c r="W28">
        <v>15.83</v>
      </c>
      <c r="X28">
        <v>15.75</v>
      </c>
      <c r="Y28">
        <v>15.63</v>
      </c>
      <c r="Z28">
        <v>15.58</v>
      </c>
      <c r="AA28">
        <v>15.48</v>
      </c>
      <c r="AB28">
        <v>15.41</v>
      </c>
      <c r="AC28">
        <v>15.19</v>
      </c>
      <c r="AD28">
        <v>14.79</v>
      </c>
      <c r="AE28">
        <v>14.91</v>
      </c>
      <c r="AF28">
        <v>14.96</v>
      </c>
      <c r="AG28">
        <v>15</v>
      </c>
      <c r="AH28">
        <v>15.06</v>
      </c>
      <c r="AI28">
        <v>15.14</v>
      </c>
      <c r="AJ28">
        <v>15.33</v>
      </c>
      <c r="AK28">
        <v>15.72</v>
      </c>
      <c r="AL28">
        <v>15.66</v>
      </c>
      <c r="AM28">
        <v>15.63</v>
      </c>
      <c r="AN28">
        <v>15.49</v>
      </c>
      <c r="AO28">
        <v>15.38</v>
      </c>
      <c r="AP28">
        <v>15.32</v>
      </c>
      <c r="AQ28">
        <v>15.27</v>
      </c>
      <c r="AR28">
        <v>15.25</v>
      </c>
      <c r="AS28" s="72">
        <f t="shared" si="2"/>
        <v>1.1537319762510603</v>
      </c>
      <c r="AT28" s="17">
        <f t="shared" si="3"/>
        <v>1.4948497521311617</v>
      </c>
      <c r="AU28" s="17">
        <f t="shared" si="4"/>
        <v>1.5286510939527171</v>
      </c>
      <c r="AV28" s="17">
        <f t="shared" si="5"/>
        <v>1.5624524357742728</v>
      </c>
      <c r="AW28" s="17">
        <f t="shared" si="6"/>
        <v>-8.140353885375165E-3</v>
      </c>
      <c r="AX28" s="17">
        <f t="shared" si="7"/>
        <v>1.0798025725065195</v>
      </c>
      <c r="AY28" s="17">
        <f t="shared" si="8"/>
        <v>0.84970223466174399</v>
      </c>
      <c r="AZ28" s="17">
        <f t="shared" si="9"/>
        <v>1.8578425885471193</v>
      </c>
      <c r="BA28" s="17">
        <f t="shared" si="10"/>
        <v>-0.92682545322798415</v>
      </c>
      <c r="BB28" s="17">
        <f t="shared" si="11"/>
        <v>2.1297802684376439</v>
      </c>
      <c r="BC28" s="17">
        <f t="shared" si="12"/>
        <v>6.2039690328991599E-2</v>
      </c>
      <c r="BD28" s="17">
        <f t="shared" si="13"/>
        <v>1.9888651435569757</v>
      </c>
      <c r="BE28" s="1">
        <v>0</v>
      </c>
      <c r="BF28" s="87">
        <v>0.17</v>
      </c>
      <c r="BG28" s="88">
        <v>0.8</v>
      </c>
      <c r="BH28" s="16">
        <v>1</v>
      </c>
      <c r="BI28" s="12">
        <f t="shared" si="14"/>
        <v>0</v>
      </c>
      <c r="BJ28" s="12">
        <f t="shared" si="15"/>
        <v>3.976196246689863</v>
      </c>
      <c r="BK28" s="12">
        <f t="shared" si="16"/>
        <v>19.134613939652365</v>
      </c>
      <c r="BL28" s="12">
        <f t="shared" si="17"/>
        <v>0</v>
      </c>
      <c r="BM28" s="12">
        <f t="shared" si="18"/>
        <v>3.976196246689863</v>
      </c>
      <c r="BN28" s="12">
        <f t="shared" si="19"/>
        <v>19.134613939652365</v>
      </c>
      <c r="BO28" s="9">
        <f t="shared" si="20"/>
        <v>0</v>
      </c>
      <c r="BP28" s="9">
        <f t="shared" si="21"/>
        <v>4.2881076101805484E-4</v>
      </c>
      <c r="BQ28" s="45">
        <f t="shared" si="22"/>
        <v>7.9471258052091816E-4</v>
      </c>
      <c r="BR28" s="78">
        <f t="shared" si="23"/>
        <v>0.64903999272739021</v>
      </c>
      <c r="BS28" s="55">
        <v>0</v>
      </c>
      <c r="BT28" s="10">
        <f t="shared" si="24"/>
        <v>0</v>
      </c>
      <c r="BU28" s="14">
        <f t="shared" si="25"/>
        <v>0</v>
      </c>
      <c r="BV28" s="1">
        <f t="shared" si="26"/>
        <v>0</v>
      </c>
      <c r="BW28" s="66">
        <f t="shared" si="27"/>
        <v>14.82</v>
      </c>
      <c r="BX28" s="41">
        <f t="shared" si="28"/>
        <v>14.91</v>
      </c>
      <c r="BY28" s="65">
        <f t="shared" si="29"/>
        <v>15.83</v>
      </c>
      <c r="BZ28" s="64">
        <f t="shared" si="30"/>
        <v>15.72</v>
      </c>
      <c r="CA28" s="54">
        <f t="shared" si="31"/>
        <v>15.72</v>
      </c>
      <c r="CB28" s="1">
        <f t="shared" si="32"/>
        <v>0</v>
      </c>
      <c r="CC28" s="42" t="e">
        <f t="shared" si="33"/>
        <v>#DIV/0!</v>
      </c>
      <c r="CD28" s="55">
        <v>0</v>
      </c>
      <c r="CE28" s="55">
        <v>274</v>
      </c>
      <c r="CF28" s="55">
        <v>0</v>
      </c>
      <c r="CG28" s="6">
        <f t="shared" si="34"/>
        <v>274</v>
      </c>
      <c r="CH28" s="10">
        <f t="shared" si="35"/>
        <v>58.273358435561647</v>
      </c>
      <c r="CI28" s="1">
        <f t="shared" si="36"/>
        <v>-215.72664156443835</v>
      </c>
      <c r="CJ28" s="77">
        <f t="shared" si="37"/>
        <v>0</v>
      </c>
      <c r="CK28" s="66">
        <f t="shared" si="38"/>
        <v>14.91</v>
      </c>
      <c r="CL28" s="41">
        <f t="shared" si="39"/>
        <v>14.96</v>
      </c>
      <c r="CM28" s="65">
        <f t="shared" si="40"/>
        <v>15.75</v>
      </c>
      <c r="CN28" s="64">
        <f t="shared" si="41"/>
        <v>15.66</v>
      </c>
      <c r="CO28" s="54">
        <f t="shared" si="42"/>
        <v>15.66</v>
      </c>
      <c r="CP28" s="1">
        <f t="shared" si="43"/>
        <v>-13.775647609478822</v>
      </c>
      <c r="CQ28" s="42">
        <f t="shared" si="44"/>
        <v>4.7019771531271477</v>
      </c>
      <c r="CR28" s="11">
        <f t="shared" si="45"/>
        <v>320</v>
      </c>
      <c r="CS28" s="47">
        <f t="shared" si="46"/>
        <v>63.821691999223269</v>
      </c>
      <c r="CT28" s="55">
        <v>46</v>
      </c>
      <c r="CU28" s="10">
        <f t="shared" si="47"/>
        <v>5.5483335636616218</v>
      </c>
      <c r="CV28" s="30">
        <f t="shared" si="48"/>
        <v>-40.451666436338378</v>
      </c>
      <c r="CW28" s="77">
        <f t="shared" si="49"/>
        <v>0</v>
      </c>
      <c r="CX28" s="66">
        <f t="shared" si="50"/>
        <v>14.98</v>
      </c>
      <c r="CY28" s="41">
        <f t="shared" si="51"/>
        <v>15</v>
      </c>
      <c r="CZ28" s="65">
        <f t="shared" si="52"/>
        <v>15.63</v>
      </c>
      <c r="DA28" s="64">
        <f t="shared" si="53"/>
        <v>15.63</v>
      </c>
      <c r="DB28" s="54">
        <f t="shared" si="54"/>
        <v>15.63</v>
      </c>
      <c r="DC28" s="43">
        <f t="shared" si="55"/>
        <v>-2.5880784668162748</v>
      </c>
      <c r="DD28" s="44">
        <v>0</v>
      </c>
      <c r="DE28" s="10">
        <f t="shared" si="56"/>
        <v>3.4731800734054006</v>
      </c>
      <c r="DF28" s="30">
        <f t="shared" si="57"/>
        <v>3.4731800734054006</v>
      </c>
      <c r="DG28" s="34">
        <f t="shared" si="58"/>
        <v>3.4731800734054006</v>
      </c>
      <c r="DH28" s="21">
        <f t="shared" si="59"/>
        <v>7.9471258052091838E-4</v>
      </c>
      <c r="DI28" s="74">
        <f t="shared" si="60"/>
        <v>3.4731800734054006</v>
      </c>
      <c r="DJ28" s="76">
        <f t="shared" si="61"/>
        <v>15.63</v>
      </c>
      <c r="DK28" s="43">
        <f t="shared" si="62"/>
        <v>0.22221241672459377</v>
      </c>
      <c r="DL28" s="16">
        <f t="shared" si="63"/>
        <v>0</v>
      </c>
      <c r="DM28" s="53">
        <f t="shared" si="64"/>
        <v>366</v>
      </c>
      <c r="DN28">
        <f t="shared" si="65"/>
        <v>8.0754081960872776E-3</v>
      </c>
      <c r="DO28">
        <f t="shared" si="66"/>
        <v>8.2928500097529025E-3</v>
      </c>
      <c r="DP28" s="1">
        <f t="shared" si="67"/>
        <v>884.58172484032264</v>
      </c>
      <c r="DQ28" s="55">
        <v>1083</v>
      </c>
      <c r="DR28" s="1">
        <f t="shared" si="68"/>
        <v>-198.41827515967736</v>
      </c>
      <c r="DS28" s="55">
        <v>0</v>
      </c>
      <c r="DT28" s="15">
        <f t="shared" si="69"/>
        <v>0.26561691408162641</v>
      </c>
      <c r="DU28" s="17">
        <f t="shared" si="70"/>
        <v>4.979186907177757E-4</v>
      </c>
      <c r="DV28" s="17">
        <f t="shared" si="71"/>
        <v>4.979186907177757E-4</v>
      </c>
      <c r="DW28" s="17">
        <f t="shared" si="72"/>
        <v>6.6529910604355691E-4</v>
      </c>
      <c r="DX28" s="1">
        <f t="shared" si="73"/>
        <v>70.323446107016053</v>
      </c>
      <c r="DY28" s="1">
        <f t="shared" si="74"/>
        <v>70.323446107016053</v>
      </c>
      <c r="DZ28" s="79">
        <f t="shared" si="75"/>
        <v>15.25</v>
      </c>
    </row>
    <row r="29" spans="1:130" x14ac:dyDescent="0.2">
      <c r="A29" s="26" t="s">
        <v>170</v>
      </c>
      <c r="B29">
        <v>1</v>
      </c>
      <c r="C29">
        <v>1</v>
      </c>
      <c r="D29">
        <v>0.49291166848418699</v>
      </c>
      <c r="E29">
        <v>0.50708833151581201</v>
      </c>
      <c r="F29">
        <v>0.50590762620837804</v>
      </c>
      <c r="G29">
        <v>8.92193308550185E-2</v>
      </c>
      <c r="H29">
        <v>0.25278810408921898</v>
      </c>
      <c r="I29">
        <v>0.15017851209460301</v>
      </c>
      <c r="J29">
        <v>0.32682984286308497</v>
      </c>
      <c r="K29">
        <v>0.59863495460252003</v>
      </c>
      <c r="L29">
        <v>0.79420502821404304</v>
      </c>
      <c r="M29">
        <f t="shared" si="0"/>
        <v>0.28131640674986164</v>
      </c>
      <c r="N29">
        <f t="shared" si="1"/>
        <v>0.46187773634938989</v>
      </c>
      <c r="O29" s="68">
        <v>0</v>
      </c>
      <c r="P29">
        <v>108.93</v>
      </c>
      <c r="Q29">
        <v>109.98</v>
      </c>
      <c r="R29">
        <v>110.67</v>
      </c>
      <c r="S29">
        <v>110.88</v>
      </c>
      <c r="T29">
        <v>111.5</v>
      </c>
      <c r="U29">
        <v>112.11</v>
      </c>
      <c r="V29">
        <v>112.44</v>
      </c>
      <c r="W29">
        <v>116.88</v>
      </c>
      <c r="X29">
        <v>116.56</v>
      </c>
      <c r="Y29">
        <v>115.63</v>
      </c>
      <c r="Z29">
        <v>114.45</v>
      </c>
      <c r="AA29">
        <v>113.58</v>
      </c>
      <c r="AB29">
        <v>111.63</v>
      </c>
      <c r="AC29">
        <v>110.93</v>
      </c>
      <c r="AD29">
        <v>108.46</v>
      </c>
      <c r="AE29">
        <v>109.19</v>
      </c>
      <c r="AF29">
        <v>109.59</v>
      </c>
      <c r="AG29">
        <v>110.29</v>
      </c>
      <c r="AH29">
        <v>110.75</v>
      </c>
      <c r="AI29">
        <v>111.59</v>
      </c>
      <c r="AJ29">
        <v>113.11</v>
      </c>
      <c r="AK29">
        <v>115.05</v>
      </c>
      <c r="AL29">
        <v>114.09</v>
      </c>
      <c r="AM29">
        <v>113.61</v>
      </c>
      <c r="AN29">
        <v>113.1</v>
      </c>
      <c r="AO29">
        <v>112.8</v>
      </c>
      <c r="AP29">
        <v>111.92</v>
      </c>
      <c r="AQ29">
        <v>108.89</v>
      </c>
      <c r="AR29">
        <v>112.43</v>
      </c>
      <c r="AS29" s="72">
        <f t="shared" si="2"/>
        <v>0.98912956010444508</v>
      </c>
      <c r="AT29" s="17">
        <f t="shared" si="3"/>
        <v>1.2448760111287174</v>
      </c>
      <c r="AU29" s="17">
        <f t="shared" si="4"/>
        <v>1.4163341379567491</v>
      </c>
      <c r="AV29" s="17">
        <f t="shared" si="5"/>
        <v>1.5877922647847811</v>
      </c>
      <c r="AW29" s="17">
        <f t="shared" si="6"/>
        <v>-8.140353885375165E-3</v>
      </c>
      <c r="AX29" s="17">
        <f t="shared" si="7"/>
        <v>1.0798025725065195</v>
      </c>
      <c r="AY29" s="17">
        <f t="shared" si="8"/>
        <v>0.59863495460252003</v>
      </c>
      <c r="AZ29" s="17">
        <f t="shared" si="9"/>
        <v>1.6067753084878951</v>
      </c>
      <c r="BA29" s="17">
        <f t="shared" si="10"/>
        <v>-0.92682545322798415</v>
      </c>
      <c r="BB29" s="17">
        <f t="shared" si="11"/>
        <v>2.1297802684376439</v>
      </c>
      <c r="BC29" s="17">
        <f t="shared" si="12"/>
        <v>0.79420502821404304</v>
      </c>
      <c r="BD29" s="17">
        <f t="shared" si="13"/>
        <v>2.7210304814420274</v>
      </c>
      <c r="BE29" s="1">
        <v>0</v>
      </c>
      <c r="BF29" s="15">
        <v>1</v>
      </c>
      <c r="BG29" s="15">
        <v>1</v>
      </c>
      <c r="BH29" s="16">
        <v>1</v>
      </c>
      <c r="BI29" s="12">
        <f t="shared" si="14"/>
        <v>0</v>
      </c>
      <c r="BJ29" s="12">
        <f t="shared" si="15"/>
        <v>68.243253791381406</v>
      </c>
      <c r="BK29" s="12">
        <f t="shared" si="16"/>
        <v>77.642471351298212</v>
      </c>
      <c r="BL29" s="12">
        <f t="shared" si="17"/>
        <v>0</v>
      </c>
      <c r="BM29" s="12">
        <f t="shared" si="18"/>
        <v>68.243253791381406</v>
      </c>
      <c r="BN29" s="12">
        <f t="shared" si="19"/>
        <v>77.642471351298212</v>
      </c>
      <c r="BO29" s="9">
        <f t="shared" si="20"/>
        <v>0</v>
      </c>
      <c r="BP29" s="9">
        <f t="shared" si="21"/>
        <v>7.3596572646513585E-3</v>
      </c>
      <c r="BQ29" s="45">
        <f t="shared" si="22"/>
        <v>3.2247030935776844E-3</v>
      </c>
      <c r="BR29" s="78">
        <f t="shared" si="23"/>
        <v>0.46187773634938989</v>
      </c>
      <c r="BS29" s="55">
        <v>0</v>
      </c>
      <c r="BT29" s="10">
        <f t="shared" si="24"/>
        <v>0</v>
      </c>
      <c r="BU29" s="14">
        <f t="shared" si="25"/>
        <v>0</v>
      </c>
      <c r="BV29" s="1">
        <f t="shared" si="26"/>
        <v>0</v>
      </c>
      <c r="BW29" s="66">
        <f t="shared" si="27"/>
        <v>109.98</v>
      </c>
      <c r="BX29" s="41">
        <f t="shared" si="28"/>
        <v>109.19</v>
      </c>
      <c r="BY29" s="65">
        <f t="shared" si="29"/>
        <v>116.88</v>
      </c>
      <c r="BZ29" s="64">
        <f t="shared" si="30"/>
        <v>115.05</v>
      </c>
      <c r="CA29" s="54">
        <f t="shared" si="31"/>
        <v>116.88</v>
      </c>
      <c r="CB29" s="1">
        <f t="shared" si="32"/>
        <v>0</v>
      </c>
      <c r="CC29" s="42" t="e">
        <f t="shared" si="33"/>
        <v>#DIV/0!</v>
      </c>
      <c r="CD29" s="55">
        <v>0</v>
      </c>
      <c r="CE29" s="55">
        <v>2923</v>
      </c>
      <c r="CF29" s="55">
        <v>0</v>
      </c>
      <c r="CG29" s="6">
        <f t="shared" si="34"/>
        <v>2923</v>
      </c>
      <c r="CH29" s="10">
        <f t="shared" si="35"/>
        <v>1000.1426846838305</v>
      </c>
      <c r="CI29" s="1">
        <f t="shared" si="36"/>
        <v>-1922.8573153161697</v>
      </c>
      <c r="CJ29" s="77">
        <f t="shared" si="37"/>
        <v>0</v>
      </c>
      <c r="CK29" s="66">
        <f t="shared" si="38"/>
        <v>110.67</v>
      </c>
      <c r="CL29" s="41">
        <f t="shared" si="39"/>
        <v>109.59</v>
      </c>
      <c r="CM29" s="65">
        <f t="shared" si="40"/>
        <v>116.56</v>
      </c>
      <c r="CN29" s="64">
        <f t="shared" si="41"/>
        <v>114.09</v>
      </c>
      <c r="CO29" s="54">
        <f t="shared" si="42"/>
        <v>116.56</v>
      </c>
      <c r="CP29" s="1">
        <f t="shared" si="43"/>
        <v>-16.49671684382438</v>
      </c>
      <c r="CQ29" s="42">
        <f t="shared" si="44"/>
        <v>2.9225829921697941</v>
      </c>
      <c r="CR29" s="11">
        <f t="shared" si="45"/>
        <v>2923</v>
      </c>
      <c r="CS29" s="47">
        <f t="shared" si="46"/>
        <v>1022.6561428138286</v>
      </c>
      <c r="CT29" s="55">
        <v>0</v>
      </c>
      <c r="CU29" s="10">
        <f t="shared" si="47"/>
        <v>22.51345812999822</v>
      </c>
      <c r="CV29" s="30">
        <f t="shared" si="48"/>
        <v>22.51345812999822</v>
      </c>
      <c r="CW29" s="77">
        <f t="shared" si="49"/>
        <v>1</v>
      </c>
      <c r="CX29" s="66">
        <f t="shared" si="50"/>
        <v>110.88</v>
      </c>
      <c r="CY29" s="41">
        <f t="shared" si="51"/>
        <v>110.29</v>
      </c>
      <c r="CZ29" s="65">
        <f t="shared" si="52"/>
        <v>115.63</v>
      </c>
      <c r="DA29" s="64">
        <f t="shared" si="53"/>
        <v>113.61</v>
      </c>
      <c r="DB29" s="54">
        <f t="shared" si="54"/>
        <v>110.88</v>
      </c>
      <c r="DC29" s="43">
        <f t="shared" si="55"/>
        <v>0.203043453553375</v>
      </c>
      <c r="DD29" s="44">
        <v>0</v>
      </c>
      <c r="DE29" s="10">
        <f t="shared" si="56"/>
        <v>14.09311341204817</v>
      </c>
      <c r="DF29" s="30">
        <f t="shared" si="57"/>
        <v>14.09311341204817</v>
      </c>
      <c r="DG29" s="34">
        <f t="shared" si="58"/>
        <v>14.09311341204817</v>
      </c>
      <c r="DH29" s="21">
        <f t="shared" si="59"/>
        <v>3.2247030935776849E-3</v>
      </c>
      <c r="DI29" s="74">
        <f t="shared" si="60"/>
        <v>14.09311341204817</v>
      </c>
      <c r="DJ29" s="76">
        <f t="shared" si="61"/>
        <v>110.88</v>
      </c>
      <c r="DK29" s="43">
        <f t="shared" si="62"/>
        <v>0.12710239368730314</v>
      </c>
      <c r="DL29" s="16">
        <f t="shared" si="63"/>
        <v>0</v>
      </c>
      <c r="DM29" s="53">
        <f t="shared" si="64"/>
        <v>2923</v>
      </c>
      <c r="DN29">
        <f t="shared" si="65"/>
        <v>5.0100503969166084E-3</v>
      </c>
      <c r="DO29">
        <f t="shared" si="66"/>
        <v>5.1449531062792847E-3</v>
      </c>
      <c r="DP29" s="1">
        <f t="shared" si="67"/>
        <v>548.80185794059878</v>
      </c>
      <c r="DQ29" s="55">
        <v>675</v>
      </c>
      <c r="DR29" s="1">
        <f t="shared" si="68"/>
        <v>-126.19814205940122</v>
      </c>
      <c r="DS29" s="55">
        <v>787</v>
      </c>
      <c r="DT29" s="15">
        <f t="shared" si="69"/>
        <v>1.5877922647847811</v>
      </c>
      <c r="DU29" s="17">
        <f t="shared" si="70"/>
        <v>2.9764348718037373E-3</v>
      </c>
      <c r="DV29" s="17">
        <f t="shared" si="71"/>
        <v>2.9764348718037373E-3</v>
      </c>
      <c r="DW29" s="17">
        <f t="shared" si="72"/>
        <v>3.9769936263153848E-3</v>
      </c>
      <c r="DX29" s="1">
        <f t="shared" si="73"/>
        <v>420.37618028878882</v>
      </c>
      <c r="DY29" s="1">
        <f t="shared" si="74"/>
        <v>-366.62381971121118</v>
      </c>
      <c r="DZ29" s="79">
        <f t="shared" si="75"/>
        <v>112.43</v>
      </c>
    </row>
    <row r="30" spans="1:130" x14ac:dyDescent="0.2">
      <c r="A30" s="26" t="s">
        <v>317</v>
      </c>
      <c r="B30">
        <v>0</v>
      </c>
      <c r="C30">
        <v>0</v>
      </c>
      <c r="D30">
        <v>0.18984812150279701</v>
      </c>
      <c r="E30">
        <v>0.81015187849720205</v>
      </c>
      <c r="F30">
        <v>0.13354531001589801</v>
      </c>
      <c r="G30">
        <v>0.48662207357859499</v>
      </c>
      <c r="H30">
        <v>0.47575250836120397</v>
      </c>
      <c r="I30">
        <v>0.481156598342937</v>
      </c>
      <c r="J30">
        <v>0.41932464028060501</v>
      </c>
      <c r="K30">
        <v>0.66186081370754801</v>
      </c>
      <c r="L30">
        <v>1.75918195633106</v>
      </c>
      <c r="M30">
        <f t="shared" si="0"/>
        <v>0.20224097696893831</v>
      </c>
      <c r="N30">
        <f t="shared" si="1"/>
        <v>0.74574311271907867</v>
      </c>
      <c r="O30" s="68">
        <v>0</v>
      </c>
      <c r="P30">
        <v>35.700000000000003</v>
      </c>
      <c r="Q30">
        <v>35.840000000000003</v>
      </c>
      <c r="R30">
        <v>35.979999999999997</v>
      </c>
      <c r="S30">
        <v>36.11</v>
      </c>
      <c r="T30">
        <v>36.35</v>
      </c>
      <c r="U30">
        <v>36.82</v>
      </c>
      <c r="V30">
        <v>37.01</v>
      </c>
      <c r="W30">
        <v>37.94</v>
      </c>
      <c r="X30">
        <v>37.700000000000003</v>
      </c>
      <c r="Y30">
        <v>37.58</v>
      </c>
      <c r="Z30">
        <v>37.4</v>
      </c>
      <c r="AA30">
        <v>37.21</v>
      </c>
      <c r="AB30">
        <v>37.07</v>
      </c>
      <c r="AC30">
        <v>36.82</v>
      </c>
      <c r="AD30">
        <v>35.770000000000003</v>
      </c>
      <c r="AE30">
        <v>35.979999999999997</v>
      </c>
      <c r="AF30">
        <v>36.1</v>
      </c>
      <c r="AG30">
        <v>36.450000000000003</v>
      </c>
      <c r="AH30">
        <v>36.72</v>
      </c>
      <c r="AI30">
        <v>36.93</v>
      </c>
      <c r="AJ30">
        <v>37.28</v>
      </c>
      <c r="AK30">
        <v>38.590000000000003</v>
      </c>
      <c r="AL30">
        <v>38.119999999999997</v>
      </c>
      <c r="AM30">
        <v>37.71</v>
      </c>
      <c r="AN30">
        <v>37.549999999999997</v>
      </c>
      <c r="AO30">
        <v>37.299999999999997</v>
      </c>
      <c r="AP30">
        <v>37.04</v>
      </c>
      <c r="AQ30">
        <v>36.770000000000003</v>
      </c>
      <c r="AR30">
        <v>36.99</v>
      </c>
      <c r="AS30" s="72">
        <f t="shared" si="2"/>
        <v>1.1499151823579308</v>
      </c>
      <c r="AT30" s="17">
        <f t="shared" si="3"/>
        <v>1.4658498971662095</v>
      </c>
      <c r="AU30" s="17">
        <f t="shared" si="4"/>
        <v>2.0556677032519821</v>
      </c>
      <c r="AV30" s="17">
        <f t="shared" si="5"/>
        <v>2.6454855093377549</v>
      </c>
      <c r="AW30" s="17">
        <f t="shared" si="6"/>
        <v>-8.140353885375165E-3</v>
      </c>
      <c r="AX30" s="17">
        <f t="shared" si="7"/>
        <v>1.0798025725065195</v>
      </c>
      <c r="AY30" s="17">
        <f t="shared" si="8"/>
        <v>0.66186081370754801</v>
      </c>
      <c r="AZ30" s="17">
        <f t="shared" si="9"/>
        <v>1.6700011675929232</v>
      </c>
      <c r="BA30" s="17">
        <f t="shared" si="10"/>
        <v>-0.92682545322798415</v>
      </c>
      <c r="BB30" s="17">
        <f t="shared" si="11"/>
        <v>2.1297802684376439</v>
      </c>
      <c r="BC30" s="17">
        <f t="shared" si="12"/>
        <v>1.75918195633106</v>
      </c>
      <c r="BD30" s="17">
        <f t="shared" si="13"/>
        <v>3.686007409559044</v>
      </c>
      <c r="BE30" s="1">
        <v>0</v>
      </c>
      <c r="BF30" s="50">
        <v>0.18</v>
      </c>
      <c r="BG30" s="15">
        <v>1</v>
      </c>
      <c r="BH30" s="16">
        <v>1</v>
      </c>
      <c r="BI30" s="12">
        <f t="shared" si="14"/>
        <v>0</v>
      </c>
      <c r="BJ30" s="12">
        <f t="shared" si="15"/>
        <v>48.706488655357042</v>
      </c>
      <c r="BK30" s="12">
        <f t="shared" si="16"/>
        <v>379.4702455217564</v>
      </c>
      <c r="BL30" s="12">
        <f t="shared" si="17"/>
        <v>0</v>
      </c>
      <c r="BM30" s="12">
        <f t="shared" si="18"/>
        <v>48.706488655357042</v>
      </c>
      <c r="BN30" s="12">
        <f t="shared" si="19"/>
        <v>379.4702455217564</v>
      </c>
      <c r="BO30" s="9">
        <f t="shared" si="20"/>
        <v>0</v>
      </c>
      <c r="BP30" s="9">
        <f t="shared" si="21"/>
        <v>5.2527252607836314E-3</v>
      </c>
      <c r="BQ30" s="45">
        <f t="shared" si="22"/>
        <v>1.5760431801791569E-2</v>
      </c>
      <c r="BR30" s="78">
        <f t="shared" si="23"/>
        <v>0.74574311271907867</v>
      </c>
      <c r="BS30" s="55">
        <v>0</v>
      </c>
      <c r="BT30" s="10">
        <f t="shared" si="24"/>
        <v>0</v>
      </c>
      <c r="BU30" s="14">
        <f t="shared" si="25"/>
        <v>0</v>
      </c>
      <c r="BV30" s="1">
        <f t="shared" si="26"/>
        <v>0</v>
      </c>
      <c r="BW30" s="66">
        <f t="shared" si="27"/>
        <v>35.840000000000003</v>
      </c>
      <c r="BX30" s="41">
        <f t="shared" si="28"/>
        <v>35.979999999999997</v>
      </c>
      <c r="BY30" s="65">
        <f t="shared" si="29"/>
        <v>37.94</v>
      </c>
      <c r="BZ30" s="64">
        <f t="shared" si="30"/>
        <v>38.590000000000003</v>
      </c>
      <c r="CA30" s="54">
        <f t="shared" si="31"/>
        <v>38.590000000000003</v>
      </c>
      <c r="CB30" s="1">
        <f t="shared" si="32"/>
        <v>0</v>
      </c>
      <c r="CC30" s="42" t="e">
        <f t="shared" si="33"/>
        <v>#DIV/0!</v>
      </c>
      <c r="CD30" s="55">
        <v>0</v>
      </c>
      <c r="CE30" s="55">
        <v>0</v>
      </c>
      <c r="CF30" s="55">
        <v>0</v>
      </c>
      <c r="CG30" s="6">
        <f t="shared" si="34"/>
        <v>0</v>
      </c>
      <c r="CH30" s="10">
        <f t="shared" si="35"/>
        <v>713.82057007726462</v>
      </c>
      <c r="CI30" s="1">
        <f t="shared" si="36"/>
        <v>713.82057007726462</v>
      </c>
      <c r="CJ30" s="77">
        <f t="shared" si="37"/>
        <v>1</v>
      </c>
      <c r="CK30" s="66">
        <f t="shared" si="38"/>
        <v>35.979999999999997</v>
      </c>
      <c r="CL30" s="41">
        <f t="shared" si="39"/>
        <v>36.1</v>
      </c>
      <c r="CM30" s="65">
        <f t="shared" si="40"/>
        <v>37.700000000000003</v>
      </c>
      <c r="CN30" s="64">
        <f t="shared" si="41"/>
        <v>38.119999999999997</v>
      </c>
      <c r="CO30" s="54">
        <f t="shared" si="42"/>
        <v>36.1</v>
      </c>
      <c r="CP30" s="1">
        <f t="shared" si="43"/>
        <v>19.773422993830042</v>
      </c>
      <c r="CQ30" s="42">
        <f t="shared" si="44"/>
        <v>0</v>
      </c>
      <c r="CR30" s="11">
        <f t="shared" si="45"/>
        <v>0</v>
      </c>
      <c r="CS30" s="47">
        <f t="shared" si="46"/>
        <v>823.8529703273806</v>
      </c>
      <c r="CT30" s="55">
        <v>0</v>
      </c>
      <c r="CU30" s="10">
        <f t="shared" si="47"/>
        <v>110.03240025011596</v>
      </c>
      <c r="CV30" s="30">
        <f t="shared" si="48"/>
        <v>110.03240025011596</v>
      </c>
      <c r="CW30" s="77">
        <f t="shared" si="49"/>
        <v>1</v>
      </c>
      <c r="CX30" s="66">
        <f t="shared" si="50"/>
        <v>36.11</v>
      </c>
      <c r="CY30" s="41">
        <f t="shared" si="51"/>
        <v>36.450000000000003</v>
      </c>
      <c r="CZ30" s="65">
        <f t="shared" si="52"/>
        <v>37.58</v>
      </c>
      <c r="DA30" s="64">
        <f t="shared" si="53"/>
        <v>37.71</v>
      </c>
      <c r="DB30" s="54">
        <f t="shared" si="54"/>
        <v>36.450000000000003</v>
      </c>
      <c r="DC30" s="43">
        <f t="shared" si="55"/>
        <v>3.0187215432130574</v>
      </c>
      <c r="DD30" s="44">
        <v>0</v>
      </c>
      <c r="DE30" s="10">
        <f t="shared" si="56"/>
        <v>68.878760729277815</v>
      </c>
      <c r="DF30" s="30">
        <f t="shared" si="57"/>
        <v>68.878760729277815</v>
      </c>
      <c r="DG30" s="34">
        <f t="shared" si="58"/>
        <v>68.878760729277815</v>
      </c>
      <c r="DH30" s="21">
        <f t="shared" si="59"/>
        <v>1.5760431801791572E-2</v>
      </c>
      <c r="DI30" s="74">
        <f t="shared" si="60"/>
        <v>68.878760729277815</v>
      </c>
      <c r="DJ30" s="76">
        <f t="shared" si="61"/>
        <v>36.450000000000003</v>
      </c>
      <c r="DK30" s="43">
        <f t="shared" si="62"/>
        <v>1.8896779349596107</v>
      </c>
      <c r="DL30" s="16">
        <f t="shared" si="63"/>
        <v>0</v>
      </c>
      <c r="DM30" s="53">
        <f t="shared" si="64"/>
        <v>0</v>
      </c>
      <c r="DN30">
        <f t="shared" si="65"/>
        <v>8.0043288085422607E-3</v>
      </c>
      <c r="DO30">
        <f t="shared" si="66"/>
        <v>8.2198567089335674E-3</v>
      </c>
      <c r="DP30" s="1">
        <f t="shared" si="67"/>
        <v>876.79567542852578</v>
      </c>
      <c r="DQ30" s="55">
        <v>777</v>
      </c>
      <c r="DR30" s="1">
        <f t="shared" si="68"/>
        <v>99.795675428525783</v>
      </c>
      <c r="DS30" s="55">
        <v>0</v>
      </c>
      <c r="DT30" s="15">
        <f t="shared" si="69"/>
        <v>0.47618739168079588</v>
      </c>
      <c r="DU30" s="17">
        <f t="shared" si="70"/>
        <v>8.926487359504177E-4</v>
      </c>
      <c r="DV30" s="17">
        <f t="shared" si="71"/>
        <v>8.926487359504177E-4</v>
      </c>
      <c r="DW30" s="17">
        <f t="shared" si="72"/>
        <v>1.1927216573907225E-3</v>
      </c>
      <c r="DX30" s="1">
        <f t="shared" si="73"/>
        <v>126.07306462951415</v>
      </c>
      <c r="DY30" s="1">
        <f t="shared" si="74"/>
        <v>126.07306462951415</v>
      </c>
      <c r="DZ30" s="79">
        <f t="shared" si="75"/>
        <v>36.99</v>
      </c>
    </row>
    <row r="31" spans="1:130" x14ac:dyDescent="0.2">
      <c r="A31" s="26" t="s">
        <v>199</v>
      </c>
      <c r="B31">
        <v>1</v>
      </c>
      <c r="C31">
        <v>1</v>
      </c>
      <c r="D31">
        <v>0.56035171862509903</v>
      </c>
      <c r="E31">
        <v>0.43964828137489997</v>
      </c>
      <c r="F31">
        <v>0.49562798092209798</v>
      </c>
      <c r="G31">
        <v>0.47658862876254099</v>
      </c>
      <c r="H31">
        <v>0.18269230769230699</v>
      </c>
      <c r="I31">
        <v>0.29507469632034</v>
      </c>
      <c r="J31">
        <v>0.45577965842866403</v>
      </c>
      <c r="K31">
        <v>0.56612176722362895</v>
      </c>
      <c r="L31">
        <v>1.34477059742163E-2</v>
      </c>
      <c r="M31">
        <f t="shared" si="0"/>
        <v>0.41717607495000941</v>
      </c>
      <c r="N31">
        <f t="shared" si="1"/>
        <v>0.15222881435449898</v>
      </c>
      <c r="O31" s="68">
        <v>0</v>
      </c>
      <c r="P31">
        <v>23.56</v>
      </c>
      <c r="Q31">
        <v>23.79</v>
      </c>
      <c r="R31">
        <v>23.89</v>
      </c>
      <c r="S31">
        <v>23.89</v>
      </c>
      <c r="T31">
        <v>23.89</v>
      </c>
      <c r="U31">
        <v>23.89</v>
      </c>
      <c r="V31">
        <v>23.99</v>
      </c>
      <c r="W31">
        <v>23.89</v>
      </c>
      <c r="X31">
        <v>23.89</v>
      </c>
      <c r="Y31">
        <v>23.89</v>
      </c>
      <c r="Z31">
        <v>23.89</v>
      </c>
      <c r="AA31">
        <v>23.89</v>
      </c>
      <c r="AB31">
        <v>23.61</v>
      </c>
      <c r="AC31">
        <v>23.36</v>
      </c>
      <c r="AD31">
        <v>23.83</v>
      </c>
      <c r="AE31">
        <v>23.89</v>
      </c>
      <c r="AF31">
        <v>23.89</v>
      </c>
      <c r="AG31">
        <v>23.89</v>
      </c>
      <c r="AH31">
        <v>23.89</v>
      </c>
      <c r="AI31">
        <v>24.22</v>
      </c>
      <c r="AJ31">
        <v>24.57</v>
      </c>
      <c r="AK31">
        <v>23.95</v>
      </c>
      <c r="AL31">
        <v>23.89</v>
      </c>
      <c r="AM31">
        <v>23.89</v>
      </c>
      <c r="AN31">
        <v>23.89</v>
      </c>
      <c r="AO31">
        <v>23.89</v>
      </c>
      <c r="AP31">
        <v>23.83</v>
      </c>
      <c r="AQ31">
        <v>23.6</v>
      </c>
      <c r="AR31">
        <v>23.89</v>
      </c>
      <c r="AS31" s="72">
        <f t="shared" si="2"/>
        <v>0.95335029686174744</v>
      </c>
      <c r="AT31" s="17">
        <f t="shared" si="3"/>
        <v>1.071521291455301</v>
      </c>
      <c r="AU31" s="17">
        <f t="shared" si="4"/>
        <v>1.0888445611072881</v>
      </c>
      <c r="AV31" s="17">
        <f t="shared" si="5"/>
        <v>1.1061678307592755</v>
      </c>
      <c r="AW31" s="17">
        <f t="shared" si="6"/>
        <v>-8.140353885375165E-3</v>
      </c>
      <c r="AX31" s="17">
        <f t="shared" si="7"/>
        <v>1.0798025725065195</v>
      </c>
      <c r="AY31" s="17">
        <f t="shared" si="8"/>
        <v>0.56612176722362895</v>
      </c>
      <c r="AZ31" s="17">
        <f t="shared" si="9"/>
        <v>1.5742621211090042</v>
      </c>
      <c r="BA31" s="17">
        <f t="shared" si="10"/>
        <v>-0.92682545322798415</v>
      </c>
      <c r="BB31" s="17">
        <f t="shared" si="11"/>
        <v>2.1297802684376439</v>
      </c>
      <c r="BC31" s="17">
        <f t="shared" si="12"/>
        <v>1.34477059742163E-2</v>
      </c>
      <c r="BD31" s="17">
        <f t="shared" si="13"/>
        <v>1.9402731592022004</v>
      </c>
      <c r="BE31" s="1">
        <v>0</v>
      </c>
      <c r="BF31" s="49">
        <v>0</v>
      </c>
      <c r="BG31" s="49">
        <v>0</v>
      </c>
      <c r="BH31" s="16">
        <v>1</v>
      </c>
      <c r="BI31" s="12">
        <f t="shared" si="14"/>
        <v>0</v>
      </c>
      <c r="BJ31" s="12">
        <f t="shared" si="15"/>
        <v>0</v>
      </c>
      <c r="BK31" s="12">
        <f t="shared" si="16"/>
        <v>0</v>
      </c>
      <c r="BL31" s="12">
        <f t="shared" si="17"/>
        <v>0</v>
      </c>
      <c r="BM31" s="12">
        <f t="shared" si="18"/>
        <v>0</v>
      </c>
      <c r="BN31" s="12">
        <f t="shared" si="19"/>
        <v>0</v>
      </c>
      <c r="BO31" s="9">
        <f t="shared" si="20"/>
        <v>0</v>
      </c>
      <c r="BP31" s="9">
        <f t="shared" si="21"/>
        <v>0</v>
      </c>
      <c r="BQ31" s="45">
        <f t="shared" si="22"/>
        <v>0</v>
      </c>
      <c r="BR31" s="78">
        <f t="shared" si="23"/>
        <v>0.15222881435449898</v>
      </c>
      <c r="BS31" s="55">
        <v>0</v>
      </c>
      <c r="BT31" s="10">
        <f t="shared" si="24"/>
        <v>0</v>
      </c>
      <c r="BU31" s="14">
        <f t="shared" si="25"/>
        <v>0</v>
      </c>
      <c r="BV31" s="1">
        <f t="shared" si="26"/>
        <v>0</v>
      </c>
      <c r="BW31" s="66">
        <f t="shared" si="27"/>
        <v>23.79</v>
      </c>
      <c r="BX31" s="41">
        <f t="shared" si="28"/>
        <v>23.89</v>
      </c>
      <c r="BY31" s="65">
        <f t="shared" si="29"/>
        <v>23.89</v>
      </c>
      <c r="BZ31" s="64">
        <f t="shared" si="30"/>
        <v>23.95</v>
      </c>
      <c r="CA31" s="54">
        <f t="shared" si="31"/>
        <v>23.89</v>
      </c>
      <c r="CB31" s="1">
        <f t="shared" si="32"/>
        <v>0</v>
      </c>
      <c r="CC31" s="42" t="e">
        <f t="shared" si="33"/>
        <v>#DIV/0!</v>
      </c>
      <c r="CD31" s="55">
        <v>0</v>
      </c>
      <c r="CE31" s="55">
        <v>72</v>
      </c>
      <c r="CF31" s="55">
        <v>0</v>
      </c>
      <c r="CG31" s="6">
        <f t="shared" si="34"/>
        <v>72</v>
      </c>
      <c r="CH31" s="10">
        <f t="shared" si="35"/>
        <v>0</v>
      </c>
      <c r="CI31" s="1">
        <f t="shared" si="36"/>
        <v>-72</v>
      </c>
      <c r="CJ31" s="77">
        <f t="shared" si="37"/>
        <v>0</v>
      </c>
      <c r="CK31" s="66">
        <f t="shared" si="38"/>
        <v>23.89</v>
      </c>
      <c r="CL31" s="41">
        <f t="shared" si="39"/>
        <v>23.89</v>
      </c>
      <c r="CM31" s="65">
        <f t="shared" si="40"/>
        <v>23.89</v>
      </c>
      <c r="CN31" s="64">
        <f t="shared" si="41"/>
        <v>23.89</v>
      </c>
      <c r="CO31" s="54">
        <f t="shared" si="42"/>
        <v>23.89</v>
      </c>
      <c r="CP31" s="1">
        <f t="shared" si="43"/>
        <v>-3.0138133110087901</v>
      </c>
      <c r="CQ31" s="42" t="e">
        <f t="shared" si="44"/>
        <v>#DIV/0!</v>
      </c>
      <c r="CR31" s="11">
        <f t="shared" si="45"/>
        <v>144</v>
      </c>
      <c r="CS31" s="47">
        <f t="shared" si="46"/>
        <v>0</v>
      </c>
      <c r="CT31" s="55">
        <v>72</v>
      </c>
      <c r="CU31" s="10">
        <f t="shared" si="47"/>
        <v>0</v>
      </c>
      <c r="CV31" s="30">
        <f t="shared" si="48"/>
        <v>-72</v>
      </c>
      <c r="CW31" s="77">
        <f t="shared" si="49"/>
        <v>0</v>
      </c>
      <c r="CX31" s="66">
        <f t="shared" si="50"/>
        <v>23.89</v>
      </c>
      <c r="CY31" s="41">
        <f t="shared" si="51"/>
        <v>23.89</v>
      </c>
      <c r="CZ31" s="65">
        <f t="shared" si="52"/>
        <v>23.89</v>
      </c>
      <c r="DA31" s="64">
        <f t="shared" si="53"/>
        <v>23.89</v>
      </c>
      <c r="DB31" s="54">
        <f t="shared" si="54"/>
        <v>23.89</v>
      </c>
      <c r="DC31" s="43">
        <f t="shared" si="55"/>
        <v>-3.0138133110087901</v>
      </c>
      <c r="DD31" s="44">
        <v>0</v>
      </c>
      <c r="DE31" s="10">
        <f t="shared" si="56"/>
        <v>0</v>
      </c>
      <c r="DF31" s="30">
        <f t="shared" si="57"/>
        <v>0</v>
      </c>
      <c r="DG31" s="34">
        <f t="shared" si="58"/>
        <v>0</v>
      </c>
      <c r="DH31" s="21">
        <f t="shared" si="59"/>
        <v>0</v>
      </c>
      <c r="DI31" s="74">
        <f t="shared" si="60"/>
        <v>0</v>
      </c>
      <c r="DJ31" s="76">
        <f t="shared" si="61"/>
        <v>23.89</v>
      </c>
      <c r="DK31" s="43">
        <f t="shared" si="62"/>
        <v>0</v>
      </c>
      <c r="DL31" s="16">
        <f t="shared" si="63"/>
        <v>0</v>
      </c>
      <c r="DM31" s="53">
        <f t="shared" si="64"/>
        <v>216</v>
      </c>
      <c r="DN31">
        <f t="shared" si="65"/>
        <v>4.3437403499736E-3</v>
      </c>
      <c r="DO31">
        <f t="shared" si="66"/>
        <v>4.4607017167375062E-3</v>
      </c>
      <c r="DP31" s="1">
        <f t="shared" si="67"/>
        <v>475.81413072095631</v>
      </c>
      <c r="DQ31" s="55">
        <v>1075</v>
      </c>
      <c r="DR31" s="1">
        <f t="shared" si="68"/>
        <v>-599.18586927904369</v>
      </c>
      <c r="DS31" s="55">
        <v>0</v>
      </c>
      <c r="DT31" s="15">
        <f t="shared" si="69"/>
        <v>0</v>
      </c>
      <c r="DU31" s="17">
        <f t="shared" si="70"/>
        <v>0</v>
      </c>
      <c r="DV31" s="17">
        <f t="shared" si="71"/>
        <v>0</v>
      </c>
      <c r="DW31" s="17">
        <f t="shared" si="72"/>
        <v>0</v>
      </c>
      <c r="DX31" s="1">
        <f t="shared" si="73"/>
        <v>0</v>
      </c>
      <c r="DY31" s="1">
        <f t="shared" si="74"/>
        <v>0</v>
      </c>
      <c r="DZ31" s="79">
        <f t="shared" si="75"/>
        <v>23.89</v>
      </c>
    </row>
    <row r="32" spans="1:130" x14ac:dyDescent="0.2">
      <c r="A32" s="26" t="s">
        <v>318</v>
      </c>
      <c r="B32">
        <v>0</v>
      </c>
      <c r="C32">
        <v>0</v>
      </c>
      <c r="D32">
        <v>0.44524380495603499</v>
      </c>
      <c r="E32">
        <v>0.55475619504396401</v>
      </c>
      <c r="F32">
        <v>0.48290937996820299</v>
      </c>
      <c r="G32">
        <v>0.34406354515050103</v>
      </c>
      <c r="H32">
        <v>0.425585284280936</v>
      </c>
      <c r="I32">
        <v>0.38265961594291997</v>
      </c>
      <c r="J32">
        <v>0.51567102070488502</v>
      </c>
      <c r="K32">
        <v>0.38236832035514401</v>
      </c>
      <c r="L32">
        <v>1.61294534224602</v>
      </c>
      <c r="M32">
        <f t="shared" si="0"/>
        <v>0.43289849864529317</v>
      </c>
      <c r="N32">
        <f t="shared" si="1"/>
        <v>0.12244110204926489</v>
      </c>
      <c r="O32" s="68">
        <v>0</v>
      </c>
      <c r="P32">
        <v>29.96</v>
      </c>
      <c r="Q32">
        <v>30.15</v>
      </c>
      <c r="R32">
        <v>30.2</v>
      </c>
      <c r="S32">
        <v>30.29</v>
      </c>
      <c r="T32">
        <v>30.43</v>
      </c>
      <c r="U32">
        <v>30.6</v>
      </c>
      <c r="V32">
        <v>30.9</v>
      </c>
      <c r="W32">
        <v>31.47</v>
      </c>
      <c r="X32">
        <v>31.22</v>
      </c>
      <c r="Y32">
        <v>31.07</v>
      </c>
      <c r="Z32">
        <v>31.06</v>
      </c>
      <c r="AA32">
        <v>30.82</v>
      </c>
      <c r="AB32">
        <v>30.71</v>
      </c>
      <c r="AC32">
        <v>30.56</v>
      </c>
      <c r="AD32">
        <v>30.09</v>
      </c>
      <c r="AE32">
        <v>30.31</v>
      </c>
      <c r="AF32">
        <v>30.39</v>
      </c>
      <c r="AG32">
        <v>30.55</v>
      </c>
      <c r="AH32">
        <v>30.71</v>
      </c>
      <c r="AI32">
        <v>30.89</v>
      </c>
      <c r="AJ32">
        <v>31.04</v>
      </c>
      <c r="AK32">
        <v>31.57</v>
      </c>
      <c r="AL32">
        <v>31.37</v>
      </c>
      <c r="AM32">
        <v>31.2</v>
      </c>
      <c r="AN32">
        <v>31.14</v>
      </c>
      <c r="AO32">
        <v>30.88</v>
      </c>
      <c r="AP32">
        <v>30.76</v>
      </c>
      <c r="AQ32">
        <v>30.58</v>
      </c>
      <c r="AR32">
        <v>30.78</v>
      </c>
      <c r="AS32" s="72">
        <f t="shared" si="2"/>
        <v>1.0144189991518235</v>
      </c>
      <c r="AT32" s="17">
        <f t="shared" si="3"/>
        <v>1.0411908572888307</v>
      </c>
      <c r="AU32" s="17">
        <f t="shared" si="4"/>
        <v>1.1042919777375362</v>
      </c>
      <c r="AV32" s="17">
        <f t="shared" si="5"/>
        <v>1.1673930981862419</v>
      </c>
      <c r="AW32" s="17">
        <f t="shared" si="6"/>
        <v>-8.140353885375165E-3</v>
      </c>
      <c r="AX32" s="17">
        <f t="shared" si="7"/>
        <v>1.0798025725065195</v>
      </c>
      <c r="AY32" s="17">
        <f t="shared" si="8"/>
        <v>0.38236832035514401</v>
      </c>
      <c r="AZ32" s="17">
        <f t="shared" si="9"/>
        <v>1.390508674240519</v>
      </c>
      <c r="BA32" s="17">
        <f t="shared" si="10"/>
        <v>-0.92682545322798415</v>
      </c>
      <c r="BB32" s="17">
        <f t="shared" si="11"/>
        <v>2.1297802684376439</v>
      </c>
      <c r="BC32" s="17">
        <f t="shared" si="12"/>
        <v>1.61294534224602</v>
      </c>
      <c r="BD32" s="17">
        <f t="shared" si="13"/>
        <v>3.5397707954740043</v>
      </c>
      <c r="BE32" s="1">
        <v>0</v>
      </c>
      <c r="BF32" s="50">
        <v>0.18</v>
      </c>
      <c r="BG32" s="15">
        <v>1</v>
      </c>
      <c r="BH32" s="16">
        <v>1</v>
      </c>
      <c r="BI32" s="12">
        <f t="shared" si="14"/>
        <v>0</v>
      </c>
      <c r="BJ32" s="12">
        <f t="shared" si="15"/>
        <v>29.424115614252312</v>
      </c>
      <c r="BK32" s="12">
        <f t="shared" si="16"/>
        <v>173.37420574920145</v>
      </c>
      <c r="BL32" s="12">
        <f t="shared" si="17"/>
        <v>0</v>
      </c>
      <c r="BM32" s="12">
        <f t="shared" si="18"/>
        <v>29.424115614252312</v>
      </c>
      <c r="BN32" s="12">
        <f t="shared" si="19"/>
        <v>173.37420574920145</v>
      </c>
      <c r="BO32" s="9">
        <f t="shared" si="20"/>
        <v>0</v>
      </c>
      <c r="BP32" s="9">
        <f t="shared" si="21"/>
        <v>3.1732280365524171E-3</v>
      </c>
      <c r="BQ32" s="45">
        <f t="shared" si="22"/>
        <v>7.2007025007798887E-3</v>
      </c>
      <c r="BR32" s="78">
        <f t="shared" si="23"/>
        <v>0.12244110204926489</v>
      </c>
      <c r="BS32" s="55">
        <v>0</v>
      </c>
      <c r="BT32" s="10">
        <f t="shared" si="24"/>
        <v>0</v>
      </c>
      <c r="BU32" s="14">
        <f t="shared" si="25"/>
        <v>0</v>
      </c>
      <c r="BV32" s="1">
        <f t="shared" si="26"/>
        <v>0</v>
      </c>
      <c r="BW32" s="66">
        <f t="shared" si="27"/>
        <v>30.15</v>
      </c>
      <c r="BX32" s="41">
        <f t="shared" si="28"/>
        <v>30.31</v>
      </c>
      <c r="BY32" s="65">
        <f t="shared" si="29"/>
        <v>31.47</v>
      </c>
      <c r="BZ32" s="64">
        <f t="shared" si="30"/>
        <v>31.57</v>
      </c>
      <c r="CA32" s="54">
        <f t="shared" si="31"/>
        <v>31.57</v>
      </c>
      <c r="CB32" s="1">
        <f t="shared" si="32"/>
        <v>0</v>
      </c>
      <c r="CC32" s="42" t="e">
        <f t="shared" si="33"/>
        <v>#DIV/0!</v>
      </c>
      <c r="CD32" s="55">
        <v>0</v>
      </c>
      <c r="CE32" s="55">
        <v>0</v>
      </c>
      <c r="CF32" s="55">
        <v>0</v>
      </c>
      <c r="CG32" s="6">
        <f t="shared" si="34"/>
        <v>0</v>
      </c>
      <c r="CH32" s="10">
        <f t="shared" si="35"/>
        <v>431.22671253114095</v>
      </c>
      <c r="CI32" s="1">
        <f t="shared" si="36"/>
        <v>431.22671253114095</v>
      </c>
      <c r="CJ32" s="77">
        <f t="shared" si="37"/>
        <v>1</v>
      </c>
      <c r="CK32" s="66">
        <f t="shared" si="38"/>
        <v>30.2</v>
      </c>
      <c r="CL32" s="41">
        <f t="shared" si="39"/>
        <v>30.39</v>
      </c>
      <c r="CM32" s="65">
        <f t="shared" si="40"/>
        <v>31.22</v>
      </c>
      <c r="CN32" s="64">
        <f t="shared" si="41"/>
        <v>31.37</v>
      </c>
      <c r="CO32" s="54">
        <f t="shared" si="42"/>
        <v>30.39</v>
      </c>
      <c r="CP32" s="1">
        <f t="shared" si="43"/>
        <v>14.189756911192529</v>
      </c>
      <c r="CQ32" s="42">
        <f t="shared" si="44"/>
        <v>0</v>
      </c>
      <c r="CR32" s="11">
        <f t="shared" si="45"/>
        <v>0</v>
      </c>
      <c r="CS32" s="47">
        <f t="shared" si="46"/>
        <v>481.49884908248578</v>
      </c>
      <c r="CT32" s="55">
        <v>0</v>
      </c>
      <c r="CU32" s="10">
        <f t="shared" si="47"/>
        <v>50.272136551344843</v>
      </c>
      <c r="CV32" s="30">
        <f t="shared" si="48"/>
        <v>50.272136551344843</v>
      </c>
      <c r="CW32" s="77">
        <f t="shared" si="49"/>
        <v>1</v>
      </c>
      <c r="CX32" s="66">
        <f t="shared" si="50"/>
        <v>30.29</v>
      </c>
      <c r="CY32" s="41">
        <f t="shared" si="51"/>
        <v>30.55</v>
      </c>
      <c r="CZ32" s="65">
        <f t="shared" si="52"/>
        <v>31.07</v>
      </c>
      <c r="DA32" s="64">
        <f t="shared" si="53"/>
        <v>31.2</v>
      </c>
      <c r="DB32" s="54">
        <f t="shared" si="54"/>
        <v>30.55</v>
      </c>
      <c r="DC32" s="43">
        <f t="shared" si="55"/>
        <v>1.6455691178836283</v>
      </c>
      <c r="DD32" s="44">
        <v>0</v>
      </c>
      <c r="DE32" s="10">
        <f t="shared" si="56"/>
        <v>31.469662181308397</v>
      </c>
      <c r="DF32" s="30">
        <f t="shared" si="57"/>
        <v>31.469662181308397</v>
      </c>
      <c r="DG32" s="34">
        <f t="shared" si="58"/>
        <v>31.469662181308397</v>
      </c>
      <c r="DH32" s="21">
        <f t="shared" si="59"/>
        <v>7.2007025007798896E-3</v>
      </c>
      <c r="DI32" s="74">
        <f t="shared" si="60"/>
        <v>31.469662181308397</v>
      </c>
      <c r="DJ32" s="76">
        <f t="shared" si="61"/>
        <v>30.55</v>
      </c>
      <c r="DK32" s="43">
        <f t="shared" si="62"/>
        <v>1.0301035083898002</v>
      </c>
      <c r="DL32" s="16">
        <f t="shared" si="63"/>
        <v>0</v>
      </c>
      <c r="DM32" s="53">
        <f t="shared" si="64"/>
        <v>0</v>
      </c>
      <c r="DN32">
        <f t="shared" si="65"/>
        <v>5.4810105506939537E-3</v>
      </c>
      <c r="DO32">
        <f t="shared" si="66"/>
        <v>5.6285945298469552E-3</v>
      </c>
      <c r="DP32" s="1">
        <f t="shared" si="67"/>
        <v>600.39092130971505</v>
      </c>
      <c r="DQ32" s="55">
        <v>0</v>
      </c>
      <c r="DR32" s="1">
        <f t="shared" si="68"/>
        <v>600.39092130971505</v>
      </c>
      <c r="DS32" s="55">
        <v>0</v>
      </c>
      <c r="DT32" s="15">
        <f t="shared" si="69"/>
        <v>0.21013075767352354</v>
      </c>
      <c r="DU32" s="17">
        <f t="shared" si="70"/>
        <v>3.9390575747816245E-4</v>
      </c>
      <c r="DV32" s="17">
        <f t="shared" si="71"/>
        <v>3.9390575747816245E-4</v>
      </c>
      <c r="DW32" s="17">
        <f t="shared" si="72"/>
        <v>5.2632117090814783E-4</v>
      </c>
      <c r="DX32" s="1">
        <f t="shared" si="73"/>
        <v>55.633200407333042</v>
      </c>
      <c r="DY32" s="1">
        <f t="shared" si="74"/>
        <v>55.633200407333042</v>
      </c>
      <c r="DZ32" s="79">
        <f t="shared" si="75"/>
        <v>30.78</v>
      </c>
    </row>
    <row r="33" spans="1:130" x14ac:dyDescent="0.2">
      <c r="A33" s="26" t="s">
        <v>109</v>
      </c>
      <c r="B33">
        <v>1</v>
      </c>
      <c r="C33">
        <v>1</v>
      </c>
      <c r="D33">
        <v>0.43278301886792397</v>
      </c>
      <c r="E33">
        <v>0.56721698113207497</v>
      </c>
      <c r="F33">
        <v>0.31322505800464001</v>
      </c>
      <c r="G33">
        <v>0.36314363143631401</v>
      </c>
      <c r="H33">
        <v>0.371273712737127</v>
      </c>
      <c r="I33">
        <v>0.36718617117233998</v>
      </c>
      <c r="J33">
        <v>0.453322508056754</v>
      </c>
      <c r="K33">
        <v>0.65423730979601402</v>
      </c>
      <c r="L33">
        <v>0.29156143087090203</v>
      </c>
      <c r="M33">
        <f t="shared" si="0"/>
        <v>0.36466922149857012</v>
      </c>
      <c r="N33">
        <f t="shared" si="1"/>
        <v>0.25792484083961037</v>
      </c>
      <c r="O33" s="68">
        <v>0</v>
      </c>
      <c r="P33">
        <v>75.849999999999994</v>
      </c>
      <c r="Q33">
        <v>76.040000000000006</v>
      </c>
      <c r="R33">
        <v>76.64</v>
      </c>
      <c r="S33">
        <v>77.459999999999994</v>
      </c>
      <c r="T33">
        <v>77.87</v>
      </c>
      <c r="U33">
        <v>79.03</v>
      </c>
      <c r="V33">
        <v>79.97</v>
      </c>
      <c r="W33">
        <v>82.36</v>
      </c>
      <c r="X33">
        <v>81.34</v>
      </c>
      <c r="Y33">
        <v>80.48</v>
      </c>
      <c r="Z33">
        <v>79.52</v>
      </c>
      <c r="AA33">
        <v>79.08</v>
      </c>
      <c r="AB33">
        <v>77.64</v>
      </c>
      <c r="AC33">
        <v>76.739999999999995</v>
      </c>
      <c r="AD33">
        <v>75.7</v>
      </c>
      <c r="AE33">
        <v>75.819999999999993</v>
      </c>
      <c r="AF33">
        <v>76.349999999999994</v>
      </c>
      <c r="AG33">
        <v>76.650000000000006</v>
      </c>
      <c r="AH33">
        <v>76.95</v>
      </c>
      <c r="AI33">
        <v>78.209999999999994</v>
      </c>
      <c r="AJ33">
        <v>78.95</v>
      </c>
      <c r="AK33">
        <v>81.64</v>
      </c>
      <c r="AL33">
        <v>80.040000000000006</v>
      </c>
      <c r="AM33">
        <v>79.64</v>
      </c>
      <c r="AN33">
        <v>79.19</v>
      </c>
      <c r="AO33">
        <v>78.91</v>
      </c>
      <c r="AP33">
        <v>78.38</v>
      </c>
      <c r="AQ33">
        <v>78.260000000000005</v>
      </c>
      <c r="AR33">
        <v>78.52</v>
      </c>
      <c r="AS33" s="72">
        <f t="shared" si="2"/>
        <v>1.0210298742138366</v>
      </c>
      <c r="AT33" s="17">
        <f t="shared" si="3"/>
        <v>1.1400704034945957</v>
      </c>
      <c r="AU33" s="17">
        <f t="shared" si="4"/>
        <v>1.1841104846683841</v>
      </c>
      <c r="AV33" s="17">
        <f t="shared" si="5"/>
        <v>1.2281505658421725</v>
      </c>
      <c r="AW33" s="17">
        <f t="shared" si="6"/>
        <v>-8.140353885375165E-3</v>
      </c>
      <c r="AX33" s="17">
        <f t="shared" si="7"/>
        <v>1.0798025725065195</v>
      </c>
      <c r="AY33" s="17">
        <f t="shared" si="8"/>
        <v>0.65423730979601402</v>
      </c>
      <c r="AZ33" s="17">
        <f t="shared" si="9"/>
        <v>1.6623776636813892</v>
      </c>
      <c r="BA33" s="17">
        <f t="shared" si="10"/>
        <v>-0.92682545322798415</v>
      </c>
      <c r="BB33" s="17">
        <f t="shared" si="11"/>
        <v>2.1297802684376439</v>
      </c>
      <c r="BC33" s="17">
        <f t="shared" si="12"/>
        <v>0.29156143087090203</v>
      </c>
      <c r="BD33" s="17">
        <f t="shared" si="13"/>
        <v>2.2183868840988863</v>
      </c>
      <c r="BE33" s="1">
        <v>1</v>
      </c>
      <c r="BF33" s="15">
        <v>1</v>
      </c>
      <c r="BG33" s="15">
        <v>1</v>
      </c>
      <c r="BH33" s="16">
        <v>1</v>
      </c>
      <c r="BI33" s="12">
        <f t="shared" si="14"/>
        <v>9.3792992477878148</v>
      </c>
      <c r="BJ33" s="12">
        <f t="shared" si="15"/>
        <v>27.610916775391821</v>
      </c>
      <c r="BK33" s="12">
        <f t="shared" si="16"/>
        <v>28.677506182803569</v>
      </c>
      <c r="BL33" s="12">
        <f t="shared" si="17"/>
        <v>9.3792992477878148</v>
      </c>
      <c r="BM33" s="12">
        <f t="shared" si="18"/>
        <v>27.610916775391821</v>
      </c>
      <c r="BN33" s="12">
        <f t="shared" si="19"/>
        <v>28.677506182803569</v>
      </c>
      <c r="BO33" s="9">
        <f t="shared" si="20"/>
        <v>1.1980784228740023E-2</v>
      </c>
      <c r="BP33" s="9">
        <f t="shared" si="21"/>
        <v>2.9776845759860288E-3</v>
      </c>
      <c r="BQ33" s="45">
        <f t="shared" si="22"/>
        <v>1.1910548607522344E-3</v>
      </c>
      <c r="BR33" s="78">
        <f t="shared" si="23"/>
        <v>0.25792484083961037</v>
      </c>
      <c r="BS33" s="55">
        <v>1099</v>
      </c>
      <c r="BT33" s="10">
        <f t="shared" si="24"/>
        <v>1170.5676668966005</v>
      </c>
      <c r="BU33" s="14">
        <f t="shared" si="25"/>
        <v>71.567666896600485</v>
      </c>
      <c r="BV33" s="1">
        <f t="shared" si="26"/>
        <v>1</v>
      </c>
      <c r="BW33" s="66">
        <f t="shared" si="27"/>
        <v>76.040000000000006</v>
      </c>
      <c r="BX33" s="41">
        <f t="shared" si="28"/>
        <v>75.819999999999993</v>
      </c>
      <c r="BY33" s="65">
        <f t="shared" si="29"/>
        <v>82.36</v>
      </c>
      <c r="BZ33" s="64">
        <f t="shared" si="30"/>
        <v>81.64</v>
      </c>
      <c r="CA33" s="54">
        <f t="shared" si="31"/>
        <v>76.040000000000006</v>
      </c>
      <c r="CB33" s="1">
        <f t="shared" si="32"/>
        <v>0.94118446734087957</v>
      </c>
      <c r="CC33" s="42">
        <f t="shared" si="33"/>
        <v>0.93886071782049119</v>
      </c>
      <c r="CD33" s="55">
        <v>0</v>
      </c>
      <c r="CE33" s="55">
        <v>707</v>
      </c>
      <c r="CF33" s="55">
        <v>0</v>
      </c>
      <c r="CG33" s="6">
        <f t="shared" si="34"/>
        <v>707</v>
      </c>
      <c r="CH33" s="10">
        <f t="shared" si="35"/>
        <v>404.65327920530268</v>
      </c>
      <c r="CI33" s="1">
        <f t="shared" si="36"/>
        <v>-302.34672079469732</v>
      </c>
      <c r="CJ33" s="77">
        <f t="shared" si="37"/>
        <v>0</v>
      </c>
      <c r="CK33" s="66">
        <f t="shared" si="38"/>
        <v>76.64</v>
      </c>
      <c r="CL33" s="41">
        <f t="shared" si="39"/>
        <v>76.349999999999994</v>
      </c>
      <c r="CM33" s="65">
        <f t="shared" si="40"/>
        <v>81.34</v>
      </c>
      <c r="CN33" s="64">
        <f t="shared" si="41"/>
        <v>80.040000000000006</v>
      </c>
      <c r="CO33" s="54">
        <f t="shared" si="42"/>
        <v>81.34</v>
      </c>
      <c r="CP33" s="1">
        <f t="shared" si="43"/>
        <v>-3.7170730365711497</v>
      </c>
      <c r="CQ33" s="42">
        <f t="shared" si="44"/>
        <v>1.7471747699375502</v>
      </c>
      <c r="CR33" s="11">
        <f t="shared" si="45"/>
        <v>1806</v>
      </c>
      <c r="CS33" s="47">
        <f t="shared" si="46"/>
        <v>1583.5363670755364</v>
      </c>
      <c r="CT33" s="55">
        <v>0</v>
      </c>
      <c r="CU33" s="10">
        <f t="shared" si="47"/>
        <v>8.3154209736333708</v>
      </c>
      <c r="CV33" s="30">
        <f t="shared" si="48"/>
        <v>8.3154209736333708</v>
      </c>
      <c r="CW33" s="77">
        <f t="shared" si="49"/>
        <v>1</v>
      </c>
      <c r="CX33" s="66">
        <f t="shared" si="50"/>
        <v>77.459999999999994</v>
      </c>
      <c r="CY33" s="41">
        <f t="shared" si="51"/>
        <v>76.650000000000006</v>
      </c>
      <c r="CZ33" s="65">
        <f t="shared" si="52"/>
        <v>80.48</v>
      </c>
      <c r="DA33" s="64">
        <f t="shared" si="53"/>
        <v>79.64</v>
      </c>
      <c r="DB33" s="54">
        <f t="shared" si="54"/>
        <v>77.459999999999994</v>
      </c>
      <c r="DC33" s="43">
        <f t="shared" si="55"/>
        <v>0.1073511615496175</v>
      </c>
      <c r="DD33" s="44">
        <v>0</v>
      </c>
      <c r="DE33" s="10">
        <f t="shared" si="56"/>
        <v>5.2053385212371364</v>
      </c>
      <c r="DF33" s="30">
        <f t="shared" si="57"/>
        <v>5.2053385212371364</v>
      </c>
      <c r="DG33" s="34">
        <f t="shared" si="58"/>
        <v>5.2053385212371364</v>
      </c>
      <c r="DH33" s="21">
        <f t="shared" si="59"/>
        <v>1.1910548607522347E-3</v>
      </c>
      <c r="DI33" s="74">
        <f t="shared" si="60"/>
        <v>5.2053385212371355</v>
      </c>
      <c r="DJ33" s="76">
        <f t="shared" si="61"/>
        <v>77.459999999999994</v>
      </c>
      <c r="DK33" s="43">
        <f t="shared" si="62"/>
        <v>6.7200342386226908E-2</v>
      </c>
      <c r="DL33" s="16">
        <f t="shared" si="63"/>
        <v>0</v>
      </c>
      <c r="DM33" s="53">
        <f t="shared" si="64"/>
        <v>1806</v>
      </c>
      <c r="DN33">
        <f t="shared" si="65"/>
        <v>5.6041235517366268E-3</v>
      </c>
      <c r="DO33">
        <f t="shared" si="66"/>
        <v>5.755022522972073E-3</v>
      </c>
      <c r="DP33" s="1">
        <f t="shared" si="67"/>
        <v>613.87674248038513</v>
      </c>
      <c r="DQ33" s="55">
        <v>314</v>
      </c>
      <c r="DR33" s="1">
        <f t="shared" si="68"/>
        <v>299.87674248038513</v>
      </c>
      <c r="DS33" s="55">
        <v>0</v>
      </c>
      <c r="DT33" s="15">
        <f t="shared" si="69"/>
        <v>1.2281505658421725</v>
      </c>
      <c r="DU33" s="17">
        <f t="shared" si="70"/>
        <v>2.3022597181462049E-3</v>
      </c>
      <c r="DV33" s="17">
        <f t="shared" si="71"/>
        <v>2.3022597181462049E-3</v>
      </c>
      <c r="DW33" s="17">
        <f t="shared" si="72"/>
        <v>3.0761876605892189E-3</v>
      </c>
      <c r="DX33" s="1">
        <f t="shared" si="73"/>
        <v>325.15918809960164</v>
      </c>
      <c r="DY33" s="1">
        <f t="shared" si="74"/>
        <v>325.15918809960164</v>
      </c>
      <c r="DZ33" s="79">
        <f t="shared" si="75"/>
        <v>78.52</v>
      </c>
    </row>
    <row r="34" spans="1:130" x14ac:dyDescent="0.2">
      <c r="A34" s="26" t="s">
        <v>231</v>
      </c>
      <c r="B34">
        <v>0</v>
      </c>
      <c r="C34">
        <v>0</v>
      </c>
      <c r="D34">
        <v>0.18864908073541101</v>
      </c>
      <c r="E34">
        <v>0.81135091926458802</v>
      </c>
      <c r="F34">
        <v>0.76589825119236798</v>
      </c>
      <c r="G34">
        <v>0.29682274247491602</v>
      </c>
      <c r="H34">
        <v>0.61204013377926403</v>
      </c>
      <c r="I34">
        <v>0.426224625066497</v>
      </c>
      <c r="J34">
        <v>0.61074797847989803</v>
      </c>
      <c r="K34">
        <v>0.60188980941537396</v>
      </c>
      <c r="L34">
        <v>0.17157797908330699</v>
      </c>
      <c r="M34">
        <f t="shared" ref="M34:M65" si="77">HARMEAN(D34,F34, I34)</f>
        <v>0.33509501555815452</v>
      </c>
      <c r="N34">
        <f t="shared" ref="N34:N65" si="78">MAX(MIN(0.6*TAN(3*(1-M34) - 1.5), 5), -5)</f>
        <v>0.32367589956300935</v>
      </c>
      <c r="O34" s="68">
        <v>0</v>
      </c>
      <c r="P34">
        <v>141.49</v>
      </c>
      <c r="Q34">
        <v>141.69999999999999</v>
      </c>
      <c r="R34">
        <v>142.21</v>
      </c>
      <c r="S34">
        <v>142.4</v>
      </c>
      <c r="T34">
        <v>142.99</v>
      </c>
      <c r="U34">
        <v>143.34</v>
      </c>
      <c r="V34">
        <v>143.83000000000001</v>
      </c>
      <c r="W34">
        <v>145.29</v>
      </c>
      <c r="X34">
        <v>144.83000000000001</v>
      </c>
      <c r="Y34">
        <v>144.49</v>
      </c>
      <c r="Z34">
        <v>144.25</v>
      </c>
      <c r="AA34">
        <v>143.66999999999999</v>
      </c>
      <c r="AB34">
        <v>143.41999999999999</v>
      </c>
      <c r="AC34">
        <v>142.72999999999999</v>
      </c>
      <c r="AD34">
        <v>141.97999999999999</v>
      </c>
      <c r="AE34">
        <v>142.27000000000001</v>
      </c>
      <c r="AF34">
        <v>142.58000000000001</v>
      </c>
      <c r="AG34">
        <v>142.71</v>
      </c>
      <c r="AH34">
        <v>142.86000000000001</v>
      </c>
      <c r="AI34">
        <v>143.22</v>
      </c>
      <c r="AJ34">
        <v>143.58000000000001</v>
      </c>
      <c r="AK34">
        <v>145.31</v>
      </c>
      <c r="AL34">
        <v>144.78</v>
      </c>
      <c r="AM34">
        <v>144.65</v>
      </c>
      <c r="AN34">
        <v>144.43</v>
      </c>
      <c r="AO34">
        <v>144.27000000000001</v>
      </c>
      <c r="AP34">
        <v>143.82</v>
      </c>
      <c r="AQ34">
        <v>143.30000000000001</v>
      </c>
      <c r="AR34">
        <v>143.58000000000001</v>
      </c>
      <c r="AS34" s="72">
        <f t="shared" ref="AS34:AS65" si="79">0.5 * (D34-MAX($D$3:$D$160))/(MIN($D$3:$D$160)-MAX($D$3:$D$160)) + 0.75</f>
        <v>1.1505513146734523</v>
      </c>
      <c r="AT34" s="17">
        <f t="shared" ref="AT34:AT65" si="80">AZ34^N34</f>
        <v>1.1666677288743523</v>
      </c>
      <c r="AU34" s="17">
        <f t="shared" ref="AU34:AU65" si="81">(AT34+AV34)/2</f>
        <v>1.2188955557299441</v>
      </c>
      <c r="AV34" s="17">
        <f t="shared" ref="AV34:AV65" si="82">BD34^N34</f>
        <v>1.2711233825855359</v>
      </c>
      <c r="AW34" s="17">
        <f t="shared" ref="AW34:AW65" si="83">PERCENTILE($K$2:$K$160, 0.02)</f>
        <v>-8.140353885375165E-3</v>
      </c>
      <c r="AX34" s="17">
        <f t="shared" ref="AX34:AX65" si="84">PERCENTILE($K$2:$K$160, 0.98)</f>
        <v>1.0798025725065195</v>
      </c>
      <c r="AY34" s="17">
        <f t="shared" ref="AY34:AY65" si="85">MIN(MAX(K34,AW34), AX34)</f>
        <v>0.60188980941537396</v>
      </c>
      <c r="AZ34" s="17">
        <f t="shared" ref="AZ34:AZ65" si="86">AY34-$AY$161+1</f>
        <v>1.610030163300749</v>
      </c>
      <c r="BA34" s="17">
        <f t="shared" ref="BA34:BA65" si="87">PERCENTILE($L$2:$L$160, 0.02)</f>
        <v>-0.92682545322798415</v>
      </c>
      <c r="BB34" s="17">
        <f t="shared" ref="BB34:BB65" si="88">PERCENTILE($L$2:$L$160, 0.98)</f>
        <v>2.1297802684376439</v>
      </c>
      <c r="BC34" s="17">
        <f t="shared" ref="BC34:BC65" si="89">MIN(MAX(L34,BA34), BB34)</f>
        <v>0.17157797908330699</v>
      </c>
      <c r="BD34" s="17">
        <f t="shared" ref="BD34:BD65" si="90">BC34-$BC$161 + 1</f>
        <v>2.098403432311291</v>
      </c>
      <c r="BE34" s="1">
        <v>0</v>
      </c>
      <c r="BF34" s="15">
        <v>1</v>
      </c>
      <c r="BG34" s="15">
        <v>1</v>
      </c>
      <c r="BH34" s="16">
        <v>1</v>
      </c>
      <c r="BI34" s="12">
        <f t="shared" ref="BI34:BI65" si="91">(AZ34^4)*AV34*BE34</f>
        <v>0</v>
      </c>
      <c r="BJ34" s="12">
        <f t="shared" ref="BJ34:BJ65" si="92">(BD34^4) *AT34*BF34</f>
        <v>22.620548781430646</v>
      </c>
      <c r="BK34" s="12">
        <f t="shared" ref="BK34:BK65" si="93">(BD34^4)*AU34*BG34*BH34</f>
        <v>23.633195378139813</v>
      </c>
      <c r="BL34" s="12">
        <f t="shared" ref="BL34:BL65" si="94">MIN(BI34, 0.05*BI$161)</f>
        <v>0</v>
      </c>
      <c r="BM34" s="12">
        <f t="shared" ref="BM34:BM65" si="95">MIN(BJ34, 0.05*BJ$161)</f>
        <v>22.620548781430646</v>
      </c>
      <c r="BN34" s="12">
        <f t="shared" ref="BN34:BN65" si="96">MIN(BK34, 0.05*BK$161)</f>
        <v>23.633195378139813</v>
      </c>
      <c r="BO34" s="9">
        <f t="shared" ref="BO34:BO65" si="97">BL34/$BL$161</f>
        <v>0</v>
      </c>
      <c r="BP34" s="9">
        <f t="shared" ref="BP34:BP65" si="98">BM34/$BM$161</f>
        <v>2.4395010044301487E-3</v>
      </c>
      <c r="BQ34" s="45">
        <f t="shared" ref="BQ34:BQ65" si="99">BN34/$BN$161</f>
        <v>9.8155090790704239E-4</v>
      </c>
      <c r="BR34" s="78">
        <f t="shared" ref="BR34:BR65" si="100">N34</f>
        <v>0.32367589956300935</v>
      </c>
      <c r="BS34" s="55">
        <v>0</v>
      </c>
      <c r="BT34" s="10">
        <f t="shared" ref="BT34:BT65" si="101">$D$167*BO34</f>
        <v>0</v>
      </c>
      <c r="BU34" s="14">
        <f t="shared" ref="BU34:BU65" si="102">BT34-BS34</f>
        <v>0</v>
      </c>
      <c r="BV34" s="1">
        <f t="shared" ref="BV34:BV65" si="103">IF(BU34&gt;0, 1, 0)</f>
        <v>0</v>
      </c>
      <c r="BW34" s="66">
        <f t="shared" ref="BW34:BW65" si="104">IF(N34&lt;=0,P34, IF(N34&lt;=1,Q34, IF(N34&lt;=2,R34, IF(N34&lt;=3,S34, IF(N34&lt;=4,T34, IF(N34&lt;=5, U34, V34))))))</f>
        <v>141.69999999999999</v>
      </c>
      <c r="BX34" s="41">
        <f t="shared" ref="BX34:BX65" si="105">IF(N34&lt;=0,AD34, IF(N34&lt;=1,AE34, IF(N34&lt;=2,AF34, IF(N34&lt;=3,AG34, IF(N34&lt;=4,AH34, IF(N34&lt;=5, AI34, AJ34))))))</f>
        <v>142.27000000000001</v>
      </c>
      <c r="BY34" s="65">
        <f t="shared" ref="BY34:BY65" si="106">IF(N34&gt;=0,W34, IF(N34&gt;=-1,X34, IF(N34&gt;=-2,Y34, IF(N34&gt;=-3,Z34, IF(N34&gt;=-4,AA34, IF(N34&gt;=-5, AB34, AC34))))))</f>
        <v>145.29</v>
      </c>
      <c r="BZ34" s="64">
        <f t="shared" ref="BZ34:BZ65" si="107">IF(N34&gt;=0,AK34, IF(N34&gt;=-1,AL34, IF(N34&gt;=-2,AM34, IF(N34&gt;=-3,AN34, IF(N34&gt;=-4,AO34, IF(N34&gt;=-5, AP34, AQ34))))))</f>
        <v>145.31</v>
      </c>
      <c r="CA34" s="54">
        <f t="shared" ref="CA34:CA65" si="108">IF(C34&gt;0, IF(BU34 &gt;0, BW34, BY34), IF(BU34&gt;0, BX34, BZ34))</f>
        <v>145.31</v>
      </c>
      <c r="CB34" s="1">
        <f t="shared" ref="CB34:CB65" si="109">BU34/CA34</f>
        <v>0</v>
      </c>
      <c r="CC34" s="42" t="e">
        <f t="shared" ref="CC34:CC65" si="110">BS34/BT34</f>
        <v>#DIV/0!</v>
      </c>
      <c r="CD34" s="55">
        <v>0</v>
      </c>
      <c r="CE34" s="55">
        <v>3159</v>
      </c>
      <c r="CF34" s="55">
        <v>0</v>
      </c>
      <c r="CG34" s="6">
        <f t="shared" ref="CG34:CG65" si="111">SUM(CD34:CF34)</f>
        <v>3159</v>
      </c>
      <c r="CH34" s="10">
        <f t="shared" ref="CH34:CH65" si="112">BP34*$D$166</f>
        <v>331.51667205731627</v>
      </c>
      <c r="CI34" s="1">
        <f t="shared" ref="CI34:CI65" si="113">CH34-CG34</f>
        <v>-2827.4833279426839</v>
      </c>
      <c r="CJ34" s="77">
        <f t="shared" ref="CJ34:CJ65" si="114">IF(CI34&gt;1, 1, 0)</f>
        <v>0</v>
      </c>
      <c r="CK34" s="66">
        <f t="shared" ref="CK34:CK65" si="115">IF(N34&lt;=0,Q34, IF(N34&lt;=1,R34, IF(N34&lt;=2,S34, IF(N34&lt;=3,T34, IF(N34&lt;=4,U34,V34)))))</f>
        <v>142.21</v>
      </c>
      <c r="CL34" s="41">
        <f t="shared" ref="CL34:CL65" si="116">IF(N34&lt;=0,AE34, IF(N34&lt;=1,AF34, IF(N34&lt;=2,AG34, IF(N34&lt;=3,AH34, IF(N34&lt;=4,AI34,AJ34)))))</f>
        <v>142.58000000000001</v>
      </c>
      <c r="CM34" s="65">
        <f t="shared" ref="CM34:CM65" si="117">IF(N34&gt;=0,X34, IF(N34&gt;=-1,Y34, IF(N34&gt;=-2,Z34, IF(N34&gt;=-3,AA34, IF(N34&gt;=-4,AB34, AC34)))))</f>
        <v>144.83000000000001</v>
      </c>
      <c r="CN34" s="64">
        <f t="shared" ref="CN34:CN65" si="118">IF(N34&gt;=0,AL34, IF(N34&gt;=-1,AM34, IF(N34&gt;=-2,AN34, IF(N34&gt;=-3,AO34, IF(N34&gt;=-4,AP34, AQ34)))))</f>
        <v>144.78</v>
      </c>
      <c r="CO34" s="54">
        <f t="shared" ref="CO34:CO65" si="119">IF(C34&gt;0, IF(CI34 &gt;0, CK34, CM34), IF(CI34&gt;0, CL34, CN34))</f>
        <v>144.78</v>
      </c>
      <c r="CP34" s="1">
        <f t="shared" ref="CP34:CP65" si="120">CI34/CO34</f>
        <v>-19.529516010102803</v>
      </c>
      <c r="CQ34" s="42">
        <f t="shared" ref="CQ34:CQ65" si="121">CG34/CH34</f>
        <v>9.5289325281771564</v>
      </c>
      <c r="CR34" s="11">
        <f t="shared" ref="CR34:CR65" si="122">BS34+CG34+CT34</f>
        <v>3159</v>
      </c>
      <c r="CS34" s="47">
        <f t="shared" ref="CS34:CS65" si="123">BT34+CH34+CU34</f>
        <v>338.36942861392379</v>
      </c>
      <c r="CT34" s="55">
        <v>0</v>
      </c>
      <c r="CU34" s="10">
        <f t="shared" ref="CU34:CU65" si="124">BQ34*$D$169</f>
        <v>6.8527565566074911</v>
      </c>
      <c r="CV34" s="30">
        <f t="shared" ref="CV34:CV65" si="125">CU34-CT34</f>
        <v>6.8527565566074911</v>
      </c>
      <c r="CW34" s="77">
        <f t="shared" ref="CW34:CW65" si="126">IF(CV34&gt;0, 1, 0)</f>
        <v>1</v>
      </c>
      <c r="CX34" s="66">
        <f t="shared" ref="CX34:CX65" si="127">IF(N34&lt;=0,R34, IF(N34&lt;=1,S34, IF(N34&lt;=2,T34, IF(N34&lt;=3,U34, V34))))</f>
        <v>142.4</v>
      </c>
      <c r="CY34" s="41">
        <f t="shared" ref="CY34:CY65" si="128">IF(N34&lt;=0,AF34, IF(N34&lt;=1,AG34, IF(N34&lt;=2,AH34, IF(N34&lt;=3,AI34, AJ34))))</f>
        <v>142.71</v>
      </c>
      <c r="CZ34" s="65">
        <f t="shared" ref="CZ34:CZ65" si="129">IF(N34&gt;=0,Y34, IF(N34&gt;=-1,Z34, IF(N34&gt;=-2,AA34, IF(N34&gt;=-3,AB34,  AC34))))</f>
        <v>144.49</v>
      </c>
      <c r="DA34" s="64">
        <f t="shared" ref="DA34:DA65" si="130">IF(N34&gt;=0,AM34, IF(N34&gt;=-1,AN34, IF(N34&gt;=-2,AO34, IF(N34&gt;=-3,AP34, AQ34))))</f>
        <v>144.65</v>
      </c>
      <c r="DB34" s="54">
        <f t="shared" ref="DB34:DB65" si="131">IF(C34&gt;0, IF(CV34 &gt;0, CX34, CZ34), IF(CV34&gt;0, CY34, DA34))</f>
        <v>142.71</v>
      </c>
      <c r="DC34" s="43">
        <f t="shared" ref="DC34:DC65" si="132">CV34/DB34</f>
        <v>4.801875521412298E-2</v>
      </c>
      <c r="DD34" s="44">
        <v>0</v>
      </c>
      <c r="DE34" s="10">
        <f t="shared" ref="DE34:DE65" si="133">BQ34*$DD$164</f>
        <v>4.2897308258806222</v>
      </c>
      <c r="DF34" s="30">
        <f t="shared" ref="DF34:DF65" si="134">DE34-DD34</f>
        <v>4.2897308258806222</v>
      </c>
      <c r="DG34" s="34">
        <f t="shared" ref="DG34:DG65" si="135">DF34*(DF34&lt;&gt;0)</f>
        <v>4.2897308258806222</v>
      </c>
      <c r="DH34" s="21">
        <f t="shared" ref="DH34:DH65" si="136">DG34/$DG$161</f>
        <v>9.815509079070426E-4</v>
      </c>
      <c r="DI34" s="74">
        <f t="shared" ref="DI34:DI65" si="137">DH34 * $DF$161</f>
        <v>4.2897308258806222</v>
      </c>
      <c r="DJ34" s="76">
        <f t="shared" ref="DJ34:DJ65" si="138">DB34</f>
        <v>142.71</v>
      </c>
      <c r="DK34" s="43">
        <f t="shared" ref="DK34:DK65" si="139">DI34/DJ34</f>
        <v>3.005907663009335E-2</v>
      </c>
      <c r="DL34" s="16">
        <f t="shared" ref="DL34:DL65" si="140">O34</f>
        <v>0</v>
      </c>
      <c r="DM34" s="53">
        <f t="shared" ref="DM34:DM65" si="141">CR34+CT34</f>
        <v>3159</v>
      </c>
      <c r="DN34">
        <f t="shared" ref="DN34:DN65" si="142">E34/$E$161</f>
        <v>8.0161753731330977E-3</v>
      </c>
      <c r="DO34">
        <f t="shared" ref="DO34:DO65" si="143">DN34/$DN$161</f>
        <v>8.232022259070125E-3</v>
      </c>
      <c r="DP34" s="1">
        <f t="shared" ref="DP34:DP65" si="144">DO34*$DN$163</f>
        <v>878.09335033049206</v>
      </c>
      <c r="DQ34" s="55">
        <v>574</v>
      </c>
      <c r="DR34" s="1">
        <f t="shared" ref="DR34:DR65" si="145">DP34-DQ34</f>
        <v>304.09335033049206</v>
      </c>
      <c r="DS34" s="55">
        <v>0</v>
      </c>
      <c r="DT34" s="15">
        <f t="shared" ref="DT34:DT65" si="146">BF34 *BD34^N34</f>
        <v>1.2711233825855359</v>
      </c>
      <c r="DU34" s="17">
        <f t="shared" ref="DU34:DU65" si="147">DT34/$DT$161</f>
        <v>2.382815464090663E-3</v>
      </c>
      <c r="DV34" s="17">
        <f t="shared" ref="DV34:DV65" si="148">MIN(DU34, 0.2)</f>
        <v>2.382815464090663E-3</v>
      </c>
      <c r="DW34" s="17">
        <f t="shared" ref="DW34:DW65" si="149">DV34/$DV$161</f>
        <v>3.1838230371328507E-3</v>
      </c>
      <c r="DX34" s="1">
        <f t="shared" ref="DX34:DX65" si="150">DW34*$DN$164</f>
        <v>336.53646267101658</v>
      </c>
      <c r="DY34" s="1">
        <f t="shared" ref="DY34:DY65" si="151">DX34-DS34</f>
        <v>336.53646267101658</v>
      </c>
      <c r="DZ34" s="79">
        <f t="shared" ref="DZ34:DZ65" si="152">AR34</f>
        <v>143.58000000000001</v>
      </c>
    </row>
    <row r="35" spans="1:130" x14ac:dyDescent="0.2">
      <c r="A35" s="26" t="s">
        <v>221</v>
      </c>
      <c r="B35">
        <v>0</v>
      </c>
      <c r="C35">
        <v>0</v>
      </c>
      <c r="D35">
        <v>0.20943245403676999</v>
      </c>
      <c r="E35">
        <v>0.79056754596322898</v>
      </c>
      <c r="F35">
        <v>0.21462639109697901</v>
      </c>
      <c r="G35">
        <v>0.26170568561872898</v>
      </c>
      <c r="H35">
        <v>0.69523411371237398</v>
      </c>
      <c r="I35">
        <v>0.42655213092261801</v>
      </c>
      <c r="J35">
        <v>0.44453589904762297</v>
      </c>
      <c r="K35">
        <v>0.411074723088731</v>
      </c>
      <c r="L35">
        <v>1.2925154396674801</v>
      </c>
      <c r="M35">
        <f t="shared" si="77"/>
        <v>0.25470249247873239</v>
      </c>
      <c r="N35">
        <f t="shared" si="78"/>
        <v>0.54335137176689019</v>
      </c>
      <c r="O35" s="68">
        <v>0</v>
      </c>
      <c r="P35">
        <v>100.3</v>
      </c>
      <c r="Q35">
        <v>100.46</v>
      </c>
      <c r="R35">
        <v>100.76</v>
      </c>
      <c r="S35">
        <v>101.14</v>
      </c>
      <c r="T35">
        <v>101.54</v>
      </c>
      <c r="U35">
        <v>101.59</v>
      </c>
      <c r="V35">
        <v>102.34</v>
      </c>
      <c r="W35">
        <v>103.93</v>
      </c>
      <c r="X35">
        <v>103.63</v>
      </c>
      <c r="Y35">
        <v>103.28</v>
      </c>
      <c r="Z35">
        <v>103.04</v>
      </c>
      <c r="AA35">
        <v>102.56</v>
      </c>
      <c r="AB35">
        <v>101.87</v>
      </c>
      <c r="AC35">
        <v>101.54</v>
      </c>
      <c r="AD35">
        <v>99.79</v>
      </c>
      <c r="AE35">
        <v>100.2</v>
      </c>
      <c r="AF35">
        <v>100.74</v>
      </c>
      <c r="AG35">
        <v>101.02</v>
      </c>
      <c r="AH35">
        <v>101.26</v>
      </c>
      <c r="AI35">
        <v>101.54</v>
      </c>
      <c r="AJ35">
        <v>102.9</v>
      </c>
      <c r="AK35">
        <v>103.55</v>
      </c>
      <c r="AL35">
        <v>103.25</v>
      </c>
      <c r="AM35">
        <v>102.92</v>
      </c>
      <c r="AN35">
        <v>102.66</v>
      </c>
      <c r="AO35">
        <v>102.17</v>
      </c>
      <c r="AP35">
        <v>102.01</v>
      </c>
      <c r="AQ35">
        <v>101.1</v>
      </c>
      <c r="AR35">
        <v>102.09</v>
      </c>
      <c r="AS35" s="72">
        <f t="shared" si="79"/>
        <v>1.1395250212044108</v>
      </c>
      <c r="AT35" s="17">
        <f t="shared" si="80"/>
        <v>1.2095271097152909</v>
      </c>
      <c r="AU35" s="17">
        <f t="shared" si="81"/>
        <v>1.5485329329061432</v>
      </c>
      <c r="AV35" s="17">
        <f t="shared" si="82"/>
        <v>1.8875387560969956</v>
      </c>
      <c r="AW35" s="17">
        <f t="shared" si="83"/>
        <v>-8.140353885375165E-3</v>
      </c>
      <c r="AX35" s="17">
        <f t="shared" si="84"/>
        <v>1.0798025725065195</v>
      </c>
      <c r="AY35" s="17">
        <f t="shared" si="85"/>
        <v>0.411074723088731</v>
      </c>
      <c r="AZ35" s="17">
        <f t="shared" si="86"/>
        <v>1.4192150769741061</v>
      </c>
      <c r="BA35" s="17">
        <f t="shared" si="87"/>
        <v>-0.92682545322798415</v>
      </c>
      <c r="BB35" s="17">
        <f t="shared" si="88"/>
        <v>2.1297802684376439</v>
      </c>
      <c r="BC35" s="17">
        <f t="shared" si="89"/>
        <v>1.2925154396674801</v>
      </c>
      <c r="BD35" s="17">
        <f t="shared" si="90"/>
        <v>3.2193408928954641</v>
      </c>
      <c r="BE35" s="1">
        <v>0</v>
      </c>
      <c r="BF35" s="15">
        <v>1</v>
      </c>
      <c r="BG35" s="15">
        <v>1</v>
      </c>
      <c r="BH35" s="16">
        <v>1</v>
      </c>
      <c r="BI35" s="12">
        <f t="shared" si="91"/>
        <v>0</v>
      </c>
      <c r="BJ35" s="12">
        <f t="shared" si="92"/>
        <v>129.92223155311504</v>
      </c>
      <c r="BK35" s="12">
        <f t="shared" si="93"/>
        <v>166.33678787407575</v>
      </c>
      <c r="BL35" s="12">
        <f t="shared" si="94"/>
        <v>0</v>
      </c>
      <c r="BM35" s="12">
        <f t="shared" si="95"/>
        <v>129.92223155311504</v>
      </c>
      <c r="BN35" s="12">
        <f t="shared" si="96"/>
        <v>166.33678787407575</v>
      </c>
      <c r="BO35" s="9">
        <f t="shared" si="97"/>
        <v>0</v>
      </c>
      <c r="BP35" s="9">
        <f t="shared" si="98"/>
        <v>1.4011393686072418E-2</v>
      </c>
      <c r="BQ35" s="45">
        <f t="shared" si="99"/>
        <v>6.9084193882287927E-3</v>
      </c>
      <c r="BR35" s="78">
        <f t="shared" si="100"/>
        <v>0.54335137176689019</v>
      </c>
      <c r="BS35" s="55">
        <v>0</v>
      </c>
      <c r="BT35" s="10">
        <f t="shared" si="101"/>
        <v>0</v>
      </c>
      <c r="BU35" s="14">
        <f t="shared" si="102"/>
        <v>0</v>
      </c>
      <c r="BV35" s="1">
        <f t="shared" si="103"/>
        <v>0</v>
      </c>
      <c r="BW35" s="66">
        <f t="shared" si="104"/>
        <v>100.46</v>
      </c>
      <c r="BX35" s="41">
        <f t="shared" si="105"/>
        <v>100.2</v>
      </c>
      <c r="BY35" s="65">
        <f t="shared" si="106"/>
        <v>103.93</v>
      </c>
      <c r="BZ35" s="64">
        <f t="shared" si="107"/>
        <v>103.55</v>
      </c>
      <c r="CA35" s="54">
        <f t="shared" si="108"/>
        <v>103.55</v>
      </c>
      <c r="CB35" s="1">
        <f t="shared" si="109"/>
        <v>0</v>
      </c>
      <c r="CC35" s="42" t="e">
        <f t="shared" si="110"/>
        <v>#DIV/0!</v>
      </c>
      <c r="CD35" s="55">
        <v>0</v>
      </c>
      <c r="CE35" s="55">
        <v>0</v>
      </c>
      <c r="CF35" s="55">
        <v>0</v>
      </c>
      <c r="CG35" s="6">
        <f t="shared" si="111"/>
        <v>0</v>
      </c>
      <c r="CH35" s="10">
        <f t="shared" si="112"/>
        <v>1904.0822681590435</v>
      </c>
      <c r="CI35" s="1">
        <f t="shared" si="113"/>
        <v>1904.0822681590435</v>
      </c>
      <c r="CJ35" s="77">
        <f t="shared" si="114"/>
        <v>1</v>
      </c>
      <c r="CK35" s="66">
        <f t="shared" si="115"/>
        <v>100.76</v>
      </c>
      <c r="CL35" s="41">
        <f t="shared" si="116"/>
        <v>100.74</v>
      </c>
      <c r="CM35" s="65">
        <f t="shared" si="117"/>
        <v>103.63</v>
      </c>
      <c r="CN35" s="64">
        <f t="shared" si="118"/>
        <v>103.25</v>
      </c>
      <c r="CO35" s="54">
        <f t="shared" si="119"/>
        <v>100.74</v>
      </c>
      <c r="CP35" s="1">
        <f t="shared" si="120"/>
        <v>18.900955610075876</v>
      </c>
      <c r="CQ35" s="42">
        <f t="shared" si="121"/>
        <v>0</v>
      </c>
      <c r="CR35" s="11">
        <f t="shared" si="122"/>
        <v>0</v>
      </c>
      <c r="CS35" s="47">
        <f t="shared" si="123"/>
        <v>1952.3138126231261</v>
      </c>
      <c r="CT35" s="55">
        <v>0</v>
      </c>
      <c r="CU35" s="10">
        <f t="shared" si="124"/>
        <v>48.23154446408261</v>
      </c>
      <c r="CV35" s="30">
        <f t="shared" si="125"/>
        <v>48.23154446408261</v>
      </c>
      <c r="CW35" s="77">
        <f t="shared" si="126"/>
        <v>1</v>
      </c>
      <c r="CX35" s="66">
        <f t="shared" si="127"/>
        <v>101.14</v>
      </c>
      <c r="CY35" s="41">
        <f t="shared" si="128"/>
        <v>101.02</v>
      </c>
      <c r="CZ35" s="65">
        <f t="shared" si="129"/>
        <v>103.28</v>
      </c>
      <c r="DA35" s="64">
        <f t="shared" si="130"/>
        <v>102.92</v>
      </c>
      <c r="DB35" s="54">
        <f t="shared" si="131"/>
        <v>101.02</v>
      </c>
      <c r="DC35" s="43">
        <f t="shared" si="132"/>
        <v>0.47744550053536539</v>
      </c>
      <c r="DD35" s="44">
        <v>0</v>
      </c>
      <c r="DE35" s="10">
        <f t="shared" si="133"/>
        <v>30.192279757539591</v>
      </c>
      <c r="DF35" s="30">
        <f t="shared" si="134"/>
        <v>30.192279757539591</v>
      </c>
      <c r="DG35" s="34">
        <f t="shared" si="135"/>
        <v>30.192279757539591</v>
      </c>
      <c r="DH35" s="21">
        <f t="shared" si="136"/>
        <v>6.9084193882287944E-3</v>
      </c>
      <c r="DI35" s="74">
        <f t="shared" si="137"/>
        <v>30.192279757539591</v>
      </c>
      <c r="DJ35" s="76">
        <f t="shared" si="138"/>
        <v>101.02</v>
      </c>
      <c r="DK35" s="43">
        <f t="shared" si="139"/>
        <v>0.29887427992020976</v>
      </c>
      <c r="DL35" s="16">
        <f t="shared" si="140"/>
        <v>0</v>
      </c>
      <c r="DM35" s="53">
        <f t="shared" si="141"/>
        <v>0</v>
      </c>
      <c r="DN35">
        <f t="shared" si="142"/>
        <v>7.8108349202252528E-3</v>
      </c>
      <c r="DO35">
        <f t="shared" si="143"/>
        <v>8.0211527233698034E-3</v>
      </c>
      <c r="DP35" s="1">
        <f t="shared" si="144"/>
        <v>855.60031869641023</v>
      </c>
      <c r="DQ35" s="55">
        <v>715</v>
      </c>
      <c r="DR35" s="1">
        <f t="shared" si="145"/>
        <v>140.60031869641023</v>
      </c>
      <c r="DS35" s="55">
        <v>0</v>
      </c>
      <c r="DT35" s="15">
        <f t="shared" si="146"/>
        <v>1.8875387560969956</v>
      </c>
      <c r="DU35" s="17">
        <f t="shared" si="147"/>
        <v>3.53833199728408E-3</v>
      </c>
      <c r="DV35" s="17">
        <f t="shared" si="148"/>
        <v>3.53833199728408E-3</v>
      </c>
      <c r="DW35" s="17">
        <f t="shared" si="149"/>
        <v>4.7277781665213802E-3</v>
      </c>
      <c r="DX35" s="1">
        <f t="shared" si="150"/>
        <v>499.73560775764292</v>
      </c>
      <c r="DY35" s="1">
        <f t="shared" si="151"/>
        <v>499.73560775764292</v>
      </c>
      <c r="DZ35" s="79">
        <f t="shared" si="152"/>
        <v>102.09</v>
      </c>
    </row>
    <row r="36" spans="1:130" x14ac:dyDescent="0.2">
      <c r="A36" s="26" t="s">
        <v>110</v>
      </c>
      <c r="B36">
        <v>0</v>
      </c>
      <c r="C36">
        <v>0</v>
      </c>
      <c r="D36">
        <v>0.50495049504950495</v>
      </c>
      <c r="E36">
        <v>0.49504950495049499</v>
      </c>
      <c r="F36">
        <v>0.44019138755980802</v>
      </c>
      <c r="G36">
        <v>0.96598639455782298</v>
      </c>
      <c r="H36">
        <v>0.75340136054421702</v>
      </c>
      <c r="I36">
        <v>0.85309756999247599</v>
      </c>
      <c r="J36">
        <v>0.75233235179930102</v>
      </c>
      <c r="K36">
        <v>8.5105017894702095E-2</v>
      </c>
      <c r="L36">
        <v>0.62533694631398595</v>
      </c>
      <c r="M36">
        <f t="shared" si="77"/>
        <v>0.55306368120962934</v>
      </c>
      <c r="N36">
        <f t="shared" si="78"/>
        <v>-9.6329726765836302E-2</v>
      </c>
      <c r="O36" s="68">
        <v>0</v>
      </c>
      <c r="P36">
        <v>32.229999999999997</v>
      </c>
      <c r="Q36">
        <v>32.590000000000003</v>
      </c>
      <c r="R36">
        <v>32.67</v>
      </c>
      <c r="S36">
        <v>32.83</v>
      </c>
      <c r="T36">
        <v>33.26</v>
      </c>
      <c r="U36">
        <v>33.520000000000003</v>
      </c>
      <c r="V36">
        <v>33.89</v>
      </c>
      <c r="W36">
        <v>34.64</v>
      </c>
      <c r="X36">
        <v>34.31</v>
      </c>
      <c r="Y36">
        <v>34</v>
      </c>
      <c r="Z36">
        <v>33.68</v>
      </c>
      <c r="AA36">
        <v>33.630000000000003</v>
      </c>
      <c r="AB36">
        <v>33.54</v>
      </c>
      <c r="AC36">
        <v>33.24</v>
      </c>
      <c r="AD36">
        <v>32.61</v>
      </c>
      <c r="AE36">
        <v>32.770000000000003</v>
      </c>
      <c r="AF36">
        <v>32.86</v>
      </c>
      <c r="AG36">
        <v>33.07</v>
      </c>
      <c r="AH36">
        <v>33.18</v>
      </c>
      <c r="AI36">
        <v>33.36</v>
      </c>
      <c r="AJ36">
        <v>33.6</v>
      </c>
      <c r="AK36">
        <v>34.68</v>
      </c>
      <c r="AL36">
        <v>34.549999999999997</v>
      </c>
      <c r="AM36">
        <v>34.46</v>
      </c>
      <c r="AN36">
        <v>33.97</v>
      </c>
      <c r="AO36">
        <v>33.64</v>
      </c>
      <c r="AP36">
        <v>33.39</v>
      </c>
      <c r="AQ36">
        <v>33.25</v>
      </c>
      <c r="AR36">
        <v>33.56</v>
      </c>
      <c r="AS36" s="72">
        <f t="shared" si="79"/>
        <v>0.98274254906406644</v>
      </c>
      <c r="AT36" s="17">
        <f t="shared" si="80"/>
        <v>0.99144890990025303</v>
      </c>
      <c r="AU36" s="17">
        <f t="shared" si="81"/>
        <v>0.95257341264179929</v>
      </c>
      <c r="AV36" s="17">
        <f t="shared" si="82"/>
        <v>0.91369791538334544</v>
      </c>
      <c r="AW36" s="17">
        <f t="shared" si="83"/>
        <v>-8.140353885375165E-3</v>
      </c>
      <c r="AX36" s="17">
        <f t="shared" si="84"/>
        <v>1.0798025725065195</v>
      </c>
      <c r="AY36" s="17">
        <f t="shared" si="85"/>
        <v>8.5105017894702095E-2</v>
      </c>
      <c r="AZ36" s="17">
        <f t="shared" si="86"/>
        <v>1.0932453717800772</v>
      </c>
      <c r="BA36" s="17">
        <f t="shared" si="87"/>
        <v>-0.92682545322798415</v>
      </c>
      <c r="BB36" s="17">
        <f t="shared" si="88"/>
        <v>2.1297802684376439</v>
      </c>
      <c r="BC36" s="17">
        <f t="shared" si="89"/>
        <v>0.62533694631398595</v>
      </c>
      <c r="BD36" s="17">
        <f t="shared" si="90"/>
        <v>2.5521623995419702</v>
      </c>
      <c r="BE36" s="1">
        <v>1</v>
      </c>
      <c r="BF36" s="15">
        <v>1</v>
      </c>
      <c r="BG36" s="15">
        <v>1</v>
      </c>
      <c r="BH36" s="16">
        <v>1</v>
      </c>
      <c r="BI36" s="12">
        <f t="shared" si="91"/>
        <v>1.3051884557879119</v>
      </c>
      <c r="BJ36" s="12">
        <f t="shared" si="92"/>
        <v>42.063321519128849</v>
      </c>
      <c r="BK36" s="12">
        <f t="shared" si="93"/>
        <v>40.413985356599937</v>
      </c>
      <c r="BL36" s="12">
        <f t="shared" si="94"/>
        <v>1.3051884557879119</v>
      </c>
      <c r="BM36" s="12">
        <f t="shared" si="95"/>
        <v>42.063321519128849</v>
      </c>
      <c r="BN36" s="12">
        <f t="shared" si="96"/>
        <v>40.413985356599937</v>
      </c>
      <c r="BO36" s="9">
        <f t="shared" si="97"/>
        <v>1.6672014458143573E-3</v>
      </c>
      <c r="BP36" s="9">
        <f t="shared" si="98"/>
        <v>4.5362964482903801E-3</v>
      </c>
      <c r="BQ36" s="45">
        <f t="shared" si="99"/>
        <v>1.6785027747709888E-3</v>
      </c>
      <c r="BR36" s="78">
        <f t="shared" si="100"/>
        <v>-9.6329726765836302E-2</v>
      </c>
      <c r="BS36" s="55">
        <v>0</v>
      </c>
      <c r="BT36" s="10">
        <f t="shared" si="101"/>
        <v>162.89184993349897</v>
      </c>
      <c r="BU36" s="14">
        <f t="shared" si="102"/>
        <v>162.89184993349897</v>
      </c>
      <c r="BV36" s="1">
        <f t="shared" si="103"/>
        <v>1</v>
      </c>
      <c r="BW36" s="66">
        <f t="shared" si="104"/>
        <v>32.229999999999997</v>
      </c>
      <c r="BX36" s="41">
        <f t="shared" si="105"/>
        <v>32.61</v>
      </c>
      <c r="BY36" s="65">
        <f t="shared" si="106"/>
        <v>34.31</v>
      </c>
      <c r="BZ36" s="64">
        <f t="shared" si="107"/>
        <v>34.549999999999997</v>
      </c>
      <c r="CA36" s="54">
        <f t="shared" si="108"/>
        <v>32.61</v>
      </c>
      <c r="CB36" s="1">
        <f t="shared" si="109"/>
        <v>4.9951502586169569</v>
      </c>
      <c r="CC36" s="42">
        <f t="shared" si="110"/>
        <v>0</v>
      </c>
      <c r="CD36" s="55">
        <v>34</v>
      </c>
      <c r="CE36" s="55">
        <v>0</v>
      </c>
      <c r="CF36" s="55">
        <v>101</v>
      </c>
      <c r="CG36" s="6">
        <f t="shared" si="111"/>
        <v>135</v>
      </c>
      <c r="CH36" s="10">
        <f t="shared" si="112"/>
        <v>616.46127600342675</v>
      </c>
      <c r="CI36" s="1">
        <f t="shared" si="113"/>
        <v>481.46127600342675</v>
      </c>
      <c r="CJ36" s="77">
        <f t="shared" si="114"/>
        <v>1</v>
      </c>
      <c r="CK36" s="66">
        <f t="shared" si="115"/>
        <v>32.590000000000003</v>
      </c>
      <c r="CL36" s="41">
        <f t="shared" si="116"/>
        <v>32.770000000000003</v>
      </c>
      <c r="CM36" s="65">
        <f t="shared" si="117"/>
        <v>34</v>
      </c>
      <c r="CN36" s="64">
        <f t="shared" si="118"/>
        <v>34.46</v>
      </c>
      <c r="CO36" s="54">
        <f t="shared" si="119"/>
        <v>32.770000000000003</v>
      </c>
      <c r="CP36" s="1">
        <f t="shared" si="120"/>
        <v>14.692135367818942</v>
      </c>
      <c r="CQ36" s="42">
        <f t="shared" si="121"/>
        <v>0.21899185764792398</v>
      </c>
      <c r="CR36" s="11">
        <f t="shared" si="122"/>
        <v>135</v>
      </c>
      <c r="CS36" s="47">
        <f t="shared" si="123"/>
        <v>791.0716937691559</v>
      </c>
      <c r="CT36" s="55">
        <v>0</v>
      </c>
      <c r="CU36" s="10">
        <f t="shared" si="124"/>
        <v>11.718567832230145</v>
      </c>
      <c r="CV36" s="30">
        <f t="shared" si="125"/>
        <v>11.718567832230145</v>
      </c>
      <c r="CW36" s="77">
        <f t="shared" si="126"/>
        <v>1</v>
      </c>
      <c r="CX36" s="66">
        <f t="shared" si="127"/>
        <v>32.67</v>
      </c>
      <c r="CY36" s="41">
        <f t="shared" si="128"/>
        <v>32.86</v>
      </c>
      <c r="CZ36" s="65">
        <f t="shared" si="129"/>
        <v>33.68</v>
      </c>
      <c r="DA36" s="64">
        <f t="shared" si="130"/>
        <v>33.97</v>
      </c>
      <c r="DB36" s="54">
        <f t="shared" si="131"/>
        <v>32.86</v>
      </c>
      <c r="DC36" s="43">
        <f t="shared" si="132"/>
        <v>0.3566210539327494</v>
      </c>
      <c r="DD36" s="44">
        <v>0</v>
      </c>
      <c r="DE36" s="10">
        <f t="shared" si="133"/>
        <v>7.3356613867481393</v>
      </c>
      <c r="DF36" s="30">
        <f t="shared" si="134"/>
        <v>7.3356613867481393</v>
      </c>
      <c r="DG36" s="34">
        <f t="shared" si="135"/>
        <v>7.3356613867481393</v>
      </c>
      <c r="DH36" s="21">
        <f t="shared" si="136"/>
        <v>1.678502774770989E-3</v>
      </c>
      <c r="DI36" s="74">
        <f t="shared" si="137"/>
        <v>7.3356613867481393</v>
      </c>
      <c r="DJ36" s="76">
        <f t="shared" si="138"/>
        <v>32.86</v>
      </c>
      <c r="DK36" s="43">
        <f t="shared" si="139"/>
        <v>0.22323984743603589</v>
      </c>
      <c r="DL36" s="16">
        <f t="shared" si="140"/>
        <v>0</v>
      </c>
      <c r="DM36" s="53">
        <f t="shared" si="141"/>
        <v>135</v>
      </c>
      <c r="DN36">
        <f t="shared" si="142"/>
        <v>4.8911063706723445E-3</v>
      </c>
      <c r="DO36">
        <f t="shared" si="143"/>
        <v>5.0228063435091104E-3</v>
      </c>
      <c r="DP36" s="1">
        <f t="shared" si="144"/>
        <v>535.77270704942975</v>
      </c>
      <c r="DQ36" s="55">
        <v>0</v>
      </c>
      <c r="DR36" s="1">
        <f t="shared" si="145"/>
        <v>535.77270704942975</v>
      </c>
      <c r="DS36" s="55">
        <v>0</v>
      </c>
      <c r="DT36" s="15">
        <f t="shared" si="146"/>
        <v>0.91369791538334544</v>
      </c>
      <c r="DU36" s="17">
        <f t="shared" si="147"/>
        <v>1.7127948019132061E-3</v>
      </c>
      <c r="DV36" s="17">
        <f t="shared" si="148"/>
        <v>1.7127948019132061E-3</v>
      </c>
      <c r="DW36" s="17">
        <f t="shared" si="149"/>
        <v>2.2885681373121954E-3</v>
      </c>
      <c r="DX36" s="1">
        <f t="shared" si="150"/>
        <v>241.90622925017368</v>
      </c>
      <c r="DY36" s="1">
        <f t="shared" si="151"/>
        <v>241.90622925017368</v>
      </c>
      <c r="DZ36" s="79">
        <f t="shared" si="152"/>
        <v>33.56</v>
      </c>
    </row>
    <row r="37" spans="1:130" x14ac:dyDescent="0.2">
      <c r="A37" s="26" t="s">
        <v>123</v>
      </c>
      <c r="B37">
        <v>0</v>
      </c>
      <c r="C37">
        <v>0</v>
      </c>
      <c r="D37">
        <v>0.37781484570475399</v>
      </c>
      <c r="E37">
        <v>0.62218515429524601</v>
      </c>
      <c r="F37">
        <v>0.25391591096455002</v>
      </c>
      <c r="G37">
        <v>0.58126721763085398</v>
      </c>
      <c r="H37">
        <v>0.65289256198347101</v>
      </c>
      <c r="I37">
        <v>0.616039806275545</v>
      </c>
      <c r="J37">
        <v>0.55715607047027105</v>
      </c>
      <c r="K37">
        <v>0.45903462608155299</v>
      </c>
      <c r="L37">
        <v>1.6013051071372599</v>
      </c>
      <c r="M37">
        <f t="shared" si="77"/>
        <v>0.36548004291102948</v>
      </c>
      <c r="N37">
        <f t="shared" si="78"/>
        <v>0.25619746475109012</v>
      </c>
      <c r="O37" s="68">
        <v>0</v>
      </c>
      <c r="P37">
        <v>57.08</v>
      </c>
      <c r="Q37">
        <v>57.42</v>
      </c>
      <c r="R37">
        <v>57.75</v>
      </c>
      <c r="S37">
        <v>58.29</v>
      </c>
      <c r="T37">
        <v>58.89</v>
      </c>
      <c r="U37">
        <v>59.14</v>
      </c>
      <c r="V37">
        <v>60.48</v>
      </c>
      <c r="W37">
        <v>61.84</v>
      </c>
      <c r="X37">
        <v>61.33</v>
      </c>
      <c r="Y37">
        <v>60.77</v>
      </c>
      <c r="Z37">
        <v>60</v>
      </c>
      <c r="AA37">
        <v>59.72</v>
      </c>
      <c r="AB37">
        <v>59.38</v>
      </c>
      <c r="AC37">
        <v>59.05</v>
      </c>
      <c r="AD37">
        <v>58.49</v>
      </c>
      <c r="AE37">
        <v>58.63</v>
      </c>
      <c r="AF37">
        <v>58.79</v>
      </c>
      <c r="AG37">
        <v>58.84</v>
      </c>
      <c r="AH37">
        <v>59.13</v>
      </c>
      <c r="AI37">
        <v>59.47</v>
      </c>
      <c r="AJ37">
        <v>60.85</v>
      </c>
      <c r="AK37">
        <v>62.43</v>
      </c>
      <c r="AL37">
        <v>62.05</v>
      </c>
      <c r="AM37">
        <v>61.79</v>
      </c>
      <c r="AN37">
        <v>61.66</v>
      </c>
      <c r="AO37">
        <v>60.86</v>
      </c>
      <c r="AP37">
        <v>60.08</v>
      </c>
      <c r="AQ37">
        <v>58.24</v>
      </c>
      <c r="AR37">
        <v>59.61</v>
      </c>
      <c r="AS37" s="72">
        <f t="shared" si="79"/>
        <v>1.050192378296587</v>
      </c>
      <c r="AT37" s="17">
        <f t="shared" si="80"/>
        <v>1.1031948959247104</v>
      </c>
      <c r="AU37" s="17">
        <f t="shared" si="81"/>
        <v>1.2422339925060069</v>
      </c>
      <c r="AV37" s="17">
        <f t="shared" si="82"/>
        <v>1.3812730890873035</v>
      </c>
      <c r="AW37" s="17">
        <f t="shared" si="83"/>
        <v>-8.140353885375165E-3</v>
      </c>
      <c r="AX37" s="17">
        <f t="shared" si="84"/>
        <v>1.0798025725065195</v>
      </c>
      <c r="AY37" s="17">
        <f t="shared" si="85"/>
        <v>0.45903462608155299</v>
      </c>
      <c r="AZ37" s="17">
        <f t="shared" si="86"/>
        <v>1.467174979966928</v>
      </c>
      <c r="BA37" s="17">
        <f t="shared" si="87"/>
        <v>-0.92682545322798415</v>
      </c>
      <c r="BB37" s="17">
        <f t="shared" si="88"/>
        <v>2.1297802684376439</v>
      </c>
      <c r="BC37" s="17">
        <f t="shared" si="89"/>
        <v>1.6013051071372599</v>
      </c>
      <c r="BD37" s="17">
        <f t="shared" si="90"/>
        <v>3.528130560365244</v>
      </c>
      <c r="BE37" s="1">
        <v>1</v>
      </c>
      <c r="BF37" s="15">
        <v>1</v>
      </c>
      <c r="BG37" s="15">
        <v>1</v>
      </c>
      <c r="BH37" s="16">
        <v>1</v>
      </c>
      <c r="BI37" s="12">
        <f t="shared" si="91"/>
        <v>6.4004012267134787</v>
      </c>
      <c r="BJ37" s="12">
        <f t="shared" si="92"/>
        <v>170.93493693532463</v>
      </c>
      <c r="BK37" s="12">
        <f t="shared" si="93"/>
        <v>192.47840064555777</v>
      </c>
      <c r="BL37" s="12">
        <f t="shared" si="94"/>
        <v>6.4004012267134787</v>
      </c>
      <c r="BM37" s="12">
        <f t="shared" si="95"/>
        <v>170.93493693532463</v>
      </c>
      <c r="BN37" s="12">
        <f t="shared" si="96"/>
        <v>192.47840064555777</v>
      </c>
      <c r="BO37" s="9">
        <f t="shared" si="97"/>
        <v>8.175645541185092E-3</v>
      </c>
      <c r="BP37" s="9">
        <f t="shared" si="98"/>
        <v>1.8434386998083939E-2</v>
      </c>
      <c r="BQ37" s="45">
        <f t="shared" si="99"/>
        <v>7.994151695665171E-3</v>
      </c>
      <c r="BR37" s="78">
        <f t="shared" si="100"/>
        <v>0.25619746475109012</v>
      </c>
      <c r="BS37" s="55">
        <v>596</v>
      </c>
      <c r="BT37" s="10">
        <f t="shared" si="101"/>
        <v>798.79130980101843</v>
      </c>
      <c r="BU37" s="14">
        <f t="shared" si="102"/>
        <v>202.79130980101843</v>
      </c>
      <c r="BV37" s="1">
        <f t="shared" si="103"/>
        <v>1</v>
      </c>
      <c r="BW37" s="66">
        <f t="shared" si="104"/>
        <v>57.42</v>
      </c>
      <c r="BX37" s="41">
        <f t="shared" si="105"/>
        <v>58.63</v>
      </c>
      <c r="BY37" s="65">
        <f t="shared" si="106"/>
        <v>61.84</v>
      </c>
      <c r="BZ37" s="64">
        <f t="shared" si="107"/>
        <v>62.43</v>
      </c>
      <c r="CA37" s="54">
        <f t="shared" si="108"/>
        <v>58.63</v>
      </c>
      <c r="CB37" s="1">
        <f t="shared" si="109"/>
        <v>3.4588318233160229</v>
      </c>
      <c r="CC37" s="42">
        <f t="shared" si="110"/>
        <v>0.74612729593723992</v>
      </c>
      <c r="CD37" s="55">
        <v>0</v>
      </c>
      <c r="CE37" s="55">
        <v>0</v>
      </c>
      <c r="CF37" s="55">
        <v>0</v>
      </c>
      <c r="CG37" s="6">
        <f t="shared" si="111"/>
        <v>0</v>
      </c>
      <c r="CH37" s="10">
        <f t="shared" si="112"/>
        <v>2505.1461827329763</v>
      </c>
      <c r="CI37" s="1">
        <f t="shared" si="113"/>
        <v>2505.1461827329763</v>
      </c>
      <c r="CJ37" s="77">
        <f t="shared" si="114"/>
        <v>1</v>
      </c>
      <c r="CK37" s="66">
        <f t="shared" si="115"/>
        <v>57.75</v>
      </c>
      <c r="CL37" s="41">
        <f t="shared" si="116"/>
        <v>58.79</v>
      </c>
      <c r="CM37" s="65">
        <f t="shared" si="117"/>
        <v>61.33</v>
      </c>
      <c r="CN37" s="64">
        <f t="shared" si="118"/>
        <v>62.05</v>
      </c>
      <c r="CO37" s="54">
        <f t="shared" si="119"/>
        <v>58.79</v>
      </c>
      <c r="CP37" s="1">
        <f t="shared" si="120"/>
        <v>42.611773817536594</v>
      </c>
      <c r="CQ37" s="42">
        <f t="shared" si="121"/>
        <v>0</v>
      </c>
      <c r="CR37" s="11">
        <f t="shared" si="122"/>
        <v>596</v>
      </c>
      <c r="CS37" s="47">
        <f t="shared" si="123"/>
        <v>3359.7491422463831</v>
      </c>
      <c r="CT37" s="55">
        <v>0</v>
      </c>
      <c r="CU37" s="10">
        <f t="shared" si="124"/>
        <v>55.811649712388132</v>
      </c>
      <c r="CV37" s="30">
        <f t="shared" si="125"/>
        <v>55.811649712388132</v>
      </c>
      <c r="CW37" s="77">
        <f t="shared" si="126"/>
        <v>1</v>
      </c>
      <c r="CX37" s="66">
        <f t="shared" si="127"/>
        <v>58.29</v>
      </c>
      <c r="CY37" s="41">
        <f t="shared" si="128"/>
        <v>58.84</v>
      </c>
      <c r="CZ37" s="65">
        <f t="shared" si="129"/>
        <v>60.77</v>
      </c>
      <c r="DA37" s="64">
        <f t="shared" si="130"/>
        <v>61.79</v>
      </c>
      <c r="DB37" s="54">
        <f t="shared" si="131"/>
        <v>58.84</v>
      </c>
      <c r="DC37" s="43">
        <f t="shared" si="132"/>
        <v>0.94853245602291181</v>
      </c>
      <c r="DD37" s="44">
        <v>0</v>
      </c>
      <c r="DE37" s="10">
        <f t="shared" si="133"/>
        <v>34.937320804667245</v>
      </c>
      <c r="DF37" s="30">
        <f t="shared" si="134"/>
        <v>34.937320804667245</v>
      </c>
      <c r="DG37" s="34">
        <f t="shared" si="135"/>
        <v>34.937320804667245</v>
      </c>
      <c r="DH37" s="21">
        <f t="shared" si="136"/>
        <v>7.9941516956651727E-3</v>
      </c>
      <c r="DI37" s="74">
        <f t="shared" si="137"/>
        <v>34.937320804667245</v>
      </c>
      <c r="DJ37" s="76">
        <f t="shared" si="138"/>
        <v>58.84</v>
      </c>
      <c r="DK37" s="43">
        <f t="shared" si="139"/>
        <v>0.59376819858373964</v>
      </c>
      <c r="DL37" s="16">
        <f t="shared" si="140"/>
        <v>0</v>
      </c>
      <c r="DM37" s="53">
        <f t="shared" si="141"/>
        <v>596</v>
      </c>
      <c r="DN37">
        <f t="shared" si="142"/>
        <v>6.1472110192606916E-3</v>
      </c>
      <c r="DO37">
        <f t="shared" si="143"/>
        <v>6.3127333904593403E-3</v>
      </c>
      <c r="DP37" s="1">
        <f t="shared" si="144"/>
        <v>673.36664529351685</v>
      </c>
      <c r="DQ37" s="55">
        <v>358</v>
      </c>
      <c r="DR37" s="1">
        <f t="shared" si="145"/>
        <v>315.36664529351685</v>
      </c>
      <c r="DS37" s="55">
        <v>0</v>
      </c>
      <c r="DT37" s="15">
        <f t="shared" si="146"/>
        <v>1.3812730890873035</v>
      </c>
      <c r="DU37" s="17">
        <f t="shared" si="147"/>
        <v>2.5892992937591786E-3</v>
      </c>
      <c r="DV37" s="17">
        <f t="shared" si="148"/>
        <v>2.5892992937591786E-3</v>
      </c>
      <c r="DW37" s="17">
        <f t="shared" si="149"/>
        <v>3.4597184992872891E-3</v>
      </c>
      <c r="DX37" s="1">
        <f t="shared" si="150"/>
        <v>365.69916481166501</v>
      </c>
      <c r="DY37" s="1">
        <f t="shared" si="151"/>
        <v>365.69916481166501</v>
      </c>
      <c r="DZ37" s="79">
        <f t="shared" si="152"/>
        <v>59.61</v>
      </c>
    </row>
    <row r="38" spans="1:130" x14ac:dyDescent="0.2">
      <c r="A38" s="26" t="s">
        <v>225</v>
      </c>
      <c r="B38">
        <v>1</v>
      </c>
      <c r="C38">
        <v>1</v>
      </c>
      <c r="D38">
        <v>0.38089528377298099</v>
      </c>
      <c r="E38">
        <v>0.61910471622701801</v>
      </c>
      <c r="F38">
        <v>0.46224165341812401</v>
      </c>
      <c r="G38">
        <v>0.23578595317725701</v>
      </c>
      <c r="H38">
        <v>0.217391304347826</v>
      </c>
      <c r="I38">
        <v>0.22640189024851201</v>
      </c>
      <c r="J38">
        <v>0.39233521743931099</v>
      </c>
      <c r="K38">
        <v>0.76039350356684698</v>
      </c>
      <c r="L38">
        <v>1.09531725535077</v>
      </c>
      <c r="M38">
        <f t="shared" si="77"/>
        <v>0.3258854622247232</v>
      </c>
      <c r="N38">
        <f t="shared" si="78"/>
        <v>0.34540675830334383</v>
      </c>
      <c r="O38" s="68">
        <v>0</v>
      </c>
      <c r="P38">
        <v>41.2</v>
      </c>
      <c r="Q38">
        <v>41.56</v>
      </c>
      <c r="R38">
        <v>41.71</v>
      </c>
      <c r="S38">
        <v>42.09</v>
      </c>
      <c r="T38">
        <v>42.54</v>
      </c>
      <c r="U38">
        <v>42.74</v>
      </c>
      <c r="V38">
        <v>43.55</v>
      </c>
      <c r="W38">
        <v>44.42</v>
      </c>
      <c r="X38">
        <v>44.31</v>
      </c>
      <c r="Y38">
        <v>43.57</v>
      </c>
      <c r="Z38">
        <v>43.47</v>
      </c>
      <c r="AA38">
        <v>43.11</v>
      </c>
      <c r="AB38">
        <v>42.85</v>
      </c>
      <c r="AC38">
        <v>42.17</v>
      </c>
      <c r="AD38">
        <v>41.6</v>
      </c>
      <c r="AE38">
        <v>41.8</v>
      </c>
      <c r="AF38">
        <v>41.92</v>
      </c>
      <c r="AG38">
        <v>42.53</v>
      </c>
      <c r="AH38">
        <v>42.77</v>
      </c>
      <c r="AI38">
        <v>43.19</v>
      </c>
      <c r="AJ38">
        <v>43.79</v>
      </c>
      <c r="AK38">
        <v>44.73</v>
      </c>
      <c r="AL38">
        <v>44.19</v>
      </c>
      <c r="AM38">
        <v>44.07</v>
      </c>
      <c r="AN38">
        <v>43.88</v>
      </c>
      <c r="AO38">
        <v>43.47</v>
      </c>
      <c r="AP38">
        <v>43.21</v>
      </c>
      <c r="AQ38">
        <v>42.76</v>
      </c>
      <c r="AR38">
        <v>43.04</v>
      </c>
      <c r="AS38" s="72">
        <f t="shared" si="79"/>
        <v>1.0485581000848179</v>
      </c>
      <c r="AT38" s="17">
        <f t="shared" si="80"/>
        <v>1.2176636298818275</v>
      </c>
      <c r="AU38" s="17">
        <f t="shared" si="81"/>
        <v>1.3414438359958187</v>
      </c>
      <c r="AV38" s="17">
        <f t="shared" si="82"/>
        <v>1.4652240421098099</v>
      </c>
      <c r="AW38" s="17">
        <f t="shared" si="83"/>
        <v>-8.140353885375165E-3</v>
      </c>
      <c r="AX38" s="17">
        <f t="shared" si="84"/>
        <v>1.0798025725065195</v>
      </c>
      <c r="AY38" s="17">
        <f t="shared" si="85"/>
        <v>0.76039350356684698</v>
      </c>
      <c r="AZ38" s="17">
        <f t="shared" si="86"/>
        <v>1.7685338574522222</v>
      </c>
      <c r="BA38" s="17">
        <f t="shared" si="87"/>
        <v>-0.92682545322798415</v>
      </c>
      <c r="BB38" s="17">
        <f t="shared" si="88"/>
        <v>2.1297802684376439</v>
      </c>
      <c r="BC38" s="17">
        <f t="shared" si="89"/>
        <v>1.09531725535077</v>
      </c>
      <c r="BD38" s="17">
        <f t="shared" si="90"/>
        <v>3.022142708578754</v>
      </c>
      <c r="BE38" s="1">
        <v>0</v>
      </c>
      <c r="BF38" s="49">
        <v>0</v>
      </c>
      <c r="BG38" s="58">
        <v>0.02</v>
      </c>
      <c r="BH38" s="16">
        <v>1</v>
      </c>
      <c r="BI38" s="12">
        <f t="shared" si="91"/>
        <v>0</v>
      </c>
      <c r="BJ38" s="12">
        <f t="shared" si="92"/>
        <v>0</v>
      </c>
      <c r="BK38" s="12">
        <f t="shared" si="93"/>
        <v>2.2380117538985052</v>
      </c>
      <c r="BL38" s="12">
        <f t="shared" si="94"/>
        <v>0</v>
      </c>
      <c r="BM38" s="12">
        <f t="shared" si="95"/>
        <v>0</v>
      </c>
      <c r="BN38" s="12">
        <f t="shared" si="96"/>
        <v>2.2380117538985052</v>
      </c>
      <c r="BO38" s="9">
        <f t="shared" si="97"/>
        <v>0</v>
      </c>
      <c r="BP38" s="9">
        <f t="shared" si="98"/>
        <v>0</v>
      </c>
      <c r="BQ38" s="45">
        <f t="shared" si="99"/>
        <v>9.295071757319918E-5</v>
      </c>
      <c r="BR38" s="78">
        <f t="shared" si="100"/>
        <v>0.34540675830334383</v>
      </c>
      <c r="BS38" s="55">
        <v>0</v>
      </c>
      <c r="BT38" s="10">
        <f t="shared" si="101"/>
        <v>0</v>
      </c>
      <c r="BU38" s="14">
        <f t="shared" si="102"/>
        <v>0</v>
      </c>
      <c r="BV38" s="1">
        <f t="shared" si="103"/>
        <v>0</v>
      </c>
      <c r="BW38" s="66">
        <f t="shared" si="104"/>
        <v>41.56</v>
      </c>
      <c r="BX38" s="41">
        <f t="shared" si="105"/>
        <v>41.8</v>
      </c>
      <c r="BY38" s="65">
        <f t="shared" si="106"/>
        <v>44.42</v>
      </c>
      <c r="BZ38" s="64">
        <f t="shared" si="107"/>
        <v>44.73</v>
      </c>
      <c r="CA38" s="54">
        <f t="shared" si="108"/>
        <v>44.42</v>
      </c>
      <c r="CB38" s="1">
        <f t="shared" si="109"/>
        <v>0</v>
      </c>
      <c r="CC38" s="42" t="e">
        <f t="shared" si="110"/>
        <v>#DIV/0!</v>
      </c>
      <c r="CD38" s="55">
        <v>0</v>
      </c>
      <c r="CE38" s="55">
        <v>0</v>
      </c>
      <c r="CF38" s="55">
        <v>0</v>
      </c>
      <c r="CG38" s="6">
        <f t="shared" si="111"/>
        <v>0</v>
      </c>
      <c r="CH38" s="10">
        <f t="shared" si="112"/>
        <v>0</v>
      </c>
      <c r="CI38" s="1">
        <f t="shared" si="113"/>
        <v>0</v>
      </c>
      <c r="CJ38" s="77">
        <f t="shared" si="114"/>
        <v>0</v>
      </c>
      <c r="CK38" s="66">
        <f t="shared" si="115"/>
        <v>41.71</v>
      </c>
      <c r="CL38" s="41">
        <f t="shared" si="116"/>
        <v>41.92</v>
      </c>
      <c r="CM38" s="65">
        <f t="shared" si="117"/>
        <v>44.31</v>
      </c>
      <c r="CN38" s="64">
        <f t="shared" si="118"/>
        <v>44.19</v>
      </c>
      <c r="CO38" s="54">
        <f t="shared" si="119"/>
        <v>44.31</v>
      </c>
      <c r="CP38" s="1">
        <f t="shared" si="120"/>
        <v>0</v>
      </c>
      <c r="CQ38" s="42" t="e">
        <f t="shared" si="121"/>
        <v>#DIV/0!</v>
      </c>
      <c r="CR38" s="11">
        <f t="shared" si="122"/>
        <v>43</v>
      </c>
      <c r="CS38" s="47">
        <f t="shared" si="123"/>
        <v>0.64894101178034447</v>
      </c>
      <c r="CT38" s="55">
        <v>43</v>
      </c>
      <c r="CU38" s="10">
        <f t="shared" si="124"/>
        <v>0.64894101178034447</v>
      </c>
      <c r="CV38" s="30">
        <f t="shared" si="125"/>
        <v>-42.351058988219656</v>
      </c>
      <c r="CW38" s="77">
        <f t="shared" si="126"/>
        <v>0</v>
      </c>
      <c r="CX38" s="66">
        <f t="shared" si="127"/>
        <v>42.09</v>
      </c>
      <c r="CY38" s="41">
        <f t="shared" si="128"/>
        <v>42.53</v>
      </c>
      <c r="CZ38" s="65">
        <f t="shared" si="129"/>
        <v>43.57</v>
      </c>
      <c r="DA38" s="64">
        <f t="shared" si="130"/>
        <v>44.07</v>
      </c>
      <c r="DB38" s="54">
        <f t="shared" si="131"/>
        <v>43.57</v>
      </c>
      <c r="DC38" s="43">
        <f t="shared" si="132"/>
        <v>-0.97202338738167671</v>
      </c>
      <c r="DD38" s="44">
        <v>0</v>
      </c>
      <c r="DE38" s="10">
        <f t="shared" si="133"/>
        <v>0.40622809805320681</v>
      </c>
      <c r="DF38" s="30">
        <f t="shared" si="134"/>
        <v>0.40622809805320681</v>
      </c>
      <c r="DG38" s="34">
        <f t="shared" si="135"/>
        <v>0.40622809805320681</v>
      </c>
      <c r="DH38" s="21">
        <f t="shared" si="136"/>
        <v>9.2950717573199194E-5</v>
      </c>
      <c r="DI38" s="74">
        <f t="shared" si="137"/>
        <v>0.40622809805320681</v>
      </c>
      <c r="DJ38" s="76">
        <f t="shared" si="138"/>
        <v>43.57</v>
      </c>
      <c r="DK38" s="43">
        <f t="shared" si="139"/>
        <v>9.3235735151068807E-3</v>
      </c>
      <c r="DL38" s="16">
        <f t="shared" si="140"/>
        <v>0</v>
      </c>
      <c r="DM38" s="53">
        <f t="shared" si="141"/>
        <v>86</v>
      </c>
      <c r="DN38">
        <f t="shared" si="142"/>
        <v>6.1167761837355493E-3</v>
      </c>
      <c r="DO38">
        <f t="shared" si="143"/>
        <v>6.2814790538421776E-3</v>
      </c>
      <c r="DP38" s="1">
        <f t="shared" si="144"/>
        <v>670.03280771523737</v>
      </c>
      <c r="DQ38" s="55">
        <v>603</v>
      </c>
      <c r="DR38" s="1">
        <f t="shared" si="145"/>
        <v>67.032807715237368</v>
      </c>
      <c r="DS38" s="55">
        <v>0</v>
      </c>
      <c r="DT38" s="15">
        <f t="shared" si="146"/>
        <v>0</v>
      </c>
      <c r="DU38" s="17">
        <f t="shared" si="147"/>
        <v>0</v>
      </c>
      <c r="DV38" s="17">
        <f t="shared" si="148"/>
        <v>0</v>
      </c>
      <c r="DW38" s="17">
        <f t="shared" si="149"/>
        <v>0</v>
      </c>
      <c r="DX38" s="1">
        <f t="shared" si="150"/>
        <v>0</v>
      </c>
      <c r="DY38" s="1">
        <f t="shared" si="151"/>
        <v>0</v>
      </c>
      <c r="DZ38" s="79">
        <f t="shared" si="152"/>
        <v>43.04</v>
      </c>
    </row>
    <row r="39" spans="1:130" x14ac:dyDescent="0.2">
      <c r="A39" s="26" t="s">
        <v>182</v>
      </c>
      <c r="B39">
        <v>1</v>
      </c>
      <c r="C39">
        <v>1</v>
      </c>
      <c r="D39">
        <v>0.79136690647482</v>
      </c>
      <c r="E39">
        <v>0.208633093525179</v>
      </c>
      <c r="F39">
        <v>0.68124006359300404</v>
      </c>
      <c r="G39">
        <v>0.75752508361203996</v>
      </c>
      <c r="H39">
        <v>0.41283444816053499</v>
      </c>
      <c r="I39">
        <v>0.55922486520248704</v>
      </c>
      <c r="J39">
        <v>0.67938864181732195</v>
      </c>
      <c r="K39">
        <v>0.54662815853041202</v>
      </c>
      <c r="L39">
        <v>1.1571118410592001</v>
      </c>
      <c r="M39">
        <f t="shared" si="77"/>
        <v>0.66375541699965912</v>
      </c>
      <c r="N39">
        <f t="shared" si="78"/>
        <v>-0.32100944993696429</v>
      </c>
      <c r="O39" s="68">
        <v>0</v>
      </c>
      <c r="P39">
        <v>1.8</v>
      </c>
      <c r="Q39">
        <v>1.81</v>
      </c>
      <c r="R39">
        <v>1.81</v>
      </c>
      <c r="S39">
        <v>1.83</v>
      </c>
      <c r="T39">
        <v>1.85</v>
      </c>
      <c r="U39">
        <v>1.87</v>
      </c>
      <c r="V39">
        <v>1.88</v>
      </c>
      <c r="W39">
        <v>1.96</v>
      </c>
      <c r="X39">
        <v>1.94</v>
      </c>
      <c r="Y39">
        <v>1.92</v>
      </c>
      <c r="Z39">
        <v>1.91</v>
      </c>
      <c r="AA39">
        <v>1.88</v>
      </c>
      <c r="AB39">
        <v>1.88</v>
      </c>
      <c r="AC39">
        <v>1.87</v>
      </c>
      <c r="AD39">
        <v>1.81</v>
      </c>
      <c r="AE39">
        <v>1.82</v>
      </c>
      <c r="AF39">
        <v>1.83</v>
      </c>
      <c r="AG39">
        <v>1.85</v>
      </c>
      <c r="AH39">
        <v>1.86</v>
      </c>
      <c r="AI39">
        <v>1.87</v>
      </c>
      <c r="AJ39">
        <v>1.89</v>
      </c>
      <c r="AK39">
        <v>1.95</v>
      </c>
      <c r="AL39">
        <v>1.93</v>
      </c>
      <c r="AM39">
        <v>1.92</v>
      </c>
      <c r="AN39">
        <v>1.91</v>
      </c>
      <c r="AO39">
        <v>1.89</v>
      </c>
      <c r="AP39">
        <v>1.88</v>
      </c>
      <c r="AQ39">
        <v>1.87</v>
      </c>
      <c r="AR39">
        <v>1.87</v>
      </c>
      <c r="AS39" s="72">
        <f t="shared" si="79"/>
        <v>0.83078880407124656</v>
      </c>
      <c r="AT39" s="17">
        <f t="shared" si="80"/>
        <v>0.86790759191498401</v>
      </c>
      <c r="AU39" s="17">
        <f t="shared" si="81"/>
        <v>0.78226103789061407</v>
      </c>
      <c r="AV39" s="17">
        <f t="shared" si="82"/>
        <v>0.69661448386624414</v>
      </c>
      <c r="AW39" s="17">
        <f t="shared" si="83"/>
        <v>-8.140353885375165E-3</v>
      </c>
      <c r="AX39" s="17">
        <f t="shared" si="84"/>
        <v>1.0798025725065195</v>
      </c>
      <c r="AY39" s="17">
        <f t="shared" si="85"/>
        <v>0.54662815853041202</v>
      </c>
      <c r="AZ39" s="17">
        <f t="shared" si="86"/>
        <v>1.5547685124157873</v>
      </c>
      <c r="BA39" s="17">
        <f t="shared" si="87"/>
        <v>-0.92682545322798415</v>
      </c>
      <c r="BB39" s="17">
        <f t="shared" si="88"/>
        <v>2.1297802684376439</v>
      </c>
      <c r="BC39" s="17">
        <f t="shared" si="89"/>
        <v>1.1571118410592001</v>
      </c>
      <c r="BD39" s="17">
        <f t="shared" si="90"/>
        <v>3.0839372942871841</v>
      </c>
      <c r="BE39" s="1">
        <v>0</v>
      </c>
      <c r="BF39" s="49">
        <v>0</v>
      </c>
      <c r="BG39" s="49">
        <v>0</v>
      </c>
      <c r="BH39" s="16">
        <v>1</v>
      </c>
      <c r="BI39" s="12">
        <f t="shared" si="91"/>
        <v>0</v>
      </c>
      <c r="BJ39" s="12">
        <f t="shared" si="92"/>
        <v>0</v>
      </c>
      <c r="BK39" s="12">
        <f t="shared" si="93"/>
        <v>0</v>
      </c>
      <c r="BL39" s="12">
        <f t="shared" si="94"/>
        <v>0</v>
      </c>
      <c r="BM39" s="12">
        <f t="shared" si="95"/>
        <v>0</v>
      </c>
      <c r="BN39" s="12">
        <f t="shared" si="96"/>
        <v>0</v>
      </c>
      <c r="BO39" s="9">
        <f t="shared" si="97"/>
        <v>0</v>
      </c>
      <c r="BP39" s="9">
        <f t="shared" si="98"/>
        <v>0</v>
      </c>
      <c r="BQ39" s="45">
        <f t="shared" si="99"/>
        <v>0</v>
      </c>
      <c r="BR39" s="78">
        <f t="shared" si="100"/>
        <v>-0.32100944993696429</v>
      </c>
      <c r="BS39" s="55">
        <v>0</v>
      </c>
      <c r="BT39" s="10">
        <f t="shared" si="101"/>
        <v>0</v>
      </c>
      <c r="BU39" s="14">
        <f t="shared" si="102"/>
        <v>0</v>
      </c>
      <c r="BV39" s="1">
        <f t="shared" si="103"/>
        <v>0</v>
      </c>
      <c r="BW39" s="66">
        <f t="shared" si="104"/>
        <v>1.8</v>
      </c>
      <c r="BX39" s="41">
        <f t="shared" si="105"/>
        <v>1.81</v>
      </c>
      <c r="BY39" s="65">
        <f t="shared" si="106"/>
        <v>1.94</v>
      </c>
      <c r="BZ39" s="64">
        <f t="shared" si="107"/>
        <v>1.93</v>
      </c>
      <c r="CA39" s="54">
        <f t="shared" si="108"/>
        <v>1.94</v>
      </c>
      <c r="CB39" s="1">
        <f t="shared" si="109"/>
        <v>0</v>
      </c>
      <c r="CC39" s="42" t="e">
        <f t="shared" si="110"/>
        <v>#DIV/0!</v>
      </c>
      <c r="CD39" s="55">
        <v>0</v>
      </c>
      <c r="CE39" s="55">
        <v>17</v>
      </c>
      <c r="CF39" s="55">
        <v>0</v>
      </c>
      <c r="CG39" s="6">
        <f t="shared" si="111"/>
        <v>17</v>
      </c>
      <c r="CH39" s="10">
        <f t="shared" si="112"/>
        <v>0</v>
      </c>
      <c r="CI39" s="1">
        <f t="shared" si="113"/>
        <v>-17</v>
      </c>
      <c r="CJ39" s="77">
        <f t="shared" si="114"/>
        <v>0</v>
      </c>
      <c r="CK39" s="66">
        <f t="shared" si="115"/>
        <v>1.81</v>
      </c>
      <c r="CL39" s="41">
        <f t="shared" si="116"/>
        <v>1.82</v>
      </c>
      <c r="CM39" s="65">
        <f t="shared" si="117"/>
        <v>1.92</v>
      </c>
      <c r="CN39" s="64">
        <f t="shared" si="118"/>
        <v>1.92</v>
      </c>
      <c r="CO39" s="54">
        <f t="shared" si="119"/>
        <v>1.92</v>
      </c>
      <c r="CP39" s="1">
        <f t="shared" si="120"/>
        <v>-8.8541666666666679</v>
      </c>
      <c r="CQ39" s="42" t="e">
        <f t="shared" si="121"/>
        <v>#DIV/0!</v>
      </c>
      <c r="CR39" s="11">
        <f t="shared" si="122"/>
        <v>17</v>
      </c>
      <c r="CS39" s="47">
        <f t="shared" si="123"/>
        <v>0</v>
      </c>
      <c r="CT39" s="55">
        <v>0</v>
      </c>
      <c r="CU39" s="10">
        <f t="shared" si="124"/>
        <v>0</v>
      </c>
      <c r="CV39" s="30">
        <f t="shared" si="125"/>
        <v>0</v>
      </c>
      <c r="CW39" s="77">
        <f t="shared" si="126"/>
        <v>0</v>
      </c>
      <c r="CX39" s="66">
        <f t="shared" si="127"/>
        <v>1.81</v>
      </c>
      <c r="CY39" s="41">
        <f t="shared" si="128"/>
        <v>1.83</v>
      </c>
      <c r="CZ39" s="65">
        <f t="shared" si="129"/>
        <v>1.91</v>
      </c>
      <c r="DA39" s="64">
        <f t="shared" si="130"/>
        <v>1.91</v>
      </c>
      <c r="DB39" s="54">
        <f t="shared" si="131"/>
        <v>1.91</v>
      </c>
      <c r="DC39" s="43">
        <f t="shared" si="132"/>
        <v>0</v>
      </c>
      <c r="DD39" s="44">
        <v>0</v>
      </c>
      <c r="DE39" s="10">
        <f t="shared" si="133"/>
        <v>0</v>
      </c>
      <c r="DF39" s="30">
        <f t="shared" si="134"/>
        <v>0</v>
      </c>
      <c r="DG39" s="34">
        <f t="shared" si="135"/>
        <v>0</v>
      </c>
      <c r="DH39" s="21">
        <f t="shared" si="136"/>
        <v>0</v>
      </c>
      <c r="DI39" s="74">
        <f t="shared" si="137"/>
        <v>0</v>
      </c>
      <c r="DJ39" s="76">
        <f t="shared" si="138"/>
        <v>1.91</v>
      </c>
      <c r="DK39" s="43">
        <f t="shared" si="139"/>
        <v>0</v>
      </c>
      <c r="DL39" s="16">
        <f t="shared" si="140"/>
        <v>0</v>
      </c>
      <c r="DM39" s="53">
        <f t="shared" si="141"/>
        <v>17</v>
      </c>
      <c r="DN39">
        <f t="shared" si="142"/>
        <v>2.0613022388056459E-3</v>
      </c>
      <c r="DO39">
        <f t="shared" si="143"/>
        <v>2.1168057237608813E-3</v>
      </c>
      <c r="DP39" s="1">
        <f t="shared" si="144"/>
        <v>225.7954329421257</v>
      </c>
      <c r="DQ39" s="55">
        <v>0</v>
      </c>
      <c r="DR39" s="1">
        <f t="shared" si="145"/>
        <v>225.7954329421257</v>
      </c>
      <c r="DS39" s="55">
        <v>0</v>
      </c>
      <c r="DT39" s="15">
        <f t="shared" si="146"/>
        <v>0</v>
      </c>
      <c r="DU39" s="17">
        <f t="shared" si="147"/>
        <v>0</v>
      </c>
      <c r="DV39" s="17">
        <f t="shared" si="148"/>
        <v>0</v>
      </c>
      <c r="DW39" s="17">
        <f t="shared" si="149"/>
        <v>0</v>
      </c>
      <c r="DX39" s="1">
        <f t="shared" si="150"/>
        <v>0</v>
      </c>
      <c r="DY39" s="1">
        <f t="shared" si="151"/>
        <v>0</v>
      </c>
      <c r="DZ39" s="79">
        <f t="shared" si="152"/>
        <v>1.87</v>
      </c>
    </row>
    <row r="40" spans="1:130" x14ac:dyDescent="0.2">
      <c r="A40" s="26" t="s">
        <v>114</v>
      </c>
      <c r="B40">
        <v>0</v>
      </c>
      <c r="C40">
        <v>0</v>
      </c>
      <c r="D40">
        <v>0.61679790026246695</v>
      </c>
      <c r="E40">
        <v>0.383202099737532</v>
      </c>
      <c r="F40">
        <v>0.455696202531645</v>
      </c>
      <c r="G40">
        <v>0.72693726937269298</v>
      </c>
      <c r="H40">
        <v>0.54612546125461203</v>
      </c>
      <c r="I40">
        <v>0.63007852807354903</v>
      </c>
      <c r="J40">
        <v>0.65217807165014097</v>
      </c>
      <c r="K40">
        <v>4.9127742797532299E-2</v>
      </c>
      <c r="L40">
        <v>1.0069249987654301</v>
      </c>
      <c r="M40">
        <f t="shared" si="77"/>
        <v>0.55526509036105465</v>
      </c>
      <c r="N40">
        <f t="shared" si="78"/>
        <v>-0.10039877579215552</v>
      </c>
      <c r="O40" s="68">
        <v>0</v>
      </c>
      <c r="P40">
        <v>88.59</v>
      </c>
      <c r="Q40">
        <v>88.91</v>
      </c>
      <c r="R40">
        <v>89.66</v>
      </c>
      <c r="S40">
        <v>90.05</v>
      </c>
      <c r="T40">
        <v>90.28</v>
      </c>
      <c r="U40">
        <v>90.63</v>
      </c>
      <c r="V40">
        <v>91.56</v>
      </c>
      <c r="W40">
        <v>93.49</v>
      </c>
      <c r="X40">
        <v>93.18</v>
      </c>
      <c r="Y40">
        <v>92.48</v>
      </c>
      <c r="Z40">
        <v>92.18</v>
      </c>
      <c r="AA40">
        <v>91.71</v>
      </c>
      <c r="AB40">
        <v>91.29</v>
      </c>
      <c r="AC40">
        <v>90.3</v>
      </c>
      <c r="AD40">
        <v>88.84</v>
      </c>
      <c r="AE40">
        <v>89.44</v>
      </c>
      <c r="AF40">
        <v>89.58</v>
      </c>
      <c r="AG40">
        <v>89.94</v>
      </c>
      <c r="AH40">
        <v>90.51</v>
      </c>
      <c r="AI40">
        <v>90.61</v>
      </c>
      <c r="AJ40">
        <v>91.15</v>
      </c>
      <c r="AK40">
        <v>93.57</v>
      </c>
      <c r="AL40">
        <v>93.39</v>
      </c>
      <c r="AM40">
        <v>92.75</v>
      </c>
      <c r="AN40">
        <v>92.07</v>
      </c>
      <c r="AO40">
        <v>91.69</v>
      </c>
      <c r="AP40">
        <v>91</v>
      </c>
      <c r="AQ40">
        <v>90.74</v>
      </c>
      <c r="AR40">
        <v>90.88</v>
      </c>
      <c r="AS40" s="72">
        <f t="shared" si="79"/>
        <v>0.92340365851215145</v>
      </c>
      <c r="AT40" s="17">
        <f t="shared" si="80"/>
        <v>0.99442456221883657</v>
      </c>
      <c r="AU40" s="17">
        <f t="shared" si="81"/>
        <v>0.94600033732353139</v>
      </c>
      <c r="AV40" s="17">
        <f t="shared" si="82"/>
        <v>0.89757611242822621</v>
      </c>
      <c r="AW40" s="17">
        <f t="shared" si="83"/>
        <v>-8.140353885375165E-3</v>
      </c>
      <c r="AX40" s="17">
        <f t="shared" si="84"/>
        <v>1.0798025725065195</v>
      </c>
      <c r="AY40" s="17">
        <f t="shared" si="85"/>
        <v>4.9127742797532299E-2</v>
      </c>
      <c r="AZ40" s="17">
        <f t="shared" si="86"/>
        <v>1.0572680966829076</v>
      </c>
      <c r="BA40" s="17">
        <f t="shared" si="87"/>
        <v>-0.92682545322798415</v>
      </c>
      <c r="BB40" s="17">
        <f t="shared" si="88"/>
        <v>2.1297802684376439</v>
      </c>
      <c r="BC40" s="17">
        <f t="shared" si="89"/>
        <v>1.0069249987654301</v>
      </c>
      <c r="BD40" s="17">
        <f t="shared" si="90"/>
        <v>2.9337504519934141</v>
      </c>
      <c r="BE40" s="1">
        <v>0</v>
      </c>
      <c r="BF40" s="15">
        <v>1</v>
      </c>
      <c r="BG40" s="15">
        <v>1</v>
      </c>
      <c r="BH40" s="16">
        <v>1</v>
      </c>
      <c r="BI40" s="12">
        <f t="shared" si="91"/>
        <v>0</v>
      </c>
      <c r="BJ40" s="12">
        <f t="shared" si="92"/>
        <v>73.665564444852521</v>
      </c>
      <c r="BK40" s="12">
        <f t="shared" si="93"/>
        <v>70.078366385547014</v>
      </c>
      <c r="BL40" s="12">
        <f t="shared" si="94"/>
        <v>0</v>
      </c>
      <c r="BM40" s="12">
        <f t="shared" si="95"/>
        <v>73.665564444852521</v>
      </c>
      <c r="BN40" s="12">
        <f t="shared" si="96"/>
        <v>70.078366385547014</v>
      </c>
      <c r="BO40" s="9">
        <f t="shared" si="97"/>
        <v>0</v>
      </c>
      <c r="BP40" s="9">
        <f t="shared" si="98"/>
        <v>7.9444234616736793E-3</v>
      </c>
      <c r="BQ40" s="45">
        <f t="shared" si="99"/>
        <v>2.9105452330835083E-3</v>
      </c>
      <c r="BR40" s="78">
        <f t="shared" si="100"/>
        <v>-0.10039877579215552</v>
      </c>
      <c r="BS40" s="55">
        <v>0</v>
      </c>
      <c r="BT40" s="10">
        <f t="shared" si="101"/>
        <v>0</v>
      </c>
      <c r="BU40" s="14">
        <f t="shared" si="102"/>
        <v>0</v>
      </c>
      <c r="BV40" s="1">
        <f t="shared" si="103"/>
        <v>0</v>
      </c>
      <c r="BW40" s="66">
        <f t="shared" si="104"/>
        <v>88.59</v>
      </c>
      <c r="BX40" s="41">
        <f t="shared" si="105"/>
        <v>88.84</v>
      </c>
      <c r="BY40" s="65">
        <f t="shared" si="106"/>
        <v>93.18</v>
      </c>
      <c r="BZ40" s="64">
        <f t="shared" si="107"/>
        <v>93.39</v>
      </c>
      <c r="CA40" s="54">
        <f t="shared" si="108"/>
        <v>93.39</v>
      </c>
      <c r="CB40" s="1">
        <f t="shared" si="109"/>
        <v>0</v>
      </c>
      <c r="CC40" s="42" t="e">
        <f t="shared" si="110"/>
        <v>#DIV/0!</v>
      </c>
      <c r="CD40" s="55">
        <v>91</v>
      </c>
      <c r="CE40" s="55">
        <v>0</v>
      </c>
      <c r="CF40" s="55">
        <v>0</v>
      </c>
      <c r="CG40" s="6">
        <f t="shared" si="111"/>
        <v>91</v>
      </c>
      <c r="CH40" s="10">
        <f t="shared" si="112"/>
        <v>1079.609650762714</v>
      </c>
      <c r="CI40" s="1">
        <f t="shared" si="113"/>
        <v>988.60965076271395</v>
      </c>
      <c r="CJ40" s="77">
        <f t="shared" si="114"/>
        <v>1</v>
      </c>
      <c r="CK40" s="66">
        <f t="shared" si="115"/>
        <v>88.91</v>
      </c>
      <c r="CL40" s="41">
        <f t="shared" si="116"/>
        <v>89.44</v>
      </c>
      <c r="CM40" s="65">
        <f t="shared" si="117"/>
        <v>92.48</v>
      </c>
      <c r="CN40" s="64">
        <f t="shared" si="118"/>
        <v>92.75</v>
      </c>
      <c r="CO40" s="54">
        <f t="shared" si="119"/>
        <v>89.44</v>
      </c>
      <c r="CP40" s="1">
        <f t="shared" si="120"/>
        <v>11.053327937865765</v>
      </c>
      <c r="CQ40" s="42">
        <f t="shared" si="121"/>
        <v>8.4289724471906163E-2</v>
      </c>
      <c r="CR40" s="11">
        <f t="shared" si="122"/>
        <v>91</v>
      </c>
      <c r="CS40" s="47">
        <f t="shared" si="123"/>
        <v>1099.9297969402005</v>
      </c>
      <c r="CT40" s="55">
        <v>0</v>
      </c>
      <c r="CU40" s="10">
        <f t="shared" si="124"/>
        <v>20.3201461774865</v>
      </c>
      <c r="CV40" s="30">
        <f t="shared" si="125"/>
        <v>20.3201461774865</v>
      </c>
      <c r="CW40" s="77">
        <f t="shared" si="126"/>
        <v>1</v>
      </c>
      <c r="CX40" s="66">
        <f t="shared" si="127"/>
        <v>89.66</v>
      </c>
      <c r="CY40" s="41">
        <f t="shared" si="128"/>
        <v>89.58</v>
      </c>
      <c r="CZ40" s="65">
        <f t="shared" si="129"/>
        <v>92.18</v>
      </c>
      <c r="DA40" s="64">
        <f t="shared" si="130"/>
        <v>92.07</v>
      </c>
      <c r="DB40" s="54">
        <f t="shared" si="131"/>
        <v>89.58</v>
      </c>
      <c r="DC40" s="43">
        <f t="shared" si="132"/>
        <v>0.22683797920837798</v>
      </c>
      <c r="DD40" s="44">
        <v>0</v>
      </c>
      <c r="DE40" s="10">
        <f t="shared" si="133"/>
        <v>12.720130464858842</v>
      </c>
      <c r="DF40" s="30">
        <f t="shared" si="134"/>
        <v>12.720130464858842</v>
      </c>
      <c r="DG40" s="34">
        <f t="shared" si="135"/>
        <v>12.720130464858842</v>
      </c>
      <c r="DH40" s="21">
        <f t="shared" si="136"/>
        <v>2.9105452330835087E-3</v>
      </c>
      <c r="DI40" s="74">
        <f t="shared" si="137"/>
        <v>12.720130464858842</v>
      </c>
      <c r="DJ40" s="76">
        <f t="shared" si="138"/>
        <v>89.58</v>
      </c>
      <c r="DK40" s="43">
        <f t="shared" si="139"/>
        <v>0.1419974376519183</v>
      </c>
      <c r="DL40" s="16">
        <f t="shared" si="140"/>
        <v>0</v>
      </c>
      <c r="DM40" s="53">
        <f t="shared" si="141"/>
        <v>91</v>
      </c>
      <c r="DN40">
        <f t="shared" si="142"/>
        <v>3.7860501071881494E-3</v>
      </c>
      <c r="DO40">
        <f t="shared" si="143"/>
        <v>3.8879948735635272E-3</v>
      </c>
      <c r="DP40" s="1">
        <f t="shared" si="144"/>
        <v>414.72463717327429</v>
      </c>
      <c r="DQ40" s="55">
        <v>0</v>
      </c>
      <c r="DR40" s="1">
        <f t="shared" si="145"/>
        <v>414.72463717327429</v>
      </c>
      <c r="DS40" s="55">
        <v>0</v>
      </c>
      <c r="DT40" s="15">
        <f t="shared" si="146"/>
        <v>0.89757611242822621</v>
      </c>
      <c r="DU40" s="17">
        <f t="shared" si="147"/>
        <v>1.6825732813930329E-3</v>
      </c>
      <c r="DV40" s="17">
        <f t="shared" si="148"/>
        <v>1.6825732813930329E-3</v>
      </c>
      <c r="DW40" s="17">
        <f t="shared" si="149"/>
        <v>2.2481873463112314E-3</v>
      </c>
      <c r="DX40" s="1">
        <f t="shared" si="150"/>
        <v>237.63789887978979</v>
      </c>
      <c r="DY40" s="1">
        <f t="shared" si="151"/>
        <v>237.63789887978979</v>
      </c>
      <c r="DZ40" s="79">
        <f t="shared" si="152"/>
        <v>90.88</v>
      </c>
    </row>
    <row r="41" spans="1:130" x14ac:dyDescent="0.2">
      <c r="A41" s="26" t="s">
        <v>194</v>
      </c>
      <c r="B41">
        <v>0</v>
      </c>
      <c r="C41">
        <v>0</v>
      </c>
      <c r="D41">
        <v>0.19624300559552299</v>
      </c>
      <c r="E41">
        <v>0.80375699440447601</v>
      </c>
      <c r="F41">
        <v>0.10333863275039699</v>
      </c>
      <c r="G41">
        <v>7.7759197324414706E-2</v>
      </c>
      <c r="H41">
        <v>0.617056856187291</v>
      </c>
      <c r="I41">
        <v>0.219047588073118</v>
      </c>
      <c r="J41">
        <v>0.26535966825384399</v>
      </c>
      <c r="K41">
        <v>0.27592835774423602</v>
      </c>
      <c r="L41">
        <v>0.67225444156463099</v>
      </c>
      <c r="M41">
        <f t="shared" si="77"/>
        <v>0.15513605743312131</v>
      </c>
      <c r="N41">
        <f t="shared" si="78"/>
        <v>1.009621651769117</v>
      </c>
      <c r="O41" s="68">
        <v>0</v>
      </c>
      <c r="P41">
        <v>1.39</v>
      </c>
      <c r="Q41">
        <v>1.41</v>
      </c>
      <c r="R41">
        <v>1.42</v>
      </c>
      <c r="S41">
        <v>1.43</v>
      </c>
      <c r="T41">
        <v>1.45</v>
      </c>
      <c r="U41">
        <v>1.45</v>
      </c>
      <c r="V41">
        <v>1.48</v>
      </c>
      <c r="W41">
        <v>1.52</v>
      </c>
      <c r="X41">
        <v>1.5</v>
      </c>
      <c r="Y41">
        <v>1.49</v>
      </c>
      <c r="Z41">
        <v>1.48</v>
      </c>
      <c r="AA41">
        <v>1.47</v>
      </c>
      <c r="AB41">
        <v>1.47</v>
      </c>
      <c r="AC41">
        <v>1.45</v>
      </c>
      <c r="AD41">
        <v>1.39</v>
      </c>
      <c r="AE41">
        <v>1.41</v>
      </c>
      <c r="AF41">
        <v>1.41</v>
      </c>
      <c r="AG41">
        <v>1.42</v>
      </c>
      <c r="AH41">
        <v>1.43</v>
      </c>
      <c r="AI41">
        <v>1.45</v>
      </c>
      <c r="AJ41">
        <v>1.45</v>
      </c>
      <c r="AK41">
        <v>1.51</v>
      </c>
      <c r="AL41">
        <v>1.51</v>
      </c>
      <c r="AM41">
        <v>1.5</v>
      </c>
      <c r="AN41">
        <v>1.49</v>
      </c>
      <c r="AO41">
        <v>1.47</v>
      </c>
      <c r="AP41">
        <v>1.46</v>
      </c>
      <c r="AQ41">
        <v>1.44</v>
      </c>
      <c r="AR41">
        <v>1.45</v>
      </c>
      <c r="AS41" s="72">
        <f t="shared" si="79"/>
        <v>1.1465224766751487</v>
      </c>
      <c r="AT41" s="17">
        <f t="shared" si="80"/>
        <v>1.2871615625049946</v>
      </c>
      <c r="AU41" s="17">
        <f t="shared" si="81"/>
        <v>1.9551187991731886</v>
      </c>
      <c r="AV41" s="17">
        <f t="shared" si="82"/>
        <v>2.6230760358413829</v>
      </c>
      <c r="AW41" s="17">
        <f t="shared" si="83"/>
        <v>-8.140353885375165E-3</v>
      </c>
      <c r="AX41" s="17">
        <f t="shared" si="84"/>
        <v>1.0798025725065195</v>
      </c>
      <c r="AY41" s="17">
        <f t="shared" si="85"/>
        <v>0.27592835774423602</v>
      </c>
      <c r="AZ41" s="17">
        <f t="shared" si="86"/>
        <v>1.2840687116296112</v>
      </c>
      <c r="BA41" s="17">
        <f t="shared" si="87"/>
        <v>-0.92682545322798415</v>
      </c>
      <c r="BB41" s="17">
        <f t="shared" si="88"/>
        <v>2.1297802684376439</v>
      </c>
      <c r="BC41" s="17">
        <f t="shared" si="89"/>
        <v>0.67225444156463099</v>
      </c>
      <c r="BD41" s="17">
        <f t="shared" si="90"/>
        <v>2.5990798947926153</v>
      </c>
      <c r="BE41" s="1">
        <v>0</v>
      </c>
      <c r="BF41" s="50">
        <v>0.18</v>
      </c>
      <c r="BG41" s="15">
        <v>1</v>
      </c>
      <c r="BH41" s="16">
        <v>1</v>
      </c>
      <c r="BI41" s="12">
        <f t="shared" si="91"/>
        <v>0</v>
      </c>
      <c r="BJ41" s="12">
        <f t="shared" si="92"/>
        <v>10.572655623872922</v>
      </c>
      <c r="BK41" s="12">
        <f t="shared" si="93"/>
        <v>89.217833036479689</v>
      </c>
      <c r="BL41" s="12">
        <f t="shared" si="94"/>
        <v>0</v>
      </c>
      <c r="BM41" s="12">
        <f t="shared" si="95"/>
        <v>10.572655623872922</v>
      </c>
      <c r="BN41" s="12">
        <f t="shared" si="96"/>
        <v>89.217833036479689</v>
      </c>
      <c r="BO41" s="9">
        <f t="shared" si="97"/>
        <v>0</v>
      </c>
      <c r="BP41" s="9">
        <f t="shared" si="98"/>
        <v>1.1402024001780575E-3</v>
      </c>
      <c r="BQ41" s="45">
        <f t="shared" si="99"/>
        <v>3.7054593599076995E-3</v>
      </c>
      <c r="BR41" s="78">
        <f t="shared" si="100"/>
        <v>1.009621651769117</v>
      </c>
      <c r="BS41" s="55">
        <v>0</v>
      </c>
      <c r="BT41" s="10">
        <f t="shared" si="101"/>
        <v>0</v>
      </c>
      <c r="BU41" s="14">
        <f t="shared" si="102"/>
        <v>0</v>
      </c>
      <c r="BV41" s="1">
        <f t="shared" si="103"/>
        <v>0</v>
      </c>
      <c r="BW41" s="66">
        <f t="shared" si="104"/>
        <v>1.42</v>
      </c>
      <c r="BX41" s="41">
        <f t="shared" si="105"/>
        <v>1.41</v>
      </c>
      <c r="BY41" s="65">
        <f t="shared" si="106"/>
        <v>1.52</v>
      </c>
      <c r="BZ41" s="64">
        <f t="shared" si="107"/>
        <v>1.51</v>
      </c>
      <c r="CA41" s="54">
        <f t="shared" si="108"/>
        <v>1.51</v>
      </c>
      <c r="CB41" s="1">
        <f t="shared" si="109"/>
        <v>0</v>
      </c>
      <c r="CC41" s="42" t="e">
        <f t="shared" si="110"/>
        <v>#DIV/0!</v>
      </c>
      <c r="CD41" s="55">
        <v>0</v>
      </c>
      <c r="CE41" s="55">
        <v>16</v>
      </c>
      <c r="CF41" s="55">
        <v>0</v>
      </c>
      <c r="CG41" s="6">
        <f t="shared" si="111"/>
        <v>16</v>
      </c>
      <c r="CH41" s="10">
        <f t="shared" si="112"/>
        <v>154.94812442886916</v>
      </c>
      <c r="CI41" s="1">
        <f t="shared" si="113"/>
        <v>138.94812442886916</v>
      </c>
      <c r="CJ41" s="77">
        <f t="shared" si="114"/>
        <v>1</v>
      </c>
      <c r="CK41" s="66">
        <f t="shared" si="115"/>
        <v>1.43</v>
      </c>
      <c r="CL41" s="41">
        <f t="shared" si="116"/>
        <v>1.42</v>
      </c>
      <c r="CM41" s="65">
        <f t="shared" si="117"/>
        <v>1.5</v>
      </c>
      <c r="CN41" s="64">
        <f t="shared" si="118"/>
        <v>1.51</v>
      </c>
      <c r="CO41" s="54">
        <f t="shared" si="119"/>
        <v>1.42</v>
      </c>
      <c r="CP41" s="1">
        <f t="shared" si="120"/>
        <v>97.850791851316316</v>
      </c>
      <c r="CQ41" s="42">
        <f t="shared" si="121"/>
        <v>0.10326036574482704</v>
      </c>
      <c r="CR41" s="11">
        <f t="shared" si="122"/>
        <v>17</v>
      </c>
      <c r="CS41" s="47">
        <f t="shared" si="123"/>
        <v>180.81801127762637</v>
      </c>
      <c r="CT41" s="55">
        <v>1</v>
      </c>
      <c r="CU41" s="10">
        <f t="shared" si="124"/>
        <v>25.869886848757201</v>
      </c>
      <c r="CV41" s="30">
        <f t="shared" si="125"/>
        <v>24.869886848757201</v>
      </c>
      <c r="CW41" s="77">
        <f t="shared" si="126"/>
        <v>1</v>
      </c>
      <c r="CX41" s="66">
        <f t="shared" si="127"/>
        <v>1.45</v>
      </c>
      <c r="CY41" s="41">
        <f t="shared" si="128"/>
        <v>1.43</v>
      </c>
      <c r="CZ41" s="65">
        <f t="shared" si="129"/>
        <v>1.49</v>
      </c>
      <c r="DA41" s="64">
        <f t="shared" si="130"/>
        <v>1.5</v>
      </c>
      <c r="DB41" s="54">
        <f t="shared" si="131"/>
        <v>1.43</v>
      </c>
      <c r="DC41" s="43">
        <f t="shared" si="132"/>
        <v>17.391529264865177</v>
      </c>
      <c r="DD41" s="44">
        <v>0</v>
      </c>
      <c r="DE41" s="10">
        <f t="shared" si="133"/>
        <v>16.194191368166216</v>
      </c>
      <c r="DF41" s="30">
        <f t="shared" si="134"/>
        <v>16.194191368166216</v>
      </c>
      <c r="DG41" s="34">
        <f t="shared" si="135"/>
        <v>16.194191368166216</v>
      </c>
      <c r="DH41" s="21">
        <f t="shared" si="136"/>
        <v>3.7054593599077004E-3</v>
      </c>
      <c r="DI41" s="74">
        <f t="shared" si="137"/>
        <v>16.194191368166216</v>
      </c>
      <c r="DJ41" s="76">
        <f t="shared" si="138"/>
        <v>1.43</v>
      </c>
      <c r="DK41" s="43">
        <f t="shared" si="139"/>
        <v>11.324609348367984</v>
      </c>
      <c r="DL41" s="16">
        <f t="shared" si="140"/>
        <v>0</v>
      </c>
      <c r="DM41" s="53">
        <f t="shared" si="141"/>
        <v>18</v>
      </c>
      <c r="DN41">
        <f t="shared" si="142"/>
        <v>7.9411471307244616E-3</v>
      </c>
      <c r="DO41">
        <f t="shared" si="143"/>
        <v>8.1549737748719299E-3</v>
      </c>
      <c r="DP41" s="1">
        <f t="shared" si="144"/>
        <v>869.87474261803902</v>
      </c>
      <c r="DQ41" s="55">
        <v>860</v>
      </c>
      <c r="DR41" s="1">
        <f t="shared" si="145"/>
        <v>9.8747426180390221</v>
      </c>
      <c r="DS41" s="55">
        <v>0</v>
      </c>
      <c r="DT41" s="15">
        <f t="shared" si="146"/>
        <v>0.4721536864514489</v>
      </c>
      <c r="DU41" s="17">
        <f t="shared" si="147"/>
        <v>8.8508725503538572E-4</v>
      </c>
      <c r="DV41" s="17">
        <f t="shared" si="148"/>
        <v>8.8508725503538572E-4</v>
      </c>
      <c r="DW41" s="17">
        <f t="shared" si="149"/>
        <v>1.1826183080147746E-3</v>
      </c>
      <c r="DX41" s="1">
        <f t="shared" si="150"/>
        <v>125.0051203937777</v>
      </c>
      <c r="DY41" s="1">
        <f t="shared" si="151"/>
        <v>125.0051203937777</v>
      </c>
      <c r="DZ41" s="79">
        <f t="shared" si="152"/>
        <v>1.45</v>
      </c>
    </row>
    <row r="42" spans="1:130" x14ac:dyDescent="0.2">
      <c r="A42" s="26" t="s">
        <v>239</v>
      </c>
      <c r="B42">
        <v>0</v>
      </c>
      <c r="C42">
        <v>0</v>
      </c>
      <c r="D42">
        <v>4.4764188649080702E-2</v>
      </c>
      <c r="E42">
        <v>0.95523581135091895</v>
      </c>
      <c r="F42">
        <v>0.17527821939586599</v>
      </c>
      <c r="G42">
        <v>0.13586956521739099</v>
      </c>
      <c r="H42">
        <v>2.6337792642140399E-2</v>
      </c>
      <c r="I42">
        <v>5.9820602095544198E-2</v>
      </c>
      <c r="J42">
        <v>0.158254977358782</v>
      </c>
      <c r="K42">
        <v>0.74053676736979601</v>
      </c>
      <c r="L42">
        <v>0.48122687636093298</v>
      </c>
      <c r="M42">
        <f t="shared" si="77"/>
        <v>6.7022406712525073E-2</v>
      </c>
      <c r="N42">
        <f t="shared" si="78"/>
        <v>2.152347002899492</v>
      </c>
      <c r="O42" s="68">
        <v>0</v>
      </c>
      <c r="P42">
        <v>110.72</v>
      </c>
      <c r="Q42">
        <v>110.95</v>
      </c>
      <c r="R42">
        <v>111.13</v>
      </c>
      <c r="S42">
        <v>111.32</v>
      </c>
      <c r="T42">
        <v>111.47</v>
      </c>
      <c r="U42">
        <v>111.66</v>
      </c>
      <c r="V42">
        <v>112.05</v>
      </c>
      <c r="W42">
        <v>113.11</v>
      </c>
      <c r="X42">
        <v>113.01</v>
      </c>
      <c r="Y42">
        <v>112.88</v>
      </c>
      <c r="Z42">
        <v>112.61</v>
      </c>
      <c r="AA42">
        <v>112.4</v>
      </c>
      <c r="AB42">
        <v>112.32</v>
      </c>
      <c r="AC42">
        <v>111.75</v>
      </c>
      <c r="AD42">
        <v>110.33</v>
      </c>
      <c r="AE42">
        <v>110.73</v>
      </c>
      <c r="AF42">
        <v>110.77</v>
      </c>
      <c r="AG42">
        <v>110.99</v>
      </c>
      <c r="AH42">
        <v>111.27</v>
      </c>
      <c r="AI42">
        <v>111.63</v>
      </c>
      <c r="AJ42">
        <v>111.96</v>
      </c>
      <c r="AK42">
        <v>113.21</v>
      </c>
      <c r="AL42">
        <v>112.83</v>
      </c>
      <c r="AM42">
        <v>112.57</v>
      </c>
      <c r="AN42">
        <v>112.26</v>
      </c>
      <c r="AO42">
        <v>111.96</v>
      </c>
      <c r="AP42">
        <v>111.78</v>
      </c>
      <c r="AQ42">
        <v>111.63</v>
      </c>
      <c r="AR42">
        <v>112.02</v>
      </c>
      <c r="AS42" s="72">
        <f t="shared" si="79"/>
        <v>1.2268871925360476</v>
      </c>
      <c r="AT42" s="17">
        <f t="shared" si="80"/>
        <v>3.329625127955504</v>
      </c>
      <c r="AU42" s="17">
        <f t="shared" si="81"/>
        <v>4.9795375668081299</v>
      </c>
      <c r="AV42" s="17">
        <f t="shared" si="82"/>
        <v>6.6294500056607548</v>
      </c>
      <c r="AW42" s="17">
        <f t="shared" si="83"/>
        <v>-8.140353885375165E-3</v>
      </c>
      <c r="AX42" s="17">
        <f t="shared" si="84"/>
        <v>1.0798025725065195</v>
      </c>
      <c r="AY42" s="17">
        <f t="shared" si="85"/>
        <v>0.74053676736979601</v>
      </c>
      <c r="AZ42" s="17">
        <f t="shared" si="86"/>
        <v>1.7486771212551711</v>
      </c>
      <c r="BA42" s="17">
        <f t="shared" si="87"/>
        <v>-0.92682545322798415</v>
      </c>
      <c r="BB42" s="17">
        <f t="shared" si="88"/>
        <v>2.1297802684376439</v>
      </c>
      <c r="BC42" s="17">
        <f t="shared" si="89"/>
        <v>0.48122687636093298</v>
      </c>
      <c r="BD42" s="17">
        <f t="shared" si="90"/>
        <v>2.4080523295889171</v>
      </c>
      <c r="BE42" s="1">
        <v>0</v>
      </c>
      <c r="BF42" s="50">
        <v>0.18</v>
      </c>
      <c r="BG42" s="15">
        <v>1</v>
      </c>
      <c r="BH42" s="16">
        <v>1</v>
      </c>
      <c r="BI42" s="12">
        <f t="shared" si="91"/>
        <v>0</v>
      </c>
      <c r="BJ42" s="12">
        <f t="shared" si="92"/>
        <v>20.152620517742452</v>
      </c>
      <c r="BK42" s="12">
        <f t="shared" si="93"/>
        <v>167.43748600536134</v>
      </c>
      <c r="BL42" s="12">
        <f t="shared" si="94"/>
        <v>0</v>
      </c>
      <c r="BM42" s="12">
        <f t="shared" si="95"/>
        <v>20.152620517742452</v>
      </c>
      <c r="BN42" s="12">
        <f t="shared" si="96"/>
        <v>167.43748600536134</v>
      </c>
      <c r="BO42" s="9">
        <f t="shared" si="97"/>
        <v>0</v>
      </c>
      <c r="BP42" s="9">
        <f t="shared" si="98"/>
        <v>2.1733485986551314E-3</v>
      </c>
      <c r="BQ42" s="45">
        <f t="shared" si="99"/>
        <v>6.9541343765242092E-3</v>
      </c>
      <c r="BR42" s="78">
        <f t="shared" si="100"/>
        <v>2.152347002899492</v>
      </c>
      <c r="BS42" s="55">
        <v>0</v>
      </c>
      <c r="BT42" s="10">
        <f t="shared" si="101"/>
        <v>0</v>
      </c>
      <c r="BU42" s="14">
        <f t="shared" si="102"/>
        <v>0</v>
      </c>
      <c r="BV42" s="1">
        <f t="shared" si="103"/>
        <v>0</v>
      </c>
      <c r="BW42" s="66">
        <f t="shared" si="104"/>
        <v>111.32</v>
      </c>
      <c r="BX42" s="41">
        <f t="shared" si="105"/>
        <v>110.99</v>
      </c>
      <c r="BY42" s="65">
        <f t="shared" si="106"/>
        <v>113.11</v>
      </c>
      <c r="BZ42" s="64">
        <f t="shared" si="107"/>
        <v>113.21</v>
      </c>
      <c r="CA42" s="54">
        <f t="shared" si="108"/>
        <v>113.21</v>
      </c>
      <c r="CB42" s="1">
        <f t="shared" si="109"/>
        <v>0</v>
      </c>
      <c r="CC42" s="42" t="e">
        <f t="shared" si="110"/>
        <v>#DIV/0!</v>
      </c>
      <c r="CD42" s="55">
        <v>0</v>
      </c>
      <c r="CE42" s="55">
        <v>2464</v>
      </c>
      <c r="CF42" s="55">
        <v>0</v>
      </c>
      <c r="CG42" s="6">
        <f t="shared" si="111"/>
        <v>2464</v>
      </c>
      <c r="CH42" s="10">
        <f t="shared" si="112"/>
        <v>295.34781635184669</v>
      </c>
      <c r="CI42" s="1">
        <f t="shared" si="113"/>
        <v>-2168.6521836481534</v>
      </c>
      <c r="CJ42" s="77">
        <f t="shared" si="114"/>
        <v>0</v>
      </c>
      <c r="CK42" s="66">
        <f t="shared" si="115"/>
        <v>111.47</v>
      </c>
      <c r="CL42" s="41">
        <f t="shared" si="116"/>
        <v>111.27</v>
      </c>
      <c r="CM42" s="65">
        <f t="shared" si="117"/>
        <v>113.01</v>
      </c>
      <c r="CN42" s="64">
        <f t="shared" si="118"/>
        <v>112.83</v>
      </c>
      <c r="CO42" s="54">
        <f t="shared" si="119"/>
        <v>112.83</v>
      </c>
      <c r="CP42" s="1">
        <f t="shared" si="120"/>
        <v>-19.220528083383439</v>
      </c>
      <c r="CQ42" s="42">
        <f t="shared" si="121"/>
        <v>8.342706001471317</v>
      </c>
      <c r="CR42" s="11">
        <f t="shared" si="122"/>
        <v>2912</v>
      </c>
      <c r="CS42" s="47">
        <f t="shared" si="123"/>
        <v>343.89852274961305</v>
      </c>
      <c r="CT42" s="55">
        <v>448</v>
      </c>
      <c r="CU42" s="10">
        <f t="shared" si="124"/>
        <v>48.550706397766362</v>
      </c>
      <c r="CV42" s="30">
        <f t="shared" si="125"/>
        <v>-399.44929360223364</v>
      </c>
      <c r="CW42" s="77">
        <f t="shared" si="126"/>
        <v>0</v>
      </c>
      <c r="CX42" s="66">
        <f t="shared" si="127"/>
        <v>111.66</v>
      </c>
      <c r="CY42" s="41">
        <f t="shared" si="128"/>
        <v>111.63</v>
      </c>
      <c r="CZ42" s="65">
        <f t="shared" si="129"/>
        <v>112.88</v>
      </c>
      <c r="DA42" s="64">
        <f t="shared" si="130"/>
        <v>112.57</v>
      </c>
      <c r="DB42" s="54">
        <f t="shared" si="131"/>
        <v>112.57</v>
      </c>
      <c r="DC42" s="43">
        <f t="shared" si="132"/>
        <v>-3.5484524615993043</v>
      </c>
      <c r="DD42" s="44">
        <v>0</v>
      </c>
      <c r="DE42" s="10">
        <f t="shared" si="133"/>
        <v>30.392070713786346</v>
      </c>
      <c r="DF42" s="30">
        <f t="shared" si="134"/>
        <v>30.392070713786346</v>
      </c>
      <c r="DG42" s="34">
        <f t="shared" si="135"/>
        <v>30.392070713786346</v>
      </c>
      <c r="DH42" s="21">
        <f t="shared" si="136"/>
        <v>6.9541343765242101E-3</v>
      </c>
      <c r="DI42" s="74">
        <f t="shared" si="137"/>
        <v>30.392070713786346</v>
      </c>
      <c r="DJ42" s="76">
        <f t="shared" si="138"/>
        <v>112.57</v>
      </c>
      <c r="DK42" s="43">
        <f t="shared" si="139"/>
        <v>0.26998374978934303</v>
      </c>
      <c r="DL42" s="16">
        <f t="shared" si="140"/>
        <v>0</v>
      </c>
      <c r="DM42" s="53">
        <f t="shared" si="141"/>
        <v>3360</v>
      </c>
      <c r="DN42">
        <f t="shared" si="142"/>
        <v>9.4377631240335491E-3</v>
      </c>
      <c r="DO42">
        <f t="shared" si="143"/>
        <v>9.6918882754569464E-3</v>
      </c>
      <c r="DP42" s="1">
        <f t="shared" si="144"/>
        <v>1033.8143385664416</v>
      </c>
      <c r="DQ42" s="55">
        <v>1120</v>
      </c>
      <c r="DR42" s="1">
        <f t="shared" si="145"/>
        <v>-86.18566143355838</v>
      </c>
      <c r="DS42" s="55">
        <v>1120</v>
      </c>
      <c r="DT42" s="15">
        <f t="shared" si="146"/>
        <v>1.1933010010189358</v>
      </c>
      <c r="DU42" s="17">
        <f t="shared" si="147"/>
        <v>2.2369316130107847E-3</v>
      </c>
      <c r="DV42" s="17">
        <f t="shared" si="148"/>
        <v>2.2369316130107847E-3</v>
      </c>
      <c r="DW42" s="17">
        <f t="shared" si="149"/>
        <v>2.9888988506763781E-3</v>
      </c>
      <c r="DX42" s="1">
        <f t="shared" si="150"/>
        <v>315.93258631419451</v>
      </c>
      <c r="DY42" s="1">
        <f t="shared" si="151"/>
        <v>-804.06741368580549</v>
      </c>
      <c r="DZ42" s="79">
        <f t="shared" si="152"/>
        <v>112.02</v>
      </c>
    </row>
    <row r="43" spans="1:130" x14ac:dyDescent="0.2">
      <c r="A43" s="26" t="s">
        <v>111</v>
      </c>
      <c r="B43">
        <v>0</v>
      </c>
      <c r="C43">
        <v>0</v>
      </c>
      <c r="D43">
        <v>0.35036910846110098</v>
      </c>
      <c r="E43">
        <v>0.64963089153889797</v>
      </c>
      <c r="F43">
        <v>0.245633802816901</v>
      </c>
      <c r="G43">
        <v>0.27135069654754601</v>
      </c>
      <c r="H43">
        <v>0.29073288915808598</v>
      </c>
      <c r="I43">
        <v>0.28087465528653</v>
      </c>
      <c r="J43">
        <v>0.37310262895919399</v>
      </c>
      <c r="K43">
        <v>0.25979071212311799</v>
      </c>
      <c r="L43">
        <v>-0.94584889853409604</v>
      </c>
      <c r="M43">
        <f t="shared" si="77"/>
        <v>0.2861082755075795</v>
      </c>
      <c r="N43">
        <f t="shared" si="78"/>
        <v>0.44829052478478432</v>
      </c>
      <c r="O43" s="68">
        <v>0</v>
      </c>
      <c r="P43">
        <v>8.67</v>
      </c>
      <c r="Q43">
        <v>8.7899999999999991</v>
      </c>
      <c r="R43">
        <v>8.81</v>
      </c>
      <c r="S43">
        <v>8.85</v>
      </c>
      <c r="T43">
        <v>8.9499999999999993</v>
      </c>
      <c r="U43">
        <v>9.0299999999999994</v>
      </c>
      <c r="V43">
        <v>9.26</v>
      </c>
      <c r="W43">
        <v>9.4700000000000006</v>
      </c>
      <c r="X43">
        <v>9.4</v>
      </c>
      <c r="Y43">
        <v>9.3699999999999992</v>
      </c>
      <c r="Z43">
        <v>9.35</v>
      </c>
      <c r="AA43">
        <v>9.2100000000000009</v>
      </c>
      <c r="AB43">
        <v>9.14</v>
      </c>
      <c r="AC43">
        <v>9.0500000000000007</v>
      </c>
      <c r="AD43">
        <v>8.82</v>
      </c>
      <c r="AE43">
        <v>8.86</v>
      </c>
      <c r="AF43">
        <v>8.91</v>
      </c>
      <c r="AG43">
        <v>8.9700000000000006</v>
      </c>
      <c r="AH43">
        <v>9.02</v>
      </c>
      <c r="AI43">
        <v>9.06</v>
      </c>
      <c r="AJ43">
        <v>9.18</v>
      </c>
      <c r="AK43">
        <v>9.52</v>
      </c>
      <c r="AL43">
        <v>9.5</v>
      </c>
      <c r="AM43">
        <v>9.4600000000000009</v>
      </c>
      <c r="AN43">
        <v>9.41</v>
      </c>
      <c r="AO43">
        <v>9.2799999999999994</v>
      </c>
      <c r="AP43">
        <v>9.2100000000000009</v>
      </c>
      <c r="AQ43">
        <v>9.1</v>
      </c>
      <c r="AR43">
        <v>9.18</v>
      </c>
      <c r="AS43" s="72">
        <f t="shared" si="79"/>
        <v>1.0647532846968457</v>
      </c>
      <c r="AT43" s="17">
        <f t="shared" si="80"/>
        <v>1.1122868422901804</v>
      </c>
      <c r="AU43" s="17">
        <f t="shared" si="81"/>
        <v>1.0561434211450902</v>
      </c>
      <c r="AV43" s="17">
        <f t="shared" si="82"/>
        <v>1</v>
      </c>
      <c r="AW43" s="17">
        <f t="shared" si="83"/>
        <v>-8.140353885375165E-3</v>
      </c>
      <c r="AX43" s="17">
        <f t="shared" si="84"/>
        <v>1.0798025725065195</v>
      </c>
      <c r="AY43" s="17">
        <f t="shared" si="85"/>
        <v>0.25979071212311799</v>
      </c>
      <c r="AZ43" s="17">
        <f t="shared" si="86"/>
        <v>1.2679310660084933</v>
      </c>
      <c r="BA43" s="17">
        <f t="shared" si="87"/>
        <v>-0.92682545322798415</v>
      </c>
      <c r="BB43" s="17">
        <f t="shared" si="88"/>
        <v>2.1297802684376439</v>
      </c>
      <c r="BC43" s="17">
        <f t="shared" si="89"/>
        <v>-0.92682545322798415</v>
      </c>
      <c r="BD43" s="17">
        <f t="shared" si="90"/>
        <v>1</v>
      </c>
      <c r="BE43" s="1">
        <v>1</v>
      </c>
      <c r="BF43" s="15">
        <v>1</v>
      </c>
      <c r="BG43" s="15">
        <v>1</v>
      </c>
      <c r="BH43" s="16">
        <v>1</v>
      </c>
      <c r="BI43" s="12">
        <f t="shared" si="91"/>
        <v>2.5845359121575346</v>
      </c>
      <c r="BJ43" s="12">
        <f t="shared" si="92"/>
        <v>1.1122868422901804</v>
      </c>
      <c r="BK43" s="12">
        <f t="shared" si="93"/>
        <v>1.0561434211450902</v>
      </c>
      <c r="BL43" s="12">
        <f t="shared" si="94"/>
        <v>2.5845359121575346</v>
      </c>
      <c r="BM43" s="12">
        <f t="shared" si="95"/>
        <v>1.1122868422901804</v>
      </c>
      <c r="BN43" s="12">
        <f t="shared" si="96"/>
        <v>1.0561434211450902</v>
      </c>
      <c r="BO43" s="9">
        <f t="shared" si="97"/>
        <v>3.3013945154050281E-3</v>
      </c>
      <c r="BP43" s="9">
        <f t="shared" si="98"/>
        <v>1.19953980568712E-4</v>
      </c>
      <c r="BQ43" s="45">
        <f t="shared" si="99"/>
        <v>4.386450995382112E-5</v>
      </c>
      <c r="BR43" s="78">
        <f t="shared" si="100"/>
        <v>0.44829052478478432</v>
      </c>
      <c r="BS43" s="55">
        <v>340</v>
      </c>
      <c r="BT43" s="10">
        <f t="shared" si="101"/>
        <v>322.55865739844921</v>
      </c>
      <c r="BU43" s="14">
        <f t="shared" si="102"/>
        <v>-17.441342601550787</v>
      </c>
      <c r="BV43" s="1">
        <f t="shared" si="103"/>
        <v>0</v>
      </c>
      <c r="BW43" s="66">
        <f t="shared" si="104"/>
        <v>8.7899999999999991</v>
      </c>
      <c r="BX43" s="41">
        <f t="shared" si="105"/>
        <v>8.86</v>
      </c>
      <c r="BY43" s="65">
        <f t="shared" si="106"/>
        <v>9.4700000000000006</v>
      </c>
      <c r="BZ43" s="64">
        <f t="shared" si="107"/>
        <v>9.52</v>
      </c>
      <c r="CA43" s="54">
        <f t="shared" si="108"/>
        <v>9.52</v>
      </c>
      <c r="CB43" s="1">
        <f t="shared" si="109"/>
        <v>-1.8320738026839063</v>
      </c>
      <c r="CC43" s="42">
        <f t="shared" si="110"/>
        <v>1.0540718477135955</v>
      </c>
      <c r="CD43" s="55">
        <v>330</v>
      </c>
      <c r="CE43" s="55">
        <v>0</v>
      </c>
      <c r="CF43" s="55">
        <v>92</v>
      </c>
      <c r="CG43" s="6">
        <f t="shared" si="111"/>
        <v>422</v>
      </c>
      <c r="CH43" s="10">
        <f t="shared" si="112"/>
        <v>16.301179776499676</v>
      </c>
      <c r="CI43" s="1">
        <f t="shared" si="113"/>
        <v>-405.69882022350032</v>
      </c>
      <c r="CJ43" s="77">
        <f t="shared" si="114"/>
        <v>0</v>
      </c>
      <c r="CK43" s="66">
        <f t="shared" si="115"/>
        <v>8.81</v>
      </c>
      <c r="CL43" s="41">
        <f t="shared" si="116"/>
        <v>8.91</v>
      </c>
      <c r="CM43" s="65">
        <f t="shared" si="117"/>
        <v>9.4</v>
      </c>
      <c r="CN43" s="64">
        <f t="shared" si="118"/>
        <v>9.5</v>
      </c>
      <c r="CO43" s="54">
        <f t="shared" si="119"/>
        <v>9.5</v>
      </c>
      <c r="CP43" s="1">
        <f t="shared" si="120"/>
        <v>-42.705138970894772</v>
      </c>
      <c r="CQ43" s="42">
        <f t="shared" si="121"/>
        <v>25.887696828444849</v>
      </c>
      <c r="CR43" s="11">
        <f t="shared" si="122"/>
        <v>762</v>
      </c>
      <c r="CS43" s="47">
        <f t="shared" si="123"/>
        <v>339.16607988306208</v>
      </c>
      <c r="CT43" s="55">
        <v>0</v>
      </c>
      <c r="CU43" s="10">
        <f t="shared" si="124"/>
        <v>0.30624270811319937</v>
      </c>
      <c r="CV43" s="30">
        <f t="shared" si="125"/>
        <v>0.30624270811319937</v>
      </c>
      <c r="CW43" s="77">
        <f t="shared" si="126"/>
        <v>1</v>
      </c>
      <c r="CX43" s="66">
        <f t="shared" si="127"/>
        <v>8.85</v>
      </c>
      <c r="CY43" s="41">
        <f t="shared" si="128"/>
        <v>8.9700000000000006</v>
      </c>
      <c r="CZ43" s="65">
        <f t="shared" si="129"/>
        <v>9.3699999999999992</v>
      </c>
      <c r="DA43" s="64">
        <f t="shared" si="130"/>
        <v>9.4600000000000009</v>
      </c>
      <c r="DB43" s="54">
        <f t="shared" si="131"/>
        <v>8.9700000000000006</v>
      </c>
      <c r="DC43" s="43">
        <f t="shared" si="132"/>
        <v>3.4140770135250763E-2</v>
      </c>
      <c r="DD43" s="44">
        <v>0</v>
      </c>
      <c r="DE43" s="10">
        <f t="shared" si="133"/>
        <v>0.1917036997217817</v>
      </c>
      <c r="DF43" s="30">
        <f t="shared" si="134"/>
        <v>0.1917036997217817</v>
      </c>
      <c r="DG43" s="34">
        <f t="shared" si="135"/>
        <v>0.1917036997217817</v>
      </c>
      <c r="DH43" s="21">
        <f t="shared" si="136"/>
        <v>4.3864509953821126E-5</v>
      </c>
      <c r="DI43" s="74">
        <f t="shared" si="137"/>
        <v>0.1917036997217817</v>
      </c>
      <c r="DJ43" s="76">
        <f t="shared" si="138"/>
        <v>8.9700000000000006</v>
      </c>
      <c r="DK43" s="43">
        <f t="shared" si="139"/>
        <v>2.1371649913242106E-2</v>
      </c>
      <c r="DL43" s="16">
        <f t="shared" si="140"/>
        <v>0</v>
      </c>
      <c r="DM43" s="53">
        <f t="shared" si="141"/>
        <v>762</v>
      </c>
      <c r="DN43">
        <f t="shared" si="142"/>
        <v>6.4183758602267471E-3</v>
      </c>
      <c r="DO43">
        <f t="shared" si="143"/>
        <v>6.5911997291813323E-3</v>
      </c>
      <c r="DP43" s="1">
        <f t="shared" si="144"/>
        <v>703.07009271231436</v>
      </c>
      <c r="DQ43" s="55">
        <v>0</v>
      </c>
      <c r="DR43" s="1">
        <f t="shared" si="145"/>
        <v>703.07009271231436</v>
      </c>
      <c r="DS43" s="55">
        <v>0</v>
      </c>
      <c r="DT43" s="15">
        <f t="shared" si="146"/>
        <v>1</v>
      </c>
      <c r="DU43" s="17">
        <f t="shared" si="147"/>
        <v>1.8745744879965021E-3</v>
      </c>
      <c r="DV43" s="17">
        <f t="shared" si="148"/>
        <v>1.8745744879965021E-3</v>
      </c>
      <c r="DW43" s="17">
        <f t="shared" si="149"/>
        <v>2.5047317048458168E-3</v>
      </c>
      <c r="DX43" s="1">
        <f t="shared" si="150"/>
        <v>264.75515066561252</v>
      </c>
      <c r="DY43" s="1">
        <f t="shared" si="151"/>
        <v>264.75515066561252</v>
      </c>
      <c r="DZ43" s="79">
        <f t="shared" si="152"/>
        <v>9.18</v>
      </c>
    </row>
    <row r="44" spans="1:130" x14ac:dyDescent="0.2">
      <c r="A44" s="26" t="s">
        <v>158</v>
      </c>
      <c r="B44">
        <v>1</v>
      </c>
      <c r="C44">
        <v>1</v>
      </c>
      <c r="D44">
        <v>0.55275779376498801</v>
      </c>
      <c r="E44">
        <v>0.44724220623501199</v>
      </c>
      <c r="F44">
        <v>0.50794912559618399</v>
      </c>
      <c r="G44">
        <v>0.69627926421404596</v>
      </c>
      <c r="H44">
        <v>0.22031772575250799</v>
      </c>
      <c r="I44">
        <v>0.391666521393223</v>
      </c>
      <c r="J44">
        <v>0.52833974185828803</v>
      </c>
      <c r="K44">
        <v>0.95481644279452804</v>
      </c>
      <c r="L44">
        <v>0.66571040629781497</v>
      </c>
      <c r="M44">
        <f t="shared" si="77"/>
        <v>0.47385847864846165</v>
      </c>
      <c r="N44">
        <f t="shared" si="78"/>
        <v>4.7151445033772048E-2</v>
      </c>
      <c r="O44" s="68">
        <v>0</v>
      </c>
      <c r="P44">
        <v>12.49</v>
      </c>
      <c r="Q44">
        <v>12.56</v>
      </c>
      <c r="R44">
        <v>12.61</v>
      </c>
      <c r="S44">
        <v>12.67</v>
      </c>
      <c r="T44">
        <v>12.71</v>
      </c>
      <c r="U44">
        <v>12.77</v>
      </c>
      <c r="V44">
        <v>12.89</v>
      </c>
      <c r="W44">
        <v>13.11</v>
      </c>
      <c r="X44">
        <v>13.03</v>
      </c>
      <c r="Y44">
        <v>13.01</v>
      </c>
      <c r="Z44">
        <v>12.99</v>
      </c>
      <c r="AA44">
        <v>12.97</v>
      </c>
      <c r="AB44">
        <v>12.94</v>
      </c>
      <c r="AC44">
        <v>12.85</v>
      </c>
      <c r="AD44">
        <v>12.27</v>
      </c>
      <c r="AE44">
        <v>12.53</v>
      </c>
      <c r="AF44">
        <v>12.61</v>
      </c>
      <c r="AG44">
        <v>12.65</v>
      </c>
      <c r="AH44">
        <v>12.73</v>
      </c>
      <c r="AI44">
        <v>12.82</v>
      </c>
      <c r="AJ44">
        <v>13.03</v>
      </c>
      <c r="AK44">
        <v>13.49</v>
      </c>
      <c r="AL44">
        <v>13.36</v>
      </c>
      <c r="AM44">
        <v>13.23</v>
      </c>
      <c r="AN44">
        <v>13.13</v>
      </c>
      <c r="AO44">
        <v>13.08</v>
      </c>
      <c r="AP44">
        <v>12.98</v>
      </c>
      <c r="AQ44">
        <v>12.8</v>
      </c>
      <c r="AR44">
        <v>12.85</v>
      </c>
      <c r="AS44" s="72">
        <f t="shared" si="79"/>
        <v>0.95737913486005066</v>
      </c>
      <c r="AT44" s="17">
        <f t="shared" si="80"/>
        <v>1.0323124490918203</v>
      </c>
      <c r="AU44" s="17">
        <f t="shared" si="81"/>
        <v>1.039127367037064</v>
      </c>
      <c r="AV44" s="17">
        <f t="shared" si="82"/>
        <v>1.0459422849823077</v>
      </c>
      <c r="AW44" s="17">
        <f t="shared" si="83"/>
        <v>-8.140353885375165E-3</v>
      </c>
      <c r="AX44" s="17">
        <f t="shared" si="84"/>
        <v>1.0798025725065195</v>
      </c>
      <c r="AY44" s="17">
        <f t="shared" si="85"/>
        <v>0.95481644279452804</v>
      </c>
      <c r="AZ44" s="17">
        <f t="shared" si="86"/>
        <v>1.9629567966799031</v>
      </c>
      <c r="BA44" s="17">
        <f t="shared" si="87"/>
        <v>-0.92682545322798415</v>
      </c>
      <c r="BB44" s="17">
        <f t="shared" si="88"/>
        <v>2.1297802684376439</v>
      </c>
      <c r="BC44" s="17">
        <f t="shared" si="89"/>
        <v>0.66571040629781497</v>
      </c>
      <c r="BD44" s="17">
        <f t="shared" si="90"/>
        <v>2.5925358595257992</v>
      </c>
      <c r="BE44" s="1">
        <v>0</v>
      </c>
      <c r="BF44" s="49">
        <v>0</v>
      </c>
      <c r="BG44" s="49">
        <v>0</v>
      </c>
      <c r="BH44" s="16">
        <v>1</v>
      </c>
      <c r="BI44" s="12">
        <f t="shared" si="91"/>
        <v>0</v>
      </c>
      <c r="BJ44" s="12">
        <f t="shared" si="92"/>
        <v>0</v>
      </c>
      <c r="BK44" s="12">
        <f t="shared" si="93"/>
        <v>0</v>
      </c>
      <c r="BL44" s="12">
        <f t="shared" si="94"/>
        <v>0</v>
      </c>
      <c r="BM44" s="12">
        <f t="shared" si="95"/>
        <v>0</v>
      </c>
      <c r="BN44" s="12">
        <f t="shared" si="96"/>
        <v>0</v>
      </c>
      <c r="BO44" s="9">
        <f t="shared" si="97"/>
        <v>0</v>
      </c>
      <c r="BP44" s="9">
        <f t="shared" si="98"/>
        <v>0</v>
      </c>
      <c r="BQ44" s="45">
        <f t="shared" si="99"/>
        <v>0</v>
      </c>
      <c r="BR44" s="78">
        <f t="shared" si="100"/>
        <v>4.7151445033772048E-2</v>
      </c>
      <c r="BS44" s="55">
        <v>0</v>
      </c>
      <c r="BT44" s="10">
        <f t="shared" si="101"/>
        <v>0</v>
      </c>
      <c r="BU44" s="14">
        <f t="shared" si="102"/>
        <v>0</v>
      </c>
      <c r="BV44" s="1">
        <f t="shared" si="103"/>
        <v>0</v>
      </c>
      <c r="BW44" s="66">
        <f t="shared" si="104"/>
        <v>12.56</v>
      </c>
      <c r="BX44" s="41">
        <f t="shared" si="105"/>
        <v>12.53</v>
      </c>
      <c r="BY44" s="65">
        <f t="shared" si="106"/>
        <v>13.11</v>
      </c>
      <c r="BZ44" s="64">
        <f t="shared" si="107"/>
        <v>13.49</v>
      </c>
      <c r="CA44" s="54">
        <f t="shared" si="108"/>
        <v>13.11</v>
      </c>
      <c r="CB44" s="1">
        <f t="shared" si="109"/>
        <v>0</v>
      </c>
      <c r="CC44" s="42" t="e">
        <f t="shared" si="110"/>
        <v>#DIV/0!</v>
      </c>
      <c r="CD44" s="55">
        <v>0</v>
      </c>
      <c r="CE44" s="55">
        <v>26</v>
      </c>
      <c r="CF44" s="55">
        <v>0</v>
      </c>
      <c r="CG44" s="6">
        <f t="shared" si="111"/>
        <v>26</v>
      </c>
      <c r="CH44" s="10">
        <f t="shared" si="112"/>
        <v>0</v>
      </c>
      <c r="CI44" s="1">
        <f t="shared" si="113"/>
        <v>-26</v>
      </c>
      <c r="CJ44" s="77">
        <f t="shared" si="114"/>
        <v>0</v>
      </c>
      <c r="CK44" s="66">
        <f t="shared" si="115"/>
        <v>12.61</v>
      </c>
      <c r="CL44" s="41">
        <f t="shared" si="116"/>
        <v>12.61</v>
      </c>
      <c r="CM44" s="65">
        <f t="shared" si="117"/>
        <v>13.03</v>
      </c>
      <c r="CN44" s="64">
        <f t="shared" si="118"/>
        <v>13.36</v>
      </c>
      <c r="CO44" s="54">
        <f t="shared" si="119"/>
        <v>13.03</v>
      </c>
      <c r="CP44" s="1">
        <f t="shared" si="120"/>
        <v>-1.9953952417498082</v>
      </c>
      <c r="CQ44" s="42" t="e">
        <f t="shared" si="121"/>
        <v>#DIV/0!</v>
      </c>
      <c r="CR44" s="11">
        <f t="shared" si="122"/>
        <v>26</v>
      </c>
      <c r="CS44" s="47">
        <f t="shared" si="123"/>
        <v>0</v>
      </c>
      <c r="CT44" s="55">
        <v>0</v>
      </c>
      <c r="CU44" s="10">
        <f t="shared" si="124"/>
        <v>0</v>
      </c>
      <c r="CV44" s="30">
        <f t="shared" si="125"/>
        <v>0</v>
      </c>
      <c r="CW44" s="77">
        <f t="shared" si="126"/>
        <v>0</v>
      </c>
      <c r="CX44" s="66">
        <f t="shared" si="127"/>
        <v>12.67</v>
      </c>
      <c r="CY44" s="41">
        <f t="shared" si="128"/>
        <v>12.65</v>
      </c>
      <c r="CZ44" s="65">
        <f t="shared" si="129"/>
        <v>13.01</v>
      </c>
      <c r="DA44" s="64">
        <f t="shared" si="130"/>
        <v>13.23</v>
      </c>
      <c r="DB44" s="54">
        <f t="shared" si="131"/>
        <v>13.01</v>
      </c>
      <c r="DC44" s="43">
        <f t="shared" si="132"/>
        <v>0</v>
      </c>
      <c r="DD44" s="44">
        <v>0</v>
      </c>
      <c r="DE44" s="10">
        <f t="shared" si="133"/>
        <v>0</v>
      </c>
      <c r="DF44" s="30">
        <f t="shared" si="134"/>
        <v>0</v>
      </c>
      <c r="DG44" s="34">
        <f t="shared" si="135"/>
        <v>0</v>
      </c>
      <c r="DH44" s="21">
        <f t="shared" si="136"/>
        <v>0</v>
      </c>
      <c r="DI44" s="74">
        <f t="shared" si="137"/>
        <v>0</v>
      </c>
      <c r="DJ44" s="76">
        <f t="shared" si="138"/>
        <v>13.01</v>
      </c>
      <c r="DK44" s="43">
        <f t="shared" si="139"/>
        <v>0</v>
      </c>
      <c r="DL44" s="16">
        <f t="shared" si="140"/>
        <v>0</v>
      </c>
      <c r="DM44" s="53">
        <f t="shared" si="141"/>
        <v>26</v>
      </c>
      <c r="DN44">
        <f t="shared" si="142"/>
        <v>4.4187685923822361E-3</v>
      </c>
      <c r="DO44">
        <f t="shared" si="143"/>
        <v>4.5377502009357005E-3</v>
      </c>
      <c r="DP44" s="1">
        <f t="shared" si="144"/>
        <v>484.03273843340929</v>
      </c>
      <c r="DQ44" s="55">
        <v>0</v>
      </c>
      <c r="DR44" s="1">
        <f t="shared" si="145"/>
        <v>484.03273843340929</v>
      </c>
      <c r="DS44" s="55">
        <v>0</v>
      </c>
      <c r="DT44" s="15">
        <f t="shared" si="146"/>
        <v>0</v>
      </c>
      <c r="DU44" s="17">
        <f t="shared" si="147"/>
        <v>0</v>
      </c>
      <c r="DV44" s="17">
        <f t="shared" si="148"/>
        <v>0</v>
      </c>
      <c r="DW44" s="17">
        <f t="shared" si="149"/>
        <v>0</v>
      </c>
      <c r="DX44" s="1">
        <f t="shared" si="150"/>
        <v>0</v>
      </c>
      <c r="DY44" s="1">
        <f t="shared" si="151"/>
        <v>0</v>
      </c>
      <c r="DZ44" s="79">
        <f t="shared" si="152"/>
        <v>12.85</v>
      </c>
    </row>
    <row r="45" spans="1:130" x14ac:dyDescent="0.2">
      <c r="A45" s="26" t="s">
        <v>311</v>
      </c>
      <c r="B45">
        <v>0</v>
      </c>
      <c r="C45">
        <v>0</v>
      </c>
      <c r="D45">
        <v>8.7929656274980006E-2</v>
      </c>
      <c r="E45">
        <v>0.91207034372501905</v>
      </c>
      <c r="F45">
        <v>3.9745627980922099E-2</v>
      </c>
      <c r="G45">
        <v>7.9013377926421394E-2</v>
      </c>
      <c r="H45">
        <v>7.6086956521739094E-2</v>
      </c>
      <c r="I45">
        <v>7.7536362120771196E-2</v>
      </c>
      <c r="J45">
        <v>0.124329747368917</v>
      </c>
      <c r="K45">
        <v>0.85912019292265196</v>
      </c>
      <c r="L45">
        <v>0.805809595277869</v>
      </c>
      <c r="M45">
        <f t="shared" si="77"/>
        <v>6.0692008003954585E-2</v>
      </c>
      <c r="N45">
        <f t="shared" si="78"/>
        <v>2.32194726029417</v>
      </c>
      <c r="O45" s="68">
        <v>0</v>
      </c>
      <c r="P45">
        <v>312.2</v>
      </c>
      <c r="Q45">
        <v>313.44</v>
      </c>
      <c r="R45">
        <v>315.08</v>
      </c>
      <c r="S45">
        <v>317.83999999999997</v>
      </c>
      <c r="T45">
        <v>318.68</v>
      </c>
      <c r="U45">
        <v>320.05</v>
      </c>
      <c r="V45">
        <v>324.2</v>
      </c>
      <c r="W45">
        <v>328.52</v>
      </c>
      <c r="X45">
        <v>327.72</v>
      </c>
      <c r="Y45">
        <v>327.39</v>
      </c>
      <c r="Z45">
        <v>326.02999999999997</v>
      </c>
      <c r="AA45">
        <v>322.82</v>
      </c>
      <c r="AB45">
        <v>320.89999999999998</v>
      </c>
      <c r="AC45">
        <v>319.06</v>
      </c>
      <c r="AD45">
        <v>316.97000000000003</v>
      </c>
      <c r="AE45">
        <v>318.70999999999998</v>
      </c>
      <c r="AF45">
        <v>319.57</v>
      </c>
      <c r="AG45">
        <v>320.36</v>
      </c>
      <c r="AH45">
        <v>323</v>
      </c>
      <c r="AI45">
        <v>326.19</v>
      </c>
      <c r="AJ45">
        <v>328.5</v>
      </c>
      <c r="AK45">
        <v>332.18</v>
      </c>
      <c r="AL45">
        <v>329.65</v>
      </c>
      <c r="AM45">
        <v>327.78</v>
      </c>
      <c r="AN45">
        <v>325.52999999999997</v>
      </c>
      <c r="AO45">
        <v>323.10000000000002</v>
      </c>
      <c r="AP45">
        <v>321.33999999999997</v>
      </c>
      <c r="AQ45">
        <v>319.66000000000003</v>
      </c>
      <c r="AR45">
        <v>323.17</v>
      </c>
      <c r="AS45" s="72">
        <f t="shared" si="79"/>
        <v>1.2039864291772688</v>
      </c>
      <c r="AT45" s="17">
        <f t="shared" si="80"/>
        <v>4.2630804025506839</v>
      </c>
      <c r="AU45" s="17">
        <f t="shared" si="81"/>
        <v>7.2920134835260288</v>
      </c>
      <c r="AV45" s="17">
        <f t="shared" si="82"/>
        <v>10.320946564501375</v>
      </c>
      <c r="AW45" s="17">
        <f t="shared" si="83"/>
        <v>-8.140353885375165E-3</v>
      </c>
      <c r="AX45" s="17">
        <f t="shared" si="84"/>
        <v>1.0798025725065195</v>
      </c>
      <c r="AY45" s="17">
        <f t="shared" si="85"/>
        <v>0.85912019292265196</v>
      </c>
      <c r="AZ45" s="17">
        <f t="shared" si="86"/>
        <v>1.8672605468080272</v>
      </c>
      <c r="BA45" s="17">
        <f t="shared" si="87"/>
        <v>-0.92682545322798415</v>
      </c>
      <c r="BB45" s="17">
        <f t="shared" si="88"/>
        <v>2.1297802684376439</v>
      </c>
      <c r="BC45" s="17">
        <f t="shared" si="89"/>
        <v>0.805809595277869</v>
      </c>
      <c r="BD45" s="17">
        <f t="shared" si="90"/>
        <v>2.7326350485058533</v>
      </c>
      <c r="BE45" s="1">
        <v>0</v>
      </c>
      <c r="BF45" s="87">
        <v>0.17</v>
      </c>
      <c r="BG45" s="88">
        <v>0.8</v>
      </c>
      <c r="BH45" s="16">
        <v>1</v>
      </c>
      <c r="BI45" s="12">
        <f t="shared" si="91"/>
        <v>0</v>
      </c>
      <c r="BJ45" s="12">
        <f t="shared" si="92"/>
        <v>40.41094272618713</v>
      </c>
      <c r="BK45" s="12">
        <f t="shared" si="93"/>
        <v>325.28496261561986</v>
      </c>
      <c r="BL45" s="12">
        <f t="shared" si="94"/>
        <v>0</v>
      </c>
      <c r="BM45" s="12">
        <f t="shared" si="95"/>
        <v>40.41094272618713</v>
      </c>
      <c r="BN45" s="12">
        <f t="shared" si="96"/>
        <v>325.28496261561986</v>
      </c>
      <c r="BO45" s="9">
        <f t="shared" si="97"/>
        <v>0</v>
      </c>
      <c r="BP45" s="9">
        <f t="shared" si="98"/>
        <v>4.3580965397015366E-3</v>
      </c>
      <c r="BQ45" s="45">
        <f t="shared" si="99"/>
        <v>1.3509969569294912E-2</v>
      </c>
      <c r="BR45" s="78">
        <f t="shared" si="100"/>
        <v>2.32194726029417</v>
      </c>
      <c r="BS45" s="55">
        <v>0</v>
      </c>
      <c r="BT45" s="10">
        <f t="shared" si="101"/>
        <v>0</v>
      </c>
      <c r="BU45" s="14">
        <f t="shared" si="102"/>
        <v>0</v>
      </c>
      <c r="BV45" s="1">
        <f t="shared" si="103"/>
        <v>0</v>
      </c>
      <c r="BW45" s="66">
        <f t="shared" si="104"/>
        <v>317.83999999999997</v>
      </c>
      <c r="BX45" s="41">
        <f t="shared" si="105"/>
        <v>320.36</v>
      </c>
      <c r="BY45" s="65">
        <f t="shared" si="106"/>
        <v>328.52</v>
      </c>
      <c r="BZ45" s="64">
        <f t="shared" si="107"/>
        <v>332.18</v>
      </c>
      <c r="CA45" s="54">
        <f t="shared" si="108"/>
        <v>332.18</v>
      </c>
      <c r="CB45" s="1">
        <f t="shared" si="109"/>
        <v>0</v>
      </c>
      <c r="CC45" s="42" t="e">
        <f t="shared" si="110"/>
        <v>#DIV/0!</v>
      </c>
      <c r="CD45" s="55">
        <v>0</v>
      </c>
      <c r="CE45" s="55">
        <v>0</v>
      </c>
      <c r="CF45" s="55">
        <v>0</v>
      </c>
      <c r="CG45" s="6">
        <f t="shared" si="111"/>
        <v>0</v>
      </c>
      <c r="CH45" s="10">
        <f t="shared" si="112"/>
        <v>592.24474952977141</v>
      </c>
      <c r="CI45" s="1">
        <f t="shared" si="113"/>
        <v>592.24474952977141</v>
      </c>
      <c r="CJ45" s="77">
        <f t="shared" si="114"/>
        <v>1</v>
      </c>
      <c r="CK45" s="66">
        <f t="shared" si="115"/>
        <v>318.68</v>
      </c>
      <c r="CL45" s="41">
        <f t="shared" si="116"/>
        <v>323</v>
      </c>
      <c r="CM45" s="65">
        <f t="shared" si="117"/>
        <v>327.72</v>
      </c>
      <c r="CN45" s="64">
        <f t="shared" si="118"/>
        <v>329.65</v>
      </c>
      <c r="CO45" s="54">
        <f t="shared" si="119"/>
        <v>323</v>
      </c>
      <c r="CP45" s="1">
        <f t="shared" si="120"/>
        <v>1.8335750759435647</v>
      </c>
      <c r="CQ45" s="42">
        <f t="shared" si="121"/>
        <v>0</v>
      </c>
      <c r="CR45" s="11">
        <f t="shared" si="122"/>
        <v>323</v>
      </c>
      <c r="CS45" s="47">
        <f t="shared" si="123"/>
        <v>686.565412675978</v>
      </c>
      <c r="CT45" s="55">
        <v>323</v>
      </c>
      <c r="CU45" s="10">
        <f t="shared" si="124"/>
        <v>94.320663146206584</v>
      </c>
      <c r="CV45" s="30">
        <f t="shared" si="125"/>
        <v>-228.67933685379342</v>
      </c>
      <c r="CW45" s="77">
        <f t="shared" si="126"/>
        <v>0</v>
      </c>
      <c r="CX45" s="66">
        <f t="shared" si="127"/>
        <v>320.05</v>
      </c>
      <c r="CY45" s="41">
        <f t="shared" si="128"/>
        <v>326.19</v>
      </c>
      <c r="CZ45" s="65">
        <f t="shared" si="129"/>
        <v>327.39</v>
      </c>
      <c r="DA45" s="64">
        <f t="shared" si="130"/>
        <v>327.78</v>
      </c>
      <c r="DB45" s="54">
        <f t="shared" si="131"/>
        <v>327.78</v>
      </c>
      <c r="DC45" s="43">
        <f t="shared" si="132"/>
        <v>-0.6976610435468712</v>
      </c>
      <c r="DD45" s="44">
        <v>0</v>
      </c>
      <c r="DE45" s="10">
        <f t="shared" si="133"/>
        <v>59.043430606863716</v>
      </c>
      <c r="DF45" s="30">
        <f t="shared" si="134"/>
        <v>59.043430606863716</v>
      </c>
      <c r="DG45" s="34">
        <f t="shared" si="135"/>
        <v>59.043430606863716</v>
      </c>
      <c r="DH45" s="21">
        <f t="shared" si="136"/>
        <v>1.3509969569294913E-2</v>
      </c>
      <c r="DI45" s="74">
        <f t="shared" si="137"/>
        <v>59.043430606863716</v>
      </c>
      <c r="DJ45" s="76">
        <f t="shared" si="138"/>
        <v>327.78</v>
      </c>
      <c r="DK45" s="43">
        <f t="shared" si="139"/>
        <v>0.1801312789275237</v>
      </c>
      <c r="DL45" s="16">
        <f t="shared" si="140"/>
        <v>0</v>
      </c>
      <c r="DM45" s="53">
        <f t="shared" si="141"/>
        <v>646</v>
      </c>
      <c r="DN45">
        <f t="shared" si="142"/>
        <v>9.0112867987634064E-3</v>
      </c>
      <c r="DO45">
        <f t="shared" si="143"/>
        <v>9.2539284705408925E-3</v>
      </c>
      <c r="DP45" s="1">
        <f t="shared" si="144"/>
        <v>987.09804209565596</v>
      </c>
      <c r="DQ45" s="55">
        <v>970</v>
      </c>
      <c r="DR45" s="1">
        <f t="shared" si="145"/>
        <v>17.098042095655956</v>
      </c>
      <c r="DS45" s="55">
        <v>0</v>
      </c>
      <c r="DT45" s="15">
        <f t="shared" si="146"/>
        <v>1.7545609159652338</v>
      </c>
      <c r="DU45" s="17">
        <f t="shared" si="147"/>
        <v>3.2890551307042017E-3</v>
      </c>
      <c r="DV45" s="17">
        <f t="shared" si="148"/>
        <v>3.2890551307042017E-3</v>
      </c>
      <c r="DW45" s="17">
        <f t="shared" si="149"/>
        <v>4.3947043543014373E-3</v>
      </c>
      <c r="DX45" s="1">
        <f t="shared" si="150"/>
        <v>464.52903965837055</v>
      </c>
      <c r="DY45" s="1">
        <f t="shared" si="151"/>
        <v>464.52903965837055</v>
      </c>
      <c r="DZ45" s="79">
        <f t="shared" si="152"/>
        <v>323.17</v>
      </c>
    </row>
    <row r="46" spans="1:130" x14ac:dyDescent="0.2">
      <c r="A46" s="26" t="s">
        <v>246</v>
      </c>
      <c r="B46">
        <v>0</v>
      </c>
      <c r="C46">
        <v>0</v>
      </c>
      <c r="D46">
        <v>2.1982414068745001E-2</v>
      </c>
      <c r="E46">
        <v>0.97801758593125498</v>
      </c>
      <c r="F46">
        <v>4.0540540540540501E-2</v>
      </c>
      <c r="G46">
        <v>5.8528428093645397E-2</v>
      </c>
      <c r="H46">
        <v>1.8812709030100301E-2</v>
      </c>
      <c r="I46">
        <v>3.3182499720709697E-2</v>
      </c>
      <c r="J46">
        <v>8.1738550784850594E-2</v>
      </c>
      <c r="K46">
        <v>0.33178043309576599</v>
      </c>
      <c r="L46">
        <v>-0.400093091088988</v>
      </c>
      <c r="M46">
        <f t="shared" si="77"/>
        <v>2.991207552624588E-2</v>
      </c>
      <c r="N46">
        <f t="shared" si="78"/>
        <v>3.7053978804779</v>
      </c>
      <c r="O46" s="68">
        <v>0</v>
      </c>
      <c r="P46">
        <v>5.13</v>
      </c>
      <c r="Q46">
        <v>5.16</v>
      </c>
      <c r="R46">
        <v>5.17</v>
      </c>
      <c r="S46">
        <v>5.18</v>
      </c>
      <c r="T46">
        <v>5.19</v>
      </c>
      <c r="U46">
        <v>5.21</v>
      </c>
      <c r="V46">
        <v>5.27</v>
      </c>
      <c r="W46">
        <v>5.37</v>
      </c>
      <c r="X46">
        <v>5.35</v>
      </c>
      <c r="Y46">
        <v>5.34</v>
      </c>
      <c r="Z46">
        <v>5.33</v>
      </c>
      <c r="AA46">
        <v>5.32</v>
      </c>
      <c r="AB46">
        <v>5.31</v>
      </c>
      <c r="AC46">
        <v>5.31</v>
      </c>
      <c r="AD46">
        <v>5.21</v>
      </c>
      <c r="AE46">
        <v>5.22</v>
      </c>
      <c r="AF46">
        <v>5.24</v>
      </c>
      <c r="AG46">
        <v>5.26</v>
      </c>
      <c r="AH46">
        <v>5.28</v>
      </c>
      <c r="AI46">
        <v>5.31</v>
      </c>
      <c r="AJ46">
        <v>5.37</v>
      </c>
      <c r="AK46">
        <v>5.45</v>
      </c>
      <c r="AL46">
        <v>5.42</v>
      </c>
      <c r="AM46">
        <v>5.41</v>
      </c>
      <c r="AN46">
        <v>5.4</v>
      </c>
      <c r="AO46">
        <v>5.38</v>
      </c>
      <c r="AP46">
        <v>5.37</v>
      </c>
      <c r="AQ46">
        <v>5.33</v>
      </c>
      <c r="AR46">
        <v>5.33</v>
      </c>
      <c r="AS46" s="72">
        <f t="shared" si="79"/>
        <v>1.2389737065309583</v>
      </c>
      <c r="AT46" s="17">
        <f t="shared" si="80"/>
        <v>2.9571865284372194</v>
      </c>
      <c r="AU46" s="17">
        <f t="shared" si="81"/>
        <v>3.8767894441195061</v>
      </c>
      <c r="AV46" s="17">
        <f t="shared" si="82"/>
        <v>4.7963923598017928</v>
      </c>
      <c r="AW46" s="17">
        <f t="shared" si="83"/>
        <v>-8.140353885375165E-3</v>
      </c>
      <c r="AX46" s="17">
        <f t="shared" si="84"/>
        <v>1.0798025725065195</v>
      </c>
      <c r="AY46" s="17">
        <f t="shared" si="85"/>
        <v>0.33178043309576599</v>
      </c>
      <c r="AZ46" s="17">
        <f t="shared" si="86"/>
        <v>1.3399207869811411</v>
      </c>
      <c r="BA46" s="17">
        <f t="shared" si="87"/>
        <v>-0.92682545322798415</v>
      </c>
      <c r="BB46" s="17">
        <f t="shared" si="88"/>
        <v>2.1297802684376439</v>
      </c>
      <c r="BC46" s="17">
        <f t="shared" si="89"/>
        <v>-0.400093091088988</v>
      </c>
      <c r="BD46" s="17">
        <f t="shared" si="90"/>
        <v>1.5267323621389961</v>
      </c>
      <c r="BE46" s="1">
        <v>0</v>
      </c>
      <c r="BF46" s="49">
        <v>0</v>
      </c>
      <c r="BG46" s="80">
        <v>0.03</v>
      </c>
      <c r="BH46" s="16">
        <v>1</v>
      </c>
      <c r="BI46" s="12">
        <f t="shared" si="91"/>
        <v>0</v>
      </c>
      <c r="BJ46" s="12">
        <f t="shared" si="92"/>
        <v>0</v>
      </c>
      <c r="BK46" s="12">
        <f t="shared" si="93"/>
        <v>0.63189528486156676</v>
      </c>
      <c r="BL46" s="12">
        <f t="shared" si="94"/>
        <v>0</v>
      </c>
      <c r="BM46" s="12">
        <f t="shared" si="95"/>
        <v>0</v>
      </c>
      <c r="BN46" s="12">
        <f t="shared" si="96"/>
        <v>0.63189528486156676</v>
      </c>
      <c r="BO46" s="9">
        <f t="shared" si="97"/>
        <v>0</v>
      </c>
      <c r="BP46" s="9">
        <f t="shared" si="98"/>
        <v>0</v>
      </c>
      <c r="BQ46" s="45">
        <f t="shared" si="99"/>
        <v>2.6244330511977912E-5</v>
      </c>
      <c r="BR46" s="78">
        <f t="shared" si="100"/>
        <v>3.7053978804779</v>
      </c>
      <c r="BS46" s="55">
        <v>0</v>
      </c>
      <c r="BT46" s="10">
        <f t="shared" si="101"/>
        <v>0</v>
      </c>
      <c r="BU46" s="14">
        <f t="shared" si="102"/>
        <v>0</v>
      </c>
      <c r="BV46" s="1">
        <f t="shared" si="103"/>
        <v>0</v>
      </c>
      <c r="BW46" s="66">
        <f t="shared" si="104"/>
        <v>5.19</v>
      </c>
      <c r="BX46" s="41">
        <f t="shared" si="105"/>
        <v>5.28</v>
      </c>
      <c r="BY46" s="65">
        <f t="shared" si="106"/>
        <v>5.37</v>
      </c>
      <c r="BZ46" s="64">
        <f t="shared" si="107"/>
        <v>5.45</v>
      </c>
      <c r="CA46" s="54">
        <f t="shared" si="108"/>
        <v>5.45</v>
      </c>
      <c r="CB46" s="1">
        <f t="shared" si="109"/>
        <v>0</v>
      </c>
      <c r="CC46" s="42" t="e">
        <f t="shared" si="110"/>
        <v>#DIV/0!</v>
      </c>
      <c r="CD46" s="55">
        <v>139</v>
      </c>
      <c r="CE46" s="55">
        <v>0</v>
      </c>
      <c r="CF46" s="55">
        <v>0</v>
      </c>
      <c r="CG46" s="6">
        <f t="shared" si="111"/>
        <v>139</v>
      </c>
      <c r="CH46" s="10">
        <f t="shared" si="112"/>
        <v>0</v>
      </c>
      <c r="CI46" s="1">
        <f t="shared" si="113"/>
        <v>-139</v>
      </c>
      <c r="CJ46" s="77">
        <f t="shared" si="114"/>
        <v>0</v>
      </c>
      <c r="CK46" s="66">
        <f t="shared" si="115"/>
        <v>5.21</v>
      </c>
      <c r="CL46" s="41">
        <f t="shared" si="116"/>
        <v>5.31</v>
      </c>
      <c r="CM46" s="65">
        <f t="shared" si="117"/>
        <v>5.35</v>
      </c>
      <c r="CN46" s="64">
        <f t="shared" si="118"/>
        <v>5.42</v>
      </c>
      <c r="CO46" s="54">
        <f t="shared" si="119"/>
        <v>5.42</v>
      </c>
      <c r="CP46" s="1">
        <f t="shared" si="120"/>
        <v>-25.645756457564577</v>
      </c>
      <c r="CQ46" s="42" t="e">
        <f t="shared" si="121"/>
        <v>#DIV/0!</v>
      </c>
      <c r="CR46" s="11">
        <f t="shared" si="122"/>
        <v>496</v>
      </c>
      <c r="CS46" s="47">
        <f t="shared" si="123"/>
        <v>0.18322636812920451</v>
      </c>
      <c r="CT46" s="55">
        <v>357</v>
      </c>
      <c r="CU46" s="10">
        <f t="shared" si="124"/>
        <v>0.18322636812920451</v>
      </c>
      <c r="CV46" s="30">
        <f t="shared" si="125"/>
        <v>-356.81677363187077</v>
      </c>
      <c r="CW46" s="77">
        <f t="shared" si="126"/>
        <v>0</v>
      </c>
      <c r="CX46" s="66">
        <f t="shared" si="127"/>
        <v>5.27</v>
      </c>
      <c r="CY46" s="41">
        <f t="shared" si="128"/>
        <v>5.37</v>
      </c>
      <c r="CZ46" s="65">
        <f t="shared" si="129"/>
        <v>5.34</v>
      </c>
      <c r="DA46" s="64">
        <f t="shared" si="130"/>
        <v>5.41</v>
      </c>
      <c r="DB46" s="54">
        <f t="shared" si="131"/>
        <v>5.41</v>
      </c>
      <c r="DC46" s="43">
        <f t="shared" si="132"/>
        <v>-65.955041336759848</v>
      </c>
      <c r="DD46" s="44">
        <v>0</v>
      </c>
      <c r="DE46" s="10">
        <f t="shared" si="133"/>
        <v>0.11469717229632781</v>
      </c>
      <c r="DF46" s="30">
        <f t="shared" si="134"/>
        <v>0.11469717229632781</v>
      </c>
      <c r="DG46" s="34">
        <f t="shared" si="135"/>
        <v>0.11469717229632781</v>
      </c>
      <c r="DH46" s="21">
        <f t="shared" si="136"/>
        <v>2.6244330511977919E-5</v>
      </c>
      <c r="DI46" s="74">
        <f t="shared" si="137"/>
        <v>0.11469717229632781</v>
      </c>
      <c r="DJ46" s="76">
        <f t="shared" si="138"/>
        <v>5.41</v>
      </c>
      <c r="DK46" s="43">
        <f t="shared" si="139"/>
        <v>2.1200956062167802E-2</v>
      </c>
      <c r="DL46" s="16">
        <f t="shared" si="140"/>
        <v>0</v>
      </c>
      <c r="DM46" s="53">
        <f t="shared" si="141"/>
        <v>853</v>
      </c>
      <c r="DN46">
        <f t="shared" si="142"/>
        <v>9.6628478512594557E-3</v>
      </c>
      <c r="DO46">
        <f t="shared" si="143"/>
        <v>9.9230337280515283E-3</v>
      </c>
      <c r="DP46" s="1">
        <f t="shared" si="144"/>
        <v>1058.4701617038004</v>
      </c>
      <c r="DQ46" s="55">
        <v>666</v>
      </c>
      <c r="DR46" s="1">
        <f t="shared" si="145"/>
        <v>392.47016170380039</v>
      </c>
      <c r="DS46" s="55">
        <v>0</v>
      </c>
      <c r="DT46" s="15">
        <f t="shared" si="146"/>
        <v>0</v>
      </c>
      <c r="DU46" s="17">
        <f t="shared" si="147"/>
        <v>0</v>
      </c>
      <c r="DV46" s="17">
        <f t="shared" si="148"/>
        <v>0</v>
      </c>
      <c r="DW46" s="17">
        <f t="shared" si="149"/>
        <v>0</v>
      </c>
      <c r="DX46" s="1">
        <f t="shared" si="150"/>
        <v>0</v>
      </c>
      <c r="DY46" s="1">
        <f t="shared" si="151"/>
        <v>0</v>
      </c>
      <c r="DZ46" s="79">
        <f t="shared" si="152"/>
        <v>5.33</v>
      </c>
    </row>
    <row r="47" spans="1:130" x14ac:dyDescent="0.2">
      <c r="A47" s="26" t="s">
        <v>228</v>
      </c>
      <c r="B47">
        <v>0</v>
      </c>
      <c r="C47">
        <v>0</v>
      </c>
      <c r="D47">
        <v>0.32494004796163001</v>
      </c>
      <c r="E47">
        <v>0.67505995203836899</v>
      </c>
      <c r="F47">
        <v>0.707753479125248</v>
      </c>
      <c r="G47">
        <v>0.279891304347826</v>
      </c>
      <c r="H47">
        <v>8.6120401337792599E-2</v>
      </c>
      <c r="I47">
        <v>0.155255761443474</v>
      </c>
      <c r="J47">
        <v>0.36140517418530699</v>
      </c>
      <c r="K47">
        <v>0.69785934744953904</v>
      </c>
      <c r="L47">
        <v>1.52572571590852</v>
      </c>
      <c r="M47">
        <f t="shared" si="77"/>
        <v>0.27443884988445627</v>
      </c>
      <c r="N47">
        <f t="shared" si="78"/>
        <v>0.48191440539944036</v>
      </c>
      <c r="O47" s="68">
        <v>0</v>
      </c>
      <c r="P47">
        <v>2.4</v>
      </c>
      <c r="Q47">
        <v>2.42</v>
      </c>
      <c r="R47">
        <v>2.44</v>
      </c>
      <c r="S47">
        <v>2.4500000000000002</v>
      </c>
      <c r="T47">
        <v>2.4900000000000002</v>
      </c>
      <c r="U47">
        <v>2.5</v>
      </c>
      <c r="V47">
        <v>2.54</v>
      </c>
      <c r="W47">
        <v>2.58</v>
      </c>
      <c r="X47">
        <v>2.56</v>
      </c>
      <c r="Y47">
        <v>2.5499999999999998</v>
      </c>
      <c r="Z47">
        <v>2.54</v>
      </c>
      <c r="AA47">
        <v>2.54</v>
      </c>
      <c r="AB47">
        <v>2.52</v>
      </c>
      <c r="AC47">
        <v>2.5</v>
      </c>
      <c r="AD47">
        <v>2.48</v>
      </c>
      <c r="AE47">
        <v>2.4900000000000002</v>
      </c>
      <c r="AF47">
        <v>2.5</v>
      </c>
      <c r="AG47">
        <v>2.5099999999999998</v>
      </c>
      <c r="AH47">
        <v>2.5299999999999998</v>
      </c>
      <c r="AI47">
        <v>2.54</v>
      </c>
      <c r="AJ47">
        <v>2.5499999999999998</v>
      </c>
      <c r="AK47">
        <v>2.63</v>
      </c>
      <c r="AL47">
        <v>2.62</v>
      </c>
      <c r="AM47">
        <v>2.61</v>
      </c>
      <c r="AN47">
        <v>2.61</v>
      </c>
      <c r="AO47">
        <v>2.59</v>
      </c>
      <c r="AP47">
        <v>2.5499999999999998</v>
      </c>
      <c r="AQ47">
        <v>2.54</v>
      </c>
      <c r="AR47">
        <v>2.5299999999999998</v>
      </c>
      <c r="AS47" s="72">
        <f t="shared" si="79"/>
        <v>1.0782442748091605</v>
      </c>
      <c r="AT47" s="17">
        <f t="shared" si="80"/>
        <v>1.2935821022924001</v>
      </c>
      <c r="AU47" s="17">
        <f t="shared" si="81"/>
        <v>1.5552545492782905</v>
      </c>
      <c r="AV47" s="17">
        <f t="shared" si="82"/>
        <v>1.8169269962641807</v>
      </c>
      <c r="AW47" s="17">
        <f t="shared" si="83"/>
        <v>-8.140353885375165E-3</v>
      </c>
      <c r="AX47" s="17">
        <f t="shared" si="84"/>
        <v>1.0798025725065195</v>
      </c>
      <c r="AY47" s="17">
        <f t="shared" si="85"/>
        <v>0.69785934744953904</v>
      </c>
      <c r="AZ47" s="17">
        <f t="shared" si="86"/>
        <v>1.7059997013349142</v>
      </c>
      <c r="BA47" s="17">
        <f t="shared" si="87"/>
        <v>-0.92682545322798415</v>
      </c>
      <c r="BB47" s="17">
        <f t="shared" si="88"/>
        <v>2.1297802684376439</v>
      </c>
      <c r="BC47" s="17">
        <f t="shared" si="89"/>
        <v>1.52572571590852</v>
      </c>
      <c r="BD47" s="17">
        <f t="shared" si="90"/>
        <v>3.4525511691365041</v>
      </c>
      <c r="BE47" s="1">
        <v>0</v>
      </c>
      <c r="BF47" s="49">
        <v>0</v>
      </c>
      <c r="BG47" s="49">
        <v>0</v>
      </c>
      <c r="BH47" s="16">
        <v>1</v>
      </c>
      <c r="BI47" s="12">
        <f t="shared" si="91"/>
        <v>0</v>
      </c>
      <c r="BJ47" s="12">
        <f t="shared" si="92"/>
        <v>0</v>
      </c>
      <c r="BK47" s="12">
        <f t="shared" si="93"/>
        <v>0</v>
      </c>
      <c r="BL47" s="12">
        <f t="shared" si="94"/>
        <v>0</v>
      </c>
      <c r="BM47" s="12">
        <f t="shared" si="95"/>
        <v>0</v>
      </c>
      <c r="BN47" s="12">
        <f t="shared" si="96"/>
        <v>0</v>
      </c>
      <c r="BO47" s="9">
        <f t="shared" si="97"/>
        <v>0</v>
      </c>
      <c r="BP47" s="9">
        <f t="shared" si="98"/>
        <v>0</v>
      </c>
      <c r="BQ47" s="45">
        <f t="shared" si="99"/>
        <v>0</v>
      </c>
      <c r="BR47" s="78">
        <f t="shared" si="100"/>
        <v>0.48191440539944036</v>
      </c>
      <c r="BS47" s="55">
        <v>0</v>
      </c>
      <c r="BT47" s="10">
        <f t="shared" si="101"/>
        <v>0</v>
      </c>
      <c r="BU47" s="14">
        <f t="shared" si="102"/>
        <v>0</v>
      </c>
      <c r="BV47" s="1">
        <f t="shared" si="103"/>
        <v>0</v>
      </c>
      <c r="BW47" s="66">
        <f t="shared" si="104"/>
        <v>2.42</v>
      </c>
      <c r="BX47" s="41">
        <f t="shared" si="105"/>
        <v>2.4900000000000002</v>
      </c>
      <c r="BY47" s="65">
        <f t="shared" si="106"/>
        <v>2.58</v>
      </c>
      <c r="BZ47" s="64">
        <f t="shared" si="107"/>
        <v>2.63</v>
      </c>
      <c r="CA47" s="54">
        <f t="shared" si="108"/>
        <v>2.63</v>
      </c>
      <c r="CB47" s="1">
        <f t="shared" si="109"/>
        <v>0</v>
      </c>
      <c r="CC47" s="42" t="e">
        <f t="shared" si="110"/>
        <v>#DIV/0!</v>
      </c>
      <c r="CD47" s="55">
        <v>668</v>
      </c>
      <c r="CE47" s="55">
        <v>0</v>
      </c>
      <c r="CF47" s="55">
        <v>0</v>
      </c>
      <c r="CG47" s="6">
        <f t="shared" si="111"/>
        <v>668</v>
      </c>
      <c r="CH47" s="10">
        <f t="shared" si="112"/>
        <v>0</v>
      </c>
      <c r="CI47" s="1">
        <f t="shared" si="113"/>
        <v>-668</v>
      </c>
      <c r="CJ47" s="77">
        <f t="shared" si="114"/>
        <v>0</v>
      </c>
      <c r="CK47" s="66">
        <f t="shared" si="115"/>
        <v>2.44</v>
      </c>
      <c r="CL47" s="41">
        <f t="shared" si="116"/>
        <v>2.5</v>
      </c>
      <c r="CM47" s="65">
        <f t="shared" si="117"/>
        <v>2.56</v>
      </c>
      <c r="CN47" s="64">
        <f t="shared" si="118"/>
        <v>2.62</v>
      </c>
      <c r="CO47" s="54">
        <f t="shared" si="119"/>
        <v>2.62</v>
      </c>
      <c r="CP47" s="1">
        <f t="shared" si="120"/>
        <v>-254.96183206106869</v>
      </c>
      <c r="CQ47" s="42" t="e">
        <f t="shared" si="121"/>
        <v>#DIV/0!</v>
      </c>
      <c r="CR47" s="11">
        <f t="shared" si="122"/>
        <v>668</v>
      </c>
      <c r="CS47" s="47">
        <f t="shared" si="123"/>
        <v>0</v>
      </c>
      <c r="CT47" s="55">
        <v>0</v>
      </c>
      <c r="CU47" s="10">
        <f t="shared" si="124"/>
        <v>0</v>
      </c>
      <c r="CV47" s="30">
        <f t="shared" si="125"/>
        <v>0</v>
      </c>
      <c r="CW47" s="77">
        <f t="shared" si="126"/>
        <v>0</v>
      </c>
      <c r="CX47" s="66">
        <f t="shared" si="127"/>
        <v>2.4500000000000002</v>
      </c>
      <c r="CY47" s="41">
        <f t="shared" si="128"/>
        <v>2.5099999999999998</v>
      </c>
      <c r="CZ47" s="65">
        <f t="shared" si="129"/>
        <v>2.5499999999999998</v>
      </c>
      <c r="DA47" s="64">
        <f t="shared" si="130"/>
        <v>2.61</v>
      </c>
      <c r="DB47" s="54">
        <f t="shared" si="131"/>
        <v>2.61</v>
      </c>
      <c r="DC47" s="43">
        <f t="shared" si="132"/>
        <v>0</v>
      </c>
      <c r="DD47" s="44">
        <v>0</v>
      </c>
      <c r="DE47" s="10">
        <f t="shared" si="133"/>
        <v>0</v>
      </c>
      <c r="DF47" s="30">
        <f t="shared" si="134"/>
        <v>0</v>
      </c>
      <c r="DG47" s="34">
        <f t="shared" si="135"/>
        <v>0</v>
      </c>
      <c r="DH47" s="21">
        <f t="shared" si="136"/>
        <v>0</v>
      </c>
      <c r="DI47" s="74">
        <f t="shared" si="137"/>
        <v>0</v>
      </c>
      <c r="DJ47" s="76">
        <f t="shared" si="138"/>
        <v>2.61</v>
      </c>
      <c r="DK47" s="43">
        <f t="shared" si="139"/>
        <v>0</v>
      </c>
      <c r="DL47" s="16">
        <f t="shared" si="140"/>
        <v>0</v>
      </c>
      <c r="DM47" s="53">
        <f t="shared" si="141"/>
        <v>668</v>
      </c>
      <c r="DN47">
        <f t="shared" si="142"/>
        <v>6.6696158646412807E-3</v>
      </c>
      <c r="DO47">
        <f t="shared" si="143"/>
        <v>6.8492047268814971E-3</v>
      </c>
      <c r="DP47" s="1">
        <f t="shared" si="144"/>
        <v>730.59096980699553</v>
      </c>
      <c r="DQ47" s="55">
        <v>0</v>
      </c>
      <c r="DR47" s="1">
        <f t="shared" si="145"/>
        <v>730.59096980699553</v>
      </c>
      <c r="DS47" s="55">
        <v>0</v>
      </c>
      <c r="DT47" s="15">
        <f t="shared" si="146"/>
        <v>0</v>
      </c>
      <c r="DU47" s="17">
        <f t="shared" si="147"/>
        <v>0</v>
      </c>
      <c r="DV47" s="17">
        <f t="shared" si="148"/>
        <v>0</v>
      </c>
      <c r="DW47" s="17">
        <f t="shared" si="149"/>
        <v>0</v>
      </c>
      <c r="DX47" s="1">
        <f t="shared" si="150"/>
        <v>0</v>
      </c>
      <c r="DY47" s="1">
        <f t="shared" si="151"/>
        <v>0</v>
      </c>
      <c r="DZ47" s="79">
        <f t="shared" si="152"/>
        <v>2.5299999999999998</v>
      </c>
    </row>
    <row r="48" spans="1:130" x14ac:dyDescent="0.2">
      <c r="A48" s="26" t="s">
        <v>76</v>
      </c>
      <c r="B48">
        <v>0</v>
      </c>
      <c r="C48">
        <v>0</v>
      </c>
      <c r="D48">
        <v>0.18593988792664201</v>
      </c>
      <c r="E48">
        <v>0.81406011207335705</v>
      </c>
      <c r="F48">
        <v>0.15174506828528</v>
      </c>
      <c r="G48">
        <v>0.43820831084727402</v>
      </c>
      <c r="H48">
        <v>0.46842957366432803</v>
      </c>
      <c r="I48">
        <v>0.45306702840347302</v>
      </c>
      <c r="J48">
        <v>0.42010695869528603</v>
      </c>
      <c r="K48">
        <v>0.60144964842526305</v>
      </c>
      <c r="L48">
        <v>-0.14751733066178799</v>
      </c>
      <c r="M48">
        <f t="shared" si="77"/>
        <v>0.21163631299244115</v>
      </c>
      <c r="N48">
        <f t="shared" si="78"/>
        <v>0.70415225436792206</v>
      </c>
      <c r="O48" s="68">
        <v>0</v>
      </c>
      <c r="P48">
        <v>120.68</v>
      </c>
      <c r="Q48">
        <v>121.37</v>
      </c>
      <c r="R48">
        <v>121.71</v>
      </c>
      <c r="S48">
        <v>122.97</v>
      </c>
      <c r="T48">
        <v>123.46</v>
      </c>
      <c r="U48">
        <v>124.78</v>
      </c>
      <c r="V48">
        <v>125.74</v>
      </c>
      <c r="W48">
        <v>128.83000000000001</v>
      </c>
      <c r="X48">
        <v>128.02000000000001</v>
      </c>
      <c r="Y48">
        <v>126.92</v>
      </c>
      <c r="Z48">
        <v>126.35</v>
      </c>
      <c r="AA48">
        <v>125.77</v>
      </c>
      <c r="AB48">
        <v>124.92</v>
      </c>
      <c r="AC48">
        <v>123.1</v>
      </c>
      <c r="AD48">
        <v>121.47</v>
      </c>
      <c r="AE48">
        <v>121.89</v>
      </c>
      <c r="AF48">
        <v>122.26</v>
      </c>
      <c r="AG48">
        <v>122.56</v>
      </c>
      <c r="AH48">
        <v>123.85</v>
      </c>
      <c r="AI48">
        <v>124.58</v>
      </c>
      <c r="AJ48">
        <v>124.87</v>
      </c>
      <c r="AK48">
        <v>128.5</v>
      </c>
      <c r="AL48">
        <v>127.61</v>
      </c>
      <c r="AM48">
        <v>127.47</v>
      </c>
      <c r="AN48">
        <v>126.55</v>
      </c>
      <c r="AO48">
        <v>125.97</v>
      </c>
      <c r="AP48">
        <v>125.27</v>
      </c>
      <c r="AQ48">
        <v>123.84</v>
      </c>
      <c r="AR48">
        <v>124.85</v>
      </c>
      <c r="AS48" s="72">
        <f t="shared" si="79"/>
        <v>1.1519886345223793</v>
      </c>
      <c r="AT48" s="17">
        <f t="shared" si="80"/>
        <v>1.3981669127577316</v>
      </c>
      <c r="AU48" s="17">
        <f t="shared" si="81"/>
        <v>1.4492970406345722</v>
      </c>
      <c r="AV48" s="17">
        <f t="shared" si="82"/>
        <v>1.500427168511413</v>
      </c>
      <c r="AW48" s="17">
        <f t="shared" si="83"/>
        <v>-8.140353885375165E-3</v>
      </c>
      <c r="AX48" s="17">
        <f t="shared" si="84"/>
        <v>1.0798025725065195</v>
      </c>
      <c r="AY48" s="17">
        <f t="shared" si="85"/>
        <v>0.60144964842526305</v>
      </c>
      <c r="AZ48" s="17">
        <f t="shared" si="86"/>
        <v>1.6095900023106382</v>
      </c>
      <c r="BA48" s="17">
        <f t="shared" si="87"/>
        <v>-0.92682545322798415</v>
      </c>
      <c r="BB48" s="17">
        <f t="shared" si="88"/>
        <v>2.1297802684376439</v>
      </c>
      <c r="BC48" s="17">
        <f t="shared" si="89"/>
        <v>-0.14751733066178799</v>
      </c>
      <c r="BD48" s="17">
        <f t="shared" si="90"/>
        <v>1.7793081225661962</v>
      </c>
      <c r="BE48" s="1">
        <v>1</v>
      </c>
      <c r="BF48" s="15">
        <v>1</v>
      </c>
      <c r="BG48" s="15">
        <v>1</v>
      </c>
      <c r="BH48" s="16">
        <v>1</v>
      </c>
      <c r="BI48" s="12">
        <f t="shared" si="91"/>
        <v>10.071078537704629</v>
      </c>
      <c r="BJ48" s="12">
        <f t="shared" si="92"/>
        <v>14.01405009897918</v>
      </c>
      <c r="BK48" s="12">
        <f t="shared" si="93"/>
        <v>14.526535530507493</v>
      </c>
      <c r="BL48" s="12">
        <f t="shared" si="94"/>
        <v>10.071078537704629</v>
      </c>
      <c r="BM48" s="12">
        <f t="shared" si="95"/>
        <v>14.01405009897918</v>
      </c>
      <c r="BN48" s="12">
        <f t="shared" si="96"/>
        <v>14.526535530507493</v>
      </c>
      <c r="BO48" s="9">
        <f t="shared" si="97"/>
        <v>1.2864438560203979E-2</v>
      </c>
      <c r="BP48" s="9">
        <f t="shared" si="98"/>
        <v>1.511337749712717E-3</v>
      </c>
      <c r="BQ48" s="45">
        <f t="shared" si="99"/>
        <v>6.0332654601173274E-4</v>
      </c>
      <c r="BR48" s="78">
        <f t="shared" si="100"/>
        <v>0.70415225436792206</v>
      </c>
      <c r="BS48" s="55">
        <v>1498</v>
      </c>
      <c r="BT48" s="10">
        <f t="shared" si="101"/>
        <v>1256.9040176209153</v>
      </c>
      <c r="BU48" s="14">
        <f t="shared" si="102"/>
        <v>-241.09598237908472</v>
      </c>
      <c r="BV48" s="1">
        <f t="shared" si="103"/>
        <v>0</v>
      </c>
      <c r="BW48" s="66">
        <f t="shared" si="104"/>
        <v>121.37</v>
      </c>
      <c r="BX48" s="41">
        <f t="shared" si="105"/>
        <v>121.89</v>
      </c>
      <c r="BY48" s="65">
        <f t="shared" si="106"/>
        <v>128.83000000000001</v>
      </c>
      <c r="BZ48" s="64">
        <f t="shared" si="107"/>
        <v>128.5</v>
      </c>
      <c r="CA48" s="54">
        <f t="shared" si="108"/>
        <v>128.5</v>
      </c>
      <c r="CB48" s="1">
        <f t="shared" si="109"/>
        <v>-1.8762333259072741</v>
      </c>
      <c r="CC48" s="42">
        <f t="shared" si="110"/>
        <v>1.1918173376797971</v>
      </c>
      <c r="CD48" s="55">
        <v>0</v>
      </c>
      <c r="CE48" s="55">
        <v>874</v>
      </c>
      <c r="CF48" s="55">
        <v>0</v>
      </c>
      <c r="CG48" s="6">
        <f t="shared" si="111"/>
        <v>874</v>
      </c>
      <c r="CH48" s="10">
        <f t="shared" si="112"/>
        <v>205.38366667177959</v>
      </c>
      <c r="CI48" s="1">
        <f t="shared" si="113"/>
        <v>-668.61633332822043</v>
      </c>
      <c r="CJ48" s="77">
        <f t="shared" si="114"/>
        <v>0</v>
      </c>
      <c r="CK48" s="66">
        <f t="shared" si="115"/>
        <v>121.71</v>
      </c>
      <c r="CL48" s="41">
        <f t="shared" si="116"/>
        <v>122.26</v>
      </c>
      <c r="CM48" s="65">
        <f t="shared" si="117"/>
        <v>128.02000000000001</v>
      </c>
      <c r="CN48" s="64">
        <f t="shared" si="118"/>
        <v>127.61</v>
      </c>
      <c r="CO48" s="54">
        <f t="shared" si="119"/>
        <v>127.61</v>
      </c>
      <c r="CP48" s="1">
        <f t="shared" si="120"/>
        <v>-5.2395292949472649</v>
      </c>
      <c r="CQ48" s="42">
        <f t="shared" si="121"/>
        <v>4.2554503683913953</v>
      </c>
      <c r="CR48" s="11">
        <f t="shared" si="122"/>
        <v>2372</v>
      </c>
      <c r="CS48" s="47">
        <f t="shared" si="123"/>
        <v>1466.4998447732685</v>
      </c>
      <c r="CT48" s="55">
        <v>0</v>
      </c>
      <c r="CU48" s="10">
        <f t="shared" si="124"/>
        <v>4.2121604805736732</v>
      </c>
      <c r="CV48" s="30">
        <f t="shared" si="125"/>
        <v>4.2121604805736732</v>
      </c>
      <c r="CW48" s="77">
        <f t="shared" si="126"/>
        <v>1</v>
      </c>
      <c r="CX48" s="66">
        <f t="shared" si="127"/>
        <v>122.97</v>
      </c>
      <c r="CY48" s="41">
        <f t="shared" si="128"/>
        <v>122.56</v>
      </c>
      <c r="CZ48" s="65">
        <f t="shared" si="129"/>
        <v>126.92</v>
      </c>
      <c r="DA48" s="64">
        <f t="shared" si="130"/>
        <v>127.47</v>
      </c>
      <c r="DB48" s="54">
        <f t="shared" si="131"/>
        <v>122.56</v>
      </c>
      <c r="DC48" s="43">
        <f t="shared" si="132"/>
        <v>3.4368150135229057E-2</v>
      </c>
      <c r="DD48" s="44">
        <v>0</v>
      </c>
      <c r="DE48" s="10">
        <f t="shared" si="133"/>
        <v>2.6367542036278366</v>
      </c>
      <c r="DF48" s="30">
        <f t="shared" si="134"/>
        <v>2.6367542036278366</v>
      </c>
      <c r="DG48" s="34">
        <f t="shared" si="135"/>
        <v>2.6367542036278366</v>
      </c>
      <c r="DH48" s="21">
        <f t="shared" si="136"/>
        <v>6.0332654601173285E-4</v>
      </c>
      <c r="DI48" s="74">
        <f t="shared" si="137"/>
        <v>2.6367542036278366</v>
      </c>
      <c r="DJ48" s="76">
        <f t="shared" si="138"/>
        <v>122.56</v>
      </c>
      <c r="DK48" s="43">
        <f t="shared" si="139"/>
        <v>2.1513986648399451E-2</v>
      </c>
      <c r="DL48" s="16">
        <f t="shared" si="140"/>
        <v>0</v>
      </c>
      <c r="DM48" s="53">
        <f t="shared" si="141"/>
        <v>2372</v>
      </c>
      <c r="DN48">
        <f t="shared" si="142"/>
        <v>8.0429422925499244E-3</v>
      </c>
      <c r="DO48">
        <f t="shared" si="143"/>
        <v>8.2595099157379871E-3</v>
      </c>
      <c r="DP48" s="1">
        <f t="shared" si="144"/>
        <v>881.02540369193957</v>
      </c>
      <c r="DQ48" s="55">
        <v>250</v>
      </c>
      <c r="DR48" s="1">
        <f t="shared" si="145"/>
        <v>631.02540369193957</v>
      </c>
      <c r="DS48" s="55">
        <v>749</v>
      </c>
      <c r="DT48" s="15">
        <f t="shared" si="146"/>
        <v>1.500427168511413</v>
      </c>
      <c r="DU48" s="17">
        <f t="shared" si="147"/>
        <v>2.8126624911883231E-3</v>
      </c>
      <c r="DV48" s="17">
        <f t="shared" si="148"/>
        <v>2.8126624911883231E-3</v>
      </c>
      <c r="DW48" s="17">
        <f t="shared" si="149"/>
        <v>3.7581674997825727E-3</v>
      </c>
      <c r="DX48" s="1">
        <f t="shared" si="150"/>
        <v>397.24582106201751</v>
      </c>
      <c r="DY48" s="1">
        <f t="shared" si="151"/>
        <v>-351.75417893798249</v>
      </c>
      <c r="DZ48" s="79">
        <f t="shared" si="152"/>
        <v>124.85</v>
      </c>
    </row>
    <row r="49" spans="1:130" x14ac:dyDescent="0.2">
      <c r="A49" s="26" t="s">
        <v>159</v>
      </c>
      <c r="B49">
        <v>1</v>
      </c>
      <c r="C49">
        <v>1</v>
      </c>
      <c r="D49">
        <v>0.21424987456096301</v>
      </c>
      <c r="E49">
        <v>0.785750125439036</v>
      </c>
      <c r="F49">
        <v>0.197691197691197</v>
      </c>
      <c r="G49">
        <v>7.77493606138107E-2</v>
      </c>
      <c r="H49">
        <v>9.6419437340153402E-2</v>
      </c>
      <c r="I49">
        <v>8.6582617215814797E-2</v>
      </c>
      <c r="J49">
        <v>0.19620595657218401</v>
      </c>
      <c r="K49">
        <v>0.74058070189274605</v>
      </c>
      <c r="L49">
        <v>-0.826952365370897</v>
      </c>
      <c r="M49">
        <f t="shared" si="77"/>
        <v>0.141007236131343</v>
      </c>
      <c r="N49">
        <f t="shared" si="78"/>
        <v>1.1146150152636347</v>
      </c>
      <c r="O49" s="68">
        <v>0</v>
      </c>
      <c r="P49">
        <v>5.2</v>
      </c>
      <c r="Q49">
        <v>5.26</v>
      </c>
      <c r="R49">
        <v>5.31</v>
      </c>
      <c r="S49">
        <v>5.33</v>
      </c>
      <c r="T49">
        <v>5.37</v>
      </c>
      <c r="U49">
        <v>5.49</v>
      </c>
      <c r="V49">
        <v>5.49</v>
      </c>
      <c r="W49">
        <v>5.8</v>
      </c>
      <c r="X49">
        <v>5.77</v>
      </c>
      <c r="Y49">
        <v>5.7</v>
      </c>
      <c r="Z49">
        <v>5.65</v>
      </c>
      <c r="AA49">
        <v>5.64</v>
      </c>
      <c r="AB49">
        <v>5.53</v>
      </c>
      <c r="AC49">
        <v>5.46</v>
      </c>
      <c r="AD49">
        <v>5.21</v>
      </c>
      <c r="AE49">
        <v>5.27</v>
      </c>
      <c r="AF49">
        <v>5.34</v>
      </c>
      <c r="AG49">
        <v>5.37</v>
      </c>
      <c r="AH49">
        <v>5.42</v>
      </c>
      <c r="AI49">
        <v>5.43</v>
      </c>
      <c r="AJ49">
        <v>5.51</v>
      </c>
      <c r="AK49">
        <v>5.85</v>
      </c>
      <c r="AL49">
        <v>5.8</v>
      </c>
      <c r="AM49">
        <v>5.75</v>
      </c>
      <c r="AN49">
        <v>5.69</v>
      </c>
      <c r="AO49">
        <v>5.61</v>
      </c>
      <c r="AP49">
        <v>5.54</v>
      </c>
      <c r="AQ49">
        <v>5.53</v>
      </c>
      <c r="AR49">
        <v>5.5</v>
      </c>
      <c r="AS49" s="72">
        <f t="shared" si="79"/>
        <v>1.1369692141324153</v>
      </c>
      <c r="AT49" s="17">
        <f t="shared" si="80"/>
        <v>1.8644037061880105</v>
      </c>
      <c r="AU49" s="17">
        <f t="shared" si="81"/>
        <v>1.4881714718180383</v>
      </c>
      <c r="AV49" s="17">
        <f t="shared" si="82"/>
        <v>1.1119392374480659</v>
      </c>
      <c r="AW49" s="17">
        <f t="shared" si="83"/>
        <v>-8.140353885375165E-3</v>
      </c>
      <c r="AX49" s="17">
        <f t="shared" si="84"/>
        <v>1.0798025725065195</v>
      </c>
      <c r="AY49" s="17">
        <f t="shared" si="85"/>
        <v>0.74058070189274605</v>
      </c>
      <c r="AZ49" s="17">
        <f t="shared" si="86"/>
        <v>1.7487210557781212</v>
      </c>
      <c r="BA49" s="17">
        <f t="shared" si="87"/>
        <v>-0.92682545322798415</v>
      </c>
      <c r="BB49" s="17">
        <f t="shared" si="88"/>
        <v>2.1297802684376439</v>
      </c>
      <c r="BC49" s="17">
        <f t="shared" si="89"/>
        <v>-0.826952365370897</v>
      </c>
      <c r="BD49" s="17">
        <f t="shared" si="90"/>
        <v>1.099873087857087</v>
      </c>
      <c r="BE49" s="1">
        <v>0</v>
      </c>
      <c r="BF49" s="49">
        <v>0</v>
      </c>
      <c r="BG49" s="49">
        <v>0</v>
      </c>
      <c r="BH49" s="16">
        <v>1</v>
      </c>
      <c r="BI49" s="12">
        <f t="shared" si="91"/>
        <v>0</v>
      </c>
      <c r="BJ49" s="12">
        <f t="shared" si="92"/>
        <v>0</v>
      </c>
      <c r="BK49" s="12">
        <f t="shared" si="93"/>
        <v>0</v>
      </c>
      <c r="BL49" s="12">
        <f t="shared" si="94"/>
        <v>0</v>
      </c>
      <c r="BM49" s="12">
        <f t="shared" si="95"/>
        <v>0</v>
      </c>
      <c r="BN49" s="12">
        <f t="shared" si="96"/>
        <v>0</v>
      </c>
      <c r="BO49" s="9">
        <f t="shared" si="97"/>
        <v>0</v>
      </c>
      <c r="BP49" s="9">
        <f t="shared" si="98"/>
        <v>0</v>
      </c>
      <c r="BQ49" s="45">
        <f t="shared" si="99"/>
        <v>0</v>
      </c>
      <c r="BR49" s="78">
        <f t="shared" si="100"/>
        <v>1.1146150152636347</v>
      </c>
      <c r="BS49" s="55">
        <v>0</v>
      </c>
      <c r="BT49" s="10">
        <f t="shared" si="101"/>
        <v>0</v>
      </c>
      <c r="BU49" s="14">
        <f t="shared" si="102"/>
        <v>0</v>
      </c>
      <c r="BV49" s="1">
        <f t="shared" si="103"/>
        <v>0</v>
      </c>
      <c r="BW49" s="66">
        <f t="shared" si="104"/>
        <v>5.31</v>
      </c>
      <c r="BX49" s="41">
        <f t="shared" si="105"/>
        <v>5.34</v>
      </c>
      <c r="BY49" s="65">
        <f t="shared" si="106"/>
        <v>5.8</v>
      </c>
      <c r="BZ49" s="64">
        <f t="shared" si="107"/>
        <v>5.85</v>
      </c>
      <c r="CA49" s="54">
        <f t="shared" si="108"/>
        <v>5.8</v>
      </c>
      <c r="CB49" s="1">
        <f t="shared" si="109"/>
        <v>0</v>
      </c>
      <c r="CC49" s="42" t="e">
        <f t="shared" si="110"/>
        <v>#DIV/0!</v>
      </c>
      <c r="CD49" s="55">
        <v>6</v>
      </c>
      <c r="CE49" s="55">
        <v>583</v>
      </c>
      <c r="CF49" s="55">
        <v>0</v>
      </c>
      <c r="CG49" s="6">
        <f t="shared" si="111"/>
        <v>589</v>
      </c>
      <c r="CH49" s="10">
        <f t="shared" si="112"/>
        <v>0</v>
      </c>
      <c r="CI49" s="1">
        <f t="shared" si="113"/>
        <v>-589</v>
      </c>
      <c r="CJ49" s="77">
        <f t="shared" si="114"/>
        <v>0</v>
      </c>
      <c r="CK49" s="66">
        <f t="shared" si="115"/>
        <v>5.33</v>
      </c>
      <c r="CL49" s="41">
        <f t="shared" si="116"/>
        <v>5.37</v>
      </c>
      <c r="CM49" s="65">
        <f t="shared" si="117"/>
        <v>5.77</v>
      </c>
      <c r="CN49" s="64">
        <f t="shared" si="118"/>
        <v>5.8</v>
      </c>
      <c r="CO49" s="54">
        <f t="shared" si="119"/>
        <v>5.77</v>
      </c>
      <c r="CP49" s="1">
        <f t="shared" si="120"/>
        <v>-102.07972270363952</v>
      </c>
      <c r="CQ49" s="42" t="e">
        <f t="shared" si="121"/>
        <v>#DIV/0!</v>
      </c>
      <c r="CR49" s="11">
        <f t="shared" si="122"/>
        <v>595</v>
      </c>
      <c r="CS49" s="47">
        <f t="shared" si="123"/>
        <v>0</v>
      </c>
      <c r="CT49" s="55">
        <v>6</v>
      </c>
      <c r="CU49" s="10">
        <f t="shared" si="124"/>
        <v>0</v>
      </c>
      <c r="CV49" s="30">
        <f t="shared" si="125"/>
        <v>-6</v>
      </c>
      <c r="CW49" s="77">
        <f t="shared" si="126"/>
        <v>0</v>
      </c>
      <c r="CX49" s="66">
        <f t="shared" si="127"/>
        <v>5.37</v>
      </c>
      <c r="CY49" s="41">
        <f t="shared" si="128"/>
        <v>5.42</v>
      </c>
      <c r="CZ49" s="65">
        <f t="shared" si="129"/>
        <v>5.7</v>
      </c>
      <c r="DA49" s="64">
        <f t="shared" si="130"/>
        <v>5.75</v>
      </c>
      <c r="DB49" s="54">
        <f t="shared" si="131"/>
        <v>5.7</v>
      </c>
      <c r="DC49" s="43">
        <f t="shared" si="132"/>
        <v>-1.0526315789473684</v>
      </c>
      <c r="DD49" s="44">
        <v>0</v>
      </c>
      <c r="DE49" s="10">
        <f t="shared" si="133"/>
        <v>0</v>
      </c>
      <c r="DF49" s="30">
        <f t="shared" si="134"/>
        <v>0</v>
      </c>
      <c r="DG49" s="34">
        <f t="shared" si="135"/>
        <v>0</v>
      </c>
      <c r="DH49" s="21">
        <f t="shared" si="136"/>
        <v>0</v>
      </c>
      <c r="DI49" s="74">
        <f t="shared" si="137"/>
        <v>0</v>
      </c>
      <c r="DJ49" s="76">
        <f t="shared" si="138"/>
        <v>5.7</v>
      </c>
      <c r="DK49" s="43">
        <f t="shared" si="139"/>
        <v>0</v>
      </c>
      <c r="DL49" s="16">
        <f t="shared" si="140"/>
        <v>0</v>
      </c>
      <c r="DM49" s="53">
        <f t="shared" si="141"/>
        <v>601</v>
      </c>
      <c r="DN49">
        <f t="shared" si="142"/>
        <v>7.7632386374687553E-3</v>
      </c>
      <c r="DO49">
        <f t="shared" si="143"/>
        <v>7.9722748432259037E-3</v>
      </c>
      <c r="DP49" s="1">
        <f t="shared" si="144"/>
        <v>850.38661297722069</v>
      </c>
      <c r="DQ49" s="55">
        <v>781</v>
      </c>
      <c r="DR49" s="1">
        <f t="shared" si="145"/>
        <v>69.386612977220693</v>
      </c>
      <c r="DS49" s="55">
        <v>0</v>
      </c>
      <c r="DT49" s="15">
        <f t="shared" si="146"/>
        <v>0</v>
      </c>
      <c r="DU49" s="17">
        <f t="shared" si="147"/>
        <v>0</v>
      </c>
      <c r="DV49" s="17">
        <f t="shared" si="148"/>
        <v>0</v>
      </c>
      <c r="DW49" s="17">
        <f t="shared" si="149"/>
        <v>0</v>
      </c>
      <c r="DX49" s="1">
        <f t="shared" si="150"/>
        <v>0</v>
      </c>
      <c r="DY49" s="1">
        <f t="shared" si="151"/>
        <v>0</v>
      </c>
      <c r="DZ49" s="79">
        <f t="shared" si="152"/>
        <v>5.5</v>
      </c>
    </row>
    <row r="50" spans="1:130" x14ac:dyDescent="0.2">
      <c r="A50" s="22" t="s">
        <v>77</v>
      </c>
      <c r="B50">
        <v>0</v>
      </c>
      <c r="C50">
        <v>0</v>
      </c>
      <c r="D50">
        <v>0.20752351097178601</v>
      </c>
      <c r="E50">
        <v>0.79247648902821299</v>
      </c>
      <c r="F50">
        <v>0.21628340584213701</v>
      </c>
      <c r="G50">
        <v>0.37912457912457898</v>
      </c>
      <c r="H50">
        <v>0.158249158249158</v>
      </c>
      <c r="I50">
        <v>0.24494110622357901</v>
      </c>
      <c r="J50">
        <v>0.33750999413642402</v>
      </c>
      <c r="K50">
        <v>0.64900473827921101</v>
      </c>
      <c r="L50">
        <v>1.41898722128648</v>
      </c>
      <c r="M50">
        <f t="shared" si="77"/>
        <v>0.22181296285813057</v>
      </c>
      <c r="N50">
        <f t="shared" si="78"/>
        <v>0.66209852276015246</v>
      </c>
      <c r="O50" s="68">
        <v>0</v>
      </c>
      <c r="P50">
        <v>30.05</v>
      </c>
      <c r="Q50">
        <v>30.32</v>
      </c>
      <c r="R50">
        <v>30.46</v>
      </c>
      <c r="S50">
        <v>30.68</v>
      </c>
      <c r="T50">
        <v>30.74</v>
      </c>
      <c r="U50">
        <v>30.94</v>
      </c>
      <c r="V50">
        <v>31.03</v>
      </c>
      <c r="W50">
        <v>31.91</v>
      </c>
      <c r="X50">
        <v>31.73</v>
      </c>
      <c r="Y50">
        <v>31.55</v>
      </c>
      <c r="Z50">
        <v>31.39</v>
      </c>
      <c r="AA50">
        <v>31.03</v>
      </c>
      <c r="AB50">
        <v>30.81</v>
      </c>
      <c r="AC50">
        <v>30.56</v>
      </c>
      <c r="AD50">
        <v>30.2</v>
      </c>
      <c r="AE50">
        <v>30.42</v>
      </c>
      <c r="AF50">
        <v>30.57</v>
      </c>
      <c r="AG50">
        <v>30.68</v>
      </c>
      <c r="AH50">
        <v>30.81</v>
      </c>
      <c r="AI50">
        <v>30.91</v>
      </c>
      <c r="AJ50">
        <v>31.02</v>
      </c>
      <c r="AK50">
        <v>31.88</v>
      </c>
      <c r="AL50">
        <v>31.81</v>
      </c>
      <c r="AM50">
        <v>31.68</v>
      </c>
      <c r="AN50">
        <v>31.49</v>
      </c>
      <c r="AO50">
        <v>31.19</v>
      </c>
      <c r="AP50">
        <v>30.98</v>
      </c>
      <c r="AQ50">
        <v>30.71</v>
      </c>
      <c r="AR50">
        <v>31.07</v>
      </c>
      <c r="AS50" s="72">
        <f t="shared" si="79"/>
        <v>1.1405377810747648</v>
      </c>
      <c r="AT50" s="17">
        <f t="shared" si="80"/>
        <v>1.3971347224667925</v>
      </c>
      <c r="AU50" s="17">
        <f t="shared" si="81"/>
        <v>1.8109181150425187</v>
      </c>
      <c r="AV50" s="17">
        <f t="shared" si="82"/>
        <v>2.2247015076182448</v>
      </c>
      <c r="AW50" s="17">
        <f t="shared" si="83"/>
        <v>-8.140353885375165E-3</v>
      </c>
      <c r="AX50" s="17">
        <f t="shared" si="84"/>
        <v>1.0798025725065195</v>
      </c>
      <c r="AY50" s="17">
        <f t="shared" si="85"/>
        <v>0.64900473827921101</v>
      </c>
      <c r="AZ50" s="17">
        <f t="shared" si="86"/>
        <v>1.6571450921645861</v>
      </c>
      <c r="BA50" s="17">
        <f t="shared" si="87"/>
        <v>-0.92682545322798415</v>
      </c>
      <c r="BB50" s="17">
        <f t="shared" si="88"/>
        <v>2.1297802684376439</v>
      </c>
      <c r="BC50" s="17">
        <f t="shared" si="89"/>
        <v>1.41898722128648</v>
      </c>
      <c r="BD50" s="17">
        <f t="shared" si="90"/>
        <v>3.3458126745144643</v>
      </c>
      <c r="BE50" s="1">
        <v>1</v>
      </c>
      <c r="BF50" s="15">
        <v>1</v>
      </c>
      <c r="BG50" s="15">
        <v>1</v>
      </c>
      <c r="BH50" s="16">
        <v>1</v>
      </c>
      <c r="BI50" s="12">
        <f t="shared" si="91"/>
        <v>16.776983945349521</v>
      </c>
      <c r="BJ50" s="12">
        <f t="shared" si="92"/>
        <v>175.08332036486587</v>
      </c>
      <c r="BK50" s="12">
        <f t="shared" si="93"/>
        <v>226.93699568980853</v>
      </c>
      <c r="BL50" s="12">
        <f t="shared" si="94"/>
        <v>16.776983945349521</v>
      </c>
      <c r="BM50" s="12">
        <f t="shared" si="95"/>
        <v>175.08332036486587</v>
      </c>
      <c r="BN50" s="12">
        <f t="shared" si="96"/>
        <v>226.93699568980853</v>
      </c>
      <c r="BO50" s="9">
        <f t="shared" si="97"/>
        <v>2.1430324307615618E-2</v>
      </c>
      <c r="BP50" s="9">
        <f t="shared" si="98"/>
        <v>1.8881767193892219E-2</v>
      </c>
      <c r="BQ50" s="45">
        <f t="shared" si="99"/>
        <v>9.4253109066693187E-3</v>
      </c>
      <c r="BR50" s="78">
        <f t="shared" si="100"/>
        <v>0.66209852276015246</v>
      </c>
      <c r="BS50" s="55">
        <v>1585</v>
      </c>
      <c r="BT50" s="10">
        <f t="shared" si="101"/>
        <v>2093.8232628734427</v>
      </c>
      <c r="BU50" s="14">
        <f t="shared" si="102"/>
        <v>508.82326287344267</v>
      </c>
      <c r="BV50" s="1">
        <f t="shared" si="103"/>
        <v>1</v>
      </c>
      <c r="BW50" s="66">
        <f t="shared" si="104"/>
        <v>30.32</v>
      </c>
      <c r="BX50" s="41">
        <f t="shared" si="105"/>
        <v>30.42</v>
      </c>
      <c r="BY50" s="65">
        <f t="shared" si="106"/>
        <v>31.91</v>
      </c>
      <c r="BZ50" s="64">
        <f t="shared" si="107"/>
        <v>31.88</v>
      </c>
      <c r="CA50" s="54">
        <f t="shared" si="108"/>
        <v>30.42</v>
      </c>
      <c r="CB50" s="1">
        <f t="shared" si="109"/>
        <v>16.726602987292658</v>
      </c>
      <c r="CC50" s="42">
        <f t="shared" si="110"/>
        <v>0.75698843742180855</v>
      </c>
      <c r="CD50" s="55">
        <v>0</v>
      </c>
      <c r="CE50" s="55">
        <v>590</v>
      </c>
      <c r="CF50" s="55">
        <v>0</v>
      </c>
      <c r="CG50" s="6">
        <f t="shared" si="111"/>
        <v>590</v>
      </c>
      <c r="CH50" s="10">
        <f t="shared" si="112"/>
        <v>2565.9430397087972</v>
      </c>
      <c r="CI50" s="1">
        <f t="shared" si="113"/>
        <v>1975.9430397087972</v>
      </c>
      <c r="CJ50" s="77">
        <f t="shared" si="114"/>
        <v>1</v>
      </c>
      <c r="CK50" s="66">
        <f t="shared" si="115"/>
        <v>30.46</v>
      </c>
      <c r="CL50" s="41">
        <f t="shared" si="116"/>
        <v>30.57</v>
      </c>
      <c r="CM50" s="65">
        <f t="shared" si="117"/>
        <v>31.73</v>
      </c>
      <c r="CN50" s="64">
        <f t="shared" si="118"/>
        <v>31.81</v>
      </c>
      <c r="CO50" s="54">
        <f t="shared" si="119"/>
        <v>30.57</v>
      </c>
      <c r="CP50" s="1">
        <f t="shared" si="120"/>
        <v>64.636671236794143</v>
      </c>
      <c r="CQ50" s="42">
        <f t="shared" si="121"/>
        <v>0.2299349560257416</v>
      </c>
      <c r="CR50" s="11">
        <f t="shared" si="122"/>
        <v>2175</v>
      </c>
      <c r="CS50" s="47">
        <f t="shared" si="123"/>
        <v>4725.569676195807</v>
      </c>
      <c r="CT50" s="55">
        <v>0</v>
      </c>
      <c r="CU50" s="10">
        <f t="shared" si="124"/>
        <v>65.803373613566251</v>
      </c>
      <c r="CV50" s="30">
        <f t="shared" si="125"/>
        <v>65.803373613566251</v>
      </c>
      <c r="CW50" s="77">
        <f t="shared" si="126"/>
        <v>1</v>
      </c>
      <c r="CX50" s="66">
        <f t="shared" si="127"/>
        <v>30.68</v>
      </c>
      <c r="CY50" s="41">
        <f t="shared" si="128"/>
        <v>30.68</v>
      </c>
      <c r="CZ50" s="65">
        <f t="shared" si="129"/>
        <v>31.55</v>
      </c>
      <c r="DA50" s="64">
        <f t="shared" si="130"/>
        <v>31.68</v>
      </c>
      <c r="DB50" s="54">
        <f t="shared" si="131"/>
        <v>30.68</v>
      </c>
      <c r="DC50" s="43">
        <f t="shared" si="132"/>
        <v>2.1448296484213252</v>
      </c>
      <c r="DD50" s="44">
        <v>0</v>
      </c>
      <c r="DE50" s="10">
        <f t="shared" si="133"/>
        <v>41.192001774071329</v>
      </c>
      <c r="DF50" s="30">
        <f t="shared" si="134"/>
        <v>41.192001774071329</v>
      </c>
      <c r="DG50" s="34">
        <f t="shared" si="135"/>
        <v>41.192001774071329</v>
      </c>
      <c r="DH50" s="21">
        <f t="shared" si="136"/>
        <v>9.4253109066693205E-3</v>
      </c>
      <c r="DI50" s="74">
        <f t="shared" si="137"/>
        <v>41.192001774071329</v>
      </c>
      <c r="DJ50" s="76">
        <f t="shared" si="138"/>
        <v>30.68</v>
      </c>
      <c r="DK50" s="43">
        <f t="shared" si="139"/>
        <v>1.3426336953739024</v>
      </c>
      <c r="DL50" s="16">
        <f t="shared" si="140"/>
        <v>0</v>
      </c>
      <c r="DM50" s="53">
        <f t="shared" si="141"/>
        <v>2175</v>
      </c>
      <c r="DN50">
        <f t="shared" si="142"/>
        <v>7.8296953442697683E-3</v>
      </c>
      <c r="DO50">
        <f t="shared" si="143"/>
        <v>8.0405209910689272E-3</v>
      </c>
      <c r="DP50" s="1">
        <f t="shared" si="144"/>
        <v>857.66629307534038</v>
      </c>
      <c r="DQ50" s="55">
        <v>621</v>
      </c>
      <c r="DR50" s="1">
        <f t="shared" si="145"/>
        <v>236.66629307534038</v>
      </c>
      <c r="DS50" s="55">
        <v>746</v>
      </c>
      <c r="DT50" s="15">
        <f t="shared" si="146"/>
        <v>2.2247015076182448</v>
      </c>
      <c r="DU50" s="17">
        <f t="shared" si="147"/>
        <v>4.1703686895885172E-3</v>
      </c>
      <c r="DV50" s="17">
        <f t="shared" si="148"/>
        <v>4.1703686895885172E-3</v>
      </c>
      <c r="DW50" s="17">
        <f t="shared" si="149"/>
        <v>5.5722803999497042E-3</v>
      </c>
      <c r="DX50" s="1">
        <f t="shared" si="150"/>
        <v>589.00118283548363</v>
      </c>
      <c r="DY50" s="1">
        <f t="shared" si="151"/>
        <v>-156.99881716451637</v>
      </c>
      <c r="DZ50" s="79">
        <f t="shared" si="152"/>
        <v>31.07</v>
      </c>
    </row>
    <row r="51" spans="1:130" x14ac:dyDescent="0.2">
      <c r="A51" s="22" t="s">
        <v>218</v>
      </c>
      <c r="B51">
        <v>0</v>
      </c>
      <c r="C51">
        <v>0</v>
      </c>
      <c r="D51">
        <v>4.4364508393285297E-2</v>
      </c>
      <c r="E51">
        <v>0.95563549160671402</v>
      </c>
      <c r="F51">
        <v>0.29689984101748801</v>
      </c>
      <c r="G51">
        <v>0.31730769230769201</v>
      </c>
      <c r="H51">
        <v>0.40593645484949797</v>
      </c>
      <c r="I51">
        <v>0.35889658637532301</v>
      </c>
      <c r="J51">
        <v>0.442218752451701</v>
      </c>
      <c r="K51">
        <v>0.49763454927436601</v>
      </c>
      <c r="L51">
        <v>0.90207665406896997</v>
      </c>
      <c r="M51">
        <f t="shared" si="77"/>
        <v>0.10454783896923089</v>
      </c>
      <c r="N51">
        <f t="shared" si="78"/>
        <v>1.4830559550324043</v>
      </c>
      <c r="O51" s="68">
        <v>0</v>
      </c>
      <c r="P51">
        <v>127.43</v>
      </c>
      <c r="Q51">
        <v>128.38999999999999</v>
      </c>
      <c r="R51">
        <v>128.6</v>
      </c>
      <c r="S51">
        <v>129.27000000000001</v>
      </c>
      <c r="T51">
        <v>129.78</v>
      </c>
      <c r="U51">
        <v>130.49</v>
      </c>
      <c r="V51">
        <v>130.81</v>
      </c>
      <c r="W51">
        <v>132.81</v>
      </c>
      <c r="X51">
        <v>132.29</v>
      </c>
      <c r="Y51">
        <v>131.53</v>
      </c>
      <c r="Z51">
        <v>130.88999999999999</v>
      </c>
      <c r="AA51">
        <v>130.12</v>
      </c>
      <c r="AB51">
        <v>129.66999999999999</v>
      </c>
      <c r="AC51">
        <v>128.74</v>
      </c>
      <c r="AD51">
        <v>128.25</v>
      </c>
      <c r="AE51">
        <v>128.84</v>
      </c>
      <c r="AF51">
        <v>129.06</v>
      </c>
      <c r="AG51">
        <v>129.5</v>
      </c>
      <c r="AH51">
        <v>130.12</v>
      </c>
      <c r="AI51">
        <v>130.63999999999999</v>
      </c>
      <c r="AJ51">
        <v>131.02000000000001</v>
      </c>
      <c r="AK51">
        <v>132.44</v>
      </c>
      <c r="AL51">
        <v>131.88</v>
      </c>
      <c r="AM51">
        <v>131.76</v>
      </c>
      <c r="AN51">
        <v>131.44999999999999</v>
      </c>
      <c r="AO51">
        <v>130.72</v>
      </c>
      <c r="AP51">
        <v>130.04</v>
      </c>
      <c r="AQ51">
        <v>128.57</v>
      </c>
      <c r="AR51">
        <v>130.38999999999999</v>
      </c>
      <c r="AS51" s="72">
        <f t="shared" si="79"/>
        <v>1.2270992366412214</v>
      </c>
      <c r="AT51" s="17">
        <f t="shared" si="80"/>
        <v>1.83496636202456</v>
      </c>
      <c r="AU51" s="17">
        <f t="shared" si="81"/>
        <v>3.2549456625909543</v>
      </c>
      <c r="AV51" s="17">
        <f t="shared" si="82"/>
        <v>4.6749249631573484</v>
      </c>
      <c r="AW51" s="17">
        <f t="shared" si="83"/>
        <v>-8.140353885375165E-3</v>
      </c>
      <c r="AX51" s="17">
        <f t="shared" si="84"/>
        <v>1.0798025725065195</v>
      </c>
      <c r="AY51" s="17">
        <f t="shared" si="85"/>
        <v>0.49763454927436601</v>
      </c>
      <c r="AZ51" s="17">
        <f t="shared" si="86"/>
        <v>1.5057749031597412</v>
      </c>
      <c r="BA51" s="17">
        <f t="shared" si="87"/>
        <v>-0.92682545322798415</v>
      </c>
      <c r="BB51" s="17">
        <f t="shared" si="88"/>
        <v>2.1297802684376439</v>
      </c>
      <c r="BC51" s="17">
        <f t="shared" si="89"/>
        <v>0.90207665406896997</v>
      </c>
      <c r="BD51" s="17">
        <f t="shared" si="90"/>
        <v>2.8289021072969542</v>
      </c>
      <c r="BE51" s="1">
        <v>0</v>
      </c>
      <c r="BF51" s="49">
        <v>0</v>
      </c>
      <c r="BG51" s="49">
        <v>0</v>
      </c>
      <c r="BH51" s="16">
        <v>1</v>
      </c>
      <c r="BI51" s="12">
        <f t="shared" si="91"/>
        <v>0</v>
      </c>
      <c r="BJ51" s="12">
        <f t="shared" si="92"/>
        <v>0</v>
      </c>
      <c r="BK51" s="12">
        <f t="shared" si="93"/>
        <v>0</v>
      </c>
      <c r="BL51" s="12">
        <f t="shared" si="94"/>
        <v>0</v>
      </c>
      <c r="BM51" s="12">
        <f t="shared" si="95"/>
        <v>0</v>
      </c>
      <c r="BN51" s="12">
        <f t="shared" si="96"/>
        <v>0</v>
      </c>
      <c r="BO51" s="9">
        <f t="shared" si="97"/>
        <v>0</v>
      </c>
      <c r="BP51" s="9">
        <f t="shared" si="98"/>
        <v>0</v>
      </c>
      <c r="BQ51" s="45">
        <f t="shared" si="99"/>
        <v>0</v>
      </c>
      <c r="BR51" s="78">
        <f t="shared" si="100"/>
        <v>1.4830559550324043</v>
      </c>
      <c r="BS51" s="55">
        <v>0</v>
      </c>
      <c r="BT51" s="10">
        <f t="shared" si="101"/>
        <v>0</v>
      </c>
      <c r="BU51" s="14">
        <f t="shared" si="102"/>
        <v>0</v>
      </c>
      <c r="BV51" s="1">
        <f t="shared" si="103"/>
        <v>0</v>
      </c>
      <c r="BW51" s="66">
        <f t="shared" si="104"/>
        <v>128.6</v>
      </c>
      <c r="BX51" s="41">
        <f t="shared" si="105"/>
        <v>129.06</v>
      </c>
      <c r="BY51" s="65">
        <f t="shared" si="106"/>
        <v>132.81</v>
      </c>
      <c r="BZ51" s="64">
        <f t="shared" si="107"/>
        <v>132.44</v>
      </c>
      <c r="CA51" s="54">
        <f t="shared" si="108"/>
        <v>132.44</v>
      </c>
      <c r="CB51" s="1">
        <f t="shared" si="109"/>
        <v>0</v>
      </c>
      <c r="CC51" s="42" t="e">
        <f t="shared" si="110"/>
        <v>#DIV/0!</v>
      </c>
      <c r="CD51" s="55">
        <v>0</v>
      </c>
      <c r="CE51" s="55">
        <v>130</v>
      </c>
      <c r="CF51" s="55">
        <v>261</v>
      </c>
      <c r="CG51" s="6">
        <f t="shared" si="111"/>
        <v>391</v>
      </c>
      <c r="CH51" s="10">
        <f t="shared" si="112"/>
        <v>0</v>
      </c>
      <c r="CI51" s="1">
        <f t="shared" si="113"/>
        <v>-391</v>
      </c>
      <c r="CJ51" s="77">
        <f t="shared" si="114"/>
        <v>0</v>
      </c>
      <c r="CK51" s="66">
        <f t="shared" si="115"/>
        <v>129.27000000000001</v>
      </c>
      <c r="CL51" s="41">
        <f t="shared" si="116"/>
        <v>129.5</v>
      </c>
      <c r="CM51" s="65">
        <f t="shared" si="117"/>
        <v>132.29</v>
      </c>
      <c r="CN51" s="64">
        <f t="shared" si="118"/>
        <v>131.88</v>
      </c>
      <c r="CO51" s="54">
        <f t="shared" si="119"/>
        <v>131.88</v>
      </c>
      <c r="CP51" s="1">
        <f t="shared" si="120"/>
        <v>-2.9648164998483471</v>
      </c>
      <c r="CQ51" s="42" t="e">
        <f t="shared" si="121"/>
        <v>#DIV/0!</v>
      </c>
      <c r="CR51" s="11">
        <f t="shared" si="122"/>
        <v>391</v>
      </c>
      <c r="CS51" s="47">
        <f t="shared" si="123"/>
        <v>0</v>
      </c>
      <c r="CT51" s="55">
        <v>0</v>
      </c>
      <c r="CU51" s="10">
        <f t="shared" si="124"/>
        <v>0</v>
      </c>
      <c r="CV51" s="30">
        <f t="shared" si="125"/>
        <v>0</v>
      </c>
      <c r="CW51" s="77">
        <f t="shared" si="126"/>
        <v>0</v>
      </c>
      <c r="CX51" s="66">
        <f t="shared" si="127"/>
        <v>129.78</v>
      </c>
      <c r="CY51" s="41">
        <f t="shared" si="128"/>
        <v>130.12</v>
      </c>
      <c r="CZ51" s="65">
        <f t="shared" si="129"/>
        <v>131.53</v>
      </c>
      <c r="DA51" s="64">
        <f t="shared" si="130"/>
        <v>131.76</v>
      </c>
      <c r="DB51" s="54">
        <f t="shared" si="131"/>
        <v>131.76</v>
      </c>
      <c r="DC51" s="43">
        <f t="shared" si="132"/>
        <v>0</v>
      </c>
      <c r="DD51" s="44">
        <v>0</v>
      </c>
      <c r="DE51" s="10">
        <f t="shared" si="133"/>
        <v>0</v>
      </c>
      <c r="DF51" s="30">
        <f t="shared" si="134"/>
        <v>0</v>
      </c>
      <c r="DG51" s="34">
        <f t="shared" si="135"/>
        <v>0</v>
      </c>
      <c r="DH51" s="21">
        <f t="shared" si="136"/>
        <v>0</v>
      </c>
      <c r="DI51" s="74">
        <f t="shared" si="137"/>
        <v>0</v>
      </c>
      <c r="DJ51" s="76">
        <f t="shared" si="138"/>
        <v>131.76</v>
      </c>
      <c r="DK51" s="43">
        <f t="shared" si="139"/>
        <v>0</v>
      </c>
      <c r="DL51" s="16">
        <f t="shared" si="140"/>
        <v>0</v>
      </c>
      <c r="DM51" s="53">
        <f t="shared" si="141"/>
        <v>391</v>
      </c>
      <c r="DN51">
        <f t="shared" si="142"/>
        <v>9.441711978897158E-3</v>
      </c>
      <c r="DO51">
        <f t="shared" si="143"/>
        <v>9.6959434588357943E-3</v>
      </c>
      <c r="DP51" s="1">
        <f t="shared" si="144"/>
        <v>1034.2468968670964</v>
      </c>
      <c r="DQ51" s="55">
        <v>1174</v>
      </c>
      <c r="DR51" s="1">
        <f t="shared" si="145"/>
        <v>-139.75310313290356</v>
      </c>
      <c r="DS51" s="55">
        <v>0</v>
      </c>
      <c r="DT51" s="15">
        <f t="shared" si="146"/>
        <v>0</v>
      </c>
      <c r="DU51" s="17">
        <f t="shared" si="147"/>
        <v>0</v>
      </c>
      <c r="DV51" s="17">
        <f t="shared" si="148"/>
        <v>0</v>
      </c>
      <c r="DW51" s="17">
        <f t="shared" si="149"/>
        <v>0</v>
      </c>
      <c r="DX51" s="1">
        <f t="shared" si="150"/>
        <v>0</v>
      </c>
      <c r="DY51" s="1">
        <f t="shared" si="151"/>
        <v>0</v>
      </c>
      <c r="DZ51" s="79">
        <f t="shared" si="152"/>
        <v>130.38999999999999</v>
      </c>
    </row>
    <row r="52" spans="1:130" x14ac:dyDescent="0.2">
      <c r="A52" s="22" t="s">
        <v>215</v>
      </c>
      <c r="B52">
        <v>0</v>
      </c>
      <c r="C52">
        <v>0</v>
      </c>
      <c r="D52">
        <v>0.43165467625899201</v>
      </c>
      <c r="E52">
        <v>0.56834532374100699</v>
      </c>
      <c r="F52">
        <v>0.72019077901430795</v>
      </c>
      <c r="G52">
        <v>0.72805183946488194</v>
      </c>
      <c r="H52">
        <v>0.85117056856187201</v>
      </c>
      <c r="I52">
        <v>0.78720791290474301</v>
      </c>
      <c r="J52">
        <v>0.81734726663448998</v>
      </c>
      <c r="K52">
        <v>0.48427172078915198</v>
      </c>
      <c r="L52">
        <v>1.2663628626980199</v>
      </c>
      <c r="M52">
        <f t="shared" si="77"/>
        <v>0.60295446820097987</v>
      </c>
      <c r="N52">
        <f t="shared" si="78"/>
        <v>-0.19144484371625575</v>
      </c>
      <c r="O52" s="68">
        <v>0</v>
      </c>
      <c r="P52">
        <v>3.01</v>
      </c>
      <c r="Q52">
        <v>3.03</v>
      </c>
      <c r="R52">
        <v>3.05</v>
      </c>
      <c r="S52">
        <v>3.06</v>
      </c>
      <c r="T52">
        <v>3.07</v>
      </c>
      <c r="U52">
        <v>3.09</v>
      </c>
      <c r="V52">
        <v>3.1</v>
      </c>
      <c r="W52">
        <v>3.17</v>
      </c>
      <c r="X52">
        <v>3.17</v>
      </c>
      <c r="Y52">
        <v>3.16</v>
      </c>
      <c r="Z52">
        <v>3.14</v>
      </c>
      <c r="AA52">
        <v>3.14</v>
      </c>
      <c r="AB52">
        <v>3.13</v>
      </c>
      <c r="AC52">
        <v>3.12</v>
      </c>
      <c r="AD52">
        <v>3.05</v>
      </c>
      <c r="AE52">
        <v>3.06</v>
      </c>
      <c r="AF52">
        <v>3.07</v>
      </c>
      <c r="AG52">
        <v>3.08</v>
      </c>
      <c r="AH52">
        <v>3.09</v>
      </c>
      <c r="AI52">
        <v>3.11</v>
      </c>
      <c r="AJ52">
        <v>3.17</v>
      </c>
      <c r="AK52">
        <v>3.23</v>
      </c>
      <c r="AL52">
        <v>3.18</v>
      </c>
      <c r="AM52">
        <v>3.17</v>
      </c>
      <c r="AN52">
        <v>3.17</v>
      </c>
      <c r="AO52">
        <v>3.16</v>
      </c>
      <c r="AP52">
        <v>3.14</v>
      </c>
      <c r="AQ52">
        <v>3.12</v>
      </c>
      <c r="AR52">
        <v>3.13</v>
      </c>
      <c r="AS52" s="72">
        <f t="shared" si="79"/>
        <v>1.0216284987277355</v>
      </c>
      <c r="AT52" s="17">
        <f t="shared" si="80"/>
        <v>0.92621091495264929</v>
      </c>
      <c r="AU52" s="17">
        <f t="shared" si="81"/>
        <v>0.86345452168408232</v>
      </c>
      <c r="AV52" s="17">
        <f t="shared" si="82"/>
        <v>0.80069812841551546</v>
      </c>
      <c r="AW52" s="17">
        <f t="shared" si="83"/>
        <v>-8.140353885375165E-3</v>
      </c>
      <c r="AX52" s="17">
        <f t="shared" si="84"/>
        <v>1.0798025725065195</v>
      </c>
      <c r="AY52" s="17">
        <f t="shared" si="85"/>
        <v>0.48427172078915198</v>
      </c>
      <c r="AZ52" s="17">
        <f t="shared" si="86"/>
        <v>1.4924120746745271</v>
      </c>
      <c r="BA52" s="17">
        <f t="shared" si="87"/>
        <v>-0.92682545322798415</v>
      </c>
      <c r="BB52" s="17">
        <f t="shared" si="88"/>
        <v>2.1297802684376439</v>
      </c>
      <c r="BC52" s="17">
        <f t="shared" si="89"/>
        <v>1.2663628626980199</v>
      </c>
      <c r="BD52" s="17">
        <f t="shared" si="90"/>
        <v>3.1931883159260042</v>
      </c>
      <c r="BE52" s="1">
        <v>0</v>
      </c>
      <c r="BF52" s="49">
        <v>0</v>
      </c>
      <c r="BG52" s="80">
        <v>0.03</v>
      </c>
      <c r="BH52" s="16">
        <v>1</v>
      </c>
      <c r="BI52" s="12">
        <f t="shared" si="91"/>
        <v>0</v>
      </c>
      <c r="BJ52" s="12">
        <f t="shared" si="92"/>
        <v>0</v>
      </c>
      <c r="BK52" s="12">
        <f t="shared" si="93"/>
        <v>2.6931394945130651</v>
      </c>
      <c r="BL52" s="12">
        <f t="shared" si="94"/>
        <v>0</v>
      </c>
      <c r="BM52" s="12">
        <f t="shared" si="95"/>
        <v>0</v>
      </c>
      <c r="BN52" s="12">
        <f t="shared" si="96"/>
        <v>2.6931394945130651</v>
      </c>
      <c r="BO52" s="9">
        <f t="shared" si="97"/>
        <v>0</v>
      </c>
      <c r="BP52" s="9">
        <f t="shared" si="98"/>
        <v>0</v>
      </c>
      <c r="BQ52" s="45">
        <f t="shared" si="99"/>
        <v>1.1185341100360676E-4</v>
      </c>
      <c r="BR52" s="78">
        <f t="shared" si="100"/>
        <v>-0.19144484371625575</v>
      </c>
      <c r="BS52" s="55">
        <v>0</v>
      </c>
      <c r="BT52" s="10">
        <f t="shared" si="101"/>
        <v>0</v>
      </c>
      <c r="BU52" s="14">
        <f t="shared" si="102"/>
        <v>0</v>
      </c>
      <c r="BV52" s="1">
        <f t="shared" si="103"/>
        <v>0</v>
      </c>
      <c r="BW52" s="66">
        <f t="shared" si="104"/>
        <v>3.01</v>
      </c>
      <c r="BX52" s="41">
        <f t="shared" si="105"/>
        <v>3.05</v>
      </c>
      <c r="BY52" s="65">
        <f t="shared" si="106"/>
        <v>3.17</v>
      </c>
      <c r="BZ52" s="64">
        <f t="shared" si="107"/>
        <v>3.18</v>
      </c>
      <c r="CA52" s="54">
        <f t="shared" si="108"/>
        <v>3.18</v>
      </c>
      <c r="CB52" s="1">
        <f t="shared" si="109"/>
        <v>0</v>
      </c>
      <c r="CC52" s="42" t="e">
        <f t="shared" si="110"/>
        <v>#DIV/0!</v>
      </c>
      <c r="CD52" s="55">
        <v>0</v>
      </c>
      <c r="CE52" s="55">
        <v>3</v>
      </c>
      <c r="CF52" s="55">
        <v>0</v>
      </c>
      <c r="CG52" s="6">
        <f t="shared" si="111"/>
        <v>3</v>
      </c>
      <c r="CH52" s="10">
        <f t="shared" si="112"/>
        <v>0</v>
      </c>
      <c r="CI52" s="1">
        <f t="shared" si="113"/>
        <v>-3</v>
      </c>
      <c r="CJ52" s="77">
        <f t="shared" si="114"/>
        <v>0</v>
      </c>
      <c r="CK52" s="66">
        <f t="shared" si="115"/>
        <v>3.03</v>
      </c>
      <c r="CL52" s="41">
        <f t="shared" si="116"/>
        <v>3.06</v>
      </c>
      <c r="CM52" s="65">
        <f t="shared" si="117"/>
        <v>3.16</v>
      </c>
      <c r="CN52" s="64">
        <f t="shared" si="118"/>
        <v>3.17</v>
      </c>
      <c r="CO52" s="54">
        <f t="shared" si="119"/>
        <v>3.17</v>
      </c>
      <c r="CP52" s="1">
        <f t="shared" si="120"/>
        <v>-0.94637223974763407</v>
      </c>
      <c r="CQ52" s="42" t="e">
        <f t="shared" si="121"/>
        <v>#DIV/0!</v>
      </c>
      <c r="CR52" s="11">
        <f t="shared" si="122"/>
        <v>3</v>
      </c>
      <c r="CS52" s="47">
        <f t="shared" si="123"/>
        <v>0.7809113001263408</v>
      </c>
      <c r="CT52" s="55">
        <v>0</v>
      </c>
      <c r="CU52" s="10">
        <f t="shared" si="124"/>
        <v>0.7809113001263408</v>
      </c>
      <c r="CV52" s="30">
        <f t="shared" si="125"/>
        <v>0.7809113001263408</v>
      </c>
      <c r="CW52" s="77">
        <f t="shared" si="126"/>
        <v>1</v>
      </c>
      <c r="CX52" s="66">
        <f t="shared" si="127"/>
        <v>3.05</v>
      </c>
      <c r="CY52" s="41">
        <f t="shared" si="128"/>
        <v>3.07</v>
      </c>
      <c r="CZ52" s="65">
        <f t="shared" si="129"/>
        <v>3.14</v>
      </c>
      <c r="DA52" s="64">
        <f t="shared" si="130"/>
        <v>3.17</v>
      </c>
      <c r="DB52" s="54">
        <f t="shared" si="131"/>
        <v>3.07</v>
      </c>
      <c r="DC52" s="43">
        <f t="shared" si="132"/>
        <v>0.25436850166981784</v>
      </c>
      <c r="DD52" s="44">
        <v>0</v>
      </c>
      <c r="DE52" s="10">
        <f t="shared" si="133"/>
        <v>0.48883967331372291</v>
      </c>
      <c r="DF52" s="30">
        <f t="shared" si="134"/>
        <v>0.48883967331372291</v>
      </c>
      <c r="DG52" s="34">
        <f t="shared" si="135"/>
        <v>0.48883967331372291</v>
      </c>
      <c r="DH52" s="21">
        <f t="shared" si="136"/>
        <v>1.1185341100360679E-4</v>
      </c>
      <c r="DI52" s="74">
        <f t="shared" si="137"/>
        <v>0.48883967331372291</v>
      </c>
      <c r="DJ52" s="76">
        <f t="shared" si="138"/>
        <v>3.07</v>
      </c>
      <c r="DK52" s="43">
        <f t="shared" si="139"/>
        <v>0.15923116394583808</v>
      </c>
      <c r="DL52" s="16">
        <f t="shared" si="140"/>
        <v>0</v>
      </c>
      <c r="DM52" s="53">
        <f t="shared" si="141"/>
        <v>3</v>
      </c>
      <c r="DN52">
        <f t="shared" si="142"/>
        <v>5.6152716160567809E-3</v>
      </c>
      <c r="DO52">
        <f t="shared" si="143"/>
        <v>5.7664707647279399E-3</v>
      </c>
      <c r="DP52" s="1">
        <f t="shared" si="144"/>
        <v>615.09790353199992</v>
      </c>
      <c r="DQ52" s="55">
        <v>1017</v>
      </c>
      <c r="DR52" s="1">
        <f t="shared" si="145"/>
        <v>-401.90209646800008</v>
      </c>
      <c r="DS52" s="55">
        <v>0</v>
      </c>
      <c r="DT52" s="15">
        <f t="shared" si="146"/>
        <v>0</v>
      </c>
      <c r="DU52" s="17">
        <f t="shared" si="147"/>
        <v>0</v>
      </c>
      <c r="DV52" s="17">
        <f t="shared" si="148"/>
        <v>0</v>
      </c>
      <c r="DW52" s="17">
        <f t="shared" si="149"/>
        <v>0</v>
      </c>
      <c r="DX52" s="1">
        <f t="shared" si="150"/>
        <v>0</v>
      </c>
      <c r="DY52" s="1">
        <f t="shared" si="151"/>
        <v>0</v>
      </c>
      <c r="DZ52" s="79">
        <f t="shared" si="152"/>
        <v>3.13</v>
      </c>
    </row>
    <row r="53" spans="1:130" x14ac:dyDescent="0.2">
      <c r="A53" s="22" t="s">
        <v>319</v>
      </c>
      <c r="B53">
        <v>0</v>
      </c>
      <c r="C53">
        <v>0</v>
      </c>
      <c r="D53">
        <v>9.1526778577138201E-2</v>
      </c>
      <c r="E53">
        <v>0.90847322142286102</v>
      </c>
      <c r="F53">
        <v>7.7503974562798006E-2</v>
      </c>
      <c r="G53">
        <v>0.53177257525083599</v>
      </c>
      <c r="H53">
        <v>0.77717391304347805</v>
      </c>
      <c r="I53">
        <v>0.64286839489657499</v>
      </c>
      <c r="J53">
        <v>0.42305032328122499</v>
      </c>
      <c r="K53">
        <v>0.28372532941107897</v>
      </c>
      <c r="L53">
        <v>1.4532282189010499</v>
      </c>
      <c r="M53">
        <f t="shared" si="77"/>
        <v>0.11818535081124465</v>
      </c>
      <c r="N53">
        <f t="shared" si="78"/>
        <v>1.3244805706511948</v>
      </c>
      <c r="O53" s="68">
        <v>0</v>
      </c>
      <c r="P53">
        <v>3.15</v>
      </c>
      <c r="Q53">
        <v>3.18</v>
      </c>
      <c r="R53">
        <v>3.19</v>
      </c>
      <c r="S53">
        <v>3.19</v>
      </c>
      <c r="T53">
        <v>3.21</v>
      </c>
      <c r="U53">
        <v>3.26</v>
      </c>
      <c r="V53">
        <v>3.28</v>
      </c>
      <c r="W53">
        <v>3.38</v>
      </c>
      <c r="X53">
        <v>3.35</v>
      </c>
      <c r="Y53">
        <v>3.33</v>
      </c>
      <c r="Z53">
        <v>3.31</v>
      </c>
      <c r="AA53">
        <v>3.27</v>
      </c>
      <c r="AB53">
        <v>3.24</v>
      </c>
      <c r="AC53">
        <v>3.2</v>
      </c>
      <c r="AD53">
        <v>3.2</v>
      </c>
      <c r="AE53">
        <v>3.21</v>
      </c>
      <c r="AF53">
        <v>3.22</v>
      </c>
      <c r="AG53">
        <v>3.23</v>
      </c>
      <c r="AH53">
        <v>3.24</v>
      </c>
      <c r="AI53">
        <v>3.25</v>
      </c>
      <c r="AJ53">
        <v>3.32</v>
      </c>
      <c r="AK53">
        <v>3.36</v>
      </c>
      <c r="AL53">
        <v>3.35</v>
      </c>
      <c r="AM53">
        <v>3.33</v>
      </c>
      <c r="AN53">
        <v>3.31</v>
      </c>
      <c r="AO53">
        <v>3.29</v>
      </c>
      <c r="AP53">
        <v>3.26</v>
      </c>
      <c r="AQ53">
        <v>3.24</v>
      </c>
      <c r="AR53">
        <v>3.27</v>
      </c>
      <c r="AS53" s="72">
        <f t="shared" si="79"/>
        <v>1.2020780322307041</v>
      </c>
      <c r="AT53" s="17">
        <f t="shared" si="80"/>
        <v>1.4037999900363489</v>
      </c>
      <c r="AU53" s="17">
        <f t="shared" si="81"/>
        <v>3.2110061240597578</v>
      </c>
      <c r="AV53" s="17">
        <f t="shared" si="82"/>
        <v>5.0182122580831665</v>
      </c>
      <c r="AW53" s="17">
        <f t="shared" si="83"/>
        <v>-8.140353885375165E-3</v>
      </c>
      <c r="AX53" s="17">
        <f t="shared" si="84"/>
        <v>1.0798025725065195</v>
      </c>
      <c r="AY53" s="17">
        <f t="shared" si="85"/>
        <v>0.28372532941107897</v>
      </c>
      <c r="AZ53" s="17">
        <f t="shared" si="86"/>
        <v>1.2918656832964541</v>
      </c>
      <c r="BA53" s="17">
        <f t="shared" si="87"/>
        <v>-0.92682545322798415</v>
      </c>
      <c r="BB53" s="17">
        <f t="shared" si="88"/>
        <v>2.1297802684376439</v>
      </c>
      <c r="BC53" s="17">
        <f t="shared" si="89"/>
        <v>1.4532282189010499</v>
      </c>
      <c r="BD53" s="17">
        <f t="shared" si="90"/>
        <v>3.380053672129034</v>
      </c>
      <c r="BE53" s="1">
        <v>0</v>
      </c>
      <c r="BF53" s="50">
        <v>0.18</v>
      </c>
      <c r="BG53" s="15">
        <v>1</v>
      </c>
      <c r="BH53" s="16">
        <v>1</v>
      </c>
      <c r="BI53" s="12">
        <f t="shared" si="91"/>
        <v>0</v>
      </c>
      <c r="BJ53" s="12">
        <f t="shared" si="92"/>
        <v>32.981630828139153</v>
      </c>
      <c r="BK53" s="12">
        <f t="shared" si="93"/>
        <v>419.11723465791954</v>
      </c>
      <c r="BL53" s="12">
        <f t="shared" si="94"/>
        <v>0</v>
      </c>
      <c r="BM53" s="12">
        <f t="shared" si="95"/>
        <v>32.981630828139153</v>
      </c>
      <c r="BN53" s="12">
        <f t="shared" si="96"/>
        <v>419.11723465791954</v>
      </c>
      <c r="BO53" s="9">
        <f t="shared" si="97"/>
        <v>0</v>
      </c>
      <c r="BP53" s="9">
        <f t="shared" si="98"/>
        <v>3.5568863651548057E-3</v>
      </c>
      <c r="BQ53" s="45">
        <f t="shared" si="99"/>
        <v>1.7407079136598339E-2</v>
      </c>
      <c r="BR53" s="78">
        <f t="shared" si="100"/>
        <v>1.3244805706511948</v>
      </c>
      <c r="BS53" s="55">
        <v>0</v>
      </c>
      <c r="BT53" s="10">
        <f t="shared" si="101"/>
        <v>0</v>
      </c>
      <c r="BU53" s="14">
        <f t="shared" si="102"/>
        <v>0</v>
      </c>
      <c r="BV53" s="1">
        <f t="shared" si="103"/>
        <v>0</v>
      </c>
      <c r="BW53" s="66">
        <f t="shared" si="104"/>
        <v>3.19</v>
      </c>
      <c r="BX53" s="41">
        <f t="shared" si="105"/>
        <v>3.22</v>
      </c>
      <c r="BY53" s="65">
        <f t="shared" si="106"/>
        <v>3.38</v>
      </c>
      <c r="BZ53" s="64">
        <f t="shared" si="107"/>
        <v>3.36</v>
      </c>
      <c r="CA53" s="54">
        <f t="shared" si="108"/>
        <v>3.36</v>
      </c>
      <c r="CB53" s="1">
        <f t="shared" si="109"/>
        <v>0</v>
      </c>
      <c r="CC53" s="42" t="e">
        <f t="shared" si="110"/>
        <v>#DIV/0!</v>
      </c>
      <c r="CD53" s="55">
        <v>0</v>
      </c>
      <c r="CE53" s="55">
        <v>0</v>
      </c>
      <c r="CF53" s="55">
        <v>0</v>
      </c>
      <c r="CG53" s="6">
        <f t="shared" si="111"/>
        <v>0</v>
      </c>
      <c r="CH53" s="10">
        <f t="shared" si="112"/>
        <v>483.36406852089453</v>
      </c>
      <c r="CI53" s="1">
        <f t="shared" si="113"/>
        <v>483.36406852089453</v>
      </c>
      <c r="CJ53" s="77">
        <f t="shared" si="114"/>
        <v>1</v>
      </c>
      <c r="CK53" s="66">
        <f t="shared" si="115"/>
        <v>3.19</v>
      </c>
      <c r="CL53" s="41">
        <f t="shared" si="116"/>
        <v>3.23</v>
      </c>
      <c r="CM53" s="65">
        <f t="shared" si="117"/>
        <v>3.35</v>
      </c>
      <c r="CN53" s="64">
        <f t="shared" si="118"/>
        <v>3.35</v>
      </c>
      <c r="CO53" s="54">
        <f t="shared" si="119"/>
        <v>3.23</v>
      </c>
      <c r="CP53" s="1">
        <f t="shared" si="120"/>
        <v>149.64831842752153</v>
      </c>
      <c r="CQ53" s="42">
        <f t="shared" si="121"/>
        <v>0</v>
      </c>
      <c r="CR53" s="11">
        <f t="shared" si="122"/>
        <v>0</v>
      </c>
      <c r="CS53" s="47">
        <f t="shared" si="123"/>
        <v>604.89263593780402</v>
      </c>
      <c r="CT53" s="55">
        <v>0</v>
      </c>
      <c r="CU53" s="10">
        <f t="shared" si="124"/>
        <v>121.52856741690951</v>
      </c>
      <c r="CV53" s="30">
        <f t="shared" si="125"/>
        <v>121.52856741690951</v>
      </c>
      <c r="CW53" s="77">
        <f t="shared" si="126"/>
        <v>1</v>
      </c>
      <c r="CX53" s="66">
        <f t="shared" si="127"/>
        <v>3.21</v>
      </c>
      <c r="CY53" s="41">
        <f t="shared" si="128"/>
        <v>3.24</v>
      </c>
      <c r="CZ53" s="65">
        <f t="shared" si="129"/>
        <v>3.33</v>
      </c>
      <c r="DA53" s="64">
        <f t="shared" si="130"/>
        <v>3.33</v>
      </c>
      <c r="DB53" s="54">
        <f t="shared" si="131"/>
        <v>3.24</v>
      </c>
      <c r="DC53" s="43">
        <f t="shared" si="132"/>
        <v>37.508817103984413</v>
      </c>
      <c r="DD53" s="44">
        <v>0</v>
      </c>
      <c r="DE53" s="10">
        <f t="shared" si="133"/>
        <v>76.075202375423927</v>
      </c>
      <c r="DF53" s="30">
        <f t="shared" si="134"/>
        <v>76.075202375423927</v>
      </c>
      <c r="DG53" s="34">
        <f t="shared" si="135"/>
        <v>76.075202375423927</v>
      </c>
      <c r="DH53" s="21">
        <f t="shared" si="136"/>
        <v>1.7407079136598343E-2</v>
      </c>
      <c r="DI53" s="74">
        <f t="shared" si="137"/>
        <v>76.075202375423927</v>
      </c>
      <c r="DJ53" s="76">
        <f t="shared" si="138"/>
        <v>3.24</v>
      </c>
      <c r="DK53" s="43">
        <f t="shared" si="139"/>
        <v>23.480000733155531</v>
      </c>
      <c r="DL53" s="16">
        <f t="shared" si="140"/>
        <v>0</v>
      </c>
      <c r="DM53" s="53">
        <f t="shared" si="141"/>
        <v>0</v>
      </c>
      <c r="DN53">
        <f t="shared" si="142"/>
        <v>8.9757471049908989E-3</v>
      </c>
      <c r="DO53">
        <f t="shared" si="143"/>
        <v>9.217431820131225E-3</v>
      </c>
      <c r="DP53" s="1">
        <f t="shared" si="144"/>
        <v>983.20501738975747</v>
      </c>
      <c r="DQ53" s="55">
        <v>1017</v>
      </c>
      <c r="DR53" s="1">
        <f t="shared" si="145"/>
        <v>-33.794982610242528</v>
      </c>
      <c r="DS53" s="55">
        <v>0</v>
      </c>
      <c r="DT53" s="15">
        <f t="shared" si="146"/>
        <v>0.90327820645496992</v>
      </c>
      <c r="DU53" s="17">
        <f t="shared" si="147"/>
        <v>1.6932622813837239E-3</v>
      </c>
      <c r="DV53" s="17">
        <f t="shared" si="148"/>
        <v>1.6932622813837239E-3</v>
      </c>
      <c r="DW53" s="17">
        <f t="shared" si="149"/>
        <v>2.2624695620040284E-3</v>
      </c>
      <c r="DX53" s="1">
        <f t="shared" si="150"/>
        <v>239.14755764294981</v>
      </c>
      <c r="DY53" s="1">
        <f t="shared" si="151"/>
        <v>239.14755764294981</v>
      </c>
      <c r="DZ53" s="79">
        <f t="shared" si="152"/>
        <v>3.27</v>
      </c>
    </row>
    <row r="54" spans="1:130" x14ac:dyDescent="0.2">
      <c r="A54" s="22" t="s">
        <v>222</v>
      </c>
      <c r="B54">
        <v>1</v>
      </c>
      <c r="C54">
        <v>1</v>
      </c>
      <c r="D54">
        <v>0.71223021582733803</v>
      </c>
      <c r="E54">
        <v>0.28776978417266103</v>
      </c>
      <c r="F54">
        <v>0.81756756756756699</v>
      </c>
      <c r="G54">
        <v>0.56521739130434701</v>
      </c>
      <c r="H54">
        <v>0.53469899665551801</v>
      </c>
      <c r="I54">
        <v>0.54974646158268603</v>
      </c>
      <c r="J54">
        <v>0.70503736679266404</v>
      </c>
      <c r="K54">
        <v>0.85135190764659596</v>
      </c>
      <c r="L54">
        <v>0.35635042066959199</v>
      </c>
      <c r="M54">
        <f t="shared" si="77"/>
        <v>0.67473329086025524</v>
      </c>
      <c r="N54">
        <f t="shared" si="78"/>
        <v>-0.34689120610108498</v>
      </c>
      <c r="O54" s="68">
        <v>0</v>
      </c>
      <c r="P54">
        <v>58.23</v>
      </c>
      <c r="Q54">
        <v>58.47</v>
      </c>
      <c r="R54">
        <v>58.64</v>
      </c>
      <c r="S54">
        <v>59.23</v>
      </c>
      <c r="T54">
        <v>59.44</v>
      </c>
      <c r="U54">
        <v>59.58</v>
      </c>
      <c r="V54">
        <v>59.92</v>
      </c>
      <c r="W54">
        <v>61.35</v>
      </c>
      <c r="X54">
        <v>61.09</v>
      </c>
      <c r="Y54">
        <v>60.9</v>
      </c>
      <c r="Z54">
        <v>60.54</v>
      </c>
      <c r="AA54">
        <v>59.62</v>
      </c>
      <c r="AB54">
        <v>59.48</v>
      </c>
      <c r="AC54">
        <v>59.06</v>
      </c>
      <c r="AD54">
        <v>58.42</v>
      </c>
      <c r="AE54">
        <v>58.61</v>
      </c>
      <c r="AF54">
        <v>58.74</v>
      </c>
      <c r="AG54">
        <v>58.93</v>
      </c>
      <c r="AH54">
        <v>59.17</v>
      </c>
      <c r="AI54">
        <v>59.29</v>
      </c>
      <c r="AJ54">
        <v>59.9</v>
      </c>
      <c r="AK54">
        <v>60.87</v>
      </c>
      <c r="AL54">
        <v>60.6</v>
      </c>
      <c r="AM54">
        <v>60.5</v>
      </c>
      <c r="AN54">
        <v>60.15</v>
      </c>
      <c r="AO54">
        <v>59.94</v>
      </c>
      <c r="AP54">
        <v>59.64</v>
      </c>
      <c r="AQ54">
        <v>59.51</v>
      </c>
      <c r="AR54">
        <v>59.71</v>
      </c>
      <c r="AS54" s="72">
        <f t="shared" si="79"/>
        <v>0.87277353689567405</v>
      </c>
      <c r="AT54" s="17">
        <f t="shared" si="80"/>
        <v>0.80639803387064535</v>
      </c>
      <c r="AU54" s="17">
        <f t="shared" si="81"/>
        <v>0.7786868343377561</v>
      </c>
      <c r="AV54" s="17">
        <f t="shared" si="82"/>
        <v>0.75097563480486684</v>
      </c>
      <c r="AW54" s="17">
        <f t="shared" si="83"/>
        <v>-8.140353885375165E-3</v>
      </c>
      <c r="AX54" s="17">
        <f t="shared" si="84"/>
        <v>1.0798025725065195</v>
      </c>
      <c r="AY54" s="17">
        <f t="shared" si="85"/>
        <v>0.85135190764659596</v>
      </c>
      <c r="AZ54" s="17">
        <f t="shared" si="86"/>
        <v>1.8594922615319711</v>
      </c>
      <c r="BA54" s="17">
        <f t="shared" si="87"/>
        <v>-0.92682545322798415</v>
      </c>
      <c r="BB54" s="17">
        <f t="shared" si="88"/>
        <v>2.1297802684376439</v>
      </c>
      <c r="BC54" s="17">
        <f t="shared" si="89"/>
        <v>0.35635042066959199</v>
      </c>
      <c r="BD54" s="17">
        <f t="shared" si="90"/>
        <v>2.283175873897576</v>
      </c>
      <c r="BE54" s="1">
        <v>0</v>
      </c>
      <c r="BF54" s="15">
        <v>1</v>
      </c>
      <c r="BG54" s="15">
        <v>1</v>
      </c>
      <c r="BH54" s="16">
        <v>1</v>
      </c>
      <c r="BI54" s="12">
        <f t="shared" si="91"/>
        <v>0</v>
      </c>
      <c r="BJ54" s="12">
        <f t="shared" si="92"/>
        <v>21.913256728242292</v>
      </c>
      <c r="BK54" s="12">
        <f t="shared" si="93"/>
        <v>21.160225837657112</v>
      </c>
      <c r="BL54" s="12">
        <f t="shared" si="94"/>
        <v>0</v>
      </c>
      <c r="BM54" s="12">
        <f t="shared" si="95"/>
        <v>21.913256728242292</v>
      </c>
      <c r="BN54" s="12">
        <f t="shared" si="96"/>
        <v>21.160225837657112</v>
      </c>
      <c r="BO54" s="9">
        <f t="shared" si="97"/>
        <v>0</v>
      </c>
      <c r="BP54" s="9">
        <f t="shared" si="98"/>
        <v>2.3632234706333173E-3</v>
      </c>
      <c r="BQ54" s="45">
        <f t="shared" si="99"/>
        <v>8.7884175415746109E-4</v>
      </c>
      <c r="BR54" s="78">
        <f t="shared" si="100"/>
        <v>-0.34689120610108498</v>
      </c>
      <c r="BS54" s="55">
        <v>0</v>
      </c>
      <c r="BT54" s="10">
        <f t="shared" si="101"/>
        <v>0</v>
      </c>
      <c r="BU54" s="14">
        <f t="shared" si="102"/>
        <v>0</v>
      </c>
      <c r="BV54" s="1">
        <f t="shared" si="103"/>
        <v>0</v>
      </c>
      <c r="BW54" s="66">
        <f t="shared" si="104"/>
        <v>58.23</v>
      </c>
      <c r="BX54" s="41">
        <f t="shared" si="105"/>
        <v>58.42</v>
      </c>
      <c r="BY54" s="65">
        <f t="shared" si="106"/>
        <v>61.09</v>
      </c>
      <c r="BZ54" s="64">
        <f t="shared" si="107"/>
        <v>60.6</v>
      </c>
      <c r="CA54" s="54">
        <f t="shared" si="108"/>
        <v>61.09</v>
      </c>
      <c r="CB54" s="1">
        <f t="shared" si="109"/>
        <v>0</v>
      </c>
      <c r="CC54" s="42" t="e">
        <f t="shared" si="110"/>
        <v>#DIV/0!</v>
      </c>
      <c r="CD54" s="55">
        <v>179</v>
      </c>
      <c r="CE54" s="55">
        <v>0</v>
      </c>
      <c r="CF54" s="55">
        <v>0</v>
      </c>
      <c r="CG54" s="6">
        <f t="shared" si="111"/>
        <v>179</v>
      </c>
      <c r="CH54" s="10">
        <f t="shared" si="112"/>
        <v>321.15091524428641</v>
      </c>
      <c r="CI54" s="1">
        <f t="shared" si="113"/>
        <v>142.15091524428641</v>
      </c>
      <c r="CJ54" s="77">
        <f t="shared" si="114"/>
        <v>1</v>
      </c>
      <c r="CK54" s="66">
        <f t="shared" si="115"/>
        <v>58.47</v>
      </c>
      <c r="CL54" s="41">
        <f t="shared" si="116"/>
        <v>58.61</v>
      </c>
      <c r="CM54" s="65">
        <f t="shared" si="117"/>
        <v>60.9</v>
      </c>
      <c r="CN54" s="64">
        <f t="shared" si="118"/>
        <v>60.5</v>
      </c>
      <c r="CO54" s="54">
        <f t="shared" si="119"/>
        <v>58.47</v>
      </c>
      <c r="CP54" s="1">
        <f t="shared" si="120"/>
        <v>2.4311769325172978</v>
      </c>
      <c r="CQ54" s="42">
        <f t="shared" si="121"/>
        <v>0.55737035612631525</v>
      </c>
      <c r="CR54" s="11">
        <f t="shared" si="122"/>
        <v>179</v>
      </c>
      <c r="CS54" s="47">
        <f t="shared" si="123"/>
        <v>327.28660168144199</v>
      </c>
      <c r="CT54" s="55">
        <v>0</v>
      </c>
      <c r="CU54" s="10">
        <f t="shared" si="124"/>
        <v>6.1356864371555639</v>
      </c>
      <c r="CV54" s="30">
        <f t="shared" si="125"/>
        <v>6.1356864371555639</v>
      </c>
      <c r="CW54" s="77">
        <f t="shared" si="126"/>
        <v>1</v>
      </c>
      <c r="CX54" s="66">
        <f t="shared" si="127"/>
        <v>58.64</v>
      </c>
      <c r="CY54" s="41">
        <f t="shared" si="128"/>
        <v>58.74</v>
      </c>
      <c r="CZ54" s="65">
        <f t="shared" si="129"/>
        <v>60.54</v>
      </c>
      <c r="DA54" s="64">
        <f t="shared" si="130"/>
        <v>60.15</v>
      </c>
      <c r="DB54" s="54">
        <f t="shared" si="131"/>
        <v>58.64</v>
      </c>
      <c r="DC54" s="43">
        <f t="shared" si="132"/>
        <v>0.10463312478096118</v>
      </c>
      <c r="DD54" s="44">
        <v>0</v>
      </c>
      <c r="DE54" s="10">
        <f t="shared" si="133"/>
        <v>3.8408548486996024</v>
      </c>
      <c r="DF54" s="30">
        <f t="shared" si="134"/>
        <v>3.8408548486996024</v>
      </c>
      <c r="DG54" s="34">
        <f t="shared" si="135"/>
        <v>3.8408548486996024</v>
      </c>
      <c r="DH54" s="21">
        <f t="shared" si="136"/>
        <v>8.788417541574613E-4</v>
      </c>
      <c r="DI54" s="74">
        <f t="shared" si="137"/>
        <v>3.8408548486996024</v>
      </c>
      <c r="DJ54" s="76">
        <f t="shared" si="138"/>
        <v>58.64</v>
      </c>
      <c r="DK54" s="43">
        <f t="shared" si="139"/>
        <v>6.5498888961452978E-2</v>
      </c>
      <c r="DL54" s="16">
        <f t="shared" si="140"/>
        <v>0</v>
      </c>
      <c r="DM54" s="53">
        <f t="shared" si="141"/>
        <v>179</v>
      </c>
      <c r="DN54">
        <f t="shared" si="142"/>
        <v>2.8431755018008941E-3</v>
      </c>
      <c r="DO54">
        <f t="shared" si="143"/>
        <v>2.9197320327736327E-3</v>
      </c>
      <c r="DP54" s="1">
        <f t="shared" si="144"/>
        <v>311.44197647189787</v>
      </c>
      <c r="DQ54" s="55">
        <v>179</v>
      </c>
      <c r="DR54" s="1">
        <f t="shared" si="145"/>
        <v>132.44197647189787</v>
      </c>
      <c r="DS54" s="55">
        <v>0</v>
      </c>
      <c r="DT54" s="15">
        <f t="shared" si="146"/>
        <v>0.75097563480486684</v>
      </c>
      <c r="DU54" s="17">
        <f t="shared" si="147"/>
        <v>1.4077597661121813E-3</v>
      </c>
      <c r="DV54" s="17">
        <f t="shared" si="148"/>
        <v>1.4077597661121813E-3</v>
      </c>
      <c r="DW54" s="17">
        <f t="shared" si="149"/>
        <v>1.8809924820624632E-3</v>
      </c>
      <c r="DX54" s="1">
        <f t="shared" si="150"/>
        <v>198.82466733896649</v>
      </c>
      <c r="DY54" s="1">
        <f t="shared" si="151"/>
        <v>198.82466733896649</v>
      </c>
      <c r="DZ54" s="79">
        <f t="shared" si="152"/>
        <v>59.71</v>
      </c>
    </row>
    <row r="55" spans="1:130" x14ac:dyDescent="0.2">
      <c r="A55" s="22" t="s">
        <v>208</v>
      </c>
      <c r="B55">
        <v>1</v>
      </c>
      <c r="C55">
        <v>1</v>
      </c>
      <c r="D55">
        <v>0.60311750599520297</v>
      </c>
      <c r="E55">
        <v>0.39688249400479603</v>
      </c>
      <c r="F55">
        <v>0.94316375198728097</v>
      </c>
      <c r="G55">
        <v>1.5886287625418001E-2</v>
      </c>
      <c r="H55">
        <v>0.444816053511705</v>
      </c>
      <c r="I55">
        <v>8.4062332625798E-2</v>
      </c>
      <c r="J55">
        <v>0.28572450818885697</v>
      </c>
      <c r="K55">
        <v>0.65518323724127803</v>
      </c>
      <c r="L55">
        <v>0.82061008440472405</v>
      </c>
      <c r="M55">
        <f t="shared" si="77"/>
        <v>0.20527913015127749</v>
      </c>
      <c r="N55">
        <f t="shared" si="78"/>
        <v>0.73198186592589032</v>
      </c>
      <c r="O55" s="68">
        <v>0</v>
      </c>
      <c r="P55">
        <v>52.2</v>
      </c>
      <c r="Q55">
        <v>52.55</v>
      </c>
      <c r="R55">
        <v>52.99</v>
      </c>
      <c r="S55">
        <v>53.13</v>
      </c>
      <c r="T55">
        <v>53.45</v>
      </c>
      <c r="U55">
        <v>53.77</v>
      </c>
      <c r="V55">
        <v>54.39</v>
      </c>
      <c r="W55">
        <v>54.63</v>
      </c>
      <c r="X55">
        <v>54.33</v>
      </c>
      <c r="Y55">
        <v>54.19</v>
      </c>
      <c r="Z55">
        <v>53.87</v>
      </c>
      <c r="AA55">
        <v>53.78</v>
      </c>
      <c r="AB55">
        <v>53.57</v>
      </c>
      <c r="AC55">
        <v>53.5</v>
      </c>
      <c r="AD55">
        <v>51.9</v>
      </c>
      <c r="AE55">
        <v>52.19</v>
      </c>
      <c r="AF55">
        <v>52.57</v>
      </c>
      <c r="AG55">
        <v>52.97</v>
      </c>
      <c r="AH55">
        <v>53.23</v>
      </c>
      <c r="AI55">
        <v>53.58</v>
      </c>
      <c r="AJ55">
        <v>53.93</v>
      </c>
      <c r="AK55">
        <v>54.87</v>
      </c>
      <c r="AL55">
        <v>54.39</v>
      </c>
      <c r="AM55">
        <v>54.24</v>
      </c>
      <c r="AN55">
        <v>53.88</v>
      </c>
      <c r="AO55">
        <v>53.78</v>
      </c>
      <c r="AP55">
        <v>53.53</v>
      </c>
      <c r="AQ55">
        <v>53.33</v>
      </c>
      <c r="AR55">
        <v>53.65</v>
      </c>
      <c r="AS55" s="72">
        <f t="shared" si="79"/>
        <v>0.93066157760814272</v>
      </c>
      <c r="AT55" s="17">
        <f t="shared" si="80"/>
        <v>1.4512792027937818</v>
      </c>
      <c r="AU55" s="17">
        <f t="shared" si="81"/>
        <v>1.7733879456445103</v>
      </c>
      <c r="AV55" s="17">
        <f t="shared" si="82"/>
        <v>2.0954966884952388</v>
      </c>
      <c r="AW55" s="17">
        <f t="shared" si="83"/>
        <v>-8.140353885375165E-3</v>
      </c>
      <c r="AX55" s="17">
        <f t="shared" si="84"/>
        <v>1.0798025725065195</v>
      </c>
      <c r="AY55" s="17">
        <f t="shared" si="85"/>
        <v>0.65518323724127803</v>
      </c>
      <c r="AZ55" s="17">
        <f t="shared" si="86"/>
        <v>1.6633235911266531</v>
      </c>
      <c r="BA55" s="17">
        <f t="shared" si="87"/>
        <v>-0.92682545322798415</v>
      </c>
      <c r="BB55" s="17">
        <f t="shared" si="88"/>
        <v>2.1297802684376439</v>
      </c>
      <c r="BC55" s="17">
        <f t="shared" si="89"/>
        <v>0.82061008440472405</v>
      </c>
      <c r="BD55" s="17">
        <f t="shared" si="90"/>
        <v>2.7474355376327084</v>
      </c>
      <c r="BE55" s="1">
        <v>0</v>
      </c>
      <c r="BF55" s="49">
        <v>0</v>
      </c>
      <c r="BG55" s="49">
        <v>0</v>
      </c>
      <c r="BH55" s="16">
        <v>1</v>
      </c>
      <c r="BI55" s="12">
        <f t="shared" si="91"/>
        <v>0</v>
      </c>
      <c r="BJ55" s="12">
        <f t="shared" si="92"/>
        <v>0</v>
      </c>
      <c r="BK55" s="12">
        <f t="shared" si="93"/>
        <v>0</v>
      </c>
      <c r="BL55" s="12">
        <f t="shared" si="94"/>
        <v>0</v>
      </c>
      <c r="BM55" s="12">
        <f t="shared" si="95"/>
        <v>0</v>
      </c>
      <c r="BN55" s="12">
        <f t="shared" si="96"/>
        <v>0</v>
      </c>
      <c r="BO55" s="9">
        <f t="shared" si="97"/>
        <v>0</v>
      </c>
      <c r="BP55" s="9">
        <f t="shared" si="98"/>
        <v>0</v>
      </c>
      <c r="BQ55" s="45">
        <f t="shared" si="99"/>
        <v>0</v>
      </c>
      <c r="BR55" s="78">
        <f t="shared" si="100"/>
        <v>0.73198186592589032</v>
      </c>
      <c r="BS55" s="55">
        <v>0</v>
      </c>
      <c r="BT55" s="10">
        <f t="shared" si="101"/>
        <v>0</v>
      </c>
      <c r="BU55" s="14">
        <f t="shared" si="102"/>
        <v>0</v>
      </c>
      <c r="BV55" s="1">
        <f t="shared" si="103"/>
        <v>0</v>
      </c>
      <c r="BW55" s="66">
        <f t="shared" si="104"/>
        <v>52.55</v>
      </c>
      <c r="BX55" s="41">
        <f t="shared" si="105"/>
        <v>52.19</v>
      </c>
      <c r="BY55" s="65">
        <f t="shared" si="106"/>
        <v>54.63</v>
      </c>
      <c r="BZ55" s="64">
        <f t="shared" si="107"/>
        <v>54.87</v>
      </c>
      <c r="CA55" s="54">
        <f t="shared" si="108"/>
        <v>54.63</v>
      </c>
      <c r="CB55" s="1">
        <f t="shared" si="109"/>
        <v>0</v>
      </c>
      <c r="CC55" s="42" t="e">
        <f t="shared" si="110"/>
        <v>#DIV/0!</v>
      </c>
      <c r="CD55" s="55">
        <v>805</v>
      </c>
      <c r="CE55" s="55">
        <v>8477</v>
      </c>
      <c r="CF55" s="55">
        <v>107</v>
      </c>
      <c r="CG55" s="6">
        <f t="shared" si="111"/>
        <v>9389</v>
      </c>
      <c r="CH55" s="10">
        <f t="shared" si="112"/>
        <v>0</v>
      </c>
      <c r="CI55" s="1">
        <f t="shared" si="113"/>
        <v>-9389</v>
      </c>
      <c r="CJ55" s="77">
        <f t="shared" si="114"/>
        <v>0</v>
      </c>
      <c r="CK55" s="66">
        <f t="shared" si="115"/>
        <v>52.99</v>
      </c>
      <c r="CL55" s="41">
        <f t="shared" si="116"/>
        <v>52.57</v>
      </c>
      <c r="CM55" s="65">
        <f t="shared" si="117"/>
        <v>54.33</v>
      </c>
      <c r="CN55" s="64">
        <f t="shared" si="118"/>
        <v>54.39</v>
      </c>
      <c r="CO55" s="54">
        <f t="shared" si="119"/>
        <v>54.33</v>
      </c>
      <c r="CP55" s="1">
        <f t="shared" si="120"/>
        <v>-172.81428308485184</v>
      </c>
      <c r="CQ55" s="42" t="e">
        <f t="shared" si="121"/>
        <v>#DIV/0!</v>
      </c>
      <c r="CR55" s="11">
        <f t="shared" si="122"/>
        <v>9979</v>
      </c>
      <c r="CS55" s="47">
        <f t="shared" si="123"/>
        <v>0</v>
      </c>
      <c r="CT55" s="55">
        <v>590</v>
      </c>
      <c r="CU55" s="10">
        <f t="shared" si="124"/>
        <v>0</v>
      </c>
      <c r="CV55" s="30">
        <f t="shared" si="125"/>
        <v>-590</v>
      </c>
      <c r="CW55" s="77">
        <f t="shared" si="126"/>
        <v>0</v>
      </c>
      <c r="CX55" s="66">
        <f t="shared" si="127"/>
        <v>53.13</v>
      </c>
      <c r="CY55" s="41">
        <f t="shared" si="128"/>
        <v>52.97</v>
      </c>
      <c r="CZ55" s="65">
        <f t="shared" si="129"/>
        <v>54.19</v>
      </c>
      <c r="DA55" s="64">
        <f t="shared" si="130"/>
        <v>54.24</v>
      </c>
      <c r="DB55" s="54">
        <f t="shared" si="131"/>
        <v>54.19</v>
      </c>
      <c r="DC55" s="43">
        <f t="shared" si="132"/>
        <v>-10.887617641631298</v>
      </c>
      <c r="DD55" s="44">
        <v>0</v>
      </c>
      <c r="DE55" s="10">
        <f t="shared" si="133"/>
        <v>0</v>
      </c>
      <c r="DF55" s="30">
        <f t="shared" si="134"/>
        <v>0</v>
      </c>
      <c r="DG55" s="34">
        <f t="shared" si="135"/>
        <v>0</v>
      </c>
      <c r="DH55" s="21">
        <f t="shared" si="136"/>
        <v>0</v>
      </c>
      <c r="DI55" s="74">
        <f t="shared" si="137"/>
        <v>0</v>
      </c>
      <c r="DJ55" s="76">
        <f t="shared" si="138"/>
        <v>54.19</v>
      </c>
      <c r="DK55" s="43">
        <f t="shared" si="139"/>
        <v>0</v>
      </c>
      <c r="DL55" s="16">
        <f t="shared" si="140"/>
        <v>0</v>
      </c>
      <c r="DM55" s="53">
        <f t="shared" si="141"/>
        <v>10569</v>
      </c>
      <c r="DN55">
        <f t="shared" si="142"/>
        <v>3.9212128795670766E-3</v>
      </c>
      <c r="DO55">
        <f t="shared" si="143"/>
        <v>4.0267970952003124E-3</v>
      </c>
      <c r="DP55" s="1">
        <f t="shared" si="144"/>
        <v>429.53039255082695</v>
      </c>
      <c r="DQ55" s="55">
        <v>805</v>
      </c>
      <c r="DR55" s="1">
        <f t="shared" si="145"/>
        <v>-375.46960744917305</v>
      </c>
      <c r="DS55" s="55">
        <v>0</v>
      </c>
      <c r="DT55" s="15">
        <f t="shared" si="146"/>
        <v>0</v>
      </c>
      <c r="DU55" s="17">
        <f t="shared" si="147"/>
        <v>0</v>
      </c>
      <c r="DV55" s="17">
        <f t="shared" si="148"/>
        <v>0</v>
      </c>
      <c r="DW55" s="17">
        <f t="shared" si="149"/>
        <v>0</v>
      </c>
      <c r="DX55" s="1">
        <f t="shared" si="150"/>
        <v>0</v>
      </c>
      <c r="DY55" s="1">
        <f t="shared" si="151"/>
        <v>0</v>
      </c>
      <c r="DZ55" s="79">
        <f t="shared" si="152"/>
        <v>53.65</v>
      </c>
    </row>
    <row r="56" spans="1:130" x14ac:dyDescent="0.2">
      <c r="A56" s="22" t="s">
        <v>112</v>
      </c>
      <c r="B56">
        <v>1</v>
      </c>
      <c r="C56">
        <v>1</v>
      </c>
      <c r="D56">
        <v>0.11764705882352899</v>
      </c>
      <c r="E56">
        <v>0.88235294117647001</v>
      </c>
      <c r="F56">
        <v>0.15335753176043501</v>
      </c>
      <c r="G56">
        <v>5.7259713701431403E-2</v>
      </c>
      <c r="H56">
        <v>0.122699386503067</v>
      </c>
      <c r="I56">
        <v>8.3819638167358601E-2</v>
      </c>
      <c r="J56">
        <v>0.181175374788275</v>
      </c>
      <c r="K56">
        <v>0.30497149993071698</v>
      </c>
      <c r="L56">
        <v>-0.42540912064285302</v>
      </c>
      <c r="M56">
        <f t="shared" si="77"/>
        <v>0.11131275849797105</v>
      </c>
      <c r="N56">
        <f t="shared" si="78"/>
        <v>1.4006080011160369</v>
      </c>
      <c r="O56" s="68">
        <v>0</v>
      </c>
      <c r="P56">
        <v>25.8</v>
      </c>
      <c r="Q56">
        <v>26.01</v>
      </c>
      <c r="R56">
        <v>26.18</v>
      </c>
      <c r="S56">
        <v>26.5</v>
      </c>
      <c r="T56">
        <v>26.77</v>
      </c>
      <c r="U56">
        <v>27.01</v>
      </c>
      <c r="V56">
        <v>27.26</v>
      </c>
      <c r="W56">
        <v>28.04</v>
      </c>
      <c r="X56">
        <v>27.88</v>
      </c>
      <c r="Y56">
        <v>27.85</v>
      </c>
      <c r="Z56">
        <v>27.62</v>
      </c>
      <c r="AA56">
        <v>27.29</v>
      </c>
      <c r="AB56">
        <v>27.13</v>
      </c>
      <c r="AC56">
        <v>26.93</v>
      </c>
      <c r="AD56">
        <v>26.16</v>
      </c>
      <c r="AE56">
        <v>26.25</v>
      </c>
      <c r="AF56">
        <v>26.32</v>
      </c>
      <c r="AG56">
        <v>26.5</v>
      </c>
      <c r="AH56">
        <v>26.59</v>
      </c>
      <c r="AI56">
        <v>26.73</v>
      </c>
      <c r="AJ56">
        <v>26.99</v>
      </c>
      <c r="AK56">
        <v>28.39</v>
      </c>
      <c r="AL56">
        <v>28.05</v>
      </c>
      <c r="AM56">
        <v>27.92</v>
      </c>
      <c r="AN56">
        <v>27.62</v>
      </c>
      <c r="AO56">
        <v>27.47</v>
      </c>
      <c r="AP56">
        <v>27.19</v>
      </c>
      <c r="AQ56">
        <v>27.03</v>
      </c>
      <c r="AR56">
        <v>27.15</v>
      </c>
      <c r="AS56" s="72">
        <f t="shared" si="79"/>
        <v>1.1882203262984585</v>
      </c>
      <c r="AT56" s="17">
        <f t="shared" si="80"/>
        <v>1.4645167331170466</v>
      </c>
      <c r="AU56" s="17">
        <f t="shared" si="81"/>
        <v>1.6157021263167375</v>
      </c>
      <c r="AV56" s="17">
        <f t="shared" si="82"/>
        <v>1.7668875195164284</v>
      </c>
      <c r="AW56" s="17">
        <f t="shared" si="83"/>
        <v>-8.140353885375165E-3</v>
      </c>
      <c r="AX56" s="17">
        <f t="shared" si="84"/>
        <v>1.0798025725065195</v>
      </c>
      <c r="AY56" s="17">
        <f t="shared" si="85"/>
        <v>0.30497149993071698</v>
      </c>
      <c r="AZ56" s="17">
        <f t="shared" si="86"/>
        <v>1.3131118538160922</v>
      </c>
      <c r="BA56" s="17">
        <f t="shared" si="87"/>
        <v>-0.92682545322798415</v>
      </c>
      <c r="BB56" s="17">
        <f t="shared" si="88"/>
        <v>2.1297802684376439</v>
      </c>
      <c r="BC56" s="17">
        <f t="shared" si="89"/>
        <v>-0.42540912064285302</v>
      </c>
      <c r="BD56" s="17">
        <f t="shared" si="90"/>
        <v>1.5014163325851311</v>
      </c>
      <c r="BE56" s="1">
        <v>1</v>
      </c>
      <c r="BF56" s="15">
        <v>1</v>
      </c>
      <c r="BG56" s="15">
        <v>1</v>
      </c>
      <c r="BH56" s="16">
        <v>1</v>
      </c>
      <c r="BI56" s="12">
        <f t="shared" si="91"/>
        <v>5.2531014780601692</v>
      </c>
      <c r="BJ56" s="12">
        <f t="shared" si="92"/>
        <v>7.4421579243173204</v>
      </c>
      <c r="BK56" s="12">
        <f t="shared" si="93"/>
        <v>8.2104288129997407</v>
      </c>
      <c r="BL56" s="12">
        <f t="shared" si="94"/>
        <v>5.2531014780601692</v>
      </c>
      <c r="BM56" s="12">
        <f t="shared" si="95"/>
        <v>7.4421579243173204</v>
      </c>
      <c r="BN56" s="12">
        <f t="shared" si="96"/>
        <v>8.2104288129997407</v>
      </c>
      <c r="BO56" s="9">
        <f t="shared" si="97"/>
        <v>6.7101255304502861E-3</v>
      </c>
      <c r="BP56" s="9">
        <f t="shared" si="98"/>
        <v>8.0259554739023722E-4</v>
      </c>
      <c r="BQ56" s="45">
        <f t="shared" si="99"/>
        <v>3.4100144846093859E-4</v>
      </c>
      <c r="BR56" s="78">
        <f t="shared" si="100"/>
        <v>1.4006080011160369</v>
      </c>
      <c r="BS56" s="55">
        <v>1493</v>
      </c>
      <c r="BT56" s="10">
        <f t="shared" si="101"/>
        <v>655.60449439698755</v>
      </c>
      <c r="BU56" s="14">
        <f t="shared" si="102"/>
        <v>-837.39550560301245</v>
      </c>
      <c r="BV56" s="1">
        <f t="shared" si="103"/>
        <v>0</v>
      </c>
      <c r="BW56" s="66">
        <f t="shared" si="104"/>
        <v>26.18</v>
      </c>
      <c r="BX56" s="41">
        <f t="shared" si="105"/>
        <v>26.32</v>
      </c>
      <c r="BY56" s="65">
        <f t="shared" si="106"/>
        <v>28.04</v>
      </c>
      <c r="BZ56" s="64">
        <f t="shared" si="107"/>
        <v>28.39</v>
      </c>
      <c r="CA56" s="54">
        <f t="shared" si="108"/>
        <v>28.04</v>
      </c>
      <c r="CB56" s="1">
        <f t="shared" si="109"/>
        <v>-29.864319030064639</v>
      </c>
      <c r="CC56" s="42">
        <f t="shared" si="110"/>
        <v>2.2772876219728064</v>
      </c>
      <c r="CD56" s="55">
        <v>1548</v>
      </c>
      <c r="CE56" s="55">
        <v>1222</v>
      </c>
      <c r="CF56" s="55">
        <v>0</v>
      </c>
      <c r="CG56" s="6">
        <f t="shared" si="111"/>
        <v>2770</v>
      </c>
      <c r="CH56" s="10">
        <f t="shared" si="112"/>
        <v>109.06894663934956</v>
      </c>
      <c r="CI56" s="1">
        <f t="shared" si="113"/>
        <v>-2660.9310533606504</v>
      </c>
      <c r="CJ56" s="77">
        <f t="shared" si="114"/>
        <v>0</v>
      </c>
      <c r="CK56" s="66">
        <f t="shared" si="115"/>
        <v>26.5</v>
      </c>
      <c r="CL56" s="41">
        <f t="shared" si="116"/>
        <v>26.5</v>
      </c>
      <c r="CM56" s="65">
        <f t="shared" si="117"/>
        <v>27.88</v>
      </c>
      <c r="CN56" s="64">
        <f t="shared" si="118"/>
        <v>28.05</v>
      </c>
      <c r="CO56" s="54">
        <f t="shared" si="119"/>
        <v>27.88</v>
      </c>
      <c r="CP56" s="1">
        <f t="shared" si="120"/>
        <v>-95.442290292706261</v>
      </c>
      <c r="CQ56" s="42">
        <f t="shared" si="121"/>
        <v>25.396779609134391</v>
      </c>
      <c r="CR56" s="11">
        <f t="shared" si="122"/>
        <v>4426</v>
      </c>
      <c r="CS56" s="47">
        <f t="shared" si="123"/>
        <v>767.05416310885403</v>
      </c>
      <c r="CT56" s="55">
        <v>163</v>
      </c>
      <c r="CU56" s="10">
        <f t="shared" si="124"/>
        <v>2.3807220725169507</v>
      </c>
      <c r="CV56" s="30">
        <f t="shared" si="125"/>
        <v>-160.61927792748304</v>
      </c>
      <c r="CW56" s="77">
        <f t="shared" si="126"/>
        <v>0</v>
      </c>
      <c r="CX56" s="66">
        <f t="shared" si="127"/>
        <v>26.77</v>
      </c>
      <c r="CY56" s="41">
        <f t="shared" si="128"/>
        <v>26.59</v>
      </c>
      <c r="CZ56" s="65">
        <f t="shared" si="129"/>
        <v>27.85</v>
      </c>
      <c r="DA56" s="64">
        <f t="shared" si="130"/>
        <v>27.92</v>
      </c>
      <c r="DB56" s="54">
        <f t="shared" si="131"/>
        <v>27.85</v>
      </c>
      <c r="DC56" s="43">
        <f t="shared" si="132"/>
        <v>-5.7672990279168053</v>
      </c>
      <c r="DD56" s="44">
        <v>0</v>
      </c>
      <c r="DE56" s="10">
        <f t="shared" si="133"/>
        <v>1.4902990902957478</v>
      </c>
      <c r="DF56" s="30">
        <f t="shared" si="134"/>
        <v>1.4902990902957478</v>
      </c>
      <c r="DG56" s="34">
        <f t="shared" si="135"/>
        <v>1.4902990902957478</v>
      </c>
      <c r="DH56" s="21">
        <f t="shared" si="136"/>
        <v>3.4100144846093864E-4</v>
      </c>
      <c r="DI56" s="74">
        <f t="shared" si="137"/>
        <v>1.4902990902957476</v>
      </c>
      <c r="DJ56" s="76">
        <f t="shared" si="138"/>
        <v>27.85</v>
      </c>
      <c r="DK56" s="43">
        <f t="shared" si="139"/>
        <v>5.3511636994461313E-2</v>
      </c>
      <c r="DL56" s="16">
        <f t="shared" si="140"/>
        <v>0</v>
      </c>
      <c r="DM56" s="53">
        <f t="shared" si="141"/>
        <v>4589</v>
      </c>
      <c r="DN56">
        <f t="shared" si="142"/>
        <v>8.7176778253748206E-3</v>
      </c>
      <c r="DO56">
        <f t="shared" si="143"/>
        <v>8.9524136593132908E-3</v>
      </c>
      <c r="DP56" s="1">
        <f t="shared" si="144"/>
        <v>954.93606021163009</v>
      </c>
      <c r="DQ56" s="55">
        <v>1032</v>
      </c>
      <c r="DR56" s="1">
        <f t="shared" si="145"/>
        <v>-77.063939788369908</v>
      </c>
      <c r="DS56" s="55">
        <v>1113</v>
      </c>
      <c r="DT56" s="15">
        <f t="shared" si="146"/>
        <v>1.7668875195164284</v>
      </c>
      <c r="DU56" s="17">
        <f t="shared" si="147"/>
        <v>3.3121622672449185E-3</v>
      </c>
      <c r="DV56" s="17">
        <f t="shared" si="148"/>
        <v>3.3121622672449185E-3</v>
      </c>
      <c r="DW56" s="17">
        <f t="shared" si="149"/>
        <v>4.4255791890291801E-3</v>
      </c>
      <c r="DX56" s="1">
        <f t="shared" si="150"/>
        <v>467.79257143876242</v>
      </c>
      <c r="DY56" s="1">
        <f t="shared" si="151"/>
        <v>-645.20742856123752</v>
      </c>
      <c r="DZ56" s="79">
        <f t="shared" si="152"/>
        <v>27.15</v>
      </c>
    </row>
    <row r="57" spans="1:130" x14ac:dyDescent="0.2">
      <c r="A57" s="22" t="s">
        <v>160</v>
      </c>
      <c r="B57">
        <v>1</v>
      </c>
      <c r="C57">
        <v>1</v>
      </c>
      <c r="D57">
        <v>0.44644284572342102</v>
      </c>
      <c r="E57">
        <v>0.55355715427657803</v>
      </c>
      <c r="F57">
        <v>0.81120826709061999</v>
      </c>
      <c r="G57">
        <v>0.21571906354515</v>
      </c>
      <c r="H57">
        <v>0.52173913043478204</v>
      </c>
      <c r="I57">
        <v>0.33548334777191602</v>
      </c>
      <c r="J57">
        <v>0.54969093630800003</v>
      </c>
      <c r="K57">
        <v>0.71224125274510597</v>
      </c>
      <c r="L57">
        <v>1.56633147564824</v>
      </c>
      <c r="M57">
        <f t="shared" si="77"/>
        <v>0.46486897502109753</v>
      </c>
      <c r="N57">
        <f t="shared" si="78"/>
        <v>6.3471024877374146E-2</v>
      </c>
      <c r="O57" s="68">
        <v>0</v>
      </c>
      <c r="P57">
        <v>19.46</v>
      </c>
      <c r="Q57">
        <v>19.82</v>
      </c>
      <c r="R57">
        <v>19.95</v>
      </c>
      <c r="S57">
        <v>20.04</v>
      </c>
      <c r="T57">
        <v>20.23</v>
      </c>
      <c r="U57">
        <v>20.39</v>
      </c>
      <c r="V57">
        <v>20.65</v>
      </c>
      <c r="W57">
        <v>21.76</v>
      </c>
      <c r="X57">
        <v>21.47</v>
      </c>
      <c r="Y57">
        <v>21.22</v>
      </c>
      <c r="Z57">
        <v>21.09</v>
      </c>
      <c r="AA57">
        <v>20.99</v>
      </c>
      <c r="AB57">
        <v>20.72</v>
      </c>
      <c r="AC57">
        <v>20.190000000000001</v>
      </c>
      <c r="AD57">
        <v>19.46</v>
      </c>
      <c r="AE57">
        <v>19.87</v>
      </c>
      <c r="AF57">
        <v>20.100000000000001</v>
      </c>
      <c r="AG57">
        <v>20.260000000000002</v>
      </c>
      <c r="AH57">
        <v>20.39</v>
      </c>
      <c r="AI57">
        <v>20.5</v>
      </c>
      <c r="AJ57">
        <v>20.68</v>
      </c>
      <c r="AK57">
        <v>21.53</v>
      </c>
      <c r="AL57">
        <v>21.41</v>
      </c>
      <c r="AM57">
        <v>21.23</v>
      </c>
      <c r="AN57">
        <v>21.13</v>
      </c>
      <c r="AO57">
        <v>20.93</v>
      </c>
      <c r="AP57">
        <v>20.73</v>
      </c>
      <c r="AQ57">
        <v>20.58</v>
      </c>
      <c r="AR57">
        <v>20.66</v>
      </c>
      <c r="AS57" s="72">
        <f t="shared" si="79"/>
        <v>1.0137828668363018</v>
      </c>
      <c r="AT57" s="17">
        <f t="shared" si="80"/>
        <v>1.0350357414763167</v>
      </c>
      <c r="AU57" s="17">
        <f t="shared" si="81"/>
        <v>1.0588310658848081</v>
      </c>
      <c r="AV57" s="17">
        <f t="shared" si="82"/>
        <v>1.0826263902932995</v>
      </c>
      <c r="AW57" s="17">
        <f t="shared" si="83"/>
        <v>-8.140353885375165E-3</v>
      </c>
      <c r="AX57" s="17">
        <f t="shared" si="84"/>
        <v>1.0798025725065195</v>
      </c>
      <c r="AY57" s="17">
        <f t="shared" si="85"/>
        <v>0.71224125274510597</v>
      </c>
      <c r="AZ57" s="17">
        <f t="shared" si="86"/>
        <v>1.7203816066304811</v>
      </c>
      <c r="BA57" s="17">
        <f t="shared" si="87"/>
        <v>-0.92682545322798415</v>
      </c>
      <c r="BB57" s="17">
        <f t="shared" si="88"/>
        <v>2.1297802684376439</v>
      </c>
      <c r="BC57" s="17">
        <f t="shared" si="89"/>
        <v>1.56633147564824</v>
      </c>
      <c r="BD57" s="17">
        <f t="shared" si="90"/>
        <v>3.4931569288762243</v>
      </c>
      <c r="BE57" s="1">
        <v>0</v>
      </c>
      <c r="BF57" s="49">
        <v>0</v>
      </c>
      <c r="BG57" s="49">
        <v>0</v>
      </c>
      <c r="BH57" s="16">
        <v>1</v>
      </c>
      <c r="BI57" s="12">
        <f t="shared" si="91"/>
        <v>0</v>
      </c>
      <c r="BJ57" s="12">
        <f t="shared" si="92"/>
        <v>0</v>
      </c>
      <c r="BK57" s="12">
        <f t="shared" si="93"/>
        <v>0</v>
      </c>
      <c r="BL57" s="12">
        <f t="shared" si="94"/>
        <v>0</v>
      </c>
      <c r="BM57" s="12">
        <f t="shared" si="95"/>
        <v>0</v>
      </c>
      <c r="BN57" s="12">
        <f t="shared" si="96"/>
        <v>0</v>
      </c>
      <c r="BO57" s="9">
        <f t="shared" si="97"/>
        <v>0</v>
      </c>
      <c r="BP57" s="9">
        <f t="shared" si="98"/>
        <v>0</v>
      </c>
      <c r="BQ57" s="45">
        <f t="shared" si="99"/>
        <v>0</v>
      </c>
      <c r="BR57" s="78">
        <f t="shared" si="100"/>
        <v>6.3471024877374146E-2</v>
      </c>
      <c r="BS57" s="55">
        <v>0</v>
      </c>
      <c r="BT57" s="10">
        <f t="shared" si="101"/>
        <v>0</v>
      </c>
      <c r="BU57" s="14">
        <f t="shared" si="102"/>
        <v>0</v>
      </c>
      <c r="BV57" s="1">
        <f t="shared" si="103"/>
        <v>0</v>
      </c>
      <c r="BW57" s="66">
        <f t="shared" si="104"/>
        <v>19.82</v>
      </c>
      <c r="BX57" s="41">
        <f t="shared" si="105"/>
        <v>19.87</v>
      </c>
      <c r="BY57" s="65">
        <f t="shared" si="106"/>
        <v>21.76</v>
      </c>
      <c r="BZ57" s="64">
        <f t="shared" si="107"/>
        <v>21.53</v>
      </c>
      <c r="CA57" s="54">
        <f t="shared" si="108"/>
        <v>21.76</v>
      </c>
      <c r="CB57" s="1">
        <f t="shared" si="109"/>
        <v>0</v>
      </c>
      <c r="CC57" s="42" t="e">
        <f t="shared" si="110"/>
        <v>#DIV/0!</v>
      </c>
      <c r="CD57" s="55">
        <v>62</v>
      </c>
      <c r="CE57" s="55">
        <v>744</v>
      </c>
      <c r="CF57" s="55">
        <v>0</v>
      </c>
      <c r="CG57" s="6">
        <f t="shared" si="111"/>
        <v>806</v>
      </c>
      <c r="CH57" s="10">
        <f t="shared" si="112"/>
        <v>0</v>
      </c>
      <c r="CI57" s="1">
        <f t="shared" si="113"/>
        <v>-806</v>
      </c>
      <c r="CJ57" s="77">
        <f t="shared" si="114"/>
        <v>0</v>
      </c>
      <c r="CK57" s="66">
        <f t="shared" si="115"/>
        <v>19.95</v>
      </c>
      <c r="CL57" s="41">
        <f t="shared" si="116"/>
        <v>20.100000000000001</v>
      </c>
      <c r="CM57" s="65">
        <f t="shared" si="117"/>
        <v>21.47</v>
      </c>
      <c r="CN57" s="64">
        <f t="shared" si="118"/>
        <v>21.41</v>
      </c>
      <c r="CO57" s="54">
        <f t="shared" si="119"/>
        <v>21.47</v>
      </c>
      <c r="CP57" s="1">
        <f t="shared" si="120"/>
        <v>-37.540754541220309</v>
      </c>
      <c r="CQ57" s="42" t="e">
        <f t="shared" si="121"/>
        <v>#DIV/0!</v>
      </c>
      <c r="CR57" s="11">
        <f t="shared" si="122"/>
        <v>806</v>
      </c>
      <c r="CS57" s="47">
        <f t="shared" si="123"/>
        <v>0</v>
      </c>
      <c r="CT57" s="55">
        <v>0</v>
      </c>
      <c r="CU57" s="10">
        <f t="shared" si="124"/>
        <v>0</v>
      </c>
      <c r="CV57" s="30">
        <f t="shared" si="125"/>
        <v>0</v>
      </c>
      <c r="CW57" s="77">
        <f t="shared" si="126"/>
        <v>0</v>
      </c>
      <c r="CX57" s="66">
        <f t="shared" si="127"/>
        <v>20.04</v>
      </c>
      <c r="CY57" s="41">
        <f t="shared" si="128"/>
        <v>20.260000000000002</v>
      </c>
      <c r="CZ57" s="65">
        <f t="shared" si="129"/>
        <v>21.22</v>
      </c>
      <c r="DA57" s="64">
        <f t="shared" si="130"/>
        <v>21.23</v>
      </c>
      <c r="DB57" s="54">
        <f t="shared" si="131"/>
        <v>21.22</v>
      </c>
      <c r="DC57" s="43">
        <f t="shared" si="132"/>
        <v>0</v>
      </c>
      <c r="DD57" s="44">
        <v>0</v>
      </c>
      <c r="DE57" s="10">
        <f t="shared" si="133"/>
        <v>0</v>
      </c>
      <c r="DF57" s="30">
        <f t="shared" si="134"/>
        <v>0</v>
      </c>
      <c r="DG57" s="34">
        <f t="shared" si="135"/>
        <v>0</v>
      </c>
      <c r="DH57" s="21">
        <f t="shared" si="136"/>
        <v>0</v>
      </c>
      <c r="DI57" s="74">
        <f t="shared" si="137"/>
        <v>0</v>
      </c>
      <c r="DJ57" s="76">
        <f t="shared" si="138"/>
        <v>21.22</v>
      </c>
      <c r="DK57" s="43">
        <f t="shared" si="139"/>
        <v>0</v>
      </c>
      <c r="DL57" s="16">
        <f t="shared" si="140"/>
        <v>0</v>
      </c>
      <c r="DM57" s="53">
        <f t="shared" si="141"/>
        <v>806</v>
      </c>
      <c r="DN57">
        <f t="shared" si="142"/>
        <v>5.4691639861031184E-3</v>
      </c>
      <c r="DO57">
        <f t="shared" si="143"/>
        <v>5.6164289797104002E-3</v>
      </c>
      <c r="DP57" s="1">
        <f t="shared" si="144"/>
        <v>599.09324640774901</v>
      </c>
      <c r="DQ57" s="55">
        <v>0</v>
      </c>
      <c r="DR57" s="1">
        <f t="shared" si="145"/>
        <v>599.09324640774901</v>
      </c>
      <c r="DS57" s="55">
        <v>0</v>
      </c>
      <c r="DT57" s="15">
        <f t="shared" si="146"/>
        <v>0</v>
      </c>
      <c r="DU57" s="17">
        <f t="shared" si="147"/>
        <v>0</v>
      </c>
      <c r="DV57" s="17">
        <f t="shared" si="148"/>
        <v>0</v>
      </c>
      <c r="DW57" s="17">
        <f t="shared" si="149"/>
        <v>0</v>
      </c>
      <c r="DX57" s="1">
        <f t="shared" si="150"/>
        <v>0</v>
      </c>
      <c r="DY57" s="1">
        <f t="shared" si="151"/>
        <v>0</v>
      </c>
      <c r="DZ57" s="79">
        <f t="shared" si="152"/>
        <v>20.66</v>
      </c>
    </row>
    <row r="58" spans="1:130" x14ac:dyDescent="0.2">
      <c r="A58" s="22" t="s">
        <v>113</v>
      </c>
      <c r="B58">
        <v>0</v>
      </c>
      <c r="C58">
        <v>0</v>
      </c>
      <c r="D58">
        <v>2.3181454836130998E-2</v>
      </c>
      <c r="E58">
        <v>0.97681854516386801</v>
      </c>
      <c r="F58">
        <v>5.0079491255961797E-2</v>
      </c>
      <c r="G58">
        <v>5.5183946488294298E-2</v>
      </c>
      <c r="H58">
        <v>5.9364548494983203E-2</v>
      </c>
      <c r="I58">
        <v>5.72360906024241E-2</v>
      </c>
      <c r="J58">
        <v>0.11317485801690701</v>
      </c>
      <c r="K58">
        <v>0.62207825860844501</v>
      </c>
      <c r="L58">
        <v>0.48338568157501899</v>
      </c>
      <c r="M58">
        <f t="shared" si="77"/>
        <v>3.7231154408258221E-2</v>
      </c>
      <c r="N58">
        <f t="shared" si="78"/>
        <v>3.2512759247805261</v>
      </c>
      <c r="O58" s="68">
        <v>0</v>
      </c>
      <c r="P58">
        <v>58.05</v>
      </c>
      <c r="Q58">
        <v>58.19</v>
      </c>
      <c r="R58">
        <v>58.31</v>
      </c>
      <c r="S58">
        <v>58.44</v>
      </c>
      <c r="T58">
        <v>58.68</v>
      </c>
      <c r="U58">
        <v>58.96</v>
      </c>
      <c r="V58">
        <v>59.06</v>
      </c>
      <c r="W58">
        <v>60.02</v>
      </c>
      <c r="X58">
        <v>59.8</v>
      </c>
      <c r="Y58">
        <v>59.67</v>
      </c>
      <c r="Z58">
        <v>59.46</v>
      </c>
      <c r="AA58">
        <v>59.14</v>
      </c>
      <c r="AB58">
        <v>59.04</v>
      </c>
      <c r="AC58">
        <v>58.63</v>
      </c>
      <c r="AD58">
        <v>58.29</v>
      </c>
      <c r="AE58">
        <v>58.59</v>
      </c>
      <c r="AF58">
        <v>58.85</v>
      </c>
      <c r="AG58">
        <v>58.92</v>
      </c>
      <c r="AH58">
        <v>59.03</v>
      </c>
      <c r="AI58">
        <v>59.17</v>
      </c>
      <c r="AJ58">
        <v>59.37</v>
      </c>
      <c r="AK58">
        <v>60.35</v>
      </c>
      <c r="AL58">
        <v>60.18</v>
      </c>
      <c r="AM58">
        <v>60.05</v>
      </c>
      <c r="AN58">
        <v>59.84</v>
      </c>
      <c r="AO58">
        <v>59.63</v>
      </c>
      <c r="AP58">
        <v>59.31</v>
      </c>
      <c r="AQ58">
        <v>58.81</v>
      </c>
      <c r="AR58">
        <v>59.13</v>
      </c>
      <c r="AS58" s="72">
        <f t="shared" si="79"/>
        <v>1.2383375742154368</v>
      </c>
      <c r="AT58" s="17">
        <f t="shared" si="80"/>
        <v>4.8985755814930148</v>
      </c>
      <c r="AU58" s="17">
        <f t="shared" si="81"/>
        <v>11.181745991431985</v>
      </c>
      <c r="AV58" s="17">
        <f t="shared" si="82"/>
        <v>17.464916401370957</v>
      </c>
      <c r="AW58" s="17">
        <f t="shared" si="83"/>
        <v>-8.140353885375165E-3</v>
      </c>
      <c r="AX58" s="17">
        <f t="shared" si="84"/>
        <v>1.0798025725065195</v>
      </c>
      <c r="AY58" s="17">
        <f t="shared" si="85"/>
        <v>0.62207825860844501</v>
      </c>
      <c r="AZ58" s="17">
        <f t="shared" si="86"/>
        <v>1.6302186124938203</v>
      </c>
      <c r="BA58" s="17">
        <f t="shared" si="87"/>
        <v>-0.92682545322798415</v>
      </c>
      <c r="BB58" s="17">
        <f t="shared" si="88"/>
        <v>2.1297802684376439</v>
      </c>
      <c r="BC58" s="17">
        <f t="shared" si="89"/>
        <v>0.48338568157501899</v>
      </c>
      <c r="BD58" s="17">
        <f t="shared" si="90"/>
        <v>2.4102111348030029</v>
      </c>
      <c r="BE58" s="1">
        <v>1</v>
      </c>
      <c r="BF58" s="15">
        <v>1</v>
      </c>
      <c r="BG58" s="15">
        <v>1</v>
      </c>
      <c r="BH58" s="16">
        <v>1</v>
      </c>
      <c r="BI58" s="12">
        <f t="shared" si="91"/>
        <v>123.35305224892278</v>
      </c>
      <c r="BJ58" s="12">
        <f t="shared" si="92"/>
        <v>165.30659002141977</v>
      </c>
      <c r="BK58" s="12">
        <f t="shared" si="93"/>
        <v>377.33750752212148</v>
      </c>
      <c r="BL58" s="12">
        <f t="shared" si="94"/>
        <v>85.527222541894105</v>
      </c>
      <c r="BM58" s="12">
        <f t="shared" si="95"/>
        <v>165.30659002141977</v>
      </c>
      <c r="BN58" s="12">
        <f t="shared" si="96"/>
        <v>377.33750752212148</v>
      </c>
      <c r="BO58" s="9">
        <f t="shared" si="97"/>
        <v>0.10924944091100867</v>
      </c>
      <c r="BP58" s="9">
        <f t="shared" si="98"/>
        <v>1.7827400930574222E-2</v>
      </c>
      <c r="BQ58" s="45">
        <f t="shared" si="99"/>
        <v>1.5671853389673595E-2</v>
      </c>
      <c r="BR58" s="78">
        <f t="shared" si="100"/>
        <v>3.2512759247805261</v>
      </c>
      <c r="BS58" s="55">
        <v>11826</v>
      </c>
      <c r="BT58" s="10">
        <f t="shared" si="101"/>
        <v>10674.081154903373</v>
      </c>
      <c r="BU58" s="14">
        <f t="shared" si="102"/>
        <v>-1151.9188450966267</v>
      </c>
      <c r="BV58" s="1">
        <f t="shared" si="103"/>
        <v>0</v>
      </c>
      <c r="BW58" s="66">
        <f t="shared" si="104"/>
        <v>58.68</v>
      </c>
      <c r="BX58" s="41">
        <f t="shared" si="105"/>
        <v>59.03</v>
      </c>
      <c r="BY58" s="65">
        <f t="shared" si="106"/>
        <v>60.02</v>
      </c>
      <c r="BZ58" s="64">
        <f t="shared" si="107"/>
        <v>60.35</v>
      </c>
      <c r="CA58" s="54">
        <f t="shared" si="108"/>
        <v>60.35</v>
      </c>
      <c r="CB58" s="1">
        <f t="shared" si="109"/>
        <v>-19.087304806903507</v>
      </c>
      <c r="CC58" s="42">
        <f t="shared" si="110"/>
        <v>1.1079173774660189</v>
      </c>
      <c r="CD58" s="55">
        <v>0</v>
      </c>
      <c r="CE58" s="55">
        <v>6563</v>
      </c>
      <c r="CF58" s="55">
        <v>0</v>
      </c>
      <c r="CG58" s="6">
        <f t="shared" si="111"/>
        <v>6563</v>
      </c>
      <c r="CH58" s="10">
        <f t="shared" si="112"/>
        <v>2422.6596411326445</v>
      </c>
      <c r="CI58" s="1">
        <f t="shared" si="113"/>
        <v>-4140.3403588673555</v>
      </c>
      <c r="CJ58" s="77">
        <f t="shared" si="114"/>
        <v>0</v>
      </c>
      <c r="CK58" s="66">
        <f t="shared" si="115"/>
        <v>58.96</v>
      </c>
      <c r="CL58" s="41">
        <f t="shared" si="116"/>
        <v>59.17</v>
      </c>
      <c r="CM58" s="65">
        <f t="shared" si="117"/>
        <v>59.8</v>
      </c>
      <c r="CN58" s="64">
        <f t="shared" si="118"/>
        <v>60.18</v>
      </c>
      <c r="CO58" s="54">
        <f t="shared" si="119"/>
        <v>60.18</v>
      </c>
      <c r="CP58" s="1">
        <f t="shared" si="120"/>
        <v>-68.799274823319294</v>
      </c>
      <c r="CQ58" s="42">
        <f t="shared" si="121"/>
        <v>2.7090062048219283</v>
      </c>
      <c r="CR58" s="11">
        <f t="shared" si="122"/>
        <v>18744</v>
      </c>
      <c r="CS58" s="47">
        <f t="shared" si="123"/>
        <v>13206.154780787227</v>
      </c>
      <c r="CT58" s="55">
        <v>355</v>
      </c>
      <c r="CU58" s="10">
        <f t="shared" si="124"/>
        <v>109.4139847512096</v>
      </c>
      <c r="CV58" s="30">
        <f t="shared" si="125"/>
        <v>-245.5860152487904</v>
      </c>
      <c r="CW58" s="77">
        <f t="shared" si="126"/>
        <v>0</v>
      </c>
      <c r="CX58" s="66">
        <f t="shared" si="127"/>
        <v>59.06</v>
      </c>
      <c r="CY58" s="41">
        <f t="shared" si="128"/>
        <v>59.37</v>
      </c>
      <c r="CZ58" s="65">
        <f t="shared" si="129"/>
        <v>59.67</v>
      </c>
      <c r="DA58" s="64">
        <f t="shared" si="130"/>
        <v>60.05</v>
      </c>
      <c r="DB58" s="54">
        <f t="shared" si="131"/>
        <v>60.05</v>
      </c>
      <c r="DC58" s="43">
        <f t="shared" si="132"/>
        <v>-4.0896921773320631</v>
      </c>
      <c r="DD58" s="44">
        <v>0</v>
      </c>
      <c r="DE58" s="10">
        <f t="shared" si="133"/>
        <v>68.491641180093907</v>
      </c>
      <c r="DF58" s="30">
        <f t="shared" si="134"/>
        <v>68.491641180093907</v>
      </c>
      <c r="DG58" s="34">
        <f t="shared" si="135"/>
        <v>68.491641180093907</v>
      </c>
      <c r="DH58" s="21">
        <f t="shared" si="136"/>
        <v>1.5671853389673598E-2</v>
      </c>
      <c r="DI58" s="74">
        <f t="shared" si="137"/>
        <v>68.491641180093907</v>
      </c>
      <c r="DJ58" s="76">
        <f t="shared" si="138"/>
        <v>60.05</v>
      </c>
      <c r="DK58" s="43">
        <f t="shared" si="139"/>
        <v>1.1405768722746696</v>
      </c>
      <c r="DL58" s="16">
        <f t="shared" si="140"/>
        <v>0</v>
      </c>
      <c r="DM58" s="53">
        <f t="shared" si="141"/>
        <v>19099</v>
      </c>
      <c r="DN58">
        <f t="shared" si="142"/>
        <v>9.6510012866686101E-3</v>
      </c>
      <c r="DO58">
        <f t="shared" si="143"/>
        <v>9.910868177914962E-3</v>
      </c>
      <c r="DP58" s="1">
        <f t="shared" si="144"/>
        <v>1057.1724868018332</v>
      </c>
      <c r="DQ58" s="55">
        <v>1537</v>
      </c>
      <c r="DR58" s="1">
        <f t="shared" si="145"/>
        <v>-479.8275131981668</v>
      </c>
      <c r="DS58" s="55">
        <v>7923</v>
      </c>
      <c r="DT58" s="15">
        <f t="shared" si="146"/>
        <v>17.464916401370957</v>
      </c>
      <c r="DU58" s="17">
        <f t="shared" si="147"/>
        <v>3.2739286721001674E-2</v>
      </c>
      <c r="DV58" s="17">
        <f t="shared" si="148"/>
        <v>3.2739286721001674E-2</v>
      </c>
      <c r="DW58" s="17">
        <f t="shared" si="149"/>
        <v>4.3744929832995542E-2</v>
      </c>
      <c r="DX58" s="1">
        <f t="shared" si="150"/>
        <v>4623.9265732072945</v>
      </c>
      <c r="DY58" s="1">
        <f t="shared" si="151"/>
        <v>-3299.0734267927055</v>
      </c>
      <c r="DZ58" s="79">
        <f t="shared" si="152"/>
        <v>59.13</v>
      </c>
    </row>
    <row r="59" spans="1:130" x14ac:dyDescent="0.2">
      <c r="A59" s="22" t="s">
        <v>297</v>
      </c>
      <c r="B59">
        <v>1</v>
      </c>
      <c r="C59">
        <v>1</v>
      </c>
      <c r="D59">
        <v>0.34172661870503501</v>
      </c>
      <c r="E59">
        <v>0.65827338129496404</v>
      </c>
      <c r="F59">
        <v>0.111685214626391</v>
      </c>
      <c r="G59">
        <v>3.5535117056856101E-2</v>
      </c>
      <c r="H59">
        <v>0.58612040133779197</v>
      </c>
      <c r="I59">
        <v>0.14431859572123701</v>
      </c>
      <c r="J59">
        <v>0.219614023161875</v>
      </c>
      <c r="K59">
        <v>0.53528283312451597</v>
      </c>
      <c r="L59">
        <v>1.9643997911673701</v>
      </c>
      <c r="M59">
        <f t="shared" si="77"/>
        <v>0.15949670131197977</v>
      </c>
      <c r="N59">
        <f t="shared" si="78"/>
        <v>0.98019380546617974</v>
      </c>
      <c r="O59" s="68">
        <v>0</v>
      </c>
      <c r="P59">
        <v>111.63</v>
      </c>
      <c r="Q59">
        <v>112.49</v>
      </c>
      <c r="R59">
        <v>113.78</v>
      </c>
      <c r="S59">
        <v>114.44</v>
      </c>
      <c r="T59">
        <v>115.12</v>
      </c>
      <c r="U59">
        <v>115.37</v>
      </c>
      <c r="V59">
        <v>116.63</v>
      </c>
      <c r="W59">
        <v>120.15</v>
      </c>
      <c r="X59">
        <v>119.1</v>
      </c>
      <c r="Y59">
        <v>118.21</v>
      </c>
      <c r="Z59">
        <v>117.32</v>
      </c>
      <c r="AA59">
        <v>115.93</v>
      </c>
      <c r="AB59">
        <v>114.19</v>
      </c>
      <c r="AC59">
        <v>113.11</v>
      </c>
      <c r="AD59">
        <v>111.1</v>
      </c>
      <c r="AE59">
        <v>111.63</v>
      </c>
      <c r="AF59">
        <v>112.51</v>
      </c>
      <c r="AG59">
        <v>113.71</v>
      </c>
      <c r="AH59">
        <v>114.72</v>
      </c>
      <c r="AI59">
        <v>115.09</v>
      </c>
      <c r="AJ59">
        <v>117.3</v>
      </c>
      <c r="AK59">
        <v>118.95</v>
      </c>
      <c r="AL59">
        <v>118.69</v>
      </c>
      <c r="AM59">
        <v>118.34</v>
      </c>
      <c r="AN59">
        <v>117.48</v>
      </c>
      <c r="AO59">
        <v>116.35</v>
      </c>
      <c r="AP59">
        <v>116.14</v>
      </c>
      <c r="AQ59">
        <v>115.48</v>
      </c>
      <c r="AR59">
        <v>115.77</v>
      </c>
      <c r="AS59" s="72">
        <f t="shared" si="79"/>
        <v>1.0693384223918578</v>
      </c>
      <c r="AT59" s="17">
        <f t="shared" si="80"/>
        <v>1.5302128668844455</v>
      </c>
      <c r="AU59" s="17">
        <f t="shared" si="81"/>
        <v>2.6590586145259185</v>
      </c>
      <c r="AV59" s="17">
        <f t="shared" si="82"/>
        <v>3.7879043621673913</v>
      </c>
      <c r="AW59" s="17">
        <f t="shared" si="83"/>
        <v>-8.140353885375165E-3</v>
      </c>
      <c r="AX59" s="17">
        <f t="shared" si="84"/>
        <v>1.0798025725065195</v>
      </c>
      <c r="AY59" s="17">
        <f t="shared" si="85"/>
        <v>0.53528283312451597</v>
      </c>
      <c r="AZ59" s="17">
        <f t="shared" si="86"/>
        <v>1.5434231870098911</v>
      </c>
      <c r="BA59" s="17">
        <f t="shared" si="87"/>
        <v>-0.92682545322798415</v>
      </c>
      <c r="BB59" s="17">
        <f t="shared" si="88"/>
        <v>2.1297802684376439</v>
      </c>
      <c r="BC59" s="17">
        <f t="shared" si="89"/>
        <v>1.9643997911673701</v>
      </c>
      <c r="BD59" s="17">
        <f t="shared" si="90"/>
        <v>3.8912252443953541</v>
      </c>
      <c r="BE59" s="1">
        <v>0</v>
      </c>
      <c r="BF59" s="81">
        <v>0.02</v>
      </c>
      <c r="BG59" s="81">
        <v>0.05</v>
      </c>
      <c r="BH59" s="16">
        <v>1</v>
      </c>
      <c r="BI59" s="12">
        <f t="shared" si="91"/>
        <v>0</v>
      </c>
      <c r="BJ59" s="12">
        <f t="shared" si="92"/>
        <v>7.0166098394568692</v>
      </c>
      <c r="BK59" s="12">
        <f t="shared" si="93"/>
        <v>30.481995744099379</v>
      </c>
      <c r="BL59" s="12">
        <f t="shared" si="94"/>
        <v>0</v>
      </c>
      <c r="BM59" s="12">
        <f t="shared" si="95"/>
        <v>7.0166098394568692</v>
      </c>
      <c r="BN59" s="12">
        <f t="shared" si="96"/>
        <v>30.481995744099379</v>
      </c>
      <c r="BO59" s="9">
        <f t="shared" si="97"/>
        <v>0</v>
      </c>
      <c r="BP59" s="9">
        <f t="shared" si="98"/>
        <v>7.56702541412301E-4</v>
      </c>
      <c r="BQ59" s="45">
        <f t="shared" si="99"/>
        <v>1.2660002220907609E-3</v>
      </c>
      <c r="BR59" s="78">
        <f t="shared" si="100"/>
        <v>0.98019380546617974</v>
      </c>
      <c r="BS59" s="55">
        <v>0</v>
      </c>
      <c r="BT59" s="10">
        <f t="shared" si="101"/>
        <v>0</v>
      </c>
      <c r="BU59" s="14">
        <f t="shared" si="102"/>
        <v>0</v>
      </c>
      <c r="BV59" s="1">
        <f t="shared" si="103"/>
        <v>0</v>
      </c>
      <c r="BW59" s="66">
        <f t="shared" si="104"/>
        <v>112.49</v>
      </c>
      <c r="BX59" s="41">
        <f t="shared" si="105"/>
        <v>111.63</v>
      </c>
      <c r="BY59" s="65">
        <f t="shared" si="106"/>
        <v>120.15</v>
      </c>
      <c r="BZ59" s="64">
        <f t="shared" si="107"/>
        <v>118.95</v>
      </c>
      <c r="CA59" s="54">
        <f t="shared" si="108"/>
        <v>120.15</v>
      </c>
      <c r="CB59" s="1">
        <f t="shared" si="109"/>
        <v>0</v>
      </c>
      <c r="CC59" s="42" t="e">
        <f t="shared" si="110"/>
        <v>#DIV/0!</v>
      </c>
      <c r="CD59" s="55">
        <v>0</v>
      </c>
      <c r="CE59" s="55">
        <v>0</v>
      </c>
      <c r="CF59" s="55">
        <v>0</v>
      </c>
      <c r="CG59" s="6">
        <f t="shared" si="111"/>
        <v>0</v>
      </c>
      <c r="CH59" s="10">
        <f t="shared" si="112"/>
        <v>102.83230374193624</v>
      </c>
      <c r="CI59" s="1">
        <f t="shared" si="113"/>
        <v>102.83230374193624</v>
      </c>
      <c r="CJ59" s="77">
        <f t="shared" si="114"/>
        <v>1</v>
      </c>
      <c r="CK59" s="66">
        <f t="shared" si="115"/>
        <v>113.78</v>
      </c>
      <c r="CL59" s="41">
        <f t="shared" si="116"/>
        <v>112.51</v>
      </c>
      <c r="CM59" s="65">
        <f t="shared" si="117"/>
        <v>119.1</v>
      </c>
      <c r="CN59" s="64">
        <f t="shared" si="118"/>
        <v>118.69</v>
      </c>
      <c r="CO59" s="54">
        <f t="shared" si="119"/>
        <v>113.78</v>
      </c>
      <c r="CP59" s="1">
        <f t="shared" si="120"/>
        <v>0.90378189261677133</v>
      </c>
      <c r="CQ59" s="42">
        <f t="shared" si="121"/>
        <v>0</v>
      </c>
      <c r="CR59" s="11">
        <f t="shared" si="122"/>
        <v>116</v>
      </c>
      <c r="CS59" s="47">
        <f t="shared" si="123"/>
        <v>111.67096025247622</v>
      </c>
      <c r="CT59" s="55">
        <v>116</v>
      </c>
      <c r="CU59" s="10">
        <f t="shared" si="124"/>
        <v>8.8386565105399733</v>
      </c>
      <c r="CV59" s="30">
        <f t="shared" si="125"/>
        <v>-107.16134348946002</v>
      </c>
      <c r="CW59" s="77">
        <f t="shared" si="126"/>
        <v>0</v>
      </c>
      <c r="CX59" s="66">
        <f t="shared" si="127"/>
        <v>114.44</v>
      </c>
      <c r="CY59" s="41">
        <f t="shared" si="128"/>
        <v>113.71</v>
      </c>
      <c r="CZ59" s="65">
        <f t="shared" si="129"/>
        <v>118.21</v>
      </c>
      <c r="DA59" s="64">
        <f t="shared" si="130"/>
        <v>118.34</v>
      </c>
      <c r="DB59" s="54">
        <f t="shared" si="131"/>
        <v>118.21</v>
      </c>
      <c r="DC59" s="43">
        <f t="shared" si="132"/>
        <v>-0.90653365611589565</v>
      </c>
      <c r="DD59" s="44">
        <v>0</v>
      </c>
      <c r="DE59" s="10">
        <f t="shared" si="133"/>
        <v>5.5328767306165787</v>
      </c>
      <c r="DF59" s="30">
        <f t="shared" si="134"/>
        <v>5.5328767306165787</v>
      </c>
      <c r="DG59" s="34">
        <f t="shared" si="135"/>
        <v>5.5328767306165787</v>
      </c>
      <c r="DH59" s="21">
        <f t="shared" si="136"/>
        <v>1.2660002220907611E-3</v>
      </c>
      <c r="DI59" s="74">
        <f t="shared" si="137"/>
        <v>5.5328767306165787</v>
      </c>
      <c r="DJ59" s="76">
        <f t="shared" si="138"/>
        <v>118.21</v>
      </c>
      <c r="DK59" s="43">
        <f t="shared" si="139"/>
        <v>4.6805487950398267E-2</v>
      </c>
      <c r="DL59" s="16">
        <f t="shared" si="140"/>
        <v>0</v>
      </c>
      <c r="DM59" s="53">
        <f t="shared" si="141"/>
        <v>232</v>
      </c>
      <c r="DN59">
        <f t="shared" si="142"/>
        <v>6.5037639603695643E-3</v>
      </c>
      <c r="DO59">
        <f t="shared" si="143"/>
        <v>6.6788870249697039E-3</v>
      </c>
      <c r="DP59" s="1">
        <f t="shared" si="144"/>
        <v>712.42352117946837</v>
      </c>
      <c r="DQ59" s="55">
        <v>116</v>
      </c>
      <c r="DR59" s="1">
        <f t="shared" si="145"/>
        <v>596.42352117946837</v>
      </c>
      <c r="DS59" s="55">
        <v>0</v>
      </c>
      <c r="DT59" s="15">
        <f t="shared" si="146"/>
        <v>7.575808724334783E-2</v>
      </c>
      <c r="DU59" s="17">
        <f t="shared" si="147"/>
        <v>1.420141776057931E-4</v>
      </c>
      <c r="DV59" s="17">
        <f t="shared" si="148"/>
        <v>1.420141776057931E-4</v>
      </c>
      <c r="DW59" s="17">
        <f t="shared" si="149"/>
        <v>1.8975368301688873E-4</v>
      </c>
      <c r="DX59" s="1">
        <f t="shared" si="150"/>
        <v>20.057343802251172</v>
      </c>
      <c r="DY59" s="1">
        <f t="shared" si="151"/>
        <v>20.057343802251172</v>
      </c>
      <c r="DZ59" s="79">
        <f t="shared" si="152"/>
        <v>115.77</v>
      </c>
    </row>
    <row r="60" spans="1:130" x14ac:dyDescent="0.2">
      <c r="A60" s="22" t="s">
        <v>122</v>
      </c>
      <c r="B60">
        <v>0</v>
      </c>
      <c r="C60">
        <v>0</v>
      </c>
      <c r="D60">
        <v>0.15947242206234999</v>
      </c>
      <c r="E60">
        <v>0.84052757793764898</v>
      </c>
      <c r="F60">
        <v>3.2193958664546898E-2</v>
      </c>
      <c r="G60">
        <v>6.47993311036789E-2</v>
      </c>
      <c r="H60">
        <v>0.26421404682274202</v>
      </c>
      <c r="I60">
        <v>0.13084683222115001</v>
      </c>
      <c r="J60">
        <v>0.153223437734235</v>
      </c>
      <c r="K60">
        <v>0.69871220350735297</v>
      </c>
      <c r="L60">
        <v>1.65900503679948</v>
      </c>
      <c r="M60">
        <f t="shared" si="77"/>
        <v>6.6703830094797606E-2</v>
      </c>
      <c r="N60">
        <f t="shared" si="78"/>
        <v>2.1603269885269887</v>
      </c>
      <c r="O60" s="68">
        <v>0</v>
      </c>
      <c r="P60">
        <v>89.73</v>
      </c>
      <c r="Q60">
        <v>90.18</v>
      </c>
      <c r="R60">
        <v>90.71</v>
      </c>
      <c r="S60">
        <v>91.29</v>
      </c>
      <c r="T60">
        <v>91.63</v>
      </c>
      <c r="U60">
        <v>91.97</v>
      </c>
      <c r="V60">
        <v>93.73</v>
      </c>
      <c r="W60">
        <v>94.03</v>
      </c>
      <c r="X60">
        <v>93.41</v>
      </c>
      <c r="Y60">
        <v>92.99</v>
      </c>
      <c r="Z60">
        <v>92.41</v>
      </c>
      <c r="AA60">
        <v>92</v>
      </c>
      <c r="AB60">
        <v>91.53</v>
      </c>
      <c r="AC60">
        <v>90.7</v>
      </c>
      <c r="AD60">
        <v>90.07</v>
      </c>
      <c r="AE60">
        <v>90.25</v>
      </c>
      <c r="AF60">
        <v>90.74</v>
      </c>
      <c r="AG60">
        <v>90.88</v>
      </c>
      <c r="AH60">
        <v>91.24</v>
      </c>
      <c r="AI60">
        <v>91.44</v>
      </c>
      <c r="AJ60">
        <v>92.58</v>
      </c>
      <c r="AK60">
        <v>93.52</v>
      </c>
      <c r="AL60">
        <v>92.81</v>
      </c>
      <c r="AM60">
        <v>92.7</v>
      </c>
      <c r="AN60">
        <v>92.54</v>
      </c>
      <c r="AO60">
        <v>92.19</v>
      </c>
      <c r="AP60">
        <v>91.97</v>
      </c>
      <c r="AQ60">
        <v>90.94</v>
      </c>
      <c r="AR60">
        <v>92.05</v>
      </c>
      <c r="AS60" s="72">
        <f t="shared" si="79"/>
        <v>1.166030534351145</v>
      </c>
      <c r="AT60" s="17">
        <f t="shared" si="80"/>
        <v>3.1740904686249292</v>
      </c>
      <c r="AU60" s="17">
        <f t="shared" si="81"/>
        <v>9.4768311864577512</v>
      </c>
      <c r="AV60" s="17">
        <f t="shared" si="82"/>
        <v>15.779571904290574</v>
      </c>
      <c r="AW60" s="17">
        <f t="shared" si="83"/>
        <v>-8.140353885375165E-3</v>
      </c>
      <c r="AX60" s="17">
        <f t="shared" si="84"/>
        <v>1.0798025725065195</v>
      </c>
      <c r="AY60" s="17">
        <f t="shared" si="85"/>
        <v>0.69871220350735297</v>
      </c>
      <c r="AZ60" s="17">
        <f t="shared" si="86"/>
        <v>1.706852557392728</v>
      </c>
      <c r="BA60" s="17">
        <f t="shared" si="87"/>
        <v>-0.92682545322798415</v>
      </c>
      <c r="BB60" s="17">
        <f t="shared" si="88"/>
        <v>2.1297802684376439</v>
      </c>
      <c r="BC60" s="17">
        <f t="shared" si="89"/>
        <v>1.65900503679948</v>
      </c>
      <c r="BD60" s="17">
        <f t="shared" si="90"/>
        <v>3.585830490027464</v>
      </c>
      <c r="BE60" s="1">
        <v>0</v>
      </c>
      <c r="BF60" s="15">
        <v>1</v>
      </c>
      <c r="BG60" s="15">
        <v>1</v>
      </c>
      <c r="BH60" s="16">
        <v>1</v>
      </c>
      <c r="BI60" s="12">
        <f t="shared" si="91"/>
        <v>0</v>
      </c>
      <c r="BJ60" s="12">
        <f t="shared" si="92"/>
        <v>524.78126688427312</v>
      </c>
      <c r="BK60" s="12">
        <f t="shared" si="93"/>
        <v>1566.8310419117295</v>
      </c>
      <c r="BL60" s="12">
        <f t="shared" si="94"/>
        <v>0</v>
      </c>
      <c r="BM60" s="12">
        <f t="shared" si="95"/>
        <v>466.86767092585853</v>
      </c>
      <c r="BN60" s="12">
        <f t="shared" si="96"/>
        <v>1566.8310419117295</v>
      </c>
      <c r="BO60" s="9">
        <f t="shared" si="97"/>
        <v>0</v>
      </c>
      <c r="BP60" s="9">
        <f t="shared" si="98"/>
        <v>5.0349094673359393E-2</v>
      </c>
      <c r="BQ60" s="45">
        <f t="shared" si="99"/>
        <v>6.507475638050797E-2</v>
      </c>
      <c r="BR60" s="78">
        <f t="shared" si="100"/>
        <v>2.1603269885269887</v>
      </c>
      <c r="BS60" s="55">
        <v>0</v>
      </c>
      <c r="BT60" s="10">
        <f t="shared" si="101"/>
        <v>0</v>
      </c>
      <c r="BU60" s="14">
        <f t="shared" si="102"/>
        <v>0</v>
      </c>
      <c r="BV60" s="1">
        <f t="shared" si="103"/>
        <v>0</v>
      </c>
      <c r="BW60" s="66">
        <f t="shared" si="104"/>
        <v>91.29</v>
      </c>
      <c r="BX60" s="41">
        <f t="shared" si="105"/>
        <v>90.88</v>
      </c>
      <c r="BY60" s="65">
        <f t="shared" si="106"/>
        <v>94.03</v>
      </c>
      <c r="BZ60" s="64">
        <f t="shared" si="107"/>
        <v>93.52</v>
      </c>
      <c r="CA60" s="54">
        <f t="shared" si="108"/>
        <v>93.52</v>
      </c>
      <c r="CB60" s="1">
        <f t="shared" si="109"/>
        <v>0</v>
      </c>
      <c r="CC60" s="42" t="e">
        <f t="shared" si="110"/>
        <v>#DIV/0!</v>
      </c>
      <c r="CD60" s="55">
        <v>0</v>
      </c>
      <c r="CE60" s="55">
        <v>6075</v>
      </c>
      <c r="CF60" s="55">
        <v>92</v>
      </c>
      <c r="CG60" s="6">
        <f t="shared" si="111"/>
        <v>6167</v>
      </c>
      <c r="CH60" s="10">
        <f t="shared" si="112"/>
        <v>6842.2043183826836</v>
      </c>
      <c r="CI60" s="1">
        <f t="shared" si="113"/>
        <v>675.2043183826836</v>
      </c>
      <c r="CJ60" s="77">
        <f t="shared" si="114"/>
        <v>1</v>
      </c>
      <c r="CK60" s="66">
        <f t="shared" si="115"/>
        <v>91.63</v>
      </c>
      <c r="CL60" s="41">
        <f t="shared" si="116"/>
        <v>91.24</v>
      </c>
      <c r="CM60" s="65">
        <f t="shared" si="117"/>
        <v>93.41</v>
      </c>
      <c r="CN60" s="64">
        <f t="shared" si="118"/>
        <v>92.81</v>
      </c>
      <c r="CO60" s="54">
        <f t="shared" si="119"/>
        <v>91.24</v>
      </c>
      <c r="CP60" s="1">
        <f t="shared" si="120"/>
        <v>7.400310372453788</v>
      </c>
      <c r="CQ60" s="42">
        <f t="shared" si="121"/>
        <v>0.90131772058185422</v>
      </c>
      <c r="CR60" s="11">
        <f t="shared" si="122"/>
        <v>6535</v>
      </c>
      <c r="CS60" s="47">
        <f t="shared" si="123"/>
        <v>7296.5276345385828</v>
      </c>
      <c r="CT60" s="55">
        <v>368</v>
      </c>
      <c r="CU60" s="10">
        <f t="shared" si="124"/>
        <v>454.32331615589925</v>
      </c>
      <c r="CV60" s="30">
        <f t="shared" si="125"/>
        <v>86.323316155899249</v>
      </c>
      <c r="CW60" s="77">
        <f t="shared" si="126"/>
        <v>1</v>
      </c>
      <c r="CX60" s="66">
        <f t="shared" si="127"/>
        <v>91.97</v>
      </c>
      <c r="CY60" s="41">
        <f t="shared" si="128"/>
        <v>91.44</v>
      </c>
      <c r="CZ60" s="65">
        <f t="shared" si="129"/>
        <v>92.99</v>
      </c>
      <c r="DA60" s="64">
        <f t="shared" si="130"/>
        <v>92.7</v>
      </c>
      <c r="DB60" s="54">
        <f t="shared" si="131"/>
        <v>91.44</v>
      </c>
      <c r="DC60" s="43">
        <f t="shared" si="132"/>
        <v>0.94404326504701719</v>
      </c>
      <c r="DD60" s="44">
        <v>0</v>
      </c>
      <c r="DE60" s="10">
        <f t="shared" si="133"/>
        <v>284.40011229511686</v>
      </c>
      <c r="DF60" s="30">
        <f t="shared" si="134"/>
        <v>284.40011229511686</v>
      </c>
      <c r="DG60" s="34">
        <f t="shared" si="135"/>
        <v>284.40011229511686</v>
      </c>
      <c r="DH60" s="21">
        <f t="shared" si="136"/>
        <v>6.5074756380507984E-2</v>
      </c>
      <c r="DI60" s="74">
        <f t="shared" si="137"/>
        <v>284.40011229511686</v>
      </c>
      <c r="DJ60" s="76">
        <f t="shared" si="138"/>
        <v>91.44</v>
      </c>
      <c r="DK60" s="43">
        <f t="shared" si="139"/>
        <v>3.1102374485467723</v>
      </c>
      <c r="DL60" s="16">
        <f t="shared" si="140"/>
        <v>0</v>
      </c>
      <c r="DM60" s="53">
        <f t="shared" si="141"/>
        <v>6903</v>
      </c>
      <c r="DN60">
        <f t="shared" si="142"/>
        <v>8.3044417781767948E-3</v>
      </c>
      <c r="DO60">
        <f t="shared" si="143"/>
        <v>8.5280506457263358E-3</v>
      </c>
      <c r="DP60" s="1">
        <f t="shared" si="144"/>
        <v>909.67010627833679</v>
      </c>
      <c r="DQ60" s="55">
        <v>1013</v>
      </c>
      <c r="DR60" s="1">
        <f t="shared" si="145"/>
        <v>-103.32989372166321</v>
      </c>
      <c r="DS60" s="55">
        <v>1749</v>
      </c>
      <c r="DT60" s="15">
        <f t="shared" si="146"/>
        <v>15.779571904290574</v>
      </c>
      <c r="DU60" s="17">
        <f t="shared" si="147"/>
        <v>2.9579982923289491E-2</v>
      </c>
      <c r="DV60" s="17">
        <f t="shared" si="148"/>
        <v>2.9579982923289491E-2</v>
      </c>
      <c r="DW60" s="17">
        <f t="shared" si="149"/>
        <v>3.9523594037570879E-2</v>
      </c>
      <c r="DX60" s="1">
        <f t="shared" si="150"/>
        <v>4177.7229369593169</v>
      </c>
      <c r="DY60" s="1">
        <f t="shared" si="151"/>
        <v>2428.7229369593169</v>
      </c>
      <c r="DZ60" s="79">
        <f t="shared" si="152"/>
        <v>92.05</v>
      </c>
    </row>
    <row r="61" spans="1:130" x14ac:dyDescent="0.2">
      <c r="A61" s="22" t="s">
        <v>247</v>
      </c>
      <c r="B61">
        <v>1</v>
      </c>
      <c r="C61">
        <v>1</v>
      </c>
      <c r="D61">
        <v>0.265387689848121</v>
      </c>
      <c r="E61">
        <v>0.734612310151878</v>
      </c>
      <c r="F61">
        <v>0.196343402225755</v>
      </c>
      <c r="G61">
        <v>9.7408026755852806E-2</v>
      </c>
      <c r="H61">
        <v>0.31772575250836099</v>
      </c>
      <c r="I61">
        <v>0.175923388443259</v>
      </c>
      <c r="J61">
        <v>0.27920029235384403</v>
      </c>
      <c r="K61">
        <v>0.397478821668589</v>
      </c>
      <c r="L61">
        <v>0.36598568418566702</v>
      </c>
      <c r="M61">
        <f t="shared" si="77"/>
        <v>0.2062496076940985</v>
      </c>
      <c r="N61">
        <f t="shared" si="78"/>
        <v>0.72765048160691514</v>
      </c>
      <c r="O61" s="68">
        <v>0</v>
      </c>
      <c r="P61">
        <v>122.33</v>
      </c>
      <c r="Q61">
        <v>123.36</v>
      </c>
      <c r="R61">
        <v>123.71</v>
      </c>
      <c r="S61">
        <v>124.13</v>
      </c>
      <c r="T61">
        <v>125.03</v>
      </c>
      <c r="U61">
        <v>125.41</v>
      </c>
      <c r="V61">
        <v>125.83</v>
      </c>
      <c r="W61">
        <v>129.75</v>
      </c>
      <c r="X61">
        <v>129.06</v>
      </c>
      <c r="Y61">
        <v>128.52000000000001</v>
      </c>
      <c r="Z61">
        <v>127.5</v>
      </c>
      <c r="AA61">
        <v>127.03</v>
      </c>
      <c r="AB61">
        <v>126.65</v>
      </c>
      <c r="AC61">
        <v>125.89</v>
      </c>
      <c r="AD61">
        <v>122.77</v>
      </c>
      <c r="AE61">
        <v>123.21</v>
      </c>
      <c r="AF61">
        <v>123.8</v>
      </c>
      <c r="AG61">
        <v>124.4</v>
      </c>
      <c r="AH61">
        <v>124.83</v>
      </c>
      <c r="AI61">
        <v>125.3</v>
      </c>
      <c r="AJ61">
        <v>125.88</v>
      </c>
      <c r="AK61">
        <v>128.91999999999999</v>
      </c>
      <c r="AL61">
        <v>128.71</v>
      </c>
      <c r="AM61">
        <v>128.54</v>
      </c>
      <c r="AN61">
        <v>128.38</v>
      </c>
      <c r="AO61">
        <v>127.83</v>
      </c>
      <c r="AP61">
        <v>127.29</v>
      </c>
      <c r="AQ61">
        <v>126.49</v>
      </c>
      <c r="AR61">
        <v>125.9</v>
      </c>
      <c r="AS61" s="72">
        <f t="shared" si="79"/>
        <v>1.1098388464800681</v>
      </c>
      <c r="AT61" s="17">
        <f t="shared" si="80"/>
        <v>1.2811382081855518</v>
      </c>
      <c r="AU61" s="17">
        <f t="shared" si="81"/>
        <v>1.5550868953529091</v>
      </c>
      <c r="AV61" s="17">
        <f t="shared" si="82"/>
        <v>1.8290355825202664</v>
      </c>
      <c r="AW61" s="17">
        <f t="shared" si="83"/>
        <v>-8.140353885375165E-3</v>
      </c>
      <c r="AX61" s="17">
        <f t="shared" si="84"/>
        <v>1.0798025725065195</v>
      </c>
      <c r="AY61" s="17">
        <f t="shared" si="85"/>
        <v>0.397478821668589</v>
      </c>
      <c r="AZ61" s="17">
        <f t="shared" si="86"/>
        <v>1.4056191755539642</v>
      </c>
      <c r="BA61" s="17">
        <f t="shared" si="87"/>
        <v>-0.92682545322798415</v>
      </c>
      <c r="BB61" s="17">
        <f t="shared" si="88"/>
        <v>2.1297802684376439</v>
      </c>
      <c r="BC61" s="17">
        <f t="shared" si="89"/>
        <v>0.36598568418566702</v>
      </c>
      <c r="BD61" s="17">
        <f t="shared" si="90"/>
        <v>2.2928111374136511</v>
      </c>
      <c r="BE61" s="1">
        <v>0</v>
      </c>
      <c r="BF61" s="15">
        <v>1</v>
      </c>
      <c r="BG61" s="15">
        <v>1</v>
      </c>
      <c r="BH61" s="16">
        <v>1</v>
      </c>
      <c r="BI61" s="12">
        <f t="shared" si="91"/>
        <v>0</v>
      </c>
      <c r="BJ61" s="12">
        <f t="shared" si="92"/>
        <v>35.405368122084745</v>
      </c>
      <c r="BK61" s="12">
        <f t="shared" si="93"/>
        <v>42.976178245263391</v>
      </c>
      <c r="BL61" s="12">
        <f t="shared" si="94"/>
        <v>0</v>
      </c>
      <c r="BM61" s="12">
        <f t="shared" si="95"/>
        <v>35.405368122084745</v>
      </c>
      <c r="BN61" s="12">
        <f t="shared" si="96"/>
        <v>42.976178245263391</v>
      </c>
      <c r="BO61" s="9">
        <f t="shared" si="97"/>
        <v>0</v>
      </c>
      <c r="BP61" s="9">
        <f t="shared" si="98"/>
        <v>3.8182730193949922E-3</v>
      </c>
      <c r="BQ61" s="45">
        <f t="shared" si="99"/>
        <v>1.7849176169394258E-3</v>
      </c>
      <c r="BR61" s="78">
        <f t="shared" si="100"/>
        <v>0.72765048160691514</v>
      </c>
      <c r="BS61" s="55">
        <v>0</v>
      </c>
      <c r="BT61" s="10">
        <f t="shared" si="101"/>
        <v>0</v>
      </c>
      <c r="BU61" s="14">
        <f t="shared" si="102"/>
        <v>0</v>
      </c>
      <c r="BV61" s="1">
        <f t="shared" si="103"/>
        <v>0</v>
      </c>
      <c r="BW61" s="66">
        <f t="shared" si="104"/>
        <v>123.36</v>
      </c>
      <c r="BX61" s="41">
        <f t="shared" si="105"/>
        <v>123.21</v>
      </c>
      <c r="BY61" s="65">
        <f t="shared" si="106"/>
        <v>129.75</v>
      </c>
      <c r="BZ61" s="64">
        <f t="shared" si="107"/>
        <v>128.91999999999999</v>
      </c>
      <c r="CA61" s="54">
        <f t="shared" si="108"/>
        <v>129.75</v>
      </c>
      <c r="CB61" s="1">
        <f t="shared" si="109"/>
        <v>0</v>
      </c>
      <c r="CC61" s="42" t="e">
        <f t="shared" si="110"/>
        <v>#DIV/0!</v>
      </c>
      <c r="CD61" s="55">
        <v>0</v>
      </c>
      <c r="CE61" s="55">
        <v>1007</v>
      </c>
      <c r="CF61" s="55">
        <v>0</v>
      </c>
      <c r="CG61" s="6">
        <f t="shared" si="111"/>
        <v>1007</v>
      </c>
      <c r="CH61" s="10">
        <f t="shared" si="112"/>
        <v>518.88528108712785</v>
      </c>
      <c r="CI61" s="1">
        <f t="shared" si="113"/>
        <v>-488.11471891287215</v>
      </c>
      <c r="CJ61" s="77">
        <f t="shared" si="114"/>
        <v>0</v>
      </c>
      <c r="CK61" s="66">
        <f t="shared" si="115"/>
        <v>123.71</v>
      </c>
      <c r="CL61" s="41">
        <f t="shared" si="116"/>
        <v>123.8</v>
      </c>
      <c r="CM61" s="65">
        <f t="shared" si="117"/>
        <v>129.06</v>
      </c>
      <c r="CN61" s="64">
        <f t="shared" si="118"/>
        <v>128.71</v>
      </c>
      <c r="CO61" s="54">
        <f t="shared" si="119"/>
        <v>129.06</v>
      </c>
      <c r="CP61" s="1">
        <f t="shared" si="120"/>
        <v>-3.78207592525083</v>
      </c>
      <c r="CQ61" s="42">
        <f t="shared" si="121"/>
        <v>1.9406987183953501</v>
      </c>
      <c r="CR61" s="11">
        <f t="shared" si="122"/>
        <v>1007</v>
      </c>
      <c r="CS61" s="47">
        <f t="shared" si="123"/>
        <v>531.34679052484751</v>
      </c>
      <c r="CT61" s="55">
        <v>0</v>
      </c>
      <c r="CU61" s="10">
        <f t="shared" si="124"/>
        <v>12.461509437719618</v>
      </c>
      <c r="CV61" s="30">
        <f t="shared" si="125"/>
        <v>12.461509437719618</v>
      </c>
      <c r="CW61" s="77">
        <f t="shared" si="126"/>
        <v>1</v>
      </c>
      <c r="CX61" s="66">
        <f t="shared" si="127"/>
        <v>124.13</v>
      </c>
      <c r="CY61" s="41">
        <f t="shared" si="128"/>
        <v>124.4</v>
      </c>
      <c r="CZ61" s="65">
        <f t="shared" si="129"/>
        <v>128.52000000000001</v>
      </c>
      <c r="DA61" s="64">
        <f t="shared" si="130"/>
        <v>128.54</v>
      </c>
      <c r="DB61" s="54">
        <f t="shared" si="131"/>
        <v>124.13</v>
      </c>
      <c r="DC61" s="43">
        <f t="shared" si="132"/>
        <v>0.10039079543800547</v>
      </c>
      <c r="DD61" s="44">
        <v>0</v>
      </c>
      <c r="DE61" s="10">
        <f t="shared" si="133"/>
        <v>7.8007325563673895</v>
      </c>
      <c r="DF61" s="30">
        <f t="shared" si="134"/>
        <v>7.8007325563673895</v>
      </c>
      <c r="DG61" s="34">
        <f t="shared" si="135"/>
        <v>7.8007325563673895</v>
      </c>
      <c r="DH61" s="21">
        <f t="shared" si="136"/>
        <v>1.784917616939426E-3</v>
      </c>
      <c r="DI61" s="74">
        <f t="shared" si="137"/>
        <v>7.8007325563673895</v>
      </c>
      <c r="DJ61" s="76">
        <f t="shared" si="138"/>
        <v>124.13</v>
      </c>
      <c r="DK61" s="43">
        <f t="shared" si="139"/>
        <v>6.2843249467231049E-2</v>
      </c>
      <c r="DL61" s="16">
        <f t="shared" si="140"/>
        <v>0</v>
      </c>
      <c r="DM61" s="53">
        <f t="shared" si="141"/>
        <v>1007</v>
      </c>
      <c r="DN61">
        <f t="shared" si="142"/>
        <v>7.2579952393195214E-3</v>
      </c>
      <c r="DO61">
        <f t="shared" si="143"/>
        <v>7.4534270503304849E-3</v>
      </c>
      <c r="DP61" s="1">
        <f t="shared" si="144"/>
        <v>795.04215660465218</v>
      </c>
      <c r="DQ61" s="55">
        <v>631</v>
      </c>
      <c r="DR61" s="1">
        <f t="shared" si="145"/>
        <v>164.04215660465218</v>
      </c>
      <c r="DS61" s="55">
        <v>757</v>
      </c>
      <c r="DT61" s="15">
        <f t="shared" si="146"/>
        <v>1.8290355825202664</v>
      </c>
      <c r="DU61" s="17">
        <f t="shared" si="147"/>
        <v>3.4286634406303124E-3</v>
      </c>
      <c r="DV61" s="17">
        <f t="shared" si="148"/>
        <v>3.4286634406303124E-3</v>
      </c>
      <c r="DW61" s="17">
        <f t="shared" si="149"/>
        <v>4.5812434128296485E-3</v>
      </c>
      <c r="DX61" s="1">
        <f t="shared" si="150"/>
        <v>484.24659122291951</v>
      </c>
      <c r="DY61" s="1">
        <f t="shared" si="151"/>
        <v>-272.75340877708049</v>
      </c>
      <c r="DZ61" s="79">
        <f t="shared" si="152"/>
        <v>125.9</v>
      </c>
    </row>
    <row r="62" spans="1:130" x14ac:dyDescent="0.2">
      <c r="A62" s="22" t="s">
        <v>216</v>
      </c>
      <c r="B62">
        <v>0</v>
      </c>
      <c r="C62">
        <v>0</v>
      </c>
      <c r="D62">
        <v>0.12150279776179</v>
      </c>
      <c r="E62">
        <v>0.87849720223820904</v>
      </c>
      <c r="F62">
        <v>0.17806041335453099</v>
      </c>
      <c r="G62">
        <v>0.52173913043478204</v>
      </c>
      <c r="H62">
        <v>0.535953177257525</v>
      </c>
      <c r="I62">
        <v>0.52879839698707398</v>
      </c>
      <c r="J62">
        <v>0.47237500473715699</v>
      </c>
      <c r="K62">
        <v>0.208291402983482</v>
      </c>
      <c r="L62">
        <v>0.83386589863441296</v>
      </c>
      <c r="M62">
        <f t="shared" si="77"/>
        <v>0.1906285184062263</v>
      </c>
      <c r="N62">
        <f t="shared" si="78"/>
        <v>0.80136687130873929</v>
      </c>
      <c r="O62" s="68">
        <v>0</v>
      </c>
      <c r="P62">
        <v>4.76</v>
      </c>
      <c r="Q62">
        <v>4.78</v>
      </c>
      <c r="R62">
        <v>4.82</v>
      </c>
      <c r="S62">
        <v>4.8499999999999996</v>
      </c>
      <c r="T62">
        <v>4.9000000000000004</v>
      </c>
      <c r="U62">
        <v>4.9400000000000004</v>
      </c>
      <c r="V62">
        <v>4.97</v>
      </c>
      <c r="W62">
        <v>5.05</v>
      </c>
      <c r="X62">
        <v>5.0199999999999996</v>
      </c>
      <c r="Y62">
        <v>4.9800000000000004</v>
      </c>
      <c r="Z62">
        <v>4.95</v>
      </c>
      <c r="AA62">
        <v>4.95</v>
      </c>
      <c r="AB62">
        <v>4.93</v>
      </c>
      <c r="AC62">
        <v>4.9000000000000004</v>
      </c>
      <c r="AD62">
        <v>4.82</v>
      </c>
      <c r="AE62">
        <v>4.8499999999999996</v>
      </c>
      <c r="AF62">
        <v>4.87</v>
      </c>
      <c r="AG62">
        <v>4.8899999999999997</v>
      </c>
      <c r="AH62">
        <v>4.92</v>
      </c>
      <c r="AI62">
        <v>4.96</v>
      </c>
      <c r="AJ62">
        <v>5</v>
      </c>
      <c r="AK62">
        <v>5.12</v>
      </c>
      <c r="AL62">
        <v>5.08</v>
      </c>
      <c r="AM62">
        <v>5.07</v>
      </c>
      <c r="AN62">
        <v>5.03</v>
      </c>
      <c r="AO62">
        <v>5</v>
      </c>
      <c r="AP62">
        <v>4.97</v>
      </c>
      <c r="AQ62">
        <v>4.87</v>
      </c>
      <c r="AR62">
        <v>4.95</v>
      </c>
      <c r="AS62" s="72">
        <f t="shared" si="79"/>
        <v>1.1861747243426635</v>
      </c>
      <c r="AT62" s="17">
        <f t="shared" si="80"/>
        <v>1.1700017293151685</v>
      </c>
      <c r="AU62" s="17">
        <f t="shared" si="81"/>
        <v>1.7132034817260728</v>
      </c>
      <c r="AV62" s="17">
        <f t="shared" si="82"/>
        <v>2.2564052341369774</v>
      </c>
      <c r="AW62" s="17">
        <f t="shared" si="83"/>
        <v>-8.140353885375165E-3</v>
      </c>
      <c r="AX62" s="17">
        <f t="shared" si="84"/>
        <v>1.0798025725065195</v>
      </c>
      <c r="AY62" s="17">
        <f t="shared" si="85"/>
        <v>0.208291402983482</v>
      </c>
      <c r="AZ62" s="17">
        <f t="shared" si="86"/>
        <v>1.2164317568688572</v>
      </c>
      <c r="BA62" s="17">
        <f t="shared" si="87"/>
        <v>-0.92682545322798415</v>
      </c>
      <c r="BB62" s="17">
        <f t="shared" si="88"/>
        <v>2.1297802684376439</v>
      </c>
      <c r="BC62" s="17">
        <f t="shared" si="89"/>
        <v>0.83386589863441296</v>
      </c>
      <c r="BD62" s="17">
        <f t="shared" si="90"/>
        <v>2.760691351862397</v>
      </c>
      <c r="BE62" s="1">
        <v>0</v>
      </c>
      <c r="BF62" s="49">
        <v>0</v>
      </c>
      <c r="BG62" s="58">
        <v>0.02</v>
      </c>
      <c r="BH62" s="16">
        <v>1</v>
      </c>
      <c r="BI62" s="12">
        <f t="shared" si="91"/>
        <v>0</v>
      </c>
      <c r="BJ62" s="12">
        <f t="shared" si="92"/>
        <v>0</v>
      </c>
      <c r="BK62" s="12">
        <f t="shared" si="93"/>
        <v>1.9902625133462817</v>
      </c>
      <c r="BL62" s="12">
        <f t="shared" si="94"/>
        <v>0</v>
      </c>
      <c r="BM62" s="12">
        <f t="shared" si="95"/>
        <v>0</v>
      </c>
      <c r="BN62" s="12">
        <f t="shared" si="96"/>
        <v>1.9902625133462817</v>
      </c>
      <c r="BO62" s="9">
        <f t="shared" si="97"/>
        <v>0</v>
      </c>
      <c r="BP62" s="9">
        <f t="shared" si="98"/>
        <v>0</v>
      </c>
      <c r="BQ62" s="45">
        <f t="shared" si="99"/>
        <v>8.2661017509099937E-5</v>
      </c>
      <c r="BR62" s="78">
        <f t="shared" si="100"/>
        <v>0.80136687130873929</v>
      </c>
      <c r="BS62" s="55">
        <v>0</v>
      </c>
      <c r="BT62" s="10">
        <f t="shared" si="101"/>
        <v>0</v>
      </c>
      <c r="BU62" s="14">
        <f t="shared" si="102"/>
        <v>0</v>
      </c>
      <c r="BV62" s="1">
        <f t="shared" si="103"/>
        <v>0</v>
      </c>
      <c r="BW62" s="66">
        <f t="shared" si="104"/>
        <v>4.78</v>
      </c>
      <c r="BX62" s="41">
        <f t="shared" si="105"/>
        <v>4.8499999999999996</v>
      </c>
      <c r="BY62" s="65">
        <f t="shared" si="106"/>
        <v>5.05</v>
      </c>
      <c r="BZ62" s="64">
        <f t="shared" si="107"/>
        <v>5.12</v>
      </c>
      <c r="CA62" s="54">
        <f t="shared" si="108"/>
        <v>5.12</v>
      </c>
      <c r="CB62" s="1">
        <f t="shared" si="109"/>
        <v>0</v>
      </c>
      <c r="CC62" s="42" t="e">
        <f t="shared" si="110"/>
        <v>#DIV/0!</v>
      </c>
      <c r="CD62" s="55">
        <v>0</v>
      </c>
      <c r="CE62" s="55">
        <v>35</v>
      </c>
      <c r="CF62" s="55">
        <v>0</v>
      </c>
      <c r="CG62" s="6">
        <f t="shared" si="111"/>
        <v>35</v>
      </c>
      <c r="CH62" s="10">
        <f t="shared" si="112"/>
        <v>0</v>
      </c>
      <c r="CI62" s="1">
        <f t="shared" si="113"/>
        <v>-35</v>
      </c>
      <c r="CJ62" s="77">
        <f t="shared" si="114"/>
        <v>0</v>
      </c>
      <c r="CK62" s="66">
        <f t="shared" si="115"/>
        <v>4.82</v>
      </c>
      <c r="CL62" s="41">
        <f t="shared" si="116"/>
        <v>4.87</v>
      </c>
      <c r="CM62" s="65">
        <f t="shared" si="117"/>
        <v>5.0199999999999996</v>
      </c>
      <c r="CN62" s="64">
        <f t="shared" si="118"/>
        <v>5.08</v>
      </c>
      <c r="CO62" s="54">
        <f t="shared" si="119"/>
        <v>5.08</v>
      </c>
      <c r="CP62" s="1">
        <f t="shared" si="120"/>
        <v>-6.8897637795275593</v>
      </c>
      <c r="CQ62" s="42" t="e">
        <f t="shared" si="121"/>
        <v>#DIV/0!</v>
      </c>
      <c r="CR62" s="11">
        <f t="shared" si="122"/>
        <v>35</v>
      </c>
      <c r="CS62" s="47">
        <f t="shared" si="123"/>
        <v>0.57710285340083178</v>
      </c>
      <c r="CT62" s="55">
        <v>0</v>
      </c>
      <c r="CU62" s="10">
        <f t="shared" si="124"/>
        <v>0.57710285340083178</v>
      </c>
      <c r="CV62" s="30">
        <f t="shared" si="125"/>
        <v>0.57710285340083178</v>
      </c>
      <c r="CW62" s="77">
        <f t="shared" si="126"/>
        <v>1</v>
      </c>
      <c r="CX62" s="66">
        <f t="shared" si="127"/>
        <v>4.8499999999999996</v>
      </c>
      <c r="CY62" s="41">
        <f t="shared" si="128"/>
        <v>4.8899999999999997</v>
      </c>
      <c r="CZ62" s="65">
        <f t="shared" si="129"/>
        <v>4.9800000000000004</v>
      </c>
      <c r="DA62" s="64">
        <f t="shared" si="130"/>
        <v>5.07</v>
      </c>
      <c r="DB62" s="54">
        <f t="shared" si="131"/>
        <v>4.8899999999999997</v>
      </c>
      <c r="DC62" s="43">
        <f t="shared" si="132"/>
        <v>0.11801694343575293</v>
      </c>
      <c r="DD62" s="44">
        <v>0</v>
      </c>
      <c r="DE62" s="10">
        <f t="shared" si="133"/>
        <v>0.36125840448107005</v>
      </c>
      <c r="DF62" s="30">
        <f t="shared" si="134"/>
        <v>0.36125840448107005</v>
      </c>
      <c r="DG62" s="34">
        <f t="shared" si="135"/>
        <v>0.36125840448107005</v>
      </c>
      <c r="DH62" s="21">
        <f t="shared" si="136"/>
        <v>8.2661017509099951E-5</v>
      </c>
      <c r="DI62" s="74">
        <f t="shared" si="137"/>
        <v>0.36125840448107005</v>
      </c>
      <c r="DJ62" s="76">
        <f t="shared" si="138"/>
        <v>4.8899999999999997</v>
      </c>
      <c r="DK62" s="43">
        <f t="shared" si="139"/>
        <v>7.3876974331507167E-2</v>
      </c>
      <c r="DL62" s="16">
        <f t="shared" si="140"/>
        <v>0</v>
      </c>
      <c r="DM62" s="53">
        <f t="shared" si="141"/>
        <v>35</v>
      </c>
      <c r="DN62">
        <f t="shared" si="142"/>
        <v>8.6795829902199736E-3</v>
      </c>
      <c r="DO62">
        <f t="shared" si="143"/>
        <v>8.9132930667173062E-3</v>
      </c>
      <c r="DP62" s="1">
        <f t="shared" si="144"/>
        <v>950.76314484060163</v>
      </c>
      <c r="DQ62" s="55">
        <v>1134</v>
      </c>
      <c r="DR62" s="1">
        <f t="shared" si="145"/>
        <v>-183.23685515939837</v>
      </c>
      <c r="DS62" s="55">
        <v>0</v>
      </c>
      <c r="DT62" s="15">
        <f t="shared" si="146"/>
        <v>0</v>
      </c>
      <c r="DU62" s="17">
        <f t="shared" si="147"/>
        <v>0</v>
      </c>
      <c r="DV62" s="17">
        <f t="shared" si="148"/>
        <v>0</v>
      </c>
      <c r="DW62" s="17">
        <f t="shared" si="149"/>
        <v>0</v>
      </c>
      <c r="DX62" s="1">
        <f t="shared" si="150"/>
        <v>0</v>
      </c>
      <c r="DY62" s="1">
        <f t="shared" si="151"/>
        <v>0</v>
      </c>
      <c r="DZ62" s="79">
        <f t="shared" si="152"/>
        <v>4.95</v>
      </c>
    </row>
    <row r="63" spans="1:130" x14ac:dyDescent="0.2">
      <c r="A63" s="22" t="s">
        <v>195</v>
      </c>
      <c r="B63">
        <v>0</v>
      </c>
      <c r="C63">
        <v>0</v>
      </c>
      <c r="D63">
        <v>0.12230215827338101</v>
      </c>
      <c r="E63">
        <v>0.87769784172661802</v>
      </c>
      <c r="F63">
        <v>0.28855325914149399</v>
      </c>
      <c r="G63">
        <v>0.55560200668896298</v>
      </c>
      <c r="H63">
        <v>0.77675585284280901</v>
      </c>
      <c r="I63">
        <v>0.65693767630336197</v>
      </c>
      <c r="J63">
        <v>0.59404395516535002</v>
      </c>
      <c r="K63">
        <v>0.22823034297220901</v>
      </c>
      <c r="L63">
        <v>1.51134768152718</v>
      </c>
      <c r="M63">
        <f t="shared" si="77"/>
        <v>0.22788993365518981</v>
      </c>
      <c r="N63">
        <f t="shared" si="78"/>
        <v>0.63831585089414888</v>
      </c>
      <c r="O63" s="68">
        <v>0</v>
      </c>
      <c r="P63">
        <v>3.07</v>
      </c>
      <c r="Q63">
        <v>3.09</v>
      </c>
      <c r="R63">
        <v>3.11</v>
      </c>
      <c r="S63">
        <v>3.14</v>
      </c>
      <c r="T63">
        <v>3.16</v>
      </c>
      <c r="U63">
        <v>3.18</v>
      </c>
      <c r="V63">
        <v>3.21</v>
      </c>
      <c r="W63">
        <v>3.27</v>
      </c>
      <c r="X63">
        <v>3.25</v>
      </c>
      <c r="Y63">
        <v>3.24</v>
      </c>
      <c r="Z63">
        <v>3.21</v>
      </c>
      <c r="AA63">
        <v>3.17</v>
      </c>
      <c r="AB63">
        <v>3.15</v>
      </c>
      <c r="AC63">
        <v>3.09</v>
      </c>
      <c r="AD63">
        <v>3.1</v>
      </c>
      <c r="AE63">
        <v>3.12</v>
      </c>
      <c r="AF63">
        <v>3.14</v>
      </c>
      <c r="AG63">
        <v>3.17</v>
      </c>
      <c r="AH63">
        <v>3.2</v>
      </c>
      <c r="AI63">
        <v>3.23</v>
      </c>
      <c r="AJ63">
        <v>3.26</v>
      </c>
      <c r="AK63">
        <v>3.3</v>
      </c>
      <c r="AL63">
        <v>3.29</v>
      </c>
      <c r="AM63">
        <v>3.26</v>
      </c>
      <c r="AN63">
        <v>3.24</v>
      </c>
      <c r="AO63">
        <v>3.22</v>
      </c>
      <c r="AP63">
        <v>3.19</v>
      </c>
      <c r="AQ63">
        <v>3.17</v>
      </c>
      <c r="AR63">
        <v>3.18</v>
      </c>
      <c r="AS63" s="72">
        <f t="shared" si="79"/>
        <v>1.1857506361323156</v>
      </c>
      <c r="AT63" s="17">
        <f t="shared" si="80"/>
        <v>1.1450382063625577</v>
      </c>
      <c r="AU63" s="17">
        <f t="shared" si="81"/>
        <v>1.6723261642548419</v>
      </c>
      <c r="AV63" s="17">
        <f t="shared" si="82"/>
        <v>2.1996141221471261</v>
      </c>
      <c r="AW63" s="17">
        <f t="shared" si="83"/>
        <v>-8.140353885375165E-3</v>
      </c>
      <c r="AX63" s="17">
        <f t="shared" si="84"/>
        <v>1.0798025725065195</v>
      </c>
      <c r="AY63" s="17">
        <f t="shared" si="85"/>
        <v>0.22823034297220901</v>
      </c>
      <c r="AZ63" s="17">
        <f t="shared" si="86"/>
        <v>1.2363706968575841</v>
      </c>
      <c r="BA63" s="17">
        <f t="shared" si="87"/>
        <v>-0.92682545322798415</v>
      </c>
      <c r="BB63" s="17">
        <f t="shared" si="88"/>
        <v>2.1297802684376439</v>
      </c>
      <c r="BC63" s="17">
        <f t="shared" si="89"/>
        <v>1.51134768152718</v>
      </c>
      <c r="BD63" s="17">
        <f t="shared" si="90"/>
        <v>3.4381731347551643</v>
      </c>
      <c r="BE63" s="1">
        <v>0</v>
      </c>
      <c r="BF63" s="49">
        <v>0</v>
      </c>
      <c r="BG63" s="49">
        <v>0</v>
      </c>
      <c r="BH63" s="16">
        <v>1</v>
      </c>
      <c r="BI63" s="12">
        <f t="shared" si="91"/>
        <v>0</v>
      </c>
      <c r="BJ63" s="12">
        <f t="shared" si="92"/>
        <v>0</v>
      </c>
      <c r="BK63" s="12">
        <f t="shared" si="93"/>
        <v>0</v>
      </c>
      <c r="BL63" s="12">
        <f t="shared" si="94"/>
        <v>0</v>
      </c>
      <c r="BM63" s="12">
        <f t="shared" si="95"/>
        <v>0</v>
      </c>
      <c r="BN63" s="12">
        <f t="shared" si="96"/>
        <v>0</v>
      </c>
      <c r="BO63" s="9">
        <f t="shared" si="97"/>
        <v>0</v>
      </c>
      <c r="BP63" s="9">
        <f t="shared" si="98"/>
        <v>0</v>
      </c>
      <c r="BQ63" s="45">
        <f t="shared" si="99"/>
        <v>0</v>
      </c>
      <c r="BR63" s="78">
        <f t="shared" si="100"/>
        <v>0.63831585089414888</v>
      </c>
      <c r="BS63" s="55">
        <v>0</v>
      </c>
      <c r="BT63" s="10">
        <f t="shared" si="101"/>
        <v>0</v>
      </c>
      <c r="BU63" s="14">
        <f t="shared" si="102"/>
        <v>0</v>
      </c>
      <c r="BV63" s="1">
        <f t="shared" si="103"/>
        <v>0</v>
      </c>
      <c r="BW63" s="66">
        <f t="shared" si="104"/>
        <v>3.09</v>
      </c>
      <c r="BX63" s="41">
        <f t="shared" si="105"/>
        <v>3.12</v>
      </c>
      <c r="BY63" s="65">
        <f t="shared" si="106"/>
        <v>3.27</v>
      </c>
      <c r="BZ63" s="64">
        <f t="shared" si="107"/>
        <v>3.3</v>
      </c>
      <c r="CA63" s="54">
        <f t="shared" si="108"/>
        <v>3.3</v>
      </c>
      <c r="CB63" s="1">
        <f t="shared" si="109"/>
        <v>0</v>
      </c>
      <c r="CC63" s="42" t="e">
        <f t="shared" si="110"/>
        <v>#DIV/0!</v>
      </c>
      <c r="CD63" s="55">
        <v>0</v>
      </c>
      <c r="CE63" s="55">
        <v>4134</v>
      </c>
      <c r="CF63" s="55">
        <v>0</v>
      </c>
      <c r="CG63" s="6">
        <f t="shared" si="111"/>
        <v>4134</v>
      </c>
      <c r="CH63" s="10">
        <f t="shared" si="112"/>
        <v>0</v>
      </c>
      <c r="CI63" s="1">
        <f t="shared" si="113"/>
        <v>-4134</v>
      </c>
      <c r="CJ63" s="77">
        <f t="shared" si="114"/>
        <v>0</v>
      </c>
      <c r="CK63" s="66">
        <f t="shared" si="115"/>
        <v>3.11</v>
      </c>
      <c r="CL63" s="41">
        <f t="shared" si="116"/>
        <v>3.14</v>
      </c>
      <c r="CM63" s="65">
        <f t="shared" si="117"/>
        <v>3.25</v>
      </c>
      <c r="CN63" s="64">
        <f t="shared" si="118"/>
        <v>3.29</v>
      </c>
      <c r="CO63" s="54">
        <f t="shared" si="119"/>
        <v>3.29</v>
      </c>
      <c r="CP63" s="1">
        <f t="shared" si="120"/>
        <v>-1256.5349544072949</v>
      </c>
      <c r="CQ63" s="42" t="e">
        <f t="shared" si="121"/>
        <v>#DIV/0!</v>
      </c>
      <c r="CR63" s="11">
        <f t="shared" si="122"/>
        <v>4134</v>
      </c>
      <c r="CS63" s="47">
        <f t="shared" si="123"/>
        <v>0</v>
      </c>
      <c r="CT63" s="55">
        <v>0</v>
      </c>
      <c r="CU63" s="10">
        <f t="shared" si="124"/>
        <v>0</v>
      </c>
      <c r="CV63" s="30">
        <f t="shared" si="125"/>
        <v>0</v>
      </c>
      <c r="CW63" s="77">
        <f t="shared" si="126"/>
        <v>0</v>
      </c>
      <c r="CX63" s="66">
        <f t="shared" si="127"/>
        <v>3.14</v>
      </c>
      <c r="CY63" s="41">
        <f t="shared" si="128"/>
        <v>3.17</v>
      </c>
      <c r="CZ63" s="65">
        <f t="shared" si="129"/>
        <v>3.24</v>
      </c>
      <c r="DA63" s="64">
        <f t="shared" si="130"/>
        <v>3.26</v>
      </c>
      <c r="DB63" s="54">
        <f t="shared" si="131"/>
        <v>3.26</v>
      </c>
      <c r="DC63" s="43">
        <f t="shared" si="132"/>
        <v>0</v>
      </c>
      <c r="DD63" s="44">
        <v>0</v>
      </c>
      <c r="DE63" s="10">
        <f t="shared" si="133"/>
        <v>0</v>
      </c>
      <c r="DF63" s="30">
        <f t="shared" si="134"/>
        <v>0</v>
      </c>
      <c r="DG63" s="34">
        <f t="shared" si="135"/>
        <v>0</v>
      </c>
      <c r="DH63" s="21">
        <f t="shared" si="136"/>
        <v>0</v>
      </c>
      <c r="DI63" s="74">
        <f t="shared" si="137"/>
        <v>0</v>
      </c>
      <c r="DJ63" s="76">
        <f t="shared" si="138"/>
        <v>3.26</v>
      </c>
      <c r="DK63" s="43">
        <f t="shared" si="139"/>
        <v>0</v>
      </c>
      <c r="DL63" s="16">
        <f t="shared" si="140"/>
        <v>0</v>
      </c>
      <c r="DM63" s="53">
        <f t="shared" si="141"/>
        <v>4134</v>
      </c>
      <c r="DN63">
        <f t="shared" si="142"/>
        <v>8.6716852804927455E-3</v>
      </c>
      <c r="DO63">
        <f t="shared" si="143"/>
        <v>8.9051826999595983E-3</v>
      </c>
      <c r="DP63" s="1">
        <f t="shared" si="144"/>
        <v>949.8980282392904</v>
      </c>
      <c r="DQ63" s="55">
        <v>1002</v>
      </c>
      <c r="DR63" s="1">
        <f t="shared" si="145"/>
        <v>-52.101971760709603</v>
      </c>
      <c r="DS63" s="55">
        <v>0</v>
      </c>
      <c r="DT63" s="15">
        <f t="shared" si="146"/>
        <v>0</v>
      </c>
      <c r="DU63" s="17">
        <f t="shared" si="147"/>
        <v>0</v>
      </c>
      <c r="DV63" s="17">
        <f t="shared" si="148"/>
        <v>0</v>
      </c>
      <c r="DW63" s="17">
        <f t="shared" si="149"/>
        <v>0</v>
      </c>
      <c r="DX63" s="1">
        <f t="shared" si="150"/>
        <v>0</v>
      </c>
      <c r="DY63" s="1">
        <f t="shared" si="151"/>
        <v>0</v>
      </c>
      <c r="DZ63" s="79">
        <f t="shared" si="152"/>
        <v>3.18</v>
      </c>
    </row>
    <row r="64" spans="1:130" x14ac:dyDescent="0.2">
      <c r="A64" s="22" t="s">
        <v>209</v>
      </c>
      <c r="B64">
        <v>0</v>
      </c>
      <c r="C64">
        <v>0</v>
      </c>
      <c r="D64">
        <v>0.40127897681854502</v>
      </c>
      <c r="E64">
        <v>0.59872102318145404</v>
      </c>
      <c r="F64">
        <v>0.47456279809220903</v>
      </c>
      <c r="G64">
        <v>0.77403846153846101</v>
      </c>
      <c r="H64">
        <v>0.25229933110367803</v>
      </c>
      <c r="I64">
        <v>0.44191558706915302</v>
      </c>
      <c r="J64">
        <v>0.55175094104678601</v>
      </c>
      <c r="K64">
        <v>0.74803010148302795</v>
      </c>
      <c r="L64">
        <v>1.32143961414667</v>
      </c>
      <c r="M64">
        <f t="shared" si="77"/>
        <v>0.43718330550552442</v>
      </c>
      <c r="N64">
        <f t="shared" si="78"/>
        <v>0.11442784323500119</v>
      </c>
      <c r="O64" s="68">
        <v>0</v>
      </c>
      <c r="P64">
        <v>5.32</v>
      </c>
      <c r="Q64">
        <v>5.34</v>
      </c>
      <c r="R64">
        <v>5.34</v>
      </c>
      <c r="S64">
        <v>5.42</v>
      </c>
      <c r="T64">
        <v>5.46</v>
      </c>
      <c r="U64">
        <v>5.47</v>
      </c>
      <c r="V64">
        <v>5.49</v>
      </c>
      <c r="W64">
        <v>5.65</v>
      </c>
      <c r="X64">
        <v>5.62</v>
      </c>
      <c r="Y64">
        <v>5.6</v>
      </c>
      <c r="Z64">
        <v>5.57</v>
      </c>
      <c r="AA64">
        <v>5.55</v>
      </c>
      <c r="AB64">
        <v>5.54</v>
      </c>
      <c r="AC64">
        <v>5.48</v>
      </c>
      <c r="AD64">
        <v>5.37</v>
      </c>
      <c r="AE64">
        <v>5.4</v>
      </c>
      <c r="AF64">
        <v>5.43</v>
      </c>
      <c r="AG64">
        <v>5.45</v>
      </c>
      <c r="AH64">
        <v>5.48</v>
      </c>
      <c r="AI64">
        <v>5.51</v>
      </c>
      <c r="AJ64">
        <v>5.53</v>
      </c>
      <c r="AK64">
        <v>5.68</v>
      </c>
      <c r="AL64">
        <v>5.66</v>
      </c>
      <c r="AM64">
        <v>5.64</v>
      </c>
      <c r="AN64">
        <v>5.61</v>
      </c>
      <c r="AO64">
        <v>5.58</v>
      </c>
      <c r="AP64">
        <v>5.52</v>
      </c>
      <c r="AQ64">
        <v>5.48</v>
      </c>
      <c r="AR64">
        <v>5.5</v>
      </c>
      <c r="AS64" s="72">
        <f t="shared" si="79"/>
        <v>1.03774385072095</v>
      </c>
      <c r="AT64" s="17">
        <f t="shared" si="80"/>
        <v>1.0665598629781383</v>
      </c>
      <c r="AU64" s="17">
        <f t="shared" si="81"/>
        <v>1.105439516229658</v>
      </c>
      <c r="AV64" s="17">
        <f t="shared" si="82"/>
        <v>1.1443191694811776</v>
      </c>
      <c r="AW64" s="17">
        <f t="shared" si="83"/>
        <v>-8.140353885375165E-3</v>
      </c>
      <c r="AX64" s="17">
        <f t="shared" si="84"/>
        <v>1.0798025725065195</v>
      </c>
      <c r="AY64" s="17">
        <f t="shared" si="85"/>
        <v>0.74803010148302795</v>
      </c>
      <c r="AZ64" s="17">
        <f t="shared" si="86"/>
        <v>1.756170455368403</v>
      </c>
      <c r="BA64" s="17">
        <f t="shared" si="87"/>
        <v>-0.92682545322798415</v>
      </c>
      <c r="BB64" s="17">
        <f t="shared" si="88"/>
        <v>2.1297802684376439</v>
      </c>
      <c r="BC64" s="17">
        <f t="shared" si="89"/>
        <v>1.32143961414667</v>
      </c>
      <c r="BD64" s="17">
        <f t="shared" si="90"/>
        <v>3.2482650673746543</v>
      </c>
      <c r="BE64" s="1">
        <v>0</v>
      </c>
      <c r="BF64" s="49">
        <v>0</v>
      </c>
      <c r="BG64" s="49">
        <v>0</v>
      </c>
      <c r="BH64" s="16">
        <v>1</v>
      </c>
      <c r="BI64" s="12">
        <f t="shared" si="91"/>
        <v>0</v>
      </c>
      <c r="BJ64" s="12">
        <f t="shared" si="92"/>
        <v>0</v>
      </c>
      <c r="BK64" s="12">
        <f t="shared" si="93"/>
        <v>0</v>
      </c>
      <c r="BL64" s="12">
        <f t="shared" si="94"/>
        <v>0</v>
      </c>
      <c r="BM64" s="12">
        <f t="shared" si="95"/>
        <v>0</v>
      </c>
      <c r="BN64" s="12">
        <f t="shared" si="96"/>
        <v>0</v>
      </c>
      <c r="BO64" s="9">
        <f t="shared" si="97"/>
        <v>0</v>
      </c>
      <c r="BP64" s="9">
        <f t="shared" si="98"/>
        <v>0</v>
      </c>
      <c r="BQ64" s="45">
        <f t="shared" si="99"/>
        <v>0</v>
      </c>
      <c r="BR64" s="78">
        <f t="shared" si="100"/>
        <v>0.11442784323500119</v>
      </c>
      <c r="BS64" s="55">
        <v>0</v>
      </c>
      <c r="BT64" s="10">
        <f t="shared" si="101"/>
        <v>0</v>
      </c>
      <c r="BU64" s="14">
        <f t="shared" si="102"/>
        <v>0</v>
      </c>
      <c r="BV64" s="1">
        <f t="shared" si="103"/>
        <v>0</v>
      </c>
      <c r="BW64" s="66">
        <f t="shared" si="104"/>
        <v>5.34</v>
      </c>
      <c r="BX64" s="41">
        <f t="shared" si="105"/>
        <v>5.4</v>
      </c>
      <c r="BY64" s="65">
        <f t="shared" si="106"/>
        <v>5.65</v>
      </c>
      <c r="BZ64" s="64">
        <f t="shared" si="107"/>
        <v>5.68</v>
      </c>
      <c r="CA64" s="54">
        <f t="shared" si="108"/>
        <v>5.68</v>
      </c>
      <c r="CB64" s="1">
        <f t="shared" si="109"/>
        <v>0</v>
      </c>
      <c r="CC64" s="42" t="e">
        <f t="shared" si="110"/>
        <v>#DIV/0!</v>
      </c>
      <c r="CD64" s="55">
        <v>0</v>
      </c>
      <c r="CE64" s="55">
        <v>1006</v>
      </c>
      <c r="CF64" s="55">
        <v>0</v>
      </c>
      <c r="CG64" s="6">
        <f t="shared" si="111"/>
        <v>1006</v>
      </c>
      <c r="CH64" s="10">
        <f t="shared" si="112"/>
        <v>0</v>
      </c>
      <c r="CI64" s="1">
        <f t="shared" si="113"/>
        <v>-1006</v>
      </c>
      <c r="CJ64" s="77">
        <f t="shared" si="114"/>
        <v>0</v>
      </c>
      <c r="CK64" s="66">
        <f t="shared" si="115"/>
        <v>5.34</v>
      </c>
      <c r="CL64" s="41">
        <f t="shared" si="116"/>
        <v>5.43</v>
      </c>
      <c r="CM64" s="65">
        <f t="shared" si="117"/>
        <v>5.62</v>
      </c>
      <c r="CN64" s="64">
        <f t="shared" si="118"/>
        <v>5.66</v>
      </c>
      <c r="CO64" s="54">
        <f t="shared" si="119"/>
        <v>5.66</v>
      </c>
      <c r="CP64" s="1">
        <f t="shared" si="120"/>
        <v>-177.73851590106005</v>
      </c>
      <c r="CQ64" s="42" t="e">
        <f t="shared" si="121"/>
        <v>#DIV/0!</v>
      </c>
      <c r="CR64" s="11">
        <f t="shared" si="122"/>
        <v>1127</v>
      </c>
      <c r="CS64" s="47">
        <f t="shared" si="123"/>
        <v>0</v>
      </c>
      <c r="CT64" s="55">
        <v>121</v>
      </c>
      <c r="CU64" s="10">
        <f t="shared" si="124"/>
        <v>0</v>
      </c>
      <c r="CV64" s="30">
        <f t="shared" si="125"/>
        <v>-121</v>
      </c>
      <c r="CW64" s="77">
        <f t="shared" si="126"/>
        <v>0</v>
      </c>
      <c r="CX64" s="66">
        <f t="shared" si="127"/>
        <v>5.42</v>
      </c>
      <c r="CY64" s="41">
        <f t="shared" si="128"/>
        <v>5.45</v>
      </c>
      <c r="CZ64" s="65">
        <f t="shared" si="129"/>
        <v>5.6</v>
      </c>
      <c r="DA64" s="64">
        <f t="shared" si="130"/>
        <v>5.64</v>
      </c>
      <c r="DB64" s="54">
        <f t="shared" si="131"/>
        <v>5.64</v>
      </c>
      <c r="DC64" s="43">
        <f t="shared" si="132"/>
        <v>-21.453900709219859</v>
      </c>
      <c r="DD64" s="44">
        <v>0</v>
      </c>
      <c r="DE64" s="10">
        <f t="shared" si="133"/>
        <v>0</v>
      </c>
      <c r="DF64" s="30">
        <f t="shared" si="134"/>
        <v>0</v>
      </c>
      <c r="DG64" s="34">
        <f t="shared" si="135"/>
        <v>0</v>
      </c>
      <c r="DH64" s="21">
        <f t="shared" si="136"/>
        <v>0</v>
      </c>
      <c r="DI64" s="74">
        <f t="shared" si="137"/>
        <v>0</v>
      </c>
      <c r="DJ64" s="76">
        <f t="shared" si="138"/>
        <v>5.64</v>
      </c>
      <c r="DK64" s="43">
        <f t="shared" si="139"/>
        <v>0</v>
      </c>
      <c r="DL64" s="16">
        <f t="shared" si="140"/>
        <v>0</v>
      </c>
      <c r="DM64" s="53">
        <f t="shared" si="141"/>
        <v>1248</v>
      </c>
      <c r="DN64">
        <f t="shared" si="142"/>
        <v>5.9153845856913141E-3</v>
      </c>
      <c r="DO64">
        <f t="shared" si="143"/>
        <v>6.0746647015207066E-3</v>
      </c>
      <c r="DP64" s="1">
        <f t="shared" si="144"/>
        <v>647.9723343818107</v>
      </c>
      <c r="DQ64" s="55">
        <v>1226</v>
      </c>
      <c r="DR64" s="1">
        <f t="shared" si="145"/>
        <v>-578.0276656181893</v>
      </c>
      <c r="DS64" s="55">
        <v>0</v>
      </c>
      <c r="DT64" s="15">
        <f t="shared" si="146"/>
        <v>0</v>
      </c>
      <c r="DU64" s="17">
        <f t="shared" si="147"/>
        <v>0</v>
      </c>
      <c r="DV64" s="17">
        <f t="shared" si="148"/>
        <v>0</v>
      </c>
      <c r="DW64" s="17">
        <f t="shared" si="149"/>
        <v>0</v>
      </c>
      <c r="DX64" s="1">
        <f t="shared" si="150"/>
        <v>0</v>
      </c>
      <c r="DY64" s="1">
        <f t="shared" si="151"/>
        <v>0</v>
      </c>
      <c r="DZ64" s="79">
        <f t="shared" si="152"/>
        <v>5.5</v>
      </c>
    </row>
    <row r="65" spans="1:130" x14ac:dyDescent="0.2">
      <c r="A65" s="22" t="s">
        <v>119</v>
      </c>
      <c r="B65">
        <v>0</v>
      </c>
      <c r="C65">
        <v>0</v>
      </c>
      <c r="D65">
        <v>0.303357314148681</v>
      </c>
      <c r="E65">
        <v>0.69664268585131806</v>
      </c>
      <c r="F65">
        <v>0.164546899841017</v>
      </c>
      <c r="G65">
        <v>0.39757525083612</v>
      </c>
      <c r="H65">
        <v>0.86789297658862796</v>
      </c>
      <c r="I65">
        <v>0.58741192349673199</v>
      </c>
      <c r="J65">
        <v>0.48813933476353799</v>
      </c>
      <c r="K65">
        <v>0.92833005346540998</v>
      </c>
      <c r="L65">
        <v>0.33338841323021301</v>
      </c>
      <c r="M65">
        <f t="shared" si="77"/>
        <v>0.27085296405495302</v>
      </c>
      <c r="N65">
        <f t="shared" si="78"/>
        <v>0.49262592284743384</v>
      </c>
      <c r="O65" s="68">
        <v>0</v>
      </c>
      <c r="P65">
        <v>466.25</v>
      </c>
      <c r="Q65">
        <v>468.63</v>
      </c>
      <c r="R65">
        <v>470.31</v>
      </c>
      <c r="S65">
        <v>472.64</v>
      </c>
      <c r="T65">
        <v>474.47</v>
      </c>
      <c r="U65">
        <v>475.23</v>
      </c>
      <c r="V65">
        <v>478.58</v>
      </c>
      <c r="W65">
        <v>490.16</v>
      </c>
      <c r="X65">
        <v>486.91</v>
      </c>
      <c r="Y65">
        <v>485.85</v>
      </c>
      <c r="Z65">
        <v>481.13</v>
      </c>
      <c r="AA65">
        <v>479.03</v>
      </c>
      <c r="AB65">
        <v>476.61</v>
      </c>
      <c r="AC65">
        <v>472.05</v>
      </c>
      <c r="AD65">
        <v>468.01</v>
      </c>
      <c r="AE65">
        <v>469.31</v>
      </c>
      <c r="AF65">
        <v>470.8</v>
      </c>
      <c r="AG65">
        <v>472.42</v>
      </c>
      <c r="AH65">
        <v>474.13</v>
      </c>
      <c r="AI65">
        <v>480.51</v>
      </c>
      <c r="AJ65">
        <v>481.8</v>
      </c>
      <c r="AK65">
        <v>489.63</v>
      </c>
      <c r="AL65">
        <v>488.3</v>
      </c>
      <c r="AM65">
        <v>482.03</v>
      </c>
      <c r="AN65">
        <v>479.77</v>
      </c>
      <c r="AO65">
        <v>476.15</v>
      </c>
      <c r="AP65">
        <v>475.11</v>
      </c>
      <c r="AQ65">
        <v>472.57</v>
      </c>
      <c r="AR65">
        <v>478.17</v>
      </c>
      <c r="AS65" s="72">
        <f t="shared" si="79"/>
        <v>1.0896946564885495</v>
      </c>
      <c r="AT65" s="17">
        <f t="shared" si="80"/>
        <v>1.3848061769153537</v>
      </c>
      <c r="AU65" s="17">
        <f t="shared" si="81"/>
        <v>1.4395968648111381</v>
      </c>
      <c r="AV65" s="17">
        <f t="shared" si="82"/>
        <v>1.4943875527069226</v>
      </c>
      <c r="AW65" s="17">
        <f t="shared" si="83"/>
        <v>-8.140353885375165E-3</v>
      </c>
      <c r="AX65" s="17">
        <f t="shared" si="84"/>
        <v>1.0798025725065195</v>
      </c>
      <c r="AY65" s="17">
        <f t="shared" si="85"/>
        <v>0.92833005346540998</v>
      </c>
      <c r="AZ65" s="17">
        <f t="shared" si="86"/>
        <v>1.936470407350785</v>
      </c>
      <c r="BA65" s="17">
        <f t="shared" si="87"/>
        <v>-0.92682545322798415</v>
      </c>
      <c r="BB65" s="17">
        <f t="shared" si="88"/>
        <v>2.1297802684376439</v>
      </c>
      <c r="BC65" s="17">
        <f t="shared" si="89"/>
        <v>0.33338841323021301</v>
      </c>
      <c r="BD65" s="17">
        <f t="shared" si="90"/>
        <v>2.260213866458197</v>
      </c>
      <c r="BE65" s="1">
        <v>1</v>
      </c>
      <c r="BF65" s="15">
        <v>1</v>
      </c>
      <c r="BG65" s="15">
        <v>1</v>
      </c>
      <c r="BH65" s="16">
        <v>1</v>
      </c>
      <c r="BI65" s="12">
        <f t="shared" si="91"/>
        <v>21.013901870582863</v>
      </c>
      <c r="BJ65" s="12">
        <f t="shared" si="92"/>
        <v>36.13991543789075</v>
      </c>
      <c r="BK65" s="12">
        <f t="shared" si="93"/>
        <v>37.569812892383801</v>
      </c>
      <c r="BL65" s="12">
        <f t="shared" si="94"/>
        <v>21.013901870582863</v>
      </c>
      <c r="BM65" s="12">
        <f t="shared" si="95"/>
        <v>36.13991543789075</v>
      </c>
      <c r="BN65" s="12">
        <f t="shared" si="96"/>
        <v>37.569812892383801</v>
      </c>
      <c r="BO65" s="9">
        <f t="shared" si="97"/>
        <v>2.6842413005934321E-2</v>
      </c>
      <c r="BP65" s="9">
        <f t="shared" si="98"/>
        <v>3.8974898824350799E-3</v>
      </c>
      <c r="BQ65" s="45">
        <f t="shared" si="99"/>
        <v>1.5603765535881428E-3</v>
      </c>
      <c r="BR65" s="78">
        <f t="shared" si="100"/>
        <v>0.49262592284743384</v>
      </c>
      <c r="BS65" s="55">
        <v>1435</v>
      </c>
      <c r="BT65" s="10">
        <f t="shared" si="101"/>
        <v>2622.6046781526857</v>
      </c>
      <c r="BU65" s="14">
        <f t="shared" si="102"/>
        <v>1187.6046781526857</v>
      </c>
      <c r="BV65" s="1">
        <f t="shared" si="103"/>
        <v>1</v>
      </c>
      <c r="BW65" s="66">
        <f t="shared" si="104"/>
        <v>468.63</v>
      </c>
      <c r="BX65" s="41">
        <f t="shared" si="105"/>
        <v>469.31</v>
      </c>
      <c r="BY65" s="65">
        <f t="shared" si="106"/>
        <v>490.16</v>
      </c>
      <c r="BZ65" s="64">
        <f t="shared" si="107"/>
        <v>489.63</v>
      </c>
      <c r="CA65" s="54">
        <f t="shared" si="108"/>
        <v>469.31</v>
      </c>
      <c r="CB65" s="1">
        <f t="shared" si="109"/>
        <v>2.5305335027011693</v>
      </c>
      <c r="CC65" s="42">
        <f t="shared" si="110"/>
        <v>0.54716595755132547</v>
      </c>
      <c r="CD65" s="55">
        <v>0</v>
      </c>
      <c r="CE65" s="55">
        <v>0</v>
      </c>
      <c r="CF65" s="55">
        <v>0</v>
      </c>
      <c r="CG65" s="6">
        <f t="shared" si="111"/>
        <v>0</v>
      </c>
      <c r="CH65" s="10">
        <f t="shared" si="112"/>
        <v>529.65047887068226</v>
      </c>
      <c r="CI65" s="1">
        <f t="shared" si="113"/>
        <v>529.65047887068226</v>
      </c>
      <c r="CJ65" s="77">
        <f t="shared" si="114"/>
        <v>1</v>
      </c>
      <c r="CK65" s="66">
        <f t="shared" si="115"/>
        <v>470.31</v>
      </c>
      <c r="CL65" s="41">
        <f t="shared" si="116"/>
        <v>470.8</v>
      </c>
      <c r="CM65" s="65">
        <f t="shared" si="117"/>
        <v>486.91</v>
      </c>
      <c r="CN65" s="64">
        <f t="shared" si="118"/>
        <v>488.3</v>
      </c>
      <c r="CO65" s="54">
        <f t="shared" si="119"/>
        <v>470.8</v>
      </c>
      <c r="CP65" s="1">
        <f t="shared" si="120"/>
        <v>1.1250010171424856</v>
      </c>
      <c r="CQ65" s="42">
        <f t="shared" si="121"/>
        <v>0</v>
      </c>
      <c r="CR65" s="11">
        <f t="shared" si="122"/>
        <v>1435</v>
      </c>
      <c r="CS65" s="47">
        <f t="shared" si="123"/>
        <v>3163.1490195548372</v>
      </c>
      <c r="CT65" s="55">
        <v>0</v>
      </c>
      <c r="CU65" s="10">
        <f t="shared" si="124"/>
        <v>10.893862531468836</v>
      </c>
      <c r="CV65" s="30">
        <f t="shared" si="125"/>
        <v>10.893862531468836</v>
      </c>
      <c r="CW65" s="77">
        <f t="shared" si="126"/>
        <v>1</v>
      </c>
      <c r="CX65" s="66">
        <f t="shared" si="127"/>
        <v>472.64</v>
      </c>
      <c r="CY65" s="41">
        <f t="shared" si="128"/>
        <v>472.42</v>
      </c>
      <c r="CZ65" s="65">
        <f t="shared" si="129"/>
        <v>485.85</v>
      </c>
      <c r="DA65" s="64">
        <f t="shared" si="130"/>
        <v>482.03</v>
      </c>
      <c r="DB65" s="54">
        <f t="shared" si="131"/>
        <v>472.42</v>
      </c>
      <c r="DC65" s="43">
        <f t="shared" si="132"/>
        <v>2.305969800488725E-2</v>
      </c>
      <c r="DD65" s="44">
        <v>0</v>
      </c>
      <c r="DE65" s="10">
        <f t="shared" si="133"/>
        <v>6.8194072747394765</v>
      </c>
      <c r="DF65" s="30">
        <f t="shared" si="134"/>
        <v>6.8194072747394765</v>
      </c>
      <c r="DG65" s="34">
        <f t="shared" si="135"/>
        <v>6.8194072747394765</v>
      </c>
      <c r="DH65" s="21">
        <f t="shared" si="136"/>
        <v>1.560376553588143E-3</v>
      </c>
      <c r="DI65" s="74">
        <f t="shared" si="137"/>
        <v>6.8194072747394765</v>
      </c>
      <c r="DJ65" s="76">
        <f t="shared" si="138"/>
        <v>472.42</v>
      </c>
      <c r="DK65" s="43">
        <f t="shared" si="139"/>
        <v>1.443505201883806E-2</v>
      </c>
      <c r="DL65" s="16">
        <f t="shared" si="140"/>
        <v>0</v>
      </c>
      <c r="DM65" s="53">
        <f t="shared" si="141"/>
        <v>1435</v>
      </c>
      <c r="DN65">
        <f t="shared" si="142"/>
        <v>6.8828540272763425E-3</v>
      </c>
      <c r="DO65">
        <f t="shared" si="143"/>
        <v>7.0681846293395136E-3</v>
      </c>
      <c r="DP65" s="1">
        <f t="shared" si="144"/>
        <v>753.94911804238723</v>
      </c>
      <c r="DQ65" s="55">
        <v>478</v>
      </c>
      <c r="DR65" s="1">
        <f t="shared" si="145"/>
        <v>275.94911804238723</v>
      </c>
      <c r="DS65" s="55">
        <v>0</v>
      </c>
      <c r="DT65" s="15">
        <f t="shared" si="146"/>
        <v>1.4943875527069226</v>
      </c>
      <c r="DU65" s="17">
        <f t="shared" si="147"/>
        <v>2.8013407814839251E-3</v>
      </c>
      <c r="DV65" s="17">
        <f t="shared" si="148"/>
        <v>2.8013407814839251E-3</v>
      </c>
      <c r="DW65" s="17">
        <f t="shared" si="149"/>
        <v>3.7430398825919779E-3</v>
      </c>
      <c r="DX65" s="1">
        <f t="shared" si="150"/>
        <v>395.64680166973727</v>
      </c>
      <c r="DY65" s="1">
        <f t="shared" si="151"/>
        <v>395.64680166973727</v>
      </c>
      <c r="DZ65" s="79">
        <f t="shared" si="152"/>
        <v>478.17</v>
      </c>
    </row>
    <row r="66" spans="1:130" ht="15" customHeight="1" x14ac:dyDescent="0.2">
      <c r="A66" s="22" t="s">
        <v>117</v>
      </c>
      <c r="B66">
        <v>1</v>
      </c>
      <c r="C66">
        <v>1</v>
      </c>
      <c r="D66">
        <v>0.36370903277378003</v>
      </c>
      <c r="E66">
        <v>0.63629096722621903</v>
      </c>
      <c r="F66">
        <v>0.20707472178060399</v>
      </c>
      <c r="G66">
        <v>0.247700668896321</v>
      </c>
      <c r="H66">
        <v>0.27612876254180602</v>
      </c>
      <c r="I66">
        <v>0.261528734909032</v>
      </c>
      <c r="J66">
        <v>0.34497806202391201</v>
      </c>
      <c r="K66">
        <v>0.36576354779929698</v>
      </c>
      <c r="L66">
        <v>6.5278871766453597E-2</v>
      </c>
      <c r="M66">
        <f t="shared" ref="M66:M97" si="153">HARMEAN(D66,F66, I66)</f>
        <v>0.26310488538290283</v>
      </c>
      <c r="N66">
        <f t="shared" ref="N66:N97" si="154">MAX(MIN(0.6*TAN(3*(1-M66) - 1.5), 5), -5)</f>
        <v>0.51643262190452632</v>
      </c>
      <c r="O66" s="68">
        <v>0</v>
      </c>
      <c r="P66">
        <v>44.21</v>
      </c>
      <c r="Q66">
        <v>44.21</v>
      </c>
      <c r="R66">
        <v>44.21</v>
      </c>
      <c r="S66">
        <v>44.21</v>
      </c>
      <c r="T66">
        <v>44.21</v>
      </c>
      <c r="U66">
        <v>44.21</v>
      </c>
      <c r="V66">
        <v>44.21</v>
      </c>
      <c r="W66">
        <v>44.21</v>
      </c>
      <c r="X66">
        <v>44.21</v>
      </c>
      <c r="Y66">
        <v>44.21</v>
      </c>
      <c r="Z66">
        <v>44.21</v>
      </c>
      <c r="AA66">
        <v>44.21</v>
      </c>
      <c r="AB66">
        <v>44.21</v>
      </c>
      <c r="AC66">
        <v>44.21</v>
      </c>
      <c r="AD66">
        <v>44.21</v>
      </c>
      <c r="AE66">
        <v>44.21</v>
      </c>
      <c r="AF66">
        <v>44.21</v>
      </c>
      <c r="AG66">
        <v>44.21</v>
      </c>
      <c r="AH66">
        <v>44.21</v>
      </c>
      <c r="AI66">
        <v>44.21</v>
      </c>
      <c r="AJ66">
        <v>44.21</v>
      </c>
      <c r="AK66">
        <v>44.21</v>
      </c>
      <c r="AL66">
        <v>44.21</v>
      </c>
      <c r="AM66">
        <v>44.21</v>
      </c>
      <c r="AN66">
        <v>44.21</v>
      </c>
      <c r="AO66">
        <v>44.21</v>
      </c>
      <c r="AP66">
        <v>44.21</v>
      </c>
      <c r="AQ66">
        <v>44.21</v>
      </c>
      <c r="AR66">
        <v>44.21</v>
      </c>
      <c r="AS66" s="72">
        <f t="shared" ref="AS66:AS97" si="155">0.5 * (D66-MAX($D$3:$D$160))/(MIN($D$3:$D$160)-MAX($D$3:$D$160)) + 0.75</f>
        <v>1.0576759966072946</v>
      </c>
      <c r="AT66" s="17">
        <f t="shared" ref="AT66:AT97" si="156">AZ66^N66</f>
        <v>1.1782709302013414</v>
      </c>
      <c r="AU66" s="17">
        <f t="shared" ref="AU66:AU97" si="157">(AT66+AV66)/2</f>
        <v>1.3028828429083879</v>
      </c>
      <c r="AV66" s="17">
        <f t="shared" ref="AV66:AV97" si="158">BD66^N66</f>
        <v>1.427494755615434</v>
      </c>
      <c r="AW66" s="17">
        <f t="shared" ref="AW66:AW97" si="159">PERCENTILE($K$2:$K$160, 0.02)</f>
        <v>-8.140353885375165E-3</v>
      </c>
      <c r="AX66" s="17">
        <f t="shared" ref="AX66:AX97" si="160">PERCENTILE($K$2:$K$160, 0.98)</f>
        <v>1.0798025725065195</v>
      </c>
      <c r="AY66" s="17">
        <f t="shared" ref="AY66:AY97" si="161">MIN(MAX(K66,AW66), AX66)</f>
        <v>0.36576354779929698</v>
      </c>
      <c r="AZ66" s="17">
        <f t="shared" ref="AZ66:AZ97" si="162">AY66-$AY$161+1</f>
        <v>1.3739039016846721</v>
      </c>
      <c r="BA66" s="17">
        <f t="shared" ref="BA66:BA97" si="163">PERCENTILE($L$2:$L$160, 0.02)</f>
        <v>-0.92682545322798415</v>
      </c>
      <c r="BB66" s="17">
        <f t="shared" ref="BB66:BB97" si="164">PERCENTILE($L$2:$L$160, 0.98)</f>
        <v>2.1297802684376439</v>
      </c>
      <c r="BC66" s="17">
        <f t="shared" ref="BC66:BC97" si="165">MIN(MAX(L66,BA66), BB66)</f>
        <v>6.5278871766453597E-2</v>
      </c>
      <c r="BD66" s="17">
        <f t="shared" ref="BD66:BD97" si="166">BC66-$BC$161 + 1</f>
        <v>1.9921043249944379</v>
      </c>
      <c r="BE66" s="1">
        <v>0</v>
      </c>
      <c r="BF66" s="15">
        <v>1</v>
      </c>
      <c r="BG66" s="15">
        <v>1</v>
      </c>
      <c r="BH66" s="16">
        <v>1</v>
      </c>
      <c r="BI66" s="12">
        <f t="shared" ref="BI66:BI97" si="167">(AZ66^4)*AV66*BE66</f>
        <v>0</v>
      </c>
      <c r="BJ66" s="12">
        <f t="shared" ref="BJ66:BJ97" si="168">(BD66^4) *AT66*BF66</f>
        <v>18.556389358743676</v>
      </c>
      <c r="BK66" s="12">
        <f t="shared" ref="BK66:BK97" si="169">(BD66^4)*AU66*BG66*BH66</f>
        <v>20.518881270968482</v>
      </c>
      <c r="BL66" s="12">
        <f t="shared" ref="BL66:BL97" si="170">MIN(BI66, 0.05*BI$161)</f>
        <v>0</v>
      </c>
      <c r="BM66" s="12">
        <f t="shared" ref="BM66:BM97" si="171">MIN(BJ66, 0.05*BJ$161)</f>
        <v>18.556389358743676</v>
      </c>
      <c r="BN66" s="12">
        <f t="shared" ref="BN66:BN97" si="172">MIN(BK66, 0.05*BK$161)</f>
        <v>20.518881270968482</v>
      </c>
      <c r="BO66" s="9">
        <f t="shared" ref="BO66:BO97" si="173">BL66/$BL$161</f>
        <v>0</v>
      </c>
      <c r="BP66" s="9">
        <f t="shared" ref="BP66:BP97" si="174">BM66/$BM$161</f>
        <v>2.0012039016671949E-3</v>
      </c>
      <c r="BQ66" s="45">
        <f t="shared" ref="BQ66:BQ97" si="175">BN66/$BN$161</f>
        <v>8.5220496926053768E-4</v>
      </c>
      <c r="BR66" s="78">
        <f t="shared" ref="BR66:BR97" si="176">N66</f>
        <v>0.51643262190452632</v>
      </c>
      <c r="BS66" s="55">
        <v>796</v>
      </c>
      <c r="BT66" s="10">
        <f t="shared" ref="BT66:BT97" si="177">$D$167*BO66</f>
        <v>0</v>
      </c>
      <c r="BU66" s="14">
        <f t="shared" ref="BU66:BU97" si="178">BT66-BS66</f>
        <v>-796</v>
      </c>
      <c r="BV66" s="1">
        <f t="shared" ref="BV66:BV97" si="179">IF(BU66&gt;0, 1, 0)</f>
        <v>0</v>
      </c>
      <c r="BW66" s="66">
        <f t="shared" ref="BW66:BW97" si="180">IF(N66&lt;=0,P66, IF(N66&lt;=1,Q66, IF(N66&lt;=2,R66, IF(N66&lt;=3,S66, IF(N66&lt;=4,T66, IF(N66&lt;=5, U66, V66))))))</f>
        <v>44.21</v>
      </c>
      <c r="BX66" s="41">
        <f t="shared" ref="BX66:BX97" si="181">IF(N66&lt;=0,AD66, IF(N66&lt;=1,AE66, IF(N66&lt;=2,AF66, IF(N66&lt;=3,AG66, IF(N66&lt;=4,AH66, IF(N66&lt;=5, AI66, AJ66))))))</f>
        <v>44.21</v>
      </c>
      <c r="BY66" s="65">
        <f t="shared" ref="BY66:BY97" si="182">IF(N66&gt;=0,W66, IF(N66&gt;=-1,X66, IF(N66&gt;=-2,Y66, IF(N66&gt;=-3,Z66, IF(N66&gt;=-4,AA66, IF(N66&gt;=-5, AB66, AC66))))))</f>
        <v>44.21</v>
      </c>
      <c r="BZ66" s="64">
        <f t="shared" ref="BZ66:BZ97" si="183">IF(N66&gt;=0,AK66, IF(N66&gt;=-1,AL66, IF(N66&gt;=-2,AM66, IF(N66&gt;=-3,AN66, IF(N66&gt;=-4,AO66, IF(N66&gt;=-5, AP66, AQ66))))))</f>
        <v>44.21</v>
      </c>
      <c r="CA66" s="54">
        <f t="shared" ref="CA66:CA97" si="184">IF(C66&gt;0, IF(BU66 &gt;0, BW66, BY66), IF(BU66&gt;0, BX66, BZ66))</f>
        <v>44.21</v>
      </c>
      <c r="CB66" s="1">
        <f t="shared" ref="CB66:CB97" si="185">BU66/CA66</f>
        <v>-18.004976249717259</v>
      </c>
      <c r="CC66" s="42" t="e">
        <f t="shared" ref="CC66:CC97" si="186">BS66/BT66</f>
        <v>#DIV/0!</v>
      </c>
      <c r="CD66" s="55">
        <v>1326</v>
      </c>
      <c r="CE66" s="55">
        <v>0</v>
      </c>
      <c r="CF66" s="55">
        <v>0</v>
      </c>
      <c r="CG66" s="6">
        <f t="shared" ref="CG66:CG97" si="187">SUM(CD66:CF66)</f>
        <v>1326</v>
      </c>
      <c r="CH66" s="10">
        <f t="shared" ref="CH66:CH97" si="188">BP66*$D$166</f>
        <v>271.95416455415591</v>
      </c>
      <c r="CI66" s="1">
        <f t="shared" ref="CI66:CI97" si="189">CH66-CG66</f>
        <v>-1054.0458354458442</v>
      </c>
      <c r="CJ66" s="77">
        <f t="shared" ref="CJ66:CJ97" si="190">IF(CI66&gt;1, 1, 0)</f>
        <v>0</v>
      </c>
      <c r="CK66" s="66">
        <f t="shared" ref="CK66:CK97" si="191">IF(N66&lt;=0,Q66, IF(N66&lt;=1,R66, IF(N66&lt;=2,S66, IF(N66&lt;=3,T66, IF(N66&lt;=4,U66,V66)))))</f>
        <v>44.21</v>
      </c>
      <c r="CL66" s="41">
        <f t="shared" ref="CL66:CL97" si="192">IF(N66&lt;=0,AE66, IF(N66&lt;=1,AF66, IF(N66&lt;=2,AG66, IF(N66&lt;=3,AH66, IF(N66&lt;=4,AI66,AJ66)))))</f>
        <v>44.21</v>
      </c>
      <c r="CM66" s="65">
        <f t="shared" ref="CM66:CM97" si="193">IF(N66&gt;=0,X66, IF(N66&gt;=-1,Y66, IF(N66&gt;=-2,Z66, IF(N66&gt;=-3,AA66, IF(N66&gt;=-4,AB66, AC66)))))</f>
        <v>44.21</v>
      </c>
      <c r="CN66" s="64">
        <f t="shared" ref="CN66:CN97" si="194">IF(N66&gt;=0,AL66, IF(N66&gt;=-1,AM66, IF(N66&gt;=-2,AN66, IF(N66&gt;=-3,AO66, IF(N66&gt;=-4,AP66, AQ66)))))</f>
        <v>44.21</v>
      </c>
      <c r="CO66" s="54">
        <f t="shared" ref="CO66:CO97" si="195">IF(C66&gt;0, IF(CI66 &gt;0, CK66, CM66), IF(CI66&gt;0, CL66, CN66))</f>
        <v>44.21</v>
      </c>
      <c r="CP66" s="1">
        <f t="shared" ref="CP66:CP97" si="196">CI66/CO66</f>
        <v>-23.841796775522376</v>
      </c>
      <c r="CQ66" s="42">
        <f t="shared" ref="CQ66:CQ97" si="197">CG66/CH66</f>
        <v>4.8758216377155179</v>
      </c>
      <c r="CR66" s="11">
        <f t="shared" ref="CR66:CR97" si="198">BS66+CG66+CT66</f>
        <v>2122</v>
      </c>
      <c r="CS66" s="47">
        <f t="shared" ref="CS66:CS97" si="199">BT66+CH66+CU66</f>
        <v>277.9038846793465</v>
      </c>
      <c r="CT66" s="55">
        <v>0</v>
      </c>
      <c r="CU66" s="10">
        <f t="shared" ref="CU66:CU97" si="200">BQ66*$D$169</f>
        <v>5.9497201251905993</v>
      </c>
      <c r="CV66" s="30">
        <f t="shared" ref="CV66:CV97" si="201">CU66-CT66</f>
        <v>5.9497201251905993</v>
      </c>
      <c r="CW66" s="77">
        <f t="shared" ref="CW66:CW97" si="202">IF(CV66&gt;0, 1, 0)</f>
        <v>1</v>
      </c>
      <c r="CX66" s="66">
        <f t="shared" ref="CX66:CX97" si="203">IF(N66&lt;=0,R66, IF(N66&lt;=1,S66, IF(N66&lt;=2,T66, IF(N66&lt;=3,U66, V66))))</f>
        <v>44.21</v>
      </c>
      <c r="CY66" s="41">
        <f t="shared" ref="CY66:CY97" si="204">IF(N66&lt;=0,AF66, IF(N66&lt;=1,AG66, IF(N66&lt;=2,AH66, IF(N66&lt;=3,AI66, AJ66))))</f>
        <v>44.21</v>
      </c>
      <c r="CZ66" s="65">
        <f t="shared" ref="CZ66:CZ97" si="205">IF(N66&gt;=0,Y66, IF(N66&gt;=-1,Z66, IF(N66&gt;=-2,AA66, IF(N66&gt;=-3,AB66,  AC66))))</f>
        <v>44.21</v>
      </c>
      <c r="DA66" s="64">
        <f t="shared" ref="DA66:DA97" si="206">IF(N66&gt;=0,AM66, IF(N66&gt;=-1,AN66, IF(N66&gt;=-2,AO66, IF(N66&gt;=-3,AP66, AQ66))))</f>
        <v>44.21</v>
      </c>
      <c r="DB66" s="54">
        <f t="shared" ref="DB66:DB97" si="207">IF(C66&gt;0, IF(CV66 &gt;0, CX66, CZ66), IF(CV66&gt;0, CY66, DA66))</f>
        <v>44.21</v>
      </c>
      <c r="DC66" s="43">
        <f t="shared" ref="DC66:DC97" si="208">CV66/DB66</f>
        <v>0.13457860495794163</v>
      </c>
      <c r="DD66" s="44">
        <v>0</v>
      </c>
      <c r="DE66" s="10">
        <f t="shared" ref="DE66:DE97" si="209">BQ66*$DD$164</f>
        <v>3.724442509457484</v>
      </c>
      <c r="DF66" s="30">
        <f t="shared" ref="DF66:DF97" si="210">DE66-DD66</f>
        <v>3.724442509457484</v>
      </c>
      <c r="DG66" s="34">
        <f t="shared" ref="DG66:DG97" si="211">DF66*(DF66&lt;&gt;0)</f>
        <v>3.724442509457484</v>
      </c>
      <c r="DH66" s="21">
        <f t="shared" ref="DH66:DH97" si="212">DG66/$DG$161</f>
        <v>8.5220496926053789E-4</v>
      </c>
      <c r="DI66" s="74">
        <f t="shared" ref="DI66:DI97" si="213">DH66 * $DF$161</f>
        <v>3.724442509457484</v>
      </c>
      <c r="DJ66" s="76">
        <f t="shared" ref="DJ66:DJ97" si="214">DB66</f>
        <v>44.21</v>
      </c>
      <c r="DK66" s="43">
        <f t="shared" ref="DK66:DK97" si="215">DI66/DJ66</f>
        <v>8.4244345384697675E-2</v>
      </c>
      <c r="DL66" s="16">
        <f t="shared" ref="DL66:DL97" si="216">O66</f>
        <v>0</v>
      </c>
      <c r="DM66" s="53">
        <f t="shared" ref="DM66:DM97" si="217">CR66+CT66</f>
        <v>2122</v>
      </c>
      <c r="DN66">
        <f t="shared" ref="DN66:DN84" si="218">E66/$E$161</f>
        <v>6.286576942870885E-3</v>
      </c>
      <c r="DO66">
        <f t="shared" ref="DO66:DO97" si="219">DN66/$DN$161</f>
        <v>6.4558519391328291E-3</v>
      </c>
      <c r="DP66" s="1">
        <f t="shared" ref="DP66:DP97" si="220">DO66*$DN$163</f>
        <v>688.6328146434206</v>
      </c>
      <c r="DQ66" s="55">
        <v>339</v>
      </c>
      <c r="DR66" s="1">
        <f t="shared" ref="DR66:DR97" si="221">DP66-DQ66</f>
        <v>349.6328146434206</v>
      </c>
      <c r="DS66" s="55">
        <v>848</v>
      </c>
      <c r="DT66" s="15">
        <f t="shared" ref="DT66:DT97" si="222">BF66 *BD66^N66</f>
        <v>1.427494755615434</v>
      </c>
      <c r="DU66" s="17">
        <f t="shared" ref="DU66:DU97" si="223">DT66/$DT$161</f>
        <v>2.6759452506254942E-3</v>
      </c>
      <c r="DV66" s="17">
        <f t="shared" ref="DV66:DV97" si="224">MIN(DU66, 0.2)</f>
        <v>2.6759452506254942E-3</v>
      </c>
      <c r="DW66" s="17">
        <f t="shared" ref="DW66:DW97" si="225">DV66/$DV$161</f>
        <v>3.5754913728911087E-3</v>
      </c>
      <c r="DX66" s="1">
        <f t="shared" ref="DX66:DX97" si="226">DW66*$DN$164</f>
        <v>377.93658909733597</v>
      </c>
      <c r="DY66" s="1">
        <f t="shared" ref="DY66:DY97" si="227">DX66-DS66</f>
        <v>-470.06341090266403</v>
      </c>
      <c r="DZ66" s="79">
        <f t="shared" ref="DZ66:DZ97" si="228">AR66</f>
        <v>44.21</v>
      </c>
    </row>
    <row r="67" spans="1:130" x14ac:dyDescent="0.2">
      <c r="A67" s="22" t="s">
        <v>161</v>
      </c>
      <c r="B67">
        <v>0</v>
      </c>
      <c r="C67">
        <v>0</v>
      </c>
      <c r="D67">
        <v>0.147881694644284</v>
      </c>
      <c r="E67">
        <v>0.85211830535571498</v>
      </c>
      <c r="F67">
        <v>4.4135188866799201E-2</v>
      </c>
      <c r="G67">
        <v>0.13377926421404601</v>
      </c>
      <c r="H67">
        <v>7.2742474916387898E-2</v>
      </c>
      <c r="I67">
        <v>9.8648034807709797E-2</v>
      </c>
      <c r="J67">
        <v>0.143959545329365</v>
      </c>
      <c r="K67">
        <v>0.72085513026614501</v>
      </c>
      <c r="L67">
        <v>0.61096192491346701</v>
      </c>
      <c r="M67">
        <f t="shared" si="153"/>
        <v>7.5840177970393025E-2</v>
      </c>
      <c r="N67">
        <f t="shared" si="154"/>
        <v>1.9512638646117471</v>
      </c>
      <c r="O67" s="68">
        <v>0</v>
      </c>
      <c r="P67">
        <v>2.41</v>
      </c>
      <c r="Q67">
        <v>2.4300000000000002</v>
      </c>
      <c r="R67">
        <v>2.4500000000000002</v>
      </c>
      <c r="S67">
        <v>2.5099999999999998</v>
      </c>
      <c r="T67">
        <v>2.54</v>
      </c>
      <c r="U67">
        <v>2.5499999999999998</v>
      </c>
      <c r="V67">
        <v>2.59</v>
      </c>
      <c r="W67">
        <v>2.68</v>
      </c>
      <c r="X67">
        <v>2.65</v>
      </c>
      <c r="Y67">
        <v>2.63</v>
      </c>
      <c r="Z67">
        <v>2.61</v>
      </c>
      <c r="AA67">
        <v>2.59</v>
      </c>
      <c r="AB67">
        <v>2.57</v>
      </c>
      <c r="AC67">
        <v>2.5499999999999998</v>
      </c>
      <c r="AD67">
        <v>2.4700000000000002</v>
      </c>
      <c r="AE67">
        <v>2.48</v>
      </c>
      <c r="AF67">
        <v>2.5</v>
      </c>
      <c r="AG67">
        <v>2.52</v>
      </c>
      <c r="AH67">
        <v>2.5499999999999998</v>
      </c>
      <c r="AI67">
        <v>2.57</v>
      </c>
      <c r="AJ67">
        <v>2.58</v>
      </c>
      <c r="AK67">
        <v>2.69</v>
      </c>
      <c r="AL67">
        <v>2.68</v>
      </c>
      <c r="AM67">
        <v>2.66</v>
      </c>
      <c r="AN67">
        <v>2.63</v>
      </c>
      <c r="AO67">
        <v>2.61</v>
      </c>
      <c r="AP67">
        <v>2.59</v>
      </c>
      <c r="AQ67">
        <v>2.57</v>
      </c>
      <c r="AR67">
        <v>2.58</v>
      </c>
      <c r="AS67" s="72">
        <f t="shared" si="155"/>
        <v>1.1721798134011876</v>
      </c>
      <c r="AT67" s="17">
        <f t="shared" si="156"/>
        <v>2.9107074953405481</v>
      </c>
      <c r="AU67" s="17">
        <f t="shared" si="157"/>
        <v>4.5326470064423496</v>
      </c>
      <c r="AV67" s="17">
        <f t="shared" si="158"/>
        <v>6.1545865175441508</v>
      </c>
      <c r="AW67" s="17">
        <f t="shared" si="159"/>
        <v>-8.140353885375165E-3</v>
      </c>
      <c r="AX67" s="17">
        <f t="shared" si="160"/>
        <v>1.0798025725065195</v>
      </c>
      <c r="AY67" s="17">
        <f t="shared" si="161"/>
        <v>0.72085513026614501</v>
      </c>
      <c r="AZ67" s="17">
        <f t="shared" si="162"/>
        <v>1.72899548415152</v>
      </c>
      <c r="BA67" s="17">
        <f t="shared" si="163"/>
        <v>-0.92682545322798415</v>
      </c>
      <c r="BB67" s="17">
        <f t="shared" si="164"/>
        <v>2.1297802684376439</v>
      </c>
      <c r="BC67" s="17">
        <f t="shared" si="165"/>
        <v>0.61096192491346701</v>
      </c>
      <c r="BD67" s="17">
        <f t="shared" si="166"/>
        <v>2.5377873781414513</v>
      </c>
      <c r="BE67" s="1">
        <v>0</v>
      </c>
      <c r="BF67" s="49">
        <v>0</v>
      </c>
      <c r="BG67" s="49">
        <v>0</v>
      </c>
      <c r="BH67" s="16">
        <v>1</v>
      </c>
      <c r="BI67" s="12">
        <f t="shared" si="167"/>
        <v>0</v>
      </c>
      <c r="BJ67" s="12">
        <f t="shared" si="168"/>
        <v>0</v>
      </c>
      <c r="BK67" s="12">
        <f t="shared" si="169"/>
        <v>0</v>
      </c>
      <c r="BL67" s="12">
        <f t="shared" si="170"/>
        <v>0</v>
      </c>
      <c r="BM67" s="12">
        <f t="shared" si="171"/>
        <v>0</v>
      </c>
      <c r="BN67" s="12">
        <f t="shared" si="172"/>
        <v>0</v>
      </c>
      <c r="BO67" s="9">
        <f t="shared" si="173"/>
        <v>0</v>
      </c>
      <c r="BP67" s="9">
        <f t="shared" si="174"/>
        <v>0</v>
      </c>
      <c r="BQ67" s="45">
        <f t="shared" si="175"/>
        <v>0</v>
      </c>
      <c r="BR67" s="78">
        <f t="shared" si="176"/>
        <v>1.9512638646117471</v>
      </c>
      <c r="BS67" s="55">
        <v>0</v>
      </c>
      <c r="BT67" s="10">
        <f t="shared" si="177"/>
        <v>0</v>
      </c>
      <c r="BU67" s="14">
        <f t="shared" si="178"/>
        <v>0</v>
      </c>
      <c r="BV67" s="1">
        <f t="shared" si="179"/>
        <v>0</v>
      </c>
      <c r="BW67" s="66">
        <f t="shared" si="180"/>
        <v>2.4500000000000002</v>
      </c>
      <c r="BX67" s="41">
        <f t="shared" si="181"/>
        <v>2.5</v>
      </c>
      <c r="BY67" s="65">
        <f t="shared" si="182"/>
        <v>2.68</v>
      </c>
      <c r="BZ67" s="64">
        <f t="shared" si="183"/>
        <v>2.69</v>
      </c>
      <c r="CA67" s="54">
        <f t="shared" si="184"/>
        <v>2.69</v>
      </c>
      <c r="CB67" s="1">
        <f t="shared" si="185"/>
        <v>0</v>
      </c>
      <c r="CC67" s="42" t="e">
        <f t="shared" si="186"/>
        <v>#DIV/0!</v>
      </c>
      <c r="CD67" s="55">
        <v>0</v>
      </c>
      <c r="CE67" s="55">
        <v>503</v>
      </c>
      <c r="CF67" s="55">
        <v>0</v>
      </c>
      <c r="CG67" s="6">
        <f t="shared" si="187"/>
        <v>503</v>
      </c>
      <c r="CH67" s="10">
        <f t="shared" si="188"/>
        <v>0</v>
      </c>
      <c r="CI67" s="1">
        <f t="shared" si="189"/>
        <v>-503</v>
      </c>
      <c r="CJ67" s="77">
        <f t="shared" si="190"/>
        <v>0</v>
      </c>
      <c r="CK67" s="66">
        <f t="shared" si="191"/>
        <v>2.5099999999999998</v>
      </c>
      <c r="CL67" s="41">
        <f t="shared" si="192"/>
        <v>2.52</v>
      </c>
      <c r="CM67" s="65">
        <f t="shared" si="193"/>
        <v>2.65</v>
      </c>
      <c r="CN67" s="64">
        <f t="shared" si="194"/>
        <v>2.68</v>
      </c>
      <c r="CO67" s="54">
        <f t="shared" si="195"/>
        <v>2.68</v>
      </c>
      <c r="CP67" s="1">
        <f t="shared" si="196"/>
        <v>-187.68656716417908</v>
      </c>
      <c r="CQ67" s="42" t="e">
        <f t="shared" si="197"/>
        <v>#DIV/0!</v>
      </c>
      <c r="CR67" s="11">
        <f t="shared" si="198"/>
        <v>583</v>
      </c>
      <c r="CS67" s="47">
        <f t="shared" si="199"/>
        <v>0</v>
      </c>
      <c r="CT67" s="55">
        <v>80</v>
      </c>
      <c r="CU67" s="10">
        <f t="shared" si="200"/>
        <v>0</v>
      </c>
      <c r="CV67" s="30">
        <f t="shared" si="201"/>
        <v>-80</v>
      </c>
      <c r="CW67" s="77">
        <f t="shared" si="202"/>
        <v>0</v>
      </c>
      <c r="CX67" s="66">
        <f t="shared" si="203"/>
        <v>2.54</v>
      </c>
      <c r="CY67" s="41">
        <f t="shared" si="204"/>
        <v>2.5499999999999998</v>
      </c>
      <c r="CZ67" s="65">
        <f t="shared" si="205"/>
        <v>2.63</v>
      </c>
      <c r="DA67" s="64">
        <f t="shared" si="206"/>
        <v>2.66</v>
      </c>
      <c r="DB67" s="54">
        <f t="shared" si="207"/>
        <v>2.66</v>
      </c>
      <c r="DC67" s="43">
        <f t="shared" si="208"/>
        <v>-30.075187969924812</v>
      </c>
      <c r="DD67" s="44">
        <v>0</v>
      </c>
      <c r="DE67" s="10">
        <f t="shared" si="209"/>
        <v>0</v>
      </c>
      <c r="DF67" s="30">
        <f t="shared" si="210"/>
        <v>0</v>
      </c>
      <c r="DG67" s="34">
        <f t="shared" si="211"/>
        <v>0</v>
      </c>
      <c r="DH67" s="21">
        <f t="shared" si="212"/>
        <v>0</v>
      </c>
      <c r="DI67" s="74">
        <f t="shared" si="213"/>
        <v>0</v>
      </c>
      <c r="DJ67" s="76">
        <f t="shared" si="214"/>
        <v>2.66</v>
      </c>
      <c r="DK67" s="43">
        <f t="shared" si="215"/>
        <v>0</v>
      </c>
      <c r="DL67" s="16">
        <f t="shared" si="216"/>
        <v>0</v>
      </c>
      <c r="DM67" s="53">
        <f t="shared" si="217"/>
        <v>663</v>
      </c>
      <c r="DN67">
        <f t="shared" si="218"/>
        <v>8.4189585692215577E-3</v>
      </c>
      <c r="DO67">
        <f t="shared" si="219"/>
        <v>8.6456509637130568E-3</v>
      </c>
      <c r="DP67" s="1">
        <f t="shared" si="220"/>
        <v>922.21429699734438</v>
      </c>
      <c r="DQ67" s="55">
        <v>949</v>
      </c>
      <c r="DR67" s="1">
        <f t="shared" si="221"/>
        <v>-26.785703002655623</v>
      </c>
      <c r="DS67" s="55">
        <v>0</v>
      </c>
      <c r="DT67" s="15">
        <f t="shared" si="222"/>
        <v>0</v>
      </c>
      <c r="DU67" s="17">
        <f t="shared" si="223"/>
        <v>0</v>
      </c>
      <c r="DV67" s="17">
        <f t="shared" si="224"/>
        <v>0</v>
      </c>
      <c r="DW67" s="17">
        <f t="shared" si="225"/>
        <v>0</v>
      </c>
      <c r="DX67" s="1">
        <f t="shared" si="226"/>
        <v>0</v>
      </c>
      <c r="DY67" s="1">
        <f t="shared" si="227"/>
        <v>0</v>
      </c>
      <c r="DZ67" s="79">
        <f t="shared" si="228"/>
        <v>2.58</v>
      </c>
    </row>
    <row r="68" spans="1:130" x14ac:dyDescent="0.2">
      <c r="A68" s="22" t="s">
        <v>115</v>
      </c>
      <c r="B68">
        <v>0</v>
      </c>
      <c r="C68">
        <v>0</v>
      </c>
      <c r="D68">
        <v>7.5139888089528303E-2</v>
      </c>
      <c r="E68">
        <v>0.92486011191047102</v>
      </c>
      <c r="F68">
        <v>5.4848966613672397E-2</v>
      </c>
      <c r="G68">
        <v>0.176839464882943</v>
      </c>
      <c r="H68">
        <v>0.62458193979933097</v>
      </c>
      <c r="I68">
        <v>0.332341294469502</v>
      </c>
      <c r="J68">
        <v>0.27898719214180201</v>
      </c>
      <c r="K68">
        <v>0.56738554304589195</v>
      </c>
      <c r="L68">
        <v>0.721203651422751</v>
      </c>
      <c r="M68">
        <f t="shared" si="153"/>
        <v>8.6832314538346306E-2</v>
      </c>
      <c r="N68">
        <f t="shared" si="154"/>
        <v>1.7443355834046144</v>
      </c>
      <c r="O68" s="68">
        <v>0</v>
      </c>
      <c r="P68">
        <v>228.32</v>
      </c>
      <c r="Q68">
        <v>229.23</v>
      </c>
      <c r="R68">
        <v>230.06</v>
      </c>
      <c r="S68">
        <v>230.6</v>
      </c>
      <c r="T68">
        <v>232.11</v>
      </c>
      <c r="U68">
        <v>233.09</v>
      </c>
      <c r="V68">
        <v>234.47</v>
      </c>
      <c r="W68">
        <v>236.36</v>
      </c>
      <c r="X68">
        <v>235.74</v>
      </c>
      <c r="Y68">
        <v>235.15</v>
      </c>
      <c r="Z68">
        <v>234.24</v>
      </c>
      <c r="AA68">
        <v>233.02</v>
      </c>
      <c r="AB68">
        <v>232.08</v>
      </c>
      <c r="AC68">
        <v>229.02</v>
      </c>
      <c r="AD68">
        <v>229.09</v>
      </c>
      <c r="AE68">
        <v>230.13</v>
      </c>
      <c r="AF68">
        <v>230.7</v>
      </c>
      <c r="AG68">
        <v>231.51</v>
      </c>
      <c r="AH68">
        <v>232.08</v>
      </c>
      <c r="AI68">
        <v>232.89</v>
      </c>
      <c r="AJ68">
        <v>234.64</v>
      </c>
      <c r="AK68">
        <v>236.96</v>
      </c>
      <c r="AL68">
        <v>236.35</v>
      </c>
      <c r="AM68">
        <v>235.66</v>
      </c>
      <c r="AN68">
        <v>234.26</v>
      </c>
      <c r="AO68">
        <v>233.83</v>
      </c>
      <c r="AP68">
        <v>233.04</v>
      </c>
      <c r="AQ68">
        <v>231.94</v>
      </c>
      <c r="AR68">
        <v>233.58</v>
      </c>
      <c r="AS68" s="72">
        <f t="shared" si="155"/>
        <v>1.2107718405428329</v>
      </c>
      <c r="AT68" s="17">
        <f t="shared" si="156"/>
        <v>2.2099192507161933</v>
      </c>
      <c r="AU68" s="17">
        <f t="shared" si="157"/>
        <v>3.8382716593324915</v>
      </c>
      <c r="AV68" s="17">
        <f t="shared" si="158"/>
        <v>5.4666240679487892</v>
      </c>
      <c r="AW68" s="17">
        <f t="shared" si="159"/>
        <v>-8.140353885375165E-3</v>
      </c>
      <c r="AX68" s="17">
        <f t="shared" si="160"/>
        <v>1.0798025725065195</v>
      </c>
      <c r="AY68" s="17">
        <f t="shared" si="161"/>
        <v>0.56738554304589195</v>
      </c>
      <c r="AZ68" s="17">
        <f t="shared" si="162"/>
        <v>1.5755258969312671</v>
      </c>
      <c r="BA68" s="17">
        <f t="shared" si="163"/>
        <v>-0.92682545322798415</v>
      </c>
      <c r="BB68" s="17">
        <f t="shared" si="164"/>
        <v>2.1297802684376439</v>
      </c>
      <c r="BC68" s="17">
        <f t="shared" si="165"/>
        <v>0.721203651422751</v>
      </c>
      <c r="BD68" s="17">
        <f t="shared" si="166"/>
        <v>2.6480291046507354</v>
      </c>
      <c r="BE68" s="1">
        <v>1</v>
      </c>
      <c r="BF68" s="15">
        <v>1</v>
      </c>
      <c r="BG68" s="15">
        <v>1</v>
      </c>
      <c r="BH68" s="16">
        <v>1</v>
      </c>
      <c r="BI68" s="12">
        <f t="shared" si="167"/>
        <v>33.683824302942007</v>
      </c>
      <c r="BJ68" s="12">
        <f t="shared" si="168"/>
        <v>108.65942979596809</v>
      </c>
      <c r="BK68" s="12">
        <f t="shared" si="169"/>
        <v>188.72382317586042</v>
      </c>
      <c r="BL68" s="12">
        <f t="shared" si="170"/>
        <v>33.683824302942007</v>
      </c>
      <c r="BM68" s="12">
        <f t="shared" si="171"/>
        <v>108.65942979596809</v>
      </c>
      <c r="BN68" s="12">
        <f t="shared" si="172"/>
        <v>188.72382317586042</v>
      </c>
      <c r="BO68" s="9">
        <f t="shared" si="173"/>
        <v>4.3026522590962228E-2</v>
      </c>
      <c r="BP68" s="9">
        <f t="shared" si="174"/>
        <v>1.1718318184467435E-2</v>
      </c>
      <c r="BQ68" s="45">
        <f t="shared" si="175"/>
        <v>7.8382138774724785E-3</v>
      </c>
      <c r="BR68" s="78">
        <f t="shared" si="176"/>
        <v>1.7443355834046144</v>
      </c>
      <c r="BS68" s="55">
        <v>2569</v>
      </c>
      <c r="BT68" s="10">
        <f t="shared" si="177"/>
        <v>4203.8530368619522</v>
      </c>
      <c r="BU68" s="14">
        <f t="shared" si="178"/>
        <v>1634.8530368619522</v>
      </c>
      <c r="BV68" s="1">
        <f t="shared" si="179"/>
        <v>1</v>
      </c>
      <c r="BW68" s="66">
        <f t="shared" si="180"/>
        <v>230.06</v>
      </c>
      <c r="BX68" s="41">
        <f t="shared" si="181"/>
        <v>230.7</v>
      </c>
      <c r="BY68" s="65">
        <f t="shared" si="182"/>
        <v>236.36</v>
      </c>
      <c r="BZ68" s="64">
        <f t="shared" si="183"/>
        <v>236.96</v>
      </c>
      <c r="CA68" s="54">
        <f t="shared" si="184"/>
        <v>230.7</v>
      </c>
      <c r="CB68" s="1">
        <f t="shared" si="185"/>
        <v>7.0864891064670665</v>
      </c>
      <c r="CC68" s="42">
        <f t="shared" si="186"/>
        <v>0.61110604425831216</v>
      </c>
      <c r="CD68" s="55">
        <v>0</v>
      </c>
      <c r="CE68" s="55">
        <v>1635</v>
      </c>
      <c r="CF68" s="55">
        <v>0</v>
      </c>
      <c r="CG68" s="6">
        <f t="shared" si="187"/>
        <v>1635</v>
      </c>
      <c r="CH68" s="10">
        <f t="shared" si="188"/>
        <v>1592.4641308072937</v>
      </c>
      <c r="CI68" s="1">
        <f t="shared" si="189"/>
        <v>-42.535869192706286</v>
      </c>
      <c r="CJ68" s="77">
        <f t="shared" si="190"/>
        <v>0</v>
      </c>
      <c r="CK68" s="66">
        <f t="shared" si="191"/>
        <v>230.6</v>
      </c>
      <c r="CL68" s="41">
        <f t="shared" si="192"/>
        <v>231.51</v>
      </c>
      <c r="CM68" s="65">
        <f t="shared" si="193"/>
        <v>235.74</v>
      </c>
      <c r="CN68" s="64">
        <f t="shared" si="194"/>
        <v>236.35</v>
      </c>
      <c r="CO68" s="54">
        <f t="shared" si="195"/>
        <v>236.35</v>
      </c>
      <c r="CP68" s="1">
        <f t="shared" si="196"/>
        <v>-0.17996982945930309</v>
      </c>
      <c r="CQ68" s="42">
        <f t="shared" si="197"/>
        <v>1.0267107235697315</v>
      </c>
      <c r="CR68" s="11">
        <f t="shared" si="198"/>
        <v>4204</v>
      </c>
      <c r="CS68" s="47">
        <f t="shared" si="199"/>
        <v>5851.0401281476525</v>
      </c>
      <c r="CT68" s="55">
        <v>0</v>
      </c>
      <c r="CU68" s="10">
        <f t="shared" si="200"/>
        <v>54.722960478406762</v>
      </c>
      <c r="CV68" s="30">
        <f t="shared" si="201"/>
        <v>54.722960478406762</v>
      </c>
      <c r="CW68" s="77">
        <f t="shared" si="202"/>
        <v>1</v>
      </c>
      <c r="CX68" s="66">
        <f t="shared" si="203"/>
        <v>232.11</v>
      </c>
      <c r="CY68" s="41">
        <f t="shared" si="204"/>
        <v>232.08</v>
      </c>
      <c r="CZ68" s="65">
        <f t="shared" si="205"/>
        <v>235.15</v>
      </c>
      <c r="DA68" s="64">
        <f t="shared" si="206"/>
        <v>235.66</v>
      </c>
      <c r="DB68" s="54">
        <f t="shared" si="207"/>
        <v>232.08</v>
      </c>
      <c r="DC68" s="43">
        <f t="shared" si="208"/>
        <v>0.23579352153743002</v>
      </c>
      <c r="DD68" s="44">
        <v>0</v>
      </c>
      <c r="DE68" s="10">
        <f t="shared" si="209"/>
        <v>34.255816401550625</v>
      </c>
      <c r="DF68" s="30">
        <f t="shared" si="210"/>
        <v>34.255816401550625</v>
      </c>
      <c r="DG68" s="34">
        <f t="shared" si="211"/>
        <v>34.255816401550625</v>
      </c>
      <c r="DH68" s="21">
        <f t="shared" si="212"/>
        <v>7.8382138774724802E-3</v>
      </c>
      <c r="DI68" s="74">
        <f t="shared" si="213"/>
        <v>34.255816401550625</v>
      </c>
      <c r="DJ68" s="76">
        <f t="shared" si="214"/>
        <v>232.08</v>
      </c>
      <c r="DK68" s="43">
        <f t="shared" si="215"/>
        <v>0.14760348328830844</v>
      </c>
      <c r="DL68" s="16">
        <f t="shared" si="216"/>
        <v>0</v>
      </c>
      <c r="DM68" s="53">
        <f t="shared" si="217"/>
        <v>4204</v>
      </c>
      <c r="DN68">
        <f t="shared" si="218"/>
        <v>9.1376501543990064E-3</v>
      </c>
      <c r="DO68">
        <f t="shared" si="219"/>
        <v>9.3836943386641693E-3</v>
      </c>
      <c r="DP68" s="1">
        <f t="shared" si="220"/>
        <v>1000.9399077166296</v>
      </c>
      <c r="DQ68" s="55">
        <v>934</v>
      </c>
      <c r="DR68" s="1">
        <f t="shared" si="221"/>
        <v>66.939907716629591</v>
      </c>
      <c r="DS68" s="55">
        <v>1635</v>
      </c>
      <c r="DT68" s="15">
        <f t="shared" si="222"/>
        <v>5.4666240679487892</v>
      </c>
      <c r="DU68" s="17">
        <f t="shared" si="223"/>
        <v>1.0247594013244456E-2</v>
      </c>
      <c r="DV68" s="17">
        <f t="shared" si="224"/>
        <v>1.0247594013244456E-2</v>
      </c>
      <c r="DW68" s="17">
        <f t="shared" si="225"/>
        <v>1.3692426621464544E-2</v>
      </c>
      <c r="DX68" s="1">
        <f t="shared" si="226"/>
        <v>1447.3168787420452</v>
      </c>
      <c r="DY68" s="1">
        <f t="shared" si="227"/>
        <v>-187.68312125795478</v>
      </c>
      <c r="DZ68" s="79">
        <f t="shared" si="228"/>
        <v>233.58</v>
      </c>
    </row>
    <row r="69" spans="1:130" x14ac:dyDescent="0.2">
      <c r="A69" s="22" t="s">
        <v>78</v>
      </c>
      <c r="B69">
        <v>0</v>
      </c>
      <c r="C69">
        <v>0</v>
      </c>
      <c r="D69">
        <v>9.1365920511649098E-3</v>
      </c>
      <c r="E69">
        <v>0.99086340794883498</v>
      </c>
      <c r="F69">
        <v>7.7167498865183797E-3</v>
      </c>
      <c r="G69">
        <v>0.18133718133718099</v>
      </c>
      <c r="H69">
        <v>0.52429052429052403</v>
      </c>
      <c r="I69">
        <v>0.30833969234698999</v>
      </c>
      <c r="J69">
        <v>0.164578584759102</v>
      </c>
      <c r="K69">
        <v>0.43021256552520998</v>
      </c>
      <c r="L69">
        <v>1.0348860695562501</v>
      </c>
      <c r="M69">
        <f t="shared" si="153"/>
        <v>1.2382295362905355E-2</v>
      </c>
      <c r="N69">
        <f t="shared" si="154"/>
        <v>5</v>
      </c>
      <c r="O69" s="68">
        <v>2</v>
      </c>
      <c r="P69">
        <v>45.43</v>
      </c>
      <c r="Q69">
        <v>45.89</v>
      </c>
      <c r="R69">
        <v>46.35</v>
      </c>
      <c r="S69">
        <v>46.67</v>
      </c>
      <c r="T69">
        <v>47.01</v>
      </c>
      <c r="U69">
        <v>47.19</v>
      </c>
      <c r="V69">
        <v>49.29</v>
      </c>
      <c r="W69">
        <v>48.38</v>
      </c>
      <c r="X69">
        <v>48.21</v>
      </c>
      <c r="Y69">
        <v>48.18</v>
      </c>
      <c r="Z69">
        <v>47.6</v>
      </c>
      <c r="AA69">
        <v>47.21</v>
      </c>
      <c r="AB69">
        <v>46.77</v>
      </c>
      <c r="AC69">
        <v>45.73</v>
      </c>
      <c r="AD69">
        <v>46.04</v>
      </c>
      <c r="AE69">
        <v>46.17</v>
      </c>
      <c r="AF69">
        <v>46.5</v>
      </c>
      <c r="AG69">
        <v>46.87</v>
      </c>
      <c r="AH69">
        <v>47.12</v>
      </c>
      <c r="AI69">
        <v>47.65</v>
      </c>
      <c r="AJ69">
        <v>48.08</v>
      </c>
      <c r="AK69">
        <v>48.62</v>
      </c>
      <c r="AL69">
        <v>48.16</v>
      </c>
      <c r="AM69">
        <v>47.84</v>
      </c>
      <c r="AN69">
        <v>47.41</v>
      </c>
      <c r="AO69">
        <v>47.19</v>
      </c>
      <c r="AP69">
        <v>46.93</v>
      </c>
      <c r="AQ69">
        <v>45.44</v>
      </c>
      <c r="AR69">
        <v>47.17</v>
      </c>
      <c r="AS69" s="72">
        <f t="shared" si="155"/>
        <v>1.2457888563799799</v>
      </c>
      <c r="AT69" s="17">
        <f t="shared" si="156"/>
        <v>6.1564066105311248</v>
      </c>
      <c r="AU69" s="17">
        <f t="shared" si="157"/>
        <v>117.02018785383332</v>
      </c>
      <c r="AV69" s="17">
        <f t="shared" si="158"/>
        <v>227.88396909713552</v>
      </c>
      <c r="AW69" s="17">
        <f t="shared" si="159"/>
        <v>-8.140353885375165E-3</v>
      </c>
      <c r="AX69" s="17">
        <f t="shared" si="160"/>
        <v>1.0798025725065195</v>
      </c>
      <c r="AY69" s="17">
        <f t="shared" si="161"/>
        <v>0.43021256552520998</v>
      </c>
      <c r="AZ69" s="17">
        <f t="shared" si="162"/>
        <v>1.4383529194105851</v>
      </c>
      <c r="BA69" s="17">
        <f t="shared" si="163"/>
        <v>-0.92682545322798415</v>
      </c>
      <c r="BB69" s="17">
        <f t="shared" si="164"/>
        <v>2.1297802684376439</v>
      </c>
      <c r="BC69" s="17">
        <f t="shared" si="165"/>
        <v>1.0348860695562501</v>
      </c>
      <c r="BD69" s="17">
        <f t="shared" si="166"/>
        <v>2.9617115227842343</v>
      </c>
      <c r="BE69" s="1">
        <v>1</v>
      </c>
      <c r="BF69" s="15">
        <v>1</v>
      </c>
      <c r="BG69" s="15">
        <v>1</v>
      </c>
      <c r="BH69" s="16">
        <v>1</v>
      </c>
      <c r="BI69" s="12">
        <f t="shared" si="167"/>
        <v>975.38396512490249</v>
      </c>
      <c r="BJ69" s="12">
        <f t="shared" si="168"/>
        <v>473.69447125113629</v>
      </c>
      <c r="BK69" s="12">
        <f t="shared" si="169"/>
        <v>9003.9238013143531</v>
      </c>
      <c r="BL69" s="12">
        <f t="shared" si="170"/>
        <v>85.527222541894105</v>
      </c>
      <c r="BM69" s="12">
        <f t="shared" si="171"/>
        <v>466.86767092585853</v>
      </c>
      <c r="BN69" s="12">
        <f t="shared" si="172"/>
        <v>4268.3351870932875</v>
      </c>
      <c r="BO69" s="9">
        <f t="shared" si="173"/>
        <v>0.10924944091100867</v>
      </c>
      <c r="BP69" s="9">
        <f t="shared" si="174"/>
        <v>5.0349094673359393E-2</v>
      </c>
      <c r="BQ69" s="45">
        <f t="shared" si="175"/>
        <v>0.17727557408585845</v>
      </c>
      <c r="BR69" s="78">
        <f t="shared" si="176"/>
        <v>5</v>
      </c>
      <c r="BS69" s="55">
        <v>4764</v>
      </c>
      <c r="BT69" s="10">
        <f t="shared" si="177"/>
        <v>10674.081154903373</v>
      </c>
      <c r="BU69" s="14">
        <f t="shared" si="178"/>
        <v>5910.0811549033733</v>
      </c>
      <c r="BV69" s="1">
        <f t="shared" si="179"/>
        <v>1</v>
      </c>
      <c r="BW69" s="66">
        <f t="shared" si="180"/>
        <v>47.19</v>
      </c>
      <c r="BX69" s="41">
        <f t="shared" si="181"/>
        <v>47.65</v>
      </c>
      <c r="BY69" s="65">
        <f t="shared" si="182"/>
        <v>48.38</v>
      </c>
      <c r="BZ69" s="64">
        <f t="shared" si="183"/>
        <v>48.62</v>
      </c>
      <c r="CA69" s="54">
        <f t="shared" si="184"/>
        <v>47.65</v>
      </c>
      <c r="CB69" s="1">
        <f t="shared" si="185"/>
        <v>124.03108404833942</v>
      </c>
      <c r="CC69" s="42">
        <f t="shared" si="186"/>
        <v>0.44631476291629579</v>
      </c>
      <c r="CD69" s="55">
        <v>849</v>
      </c>
      <c r="CE69" s="55">
        <v>1792</v>
      </c>
      <c r="CF69" s="55">
        <v>0</v>
      </c>
      <c r="CG69" s="6">
        <f t="shared" si="187"/>
        <v>2641</v>
      </c>
      <c r="CH69" s="10">
        <f t="shared" si="188"/>
        <v>6842.2043183826836</v>
      </c>
      <c r="CI69" s="1">
        <f t="shared" si="189"/>
        <v>4201.2043183826836</v>
      </c>
      <c r="CJ69" s="77">
        <f t="shared" si="190"/>
        <v>1</v>
      </c>
      <c r="CK69" s="66">
        <f t="shared" si="191"/>
        <v>49.29</v>
      </c>
      <c r="CL69" s="41">
        <f t="shared" si="192"/>
        <v>48.08</v>
      </c>
      <c r="CM69" s="65">
        <f t="shared" si="193"/>
        <v>48.21</v>
      </c>
      <c r="CN69" s="64">
        <f t="shared" si="194"/>
        <v>48.16</v>
      </c>
      <c r="CO69" s="54">
        <f t="shared" si="195"/>
        <v>48.08</v>
      </c>
      <c r="CP69" s="1">
        <f t="shared" si="196"/>
        <v>87.379457537077442</v>
      </c>
      <c r="CQ69" s="42">
        <f t="shared" si="197"/>
        <v>0.38598671964596676</v>
      </c>
      <c r="CR69" s="11">
        <f t="shared" si="198"/>
        <v>7735</v>
      </c>
      <c r="CS69" s="47">
        <f t="shared" si="199"/>
        <v>18753.945530300924</v>
      </c>
      <c r="CT69" s="55">
        <v>330</v>
      </c>
      <c r="CU69" s="10">
        <f t="shared" si="200"/>
        <v>1237.660057014866</v>
      </c>
      <c r="CV69" s="30">
        <f t="shared" si="201"/>
        <v>907.66005701486597</v>
      </c>
      <c r="CW69" s="77">
        <f t="shared" si="202"/>
        <v>1</v>
      </c>
      <c r="CX69" s="66">
        <f t="shared" si="203"/>
        <v>49.29</v>
      </c>
      <c r="CY69" s="41">
        <f t="shared" si="204"/>
        <v>48.08</v>
      </c>
      <c r="CZ69" s="65">
        <f t="shared" si="205"/>
        <v>48.18</v>
      </c>
      <c r="DA69" s="64">
        <f t="shared" si="206"/>
        <v>47.84</v>
      </c>
      <c r="DB69" s="54">
        <f t="shared" si="207"/>
        <v>48.08</v>
      </c>
      <c r="DC69" s="43">
        <f t="shared" si="208"/>
        <v>18.878120986166099</v>
      </c>
      <c r="DD69" s="44">
        <v>0</v>
      </c>
      <c r="DE69" s="10">
        <f t="shared" si="209"/>
        <v>774.75807796187246</v>
      </c>
      <c r="DF69" s="30">
        <f t="shared" si="210"/>
        <v>774.75807796187246</v>
      </c>
      <c r="DG69" s="34">
        <f t="shared" si="211"/>
        <v>774.75807796187246</v>
      </c>
      <c r="DH69" s="21">
        <f t="shared" si="212"/>
        <v>0.17727557408585848</v>
      </c>
      <c r="DI69" s="74">
        <f t="shared" si="213"/>
        <v>774.75807796187235</v>
      </c>
      <c r="DJ69" s="76">
        <f t="shared" si="214"/>
        <v>48.08</v>
      </c>
      <c r="DK69" s="43">
        <f t="shared" si="215"/>
        <v>16.113936729656249</v>
      </c>
      <c r="DL69" s="16">
        <f t="shared" si="216"/>
        <v>2</v>
      </c>
      <c r="DM69" s="53">
        <f t="shared" si="217"/>
        <v>8065</v>
      </c>
      <c r="DN69">
        <f t="shared" si="218"/>
        <v>9.7897650207110082E-3</v>
      </c>
      <c r="DO69">
        <f t="shared" si="219"/>
        <v>1.0053368322212857E-2</v>
      </c>
      <c r="DP69" s="1">
        <f t="shared" si="220"/>
        <v>1072.372692193801</v>
      </c>
      <c r="DQ69" s="55">
        <v>1321</v>
      </c>
      <c r="DR69" s="1">
        <f t="shared" si="221"/>
        <v>-248.62730780619904</v>
      </c>
      <c r="DS69" s="55">
        <v>896</v>
      </c>
      <c r="DT69" s="15">
        <f t="shared" si="222"/>
        <v>227.88396909713552</v>
      </c>
      <c r="DU69" s="17">
        <f t="shared" si="223"/>
        <v>0.42718547469287349</v>
      </c>
      <c r="DV69" s="17">
        <f t="shared" si="224"/>
        <v>0.2</v>
      </c>
      <c r="DW69" s="17">
        <f t="shared" si="225"/>
        <v>0.26723202741575885</v>
      </c>
      <c r="DX69" s="1">
        <f t="shared" si="226"/>
        <v>28246.959761900544</v>
      </c>
      <c r="DY69" s="1">
        <f t="shared" si="227"/>
        <v>27350.959761900544</v>
      </c>
      <c r="DZ69" s="79">
        <f t="shared" si="228"/>
        <v>47.17</v>
      </c>
    </row>
    <row r="70" spans="1:130" x14ac:dyDescent="0.2">
      <c r="A70" s="22" t="s">
        <v>300</v>
      </c>
      <c r="B70">
        <v>1</v>
      </c>
      <c r="C70">
        <v>1</v>
      </c>
      <c r="D70">
        <v>0.72849298352654002</v>
      </c>
      <c r="E70">
        <v>0.27150701647345898</v>
      </c>
      <c r="F70">
        <v>0.90623109497882604</v>
      </c>
      <c r="G70">
        <v>0.52844996729888805</v>
      </c>
      <c r="H70">
        <v>0.550032701111837</v>
      </c>
      <c r="I70">
        <v>0.53913334428123605</v>
      </c>
      <c r="J70">
        <v>0.71640372673581398</v>
      </c>
      <c r="K70">
        <v>1.3337987931489099</v>
      </c>
      <c r="L70">
        <v>0.74924119229698305</v>
      </c>
      <c r="M70">
        <f t="shared" si="153"/>
        <v>0.69268118403671575</v>
      </c>
      <c r="N70">
        <f t="shared" si="154"/>
        <v>-0.3914254680736074</v>
      </c>
      <c r="O70" s="68">
        <v>0</v>
      </c>
      <c r="P70">
        <v>313.67</v>
      </c>
      <c r="Q70">
        <v>315.08</v>
      </c>
      <c r="R70">
        <v>316.02999999999997</v>
      </c>
      <c r="S70">
        <v>317.52999999999997</v>
      </c>
      <c r="T70">
        <v>318.48</v>
      </c>
      <c r="U70">
        <v>319.93</v>
      </c>
      <c r="V70">
        <v>321.92</v>
      </c>
      <c r="W70">
        <v>327.61</v>
      </c>
      <c r="X70">
        <v>326.73</v>
      </c>
      <c r="Y70">
        <v>324.27</v>
      </c>
      <c r="Z70">
        <v>322.66000000000003</v>
      </c>
      <c r="AA70">
        <v>321.83</v>
      </c>
      <c r="AB70">
        <v>321.33999999999997</v>
      </c>
      <c r="AC70">
        <v>319.89999999999998</v>
      </c>
      <c r="AD70">
        <v>311.25</v>
      </c>
      <c r="AE70">
        <v>313.52</v>
      </c>
      <c r="AF70">
        <v>315.08</v>
      </c>
      <c r="AG70">
        <v>316.56</v>
      </c>
      <c r="AH70">
        <v>317.16000000000003</v>
      </c>
      <c r="AI70">
        <v>318.92</v>
      </c>
      <c r="AJ70">
        <v>321.85000000000002</v>
      </c>
      <c r="AK70">
        <v>327.14</v>
      </c>
      <c r="AL70">
        <v>325.76</v>
      </c>
      <c r="AM70">
        <v>325.2</v>
      </c>
      <c r="AN70">
        <v>324.14</v>
      </c>
      <c r="AO70">
        <v>321.54000000000002</v>
      </c>
      <c r="AP70">
        <v>320.43</v>
      </c>
      <c r="AQ70">
        <v>318.57</v>
      </c>
      <c r="AR70">
        <v>320.13</v>
      </c>
      <c r="AS70" s="72">
        <f t="shared" si="155"/>
        <v>0.86414557998655539</v>
      </c>
      <c r="AT70" s="17">
        <f t="shared" si="156"/>
        <v>0.74964213399385549</v>
      </c>
      <c r="AU70" s="17">
        <f t="shared" si="157"/>
        <v>0.7149447086523073</v>
      </c>
      <c r="AV70" s="17">
        <f t="shared" si="158"/>
        <v>0.68024728331075901</v>
      </c>
      <c r="AW70" s="17">
        <f t="shared" si="159"/>
        <v>-8.140353885375165E-3</v>
      </c>
      <c r="AX70" s="17">
        <f t="shared" si="160"/>
        <v>1.0798025725065195</v>
      </c>
      <c r="AY70" s="17">
        <f t="shared" si="161"/>
        <v>1.0798025725065195</v>
      </c>
      <c r="AZ70" s="17">
        <f t="shared" si="162"/>
        <v>2.0879429263918947</v>
      </c>
      <c r="BA70" s="17">
        <f t="shared" si="163"/>
        <v>-0.92682545322798415</v>
      </c>
      <c r="BB70" s="17">
        <f t="shared" si="164"/>
        <v>2.1297802684376439</v>
      </c>
      <c r="BC70" s="17">
        <f t="shared" si="165"/>
        <v>0.74924119229698305</v>
      </c>
      <c r="BD70" s="17">
        <f t="shared" si="166"/>
        <v>2.6760666455249673</v>
      </c>
      <c r="BE70" s="1">
        <v>0</v>
      </c>
      <c r="BF70" s="50">
        <v>0.18</v>
      </c>
      <c r="BG70" s="15">
        <v>1</v>
      </c>
      <c r="BH70" s="16">
        <v>1</v>
      </c>
      <c r="BI70" s="12">
        <f t="shared" si="167"/>
        <v>0</v>
      </c>
      <c r="BJ70" s="12">
        <f t="shared" si="168"/>
        <v>6.9201290503426831</v>
      </c>
      <c r="BK70" s="12">
        <f t="shared" si="169"/>
        <v>36.66571483007985</v>
      </c>
      <c r="BL70" s="12">
        <f t="shared" si="170"/>
        <v>0</v>
      </c>
      <c r="BM70" s="12">
        <f t="shared" si="171"/>
        <v>6.9201290503426831</v>
      </c>
      <c r="BN70" s="12">
        <f t="shared" si="172"/>
        <v>36.66571483007985</v>
      </c>
      <c r="BO70" s="9">
        <f t="shared" si="173"/>
        <v>0</v>
      </c>
      <c r="BP70" s="9">
        <f t="shared" si="174"/>
        <v>7.4629762222901911E-4</v>
      </c>
      <c r="BQ70" s="45">
        <f t="shared" si="175"/>
        <v>1.5228269010890869E-3</v>
      </c>
      <c r="BR70" s="78">
        <f t="shared" si="176"/>
        <v>-0.3914254680736074</v>
      </c>
      <c r="BS70" s="55">
        <v>0</v>
      </c>
      <c r="BT70" s="10">
        <f t="shared" si="177"/>
        <v>0</v>
      </c>
      <c r="BU70" s="14">
        <f t="shared" si="178"/>
        <v>0</v>
      </c>
      <c r="BV70" s="1">
        <f t="shared" si="179"/>
        <v>0</v>
      </c>
      <c r="BW70" s="66">
        <f t="shared" si="180"/>
        <v>313.67</v>
      </c>
      <c r="BX70" s="41">
        <f t="shared" si="181"/>
        <v>311.25</v>
      </c>
      <c r="BY70" s="65">
        <f t="shared" si="182"/>
        <v>326.73</v>
      </c>
      <c r="BZ70" s="64">
        <f t="shared" si="183"/>
        <v>325.76</v>
      </c>
      <c r="CA70" s="54">
        <f t="shared" si="184"/>
        <v>326.73</v>
      </c>
      <c r="CB70" s="1">
        <f t="shared" si="185"/>
        <v>0</v>
      </c>
      <c r="CC70" s="42" t="e">
        <f t="shared" si="186"/>
        <v>#DIV/0!</v>
      </c>
      <c r="CD70" s="55">
        <v>0</v>
      </c>
      <c r="CE70" s="55">
        <v>0</v>
      </c>
      <c r="CF70" s="55">
        <v>0</v>
      </c>
      <c r="CG70" s="6">
        <f t="shared" si="187"/>
        <v>0</v>
      </c>
      <c r="CH70" s="10">
        <f t="shared" si="188"/>
        <v>101.41832433614678</v>
      </c>
      <c r="CI70" s="1">
        <f t="shared" si="189"/>
        <v>101.41832433614678</v>
      </c>
      <c r="CJ70" s="77">
        <f t="shared" si="190"/>
        <v>1</v>
      </c>
      <c r="CK70" s="66">
        <f t="shared" si="191"/>
        <v>315.08</v>
      </c>
      <c r="CL70" s="41">
        <f t="shared" si="192"/>
        <v>313.52</v>
      </c>
      <c r="CM70" s="65">
        <f t="shared" si="193"/>
        <v>324.27</v>
      </c>
      <c r="CN70" s="64">
        <f t="shared" si="194"/>
        <v>325.2</v>
      </c>
      <c r="CO70" s="54">
        <f t="shared" si="195"/>
        <v>315.08</v>
      </c>
      <c r="CP70" s="1">
        <f t="shared" si="196"/>
        <v>0.3218811867974698</v>
      </c>
      <c r="CQ70" s="42">
        <f t="shared" si="197"/>
        <v>0</v>
      </c>
      <c r="CR70" s="11">
        <f t="shared" si="198"/>
        <v>0</v>
      </c>
      <c r="CS70" s="47">
        <f t="shared" si="199"/>
        <v>112.05003171571431</v>
      </c>
      <c r="CT70" s="55">
        <v>0</v>
      </c>
      <c r="CU70" s="10">
        <f t="shared" si="200"/>
        <v>10.631707379567526</v>
      </c>
      <c r="CV70" s="30">
        <f t="shared" si="201"/>
        <v>10.631707379567526</v>
      </c>
      <c r="CW70" s="77">
        <f t="shared" si="202"/>
        <v>1</v>
      </c>
      <c r="CX70" s="66">
        <f t="shared" si="203"/>
        <v>316.02999999999997</v>
      </c>
      <c r="CY70" s="41">
        <f t="shared" si="204"/>
        <v>315.08</v>
      </c>
      <c r="CZ70" s="65">
        <f t="shared" si="205"/>
        <v>322.66000000000003</v>
      </c>
      <c r="DA70" s="64">
        <f t="shared" si="206"/>
        <v>324.14</v>
      </c>
      <c r="DB70" s="54">
        <f t="shared" si="207"/>
        <v>316.02999999999997</v>
      </c>
      <c r="DC70" s="43">
        <f t="shared" si="208"/>
        <v>3.3641449797701256E-2</v>
      </c>
      <c r="DD70" s="44">
        <v>0</v>
      </c>
      <c r="DE70" s="10">
        <f t="shared" si="209"/>
        <v>6.6553017754437027</v>
      </c>
      <c r="DF70" s="30">
        <f t="shared" si="210"/>
        <v>6.6553017754437027</v>
      </c>
      <c r="DG70" s="34">
        <f t="shared" si="211"/>
        <v>6.6553017754437027</v>
      </c>
      <c r="DH70" s="21">
        <f t="shared" si="212"/>
        <v>1.5228269010890872E-3</v>
      </c>
      <c r="DI70" s="74">
        <f t="shared" si="213"/>
        <v>6.6553017754437027</v>
      </c>
      <c r="DJ70" s="76">
        <f t="shared" si="214"/>
        <v>316.02999999999997</v>
      </c>
      <c r="DK70" s="43">
        <f t="shared" si="215"/>
        <v>2.105908228789578E-2</v>
      </c>
      <c r="DL70" s="16">
        <f t="shared" si="216"/>
        <v>0</v>
      </c>
      <c r="DM70" s="53">
        <f t="shared" si="217"/>
        <v>0</v>
      </c>
      <c r="DN70">
        <f t="shared" si="218"/>
        <v>2.6824987898702644E-3</v>
      </c>
      <c r="DO70">
        <f t="shared" si="219"/>
        <v>2.7547288725932469E-3</v>
      </c>
      <c r="DP70" s="1">
        <f t="shared" si="220"/>
        <v>293.84141938177646</v>
      </c>
      <c r="DQ70" s="55">
        <v>0</v>
      </c>
      <c r="DR70" s="1">
        <f t="shared" si="221"/>
        <v>293.84141938177646</v>
      </c>
      <c r="DS70" s="55">
        <v>0</v>
      </c>
      <c r="DT70" s="15">
        <f t="shared" si="222"/>
        <v>0.12244451099593662</v>
      </c>
      <c r="DU70" s="17">
        <f t="shared" si="223"/>
        <v>2.2953135650818993E-4</v>
      </c>
      <c r="DV70" s="17">
        <f t="shared" si="224"/>
        <v>2.2953135650818993E-4</v>
      </c>
      <c r="DW70" s="17">
        <f t="shared" si="225"/>
        <v>3.0669064877586466E-4</v>
      </c>
      <c r="DX70" s="1">
        <f t="shared" si="226"/>
        <v>32.417814956906447</v>
      </c>
      <c r="DY70" s="1">
        <f t="shared" si="227"/>
        <v>32.417814956906447</v>
      </c>
      <c r="DZ70" s="79">
        <f t="shared" si="228"/>
        <v>320.13</v>
      </c>
    </row>
    <row r="71" spans="1:130" x14ac:dyDescent="0.2">
      <c r="A71" s="22" t="s">
        <v>174</v>
      </c>
      <c r="B71">
        <v>0</v>
      </c>
      <c r="C71">
        <v>0</v>
      </c>
      <c r="D71">
        <v>0.30295763389288499</v>
      </c>
      <c r="E71">
        <v>0.69704236610711401</v>
      </c>
      <c r="F71">
        <v>0.38434022257551598</v>
      </c>
      <c r="G71">
        <v>0.64214046822742399</v>
      </c>
      <c r="H71">
        <v>8.7792642140468197E-2</v>
      </c>
      <c r="I71">
        <v>0.23743464012439899</v>
      </c>
      <c r="J71">
        <v>0.38366395488480498</v>
      </c>
      <c r="K71">
        <v>0.83727593022061397</v>
      </c>
      <c r="L71">
        <v>2.5504787882471498</v>
      </c>
      <c r="M71">
        <f t="shared" si="153"/>
        <v>0.29660862581733582</v>
      </c>
      <c r="N71">
        <f t="shared" si="154"/>
        <v>0.41950684384483294</v>
      </c>
      <c r="O71" s="68">
        <v>0</v>
      </c>
      <c r="P71">
        <v>1.76</v>
      </c>
      <c r="Q71">
        <v>1.79</v>
      </c>
      <c r="R71">
        <v>1.82</v>
      </c>
      <c r="S71">
        <v>1.83</v>
      </c>
      <c r="T71">
        <v>1.85</v>
      </c>
      <c r="U71">
        <v>1.86</v>
      </c>
      <c r="V71">
        <v>1.87</v>
      </c>
      <c r="W71">
        <v>1.94</v>
      </c>
      <c r="X71">
        <v>1.92</v>
      </c>
      <c r="Y71">
        <v>1.9</v>
      </c>
      <c r="Z71">
        <v>1.9</v>
      </c>
      <c r="AA71">
        <v>1.9</v>
      </c>
      <c r="AB71">
        <v>1.89</v>
      </c>
      <c r="AC71">
        <v>1.87</v>
      </c>
      <c r="AD71">
        <v>1.8</v>
      </c>
      <c r="AE71">
        <v>1.82</v>
      </c>
      <c r="AF71">
        <v>1.82</v>
      </c>
      <c r="AG71">
        <v>1.83</v>
      </c>
      <c r="AH71">
        <v>1.85</v>
      </c>
      <c r="AI71">
        <v>1.86</v>
      </c>
      <c r="AJ71">
        <v>1.88</v>
      </c>
      <c r="AK71">
        <v>1.96</v>
      </c>
      <c r="AL71">
        <v>1.95</v>
      </c>
      <c r="AM71">
        <v>1.94</v>
      </c>
      <c r="AN71">
        <v>1.92</v>
      </c>
      <c r="AO71">
        <v>1.91</v>
      </c>
      <c r="AP71">
        <v>1.9</v>
      </c>
      <c r="AQ71">
        <v>1.89</v>
      </c>
      <c r="AR71">
        <v>1.87</v>
      </c>
      <c r="AS71" s="72">
        <f t="shared" si="155"/>
        <v>1.0899067005937237</v>
      </c>
      <c r="AT71" s="17">
        <f t="shared" si="156"/>
        <v>1.2930889494946982</v>
      </c>
      <c r="AU71" s="17">
        <f t="shared" si="157"/>
        <v>1.5462460080826381</v>
      </c>
      <c r="AV71" s="17">
        <f t="shared" si="158"/>
        <v>1.799403066670578</v>
      </c>
      <c r="AW71" s="17">
        <f t="shared" si="159"/>
        <v>-8.140353885375165E-3</v>
      </c>
      <c r="AX71" s="17">
        <f t="shared" si="160"/>
        <v>1.0798025725065195</v>
      </c>
      <c r="AY71" s="17">
        <f t="shared" si="161"/>
        <v>0.83727593022061397</v>
      </c>
      <c r="AZ71" s="17">
        <f t="shared" si="162"/>
        <v>1.8454162841059891</v>
      </c>
      <c r="BA71" s="17">
        <f t="shared" si="163"/>
        <v>-0.92682545322798415</v>
      </c>
      <c r="BB71" s="17">
        <f t="shared" si="164"/>
        <v>2.1297802684376439</v>
      </c>
      <c r="BC71" s="17">
        <f t="shared" si="165"/>
        <v>2.1297802684376439</v>
      </c>
      <c r="BD71" s="17">
        <f t="shared" si="166"/>
        <v>4.0566057216656279</v>
      </c>
      <c r="BE71" s="1">
        <v>0</v>
      </c>
      <c r="BF71" s="50">
        <v>0.18</v>
      </c>
      <c r="BG71" s="15">
        <v>1</v>
      </c>
      <c r="BH71" s="16">
        <v>1</v>
      </c>
      <c r="BI71" s="12">
        <f t="shared" si="167"/>
        <v>0</v>
      </c>
      <c r="BJ71" s="12">
        <f t="shared" si="168"/>
        <v>63.030695736494415</v>
      </c>
      <c r="BK71" s="12">
        <f t="shared" si="169"/>
        <v>418.7258635709768</v>
      </c>
      <c r="BL71" s="12">
        <f t="shared" si="170"/>
        <v>0</v>
      </c>
      <c r="BM71" s="12">
        <f t="shared" si="171"/>
        <v>63.030695736494415</v>
      </c>
      <c r="BN71" s="12">
        <f t="shared" si="172"/>
        <v>418.7258635709768</v>
      </c>
      <c r="BO71" s="9">
        <f t="shared" si="173"/>
        <v>0</v>
      </c>
      <c r="BP71" s="9">
        <f t="shared" si="174"/>
        <v>6.7975117246198121E-3</v>
      </c>
      <c r="BQ71" s="45">
        <f t="shared" si="175"/>
        <v>1.7390824430471189E-2</v>
      </c>
      <c r="BR71" s="78">
        <f t="shared" si="176"/>
        <v>0.41950684384483294</v>
      </c>
      <c r="BS71" s="55">
        <v>0</v>
      </c>
      <c r="BT71" s="10">
        <f t="shared" si="177"/>
        <v>0</v>
      </c>
      <c r="BU71" s="14">
        <f t="shared" si="178"/>
        <v>0</v>
      </c>
      <c r="BV71" s="1">
        <f t="shared" si="179"/>
        <v>0</v>
      </c>
      <c r="BW71" s="66">
        <f t="shared" si="180"/>
        <v>1.79</v>
      </c>
      <c r="BX71" s="41">
        <f t="shared" si="181"/>
        <v>1.82</v>
      </c>
      <c r="BY71" s="65">
        <f t="shared" si="182"/>
        <v>1.94</v>
      </c>
      <c r="BZ71" s="64">
        <f t="shared" si="183"/>
        <v>1.96</v>
      </c>
      <c r="CA71" s="54">
        <f t="shared" si="184"/>
        <v>1.96</v>
      </c>
      <c r="CB71" s="1">
        <f t="shared" si="185"/>
        <v>0</v>
      </c>
      <c r="CC71" s="42" t="e">
        <f t="shared" si="186"/>
        <v>#DIV/0!</v>
      </c>
      <c r="CD71" s="55">
        <v>0</v>
      </c>
      <c r="CE71" s="55">
        <v>41</v>
      </c>
      <c r="CF71" s="55">
        <v>0</v>
      </c>
      <c r="CG71" s="6">
        <f t="shared" si="187"/>
        <v>41</v>
      </c>
      <c r="CH71" s="10">
        <f t="shared" si="188"/>
        <v>923.74975912049229</v>
      </c>
      <c r="CI71" s="1">
        <f t="shared" si="189"/>
        <v>882.74975912049229</v>
      </c>
      <c r="CJ71" s="77">
        <f t="shared" si="190"/>
        <v>1</v>
      </c>
      <c r="CK71" s="66">
        <f t="shared" si="191"/>
        <v>1.82</v>
      </c>
      <c r="CL71" s="41">
        <f t="shared" si="192"/>
        <v>1.82</v>
      </c>
      <c r="CM71" s="65">
        <f t="shared" si="193"/>
        <v>1.92</v>
      </c>
      <c r="CN71" s="64">
        <f t="shared" si="194"/>
        <v>1.95</v>
      </c>
      <c r="CO71" s="54">
        <f t="shared" si="195"/>
        <v>1.82</v>
      </c>
      <c r="CP71" s="1">
        <f t="shared" si="196"/>
        <v>485.02734017609464</v>
      </c>
      <c r="CQ71" s="42">
        <f t="shared" si="197"/>
        <v>4.4384314686085925E-2</v>
      </c>
      <c r="CR71" s="11">
        <f t="shared" si="198"/>
        <v>65</v>
      </c>
      <c r="CS71" s="47">
        <f t="shared" si="199"/>
        <v>1045.1648433312928</v>
      </c>
      <c r="CT71" s="55">
        <v>24</v>
      </c>
      <c r="CU71" s="10">
        <f t="shared" si="200"/>
        <v>121.41508421080044</v>
      </c>
      <c r="CV71" s="30">
        <f t="shared" si="201"/>
        <v>97.415084210800444</v>
      </c>
      <c r="CW71" s="77">
        <f t="shared" si="202"/>
        <v>1</v>
      </c>
      <c r="CX71" s="66">
        <f t="shared" si="203"/>
        <v>1.83</v>
      </c>
      <c r="CY71" s="41">
        <f t="shared" si="204"/>
        <v>1.83</v>
      </c>
      <c r="CZ71" s="65">
        <f t="shared" si="205"/>
        <v>1.9</v>
      </c>
      <c r="DA71" s="64">
        <f t="shared" si="206"/>
        <v>1.94</v>
      </c>
      <c r="DB71" s="54">
        <f t="shared" si="207"/>
        <v>1.83</v>
      </c>
      <c r="DC71" s="43">
        <f t="shared" si="208"/>
        <v>53.23228645398931</v>
      </c>
      <c r="DD71" s="44">
        <v>0</v>
      </c>
      <c r="DE71" s="10">
        <f t="shared" si="209"/>
        <v>76.004163457954078</v>
      </c>
      <c r="DF71" s="30">
        <f t="shared" si="210"/>
        <v>76.004163457954078</v>
      </c>
      <c r="DG71" s="34">
        <f t="shared" si="211"/>
        <v>76.004163457954078</v>
      </c>
      <c r="DH71" s="21">
        <f t="shared" si="212"/>
        <v>1.7390824430471193E-2</v>
      </c>
      <c r="DI71" s="74">
        <f t="shared" si="213"/>
        <v>76.004163457954078</v>
      </c>
      <c r="DJ71" s="76">
        <f t="shared" si="214"/>
        <v>1.83</v>
      </c>
      <c r="DK71" s="43">
        <f t="shared" si="215"/>
        <v>41.532329758444853</v>
      </c>
      <c r="DL71" s="16">
        <f t="shared" si="216"/>
        <v>0</v>
      </c>
      <c r="DM71" s="53">
        <f t="shared" si="217"/>
        <v>89</v>
      </c>
      <c r="DN71">
        <f t="shared" si="218"/>
        <v>6.8868028821399609E-3</v>
      </c>
      <c r="DO71">
        <f t="shared" si="219"/>
        <v>7.0722398127183728E-3</v>
      </c>
      <c r="DP71" s="1">
        <f t="shared" si="220"/>
        <v>754.38167634304341</v>
      </c>
      <c r="DQ71" s="55">
        <v>1131</v>
      </c>
      <c r="DR71" s="1">
        <f t="shared" si="221"/>
        <v>-376.61832365695659</v>
      </c>
      <c r="DS71" s="55">
        <v>0</v>
      </c>
      <c r="DT71" s="15">
        <f t="shared" si="222"/>
        <v>0.32389255200070405</v>
      </c>
      <c r="DU71" s="17">
        <f t="shared" si="223"/>
        <v>6.0716071483260016E-4</v>
      </c>
      <c r="DV71" s="17">
        <f t="shared" si="224"/>
        <v>6.0716071483260016E-4</v>
      </c>
      <c r="DW71" s="17">
        <f t="shared" si="225"/>
        <v>8.1126394395958563E-4</v>
      </c>
      <c r="DX71" s="1">
        <f t="shared" si="226"/>
        <v>85.752221404416119</v>
      </c>
      <c r="DY71" s="1">
        <f t="shared" si="227"/>
        <v>85.752221404416119</v>
      </c>
      <c r="DZ71" s="79">
        <f t="shared" si="228"/>
        <v>1.87</v>
      </c>
    </row>
    <row r="72" spans="1:130" x14ac:dyDescent="0.2">
      <c r="A72" s="22" t="s">
        <v>240</v>
      </c>
      <c r="B72">
        <v>1</v>
      </c>
      <c r="C72">
        <v>1</v>
      </c>
      <c r="D72">
        <v>0.65187849720223801</v>
      </c>
      <c r="E72">
        <v>0.348121502797761</v>
      </c>
      <c r="F72">
        <v>0.83664546899840997</v>
      </c>
      <c r="G72">
        <v>0.41764214046822701</v>
      </c>
      <c r="H72">
        <v>0.308528428093645</v>
      </c>
      <c r="I72">
        <v>0.35896305256158001</v>
      </c>
      <c r="J72">
        <v>0.57300741330331495</v>
      </c>
      <c r="K72">
        <v>0.78336546910924298</v>
      </c>
      <c r="L72">
        <v>0.40743881267004101</v>
      </c>
      <c r="M72">
        <f t="shared" si="153"/>
        <v>0.54396313322058032</v>
      </c>
      <c r="N72">
        <f t="shared" si="154"/>
        <v>-7.9595693305803114E-2</v>
      </c>
      <c r="O72" s="68">
        <v>0</v>
      </c>
      <c r="P72">
        <v>242.2</v>
      </c>
      <c r="Q72">
        <v>243.19</v>
      </c>
      <c r="R72">
        <v>243.66</v>
      </c>
      <c r="S72">
        <v>244.35</v>
      </c>
      <c r="T72">
        <v>244.78</v>
      </c>
      <c r="U72">
        <v>245.25</v>
      </c>
      <c r="V72">
        <v>246.39</v>
      </c>
      <c r="W72">
        <v>251.01</v>
      </c>
      <c r="X72">
        <v>249.8</v>
      </c>
      <c r="Y72">
        <v>249.24</v>
      </c>
      <c r="Z72">
        <v>248.63</v>
      </c>
      <c r="AA72">
        <v>248.17</v>
      </c>
      <c r="AB72">
        <v>247.45</v>
      </c>
      <c r="AC72">
        <v>245.28</v>
      </c>
      <c r="AD72">
        <v>241.78</v>
      </c>
      <c r="AE72">
        <v>242.97</v>
      </c>
      <c r="AF72">
        <v>243.89</v>
      </c>
      <c r="AG72">
        <v>244.48</v>
      </c>
      <c r="AH72">
        <v>245.01</v>
      </c>
      <c r="AI72">
        <v>245.72</v>
      </c>
      <c r="AJ72">
        <v>246.44</v>
      </c>
      <c r="AK72">
        <v>249.75</v>
      </c>
      <c r="AL72">
        <v>249.04</v>
      </c>
      <c r="AM72">
        <v>248.76</v>
      </c>
      <c r="AN72">
        <v>247.89</v>
      </c>
      <c r="AO72">
        <v>247.69</v>
      </c>
      <c r="AP72">
        <v>247.14</v>
      </c>
      <c r="AQ72">
        <v>245.72</v>
      </c>
      <c r="AR72">
        <v>245.81</v>
      </c>
      <c r="AS72" s="72">
        <f t="shared" si="155"/>
        <v>0.90479219677692946</v>
      </c>
      <c r="AT72" s="17">
        <f t="shared" si="156"/>
        <v>0.95465163323925029</v>
      </c>
      <c r="AU72" s="17">
        <f t="shared" si="157"/>
        <v>0.94470229092969116</v>
      </c>
      <c r="AV72" s="17">
        <f t="shared" si="158"/>
        <v>0.93475294862013214</v>
      </c>
      <c r="AW72" s="17">
        <f t="shared" si="159"/>
        <v>-8.140353885375165E-3</v>
      </c>
      <c r="AX72" s="17">
        <f t="shared" si="160"/>
        <v>1.0798025725065195</v>
      </c>
      <c r="AY72" s="17">
        <f t="shared" si="161"/>
        <v>0.78336546910924298</v>
      </c>
      <c r="AZ72" s="17">
        <f t="shared" si="162"/>
        <v>1.7915058229946181</v>
      </c>
      <c r="BA72" s="17">
        <f t="shared" si="163"/>
        <v>-0.92682545322798415</v>
      </c>
      <c r="BB72" s="17">
        <f t="shared" si="164"/>
        <v>2.1297802684376439</v>
      </c>
      <c r="BC72" s="17">
        <f t="shared" si="165"/>
        <v>0.40743881267004101</v>
      </c>
      <c r="BD72" s="17">
        <f t="shared" si="166"/>
        <v>2.334264265898025</v>
      </c>
      <c r="BE72" s="1">
        <v>0</v>
      </c>
      <c r="BF72" s="49">
        <v>0</v>
      </c>
      <c r="BG72" s="58">
        <v>0.02</v>
      </c>
      <c r="BH72" s="16">
        <v>1</v>
      </c>
      <c r="BI72" s="12">
        <f t="shared" si="167"/>
        <v>0</v>
      </c>
      <c r="BJ72" s="12">
        <f t="shared" si="168"/>
        <v>0</v>
      </c>
      <c r="BK72" s="12">
        <f t="shared" si="169"/>
        <v>0.56095116064114159</v>
      </c>
      <c r="BL72" s="12">
        <f t="shared" si="170"/>
        <v>0</v>
      </c>
      <c r="BM72" s="12">
        <f t="shared" si="171"/>
        <v>0</v>
      </c>
      <c r="BN72" s="12">
        <f t="shared" si="172"/>
        <v>0.56095116064114159</v>
      </c>
      <c r="BO72" s="9">
        <f t="shared" si="173"/>
        <v>0</v>
      </c>
      <c r="BP72" s="9">
        <f t="shared" si="174"/>
        <v>0</v>
      </c>
      <c r="BQ72" s="45">
        <f t="shared" si="175"/>
        <v>2.3297828000360737E-5</v>
      </c>
      <c r="BR72" s="78">
        <f t="shared" si="176"/>
        <v>-7.9595693305803114E-2</v>
      </c>
      <c r="BS72" s="55">
        <v>0</v>
      </c>
      <c r="BT72" s="10">
        <f t="shared" si="177"/>
        <v>0</v>
      </c>
      <c r="BU72" s="14">
        <f t="shared" si="178"/>
        <v>0</v>
      </c>
      <c r="BV72" s="1">
        <f t="shared" si="179"/>
        <v>0</v>
      </c>
      <c r="BW72" s="66">
        <f t="shared" si="180"/>
        <v>242.2</v>
      </c>
      <c r="BX72" s="41">
        <f t="shared" si="181"/>
        <v>241.78</v>
      </c>
      <c r="BY72" s="65">
        <f t="shared" si="182"/>
        <v>249.8</v>
      </c>
      <c r="BZ72" s="64">
        <f t="shared" si="183"/>
        <v>249.04</v>
      </c>
      <c r="CA72" s="54">
        <f t="shared" si="184"/>
        <v>249.8</v>
      </c>
      <c r="CB72" s="1">
        <f t="shared" si="185"/>
        <v>0</v>
      </c>
      <c r="CC72" s="42" t="e">
        <f t="shared" si="186"/>
        <v>#DIV/0!</v>
      </c>
      <c r="CD72" s="55">
        <v>0</v>
      </c>
      <c r="CE72" s="55">
        <v>246</v>
      </c>
      <c r="CF72" s="55">
        <v>0</v>
      </c>
      <c r="CG72" s="6">
        <f t="shared" si="187"/>
        <v>246</v>
      </c>
      <c r="CH72" s="10">
        <f t="shared" si="188"/>
        <v>0</v>
      </c>
      <c r="CI72" s="1">
        <f t="shared" si="189"/>
        <v>-246</v>
      </c>
      <c r="CJ72" s="77">
        <f t="shared" si="190"/>
        <v>0</v>
      </c>
      <c r="CK72" s="66">
        <f t="shared" si="191"/>
        <v>243.19</v>
      </c>
      <c r="CL72" s="41">
        <f t="shared" si="192"/>
        <v>242.97</v>
      </c>
      <c r="CM72" s="65">
        <f t="shared" si="193"/>
        <v>249.24</v>
      </c>
      <c r="CN72" s="64">
        <f t="shared" si="194"/>
        <v>248.76</v>
      </c>
      <c r="CO72" s="54">
        <f t="shared" si="195"/>
        <v>249.24</v>
      </c>
      <c r="CP72" s="1">
        <f t="shared" si="196"/>
        <v>-0.98700048146364949</v>
      </c>
      <c r="CQ72" s="42" t="e">
        <f t="shared" si="197"/>
        <v>#DIV/0!</v>
      </c>
      <c r="CR72" s="11">
        <f t="shared" si="198"/>
        <v>246</v>
      </c>
      <c r="CS72" s="47">
        <f t="shared" si="199"/>
        <v>0.16265518405419851</v>
      </c>
      <c r="CT72" s="55">
        <v>0</v>
      </c>
      <c r="CU72" s="10">
        <f t="shared" si="200"/>
        <v>0.16265518405419851</v>
      </c>
      <c r="CV72" s="30">
        <f t="shared" si="201"/>
        <v>0.16265518405419851</v>
      </c>
      <c r="CW72" s="77">
        <f t="shared" si="202"/>
        <v>1</v>
      </c>
      <c r="CX72" s="66">
        <f t="shared" si="203"/>
        <v>243.66</v>
      </c>
      <c r="CY72" s="41">
        <f t="shared" si="204"/>
        <v>243.89</v>
      </c>
      <c r="CZ72" s="65">
        <f t="shared" si="205"/>
        <v>248.63</v>
      </c>
      <c r="DA72" s="64">
        <f t="shared" si="206"/>
        <v>247.89</v>
      </c>
      <c r="DB72" s="54">
        <f t="shared" si="207"/>
        <v>243.66</v>
      </c>
      <c r="DC72" s="43">
        <f t="shared" si="208"/>
        <v>6.6754979912254171E-4</v>
      </c>
      <c r="DD72" s="44">
        <v>0</v>
      </c>
      <c r="DE72" s="10">
        <f t="shared" si="209"/>
        <v>0.10181989557965657</v>
      </c>
      <c r="DF72" s="30">
        <f t="shared" si="210"/>
        <v>0.10181989557965657</v>
      </c>
      <c r="DG72" s="34">
        <f t="shared" si="211"/>
        <v>0.10181989557965657</v>
      </c>
      <c r="DH72" s="21">
        <f t="shared" si="212"/>
        <v>2.3297828000360744E-5</v>
      </c>
      <c r="DI72" s="74">
        <f t="shared" si="213"/>
        <v>0.10181989557965657</v>
      </c>
      <c r="DJ72" s="76">
        <f t="shared" si="214"/>
        <v>243.66</v>
      </c>
      <c r="DK72" s="43">
        <f t="shared" si="215"/>
        <v>4.1787694155649908E-4</v>
      </c>
      <c r="DL72" s="16">
        <f t="shared" si="216"/>
        <v>0</v>
      </c>
      <c r="DM72" s="53">
        <f t="shared" si="217"/>
        <v>246</v>
      </c>
      <c r="DN72">
        <f t="shared" si="218"/>
        <v>3.4394525862063616E-3</v>
      </c>
      <c r="DO72">
        <f t="shared" si="219"/>
        <v>3.5320647229803272E-3</v>
      </c>
      <c r="DP72" s="1">
        <f t="shared" si="220"/>
        <v>376.75827987086552</v>
      </c>
      <c r="DQ72" s="55">
        <v>0</v>
      </c>
      <c r="DR72" s="1">
        <f t="shared" si="221"/>
        <v>376.75827987086552</v>
      </c>
      <c r="DS72" s="55">
        <v>0</v>
      </c>
      <c r="DT72" s="15">
        <f t="shared" si="222"/>
        <v>0</v>
      </c>
      <c r="DU72" s="17">
        <f t="shared" si="223"/>
        <v>0</v>
      </c>
      <c r="DV72" s="17">
        <f t="shared" si="224"/>
        <v>0</v>
      </c>
      <c r="DW72" s="17">
        <f t="shared" si="225"/>
        <v>0</v>
      </c>
      <c r="DX72" s="1">
        <f t="shared" si="226"/>
        <v>0</v>
      </c>
      <c r="DY72" s="1">
        <f t="shared" si="227"/>
        <v>0</v>
      </c>
      <c r="DZ72" s="79">
        <f t="shared" si="228"/>
        <v>245.81</v>
      </c>
    </row>
    <row r="73" spans="1:130" x14ac:dyDescent="0.2">
      <c r="A73" s="22" t="s">
        <v>176</v>
      </c>
      <c r="B73">
        <v>0</v>
      </c>
      <c r="C73">
        <v>0</v>
      </c>
      <c r="D73">
        <v>0.208633093525179</v>
      </c>
      <c r="E73">
        <v>0.79136690647482</v>
      </c>
      <c r="F73">
        <v>0.45747217806041302</v>
      </c>
      <c r="G73">
        <v>0.31814381270903003</v>
      </c>
      <c r="H73">
        <v>0.83361204013377899</v>
      </c>
      <c r="I73">
        <v>0.51498399273017503</v>
      </c>
      <c r="J73">
        <v>0.59018482246988901</v>
      </c>
      <c r="K73">
        <v>0.85109083047865797</v>
      </c>
      <c r="L73">
        <v>1.11321001865476</v>
      </c>
      <c r="M73">
        <f t="shared" si="153"/>
        <v>0.33629132722816396</v>
      </c>
      <c r="N73">
        <f t="shared" si="154"/>
        <v>0.32090123416737493</v>
      </c>
      <c r="O73" s="68">
        <v>0</v>
      </c>
      <c r="P73">
        <v>464.97</v>
      </c>
      <c r="Q73">
        <v>466.85</v>
      </c>
      <c r="R73">
        <v>467.91</v>
      </c>
      <c r="S73">
        <v>471.01</v>
      </c>
      <c r="T73">
        <v>474.03</v>
      </c>
      <c r="U73">
        <v>477.49</v>
      </c>
      <c r="V73">
        <v>480.35</v>
      </c>
      <c r="W73">
        <v>490.3</v>
      </c>
      <c r="X73">
        <v>485.9</v>
      </c>
      <c r="Y73">
        <v>484.26</v>
      </c>
      <c r="Z73">
        <v>482.25</v>
      </c>
      <c r="AA73">
        <v>478.79</v>
      </c>
      <c r="AB73">
        <v>477.44</v>
      </c>
      <c r="AC73">
        <v>474.46</v>
      </c>
      <c r="AD73">
        <v>467.15</v>
      </c>
      <c r="AE73">
        <v>468.28</v>
      </c>
      <c r="AF73">
        <v>469.77</v>
      </c>
      <c r="AG73">
        <v>471.19</v>
      </c>
      <c r="AH73">
        <v>475.41</v>
      </c>
      <c r="AI73">
        <v>478.05</v>
      </c>
      <c r="AJ73">
        <v>481.87</v>
      </c>
      <c r="AK73">
        <v>489.11</v>
      </c>
      <c r="AL73">
        <v>483.54</v>
      </c>
      <c r="AM73">
        <v>481.03</v>
      </c>
      <c r="AN73">
        <v>480.61</v>
      </c>
      <c r="AO73">
        <v>478.12</v>
      </c>
      <c r="AP73">
        <v>476.29</v>
      </c>
      <c r="AQ73">
        <v>474.95</v>
      </c>
      <c r="AR73">
        <v>478.29</v>
      </c>
      <c r="AS73" s="72">
        <f t="shared" si="155"/>
        <v>1.1399491094147587</v>
      </c>
      <c r="AT73" s="17">
        <f t="shared" si="156"/>
        <v>1.2201954996366855</v>
      </c>
      <c r="AU73" s="17">
        <f t="shared" si="157"/>
        <v>1.324472933531013</v>
      </c>
      <c r="AV73" s="17">
        <f t="shared" si="158"/>
        <v>1.4287503674253403</v>
      </c>
      <c r="AW73" s="17">
        <f t="shared" si="159"/>
        <v>-8.140353885375165E-3</v>
      </c>
      <c r="AX73" s="17">
        <f t="shared" si="160"/>
        <v>1.0798025725065195</v>
      </c>
      <c r="AY73" s="17">
        <f t="shared" si="161"/>
        <v>0.85109083047865797</v>
      </c>
      <c r="AZ73" s="17">
        <f t="shared" si="162"/>
        <v>1.8592311843640332</v>
      </c>
      <c r="BA73" s="17">
        <f t="shared" si="163"/>
        <v>-0.92682545322798415</v>
      </c>
      <c r="BB73" s="17">
        <f t="shared" si="164"/>
        <v>2.1297802684376439</v>
      </c>
      <c r="BC73" s="17">
        <f t="shared" si="165"/>
        <v>1.11321001865476</v>
      </c>
      <c r="BD73" s="17">
        <f t="shared" si="166"/>
        <v>3.040035471882744</v>
      </c>
      <c r="BE73" s="1">
        <v>1</v>
      </c>
      <c r="BF73" s="49">
        <v>1</v>
      </c>
      <c r="BG73" s="15">
        <v>1</v>
      </c>
      <c r="BH73" s="16">
        <v>1</v>
      </c>
      <c r="BI73" s="12">
        <f t="shared" si="167"/>
        <v>17.072217513645302</v>
      </c>
      <c r="BJ73" s="12">
        <f t="shared" si="168"/>
        <v>104.21830924849928</v>
      </c>
      <c r="BK73" s="12">
        <f t="shared" si="169"/>
        <v>113.12476551429833</v>
      </c>
      <c r="BL73" s="12">
        <f t="shared" si="170"/>
        <v>17.072217513645302</v>
      </c>
      <c r="BM73" s="12">
        <f t="shared" si="171"/>
        <v>104.21830924849928</v>
      </c>
      <c r="BN73" s="12">
        <f t="shared" si="172"/>
        <v>113.12476551429833</v>
      </c>
      <c r="BO73" s="9">
        <f t="shared" si="173"/>
        <v>2.1807445197501611E-2</v>
      </c>
      <c r="BP73" s="9">
        <f t="shared" si="174"/>
        <v>1.1239367910491793E-2</v>
      </c>
      <c r="BQ73" s="45">
        <f t="shared" si="175"/>
        <v>4.6983793143790557E-3</v>
      </c>
      <c r="BR73" s="78">
        <f t="shared" si="176"/>
        <v>0.32090123416737493</v>
      </c>
      <c r="BS73" s="55">
        <v>0</v>
      </c>
      <c r="BT73" s="10">
        <f t="shared" si="177"/>
        <v>2130.6693917898501</v>
      </c>
      <c r="BU73" s="14">
        <f t="shared" si="178"/>
        <v>2130.6693917898501</v>
      </c>
      <c r="BV73" s="1">
        <f t="shared" si="179"/>
        <v>1</v>
      </c>
      <c r="BW73" s="66">
        <f t="shared" si="180"/>
        <v>466.85</v>
      </c>
      <c r="BX73" s="41">
        <f t="shared" si="181"/>
        <v>468.28</v>
      </c>
      <c r="BY73" s="65">
        <f t="shared" si="182"/>
        <v>490.3</v>
      </c>
      <c r="BZ73" s="64">
        <f t="shared" si="183"/>
        <v>489.11</v>
      </c>
      <c r="CA73" s="54">
        <f t="shared" si="184"/>
        <v>468.28</v>
      </c>
      <c r="CB73" s="1">
        <f t="shared" si="185"/>
        <v>4.5499901592847234</v>
      </c>
      <c r="CC73" s="42">
        <f t="shared" si="186"/>
        <v>0</v>
      </c>
      <c r="CD73" s="55">
        <v>478</v>
      </c>
      <c r="CE73" s="55">
        <v>0</v>
      </c>
      <c r="CF73" s="55">
        <v>0</v>
      </c>
      <c r="CG73" s="6">
        <f t="shared" si="187"/>
        <v>478</v>
      </c>
      <c r="CH73" s="10">
        <f t="shared" si="188"/>
        <v>1527.3770492192971</v>
      </c>
      <c r="CI73" s="1">
        <f t="shared" si="189"/>
        <v>1049.3770492192971</v>
      </c>
      <c r="CJ73" s="77">
        <f t="shared" si="190"/>
        <v>1</v>
      </c>
      <c r="CK73" s="66">
        <f t="shared" si="191"/>
        <v>467.91</v>
      </c>
      <c r="CL73" s="41">
        <f t="shared" si="192"/>
        <v>469.77</v>
      </c>
      <c r="CM73" s="65">
        <f t="shared" si="193"/>
        <v>485.9</v>
      </c>
      <c r="CN73" s="64">
        <f t="shared" si="194"/>
        <v>483.54</v>
      </c>
      <c r="CO73" s="54">
        <f t="shared" si="195"/>
        <v>469.77</v>
      </c>
      <c r="CP73" s="1">
        <f t="shared" si="196"/>
        <v>2.2338102671930882</v>
      </c>
      <c r="CQ73" s="42">
        <f t="shared" si="197"/>
        <v>0.31295481377327539</v>
      </c>
      <c r="CR73" s="11">
        <f t="shared" si="198"/>
        <v>478</v>
      </c>
      <c r="CS73" s="47">
        <f t="shared" si="199"/>
        <v>3690.8484580952436</v>
      </c>
      <c r="CT73" s="55">
        <v>0</v>
      </c>
      <c r="CU73" s="10">
        <f t="shared" si="200"/>
        <v>32.802017086096242</v>
      </c>
      <c r="CV73" s="30">
        <f t="shared" si="201"/>
        <v>32.802017086096242</v>
      </c>
      <c r="CW73" s="77">
        <f t="shared" si="202"/>
        <v>1</v>
      </c>
      <c r="CX73" s="66">
        <f t="shared" si="203"/>
        <v>471.01</v>
      </c>
      <c r="CY73" s="41">
        <f t="shared" si="204"/>
        <v>471.19</v>
      </c>
      <c r="CZ73" s="65">
        <f t="shared" si="205"/>
        <v>484.26</v>
      </c>
      <c r="DA73" s="64">
        <f t="shared" si="206"/>
        <v>481.03</v>
      </c>
      <c r="DB73" s="54">
        <f t="shared" si="207"/>
        <v>471.19</v>
      </c>
      <c r="DC73" s="43">
        <f t="shared" si="208"/>
        <v>6.9615265786829611E-2</v>
      </c>
      <c r="DD73" s="44">
        <v>0</v>
      </c>
      <c r="DE73" s="10">
        <f t="shared" si="209"/>
        <v>20.533609020389651</v>
      </c>
      <c r="DF73" s="30">
        <f t="shared" si="210"/>
        <v>20.533609020389651</v>
      </c>
      <c r="DG73" s="34">
        <f t="shared" si="211"/>
        <v>20.533609020389651</v>
      </c>
      <c r="DH73" s="21">
        <f t="shared" si="212"/>
        <v>4.6983793143790566E-3</v>
      </c>
      <c r="DI73" s="74">
        <f t="shared" si="213"/>
        <v>20.533609020389651</v>
      </c>
      <c r="DJ73" s="76">
        <f t="shared" si="214"/>
        <v>471.19</v>
      </c>
      <c r="DK73" s="43">
        <f t="shared" si="215"/>
        <v>4.3578193553321695E-2</v>
      </c>
      <c r="DL73" s="16">
        <f t="shared" si="216"/>
        <v>0</v>
      </c>
      <c r="DM73" s="53">
        <f t="shared" si="217"/>
        <v>478</v>
      </c>
      <c r="DN73">
        <f t="shared" si="218"/>
        <v>7.8187326299524809E-3</v>
      </c>
      <c r="DO73">
        <f t="shared" si="219"/>
        <v>8.0292630901275131E-3</v>
      </c>
      <c r="DP73" s="1">
        <f t="shared" si="220"/>
        <v>856.46543529772157</v>
      </c>
      <c r="DQ73" s="55">
        <v>478</v>
      </c>
      <c r="DR73" s="1">
        <f t="shared" si="221"/>
        <v>378.46543529772157</v>
      </c>
      <c r="DS73" s="55">
        <v>0</v>
      </c>
      <c r="DT73" s="15">
        <f t="shared" si="222"/>
        <v>1.4287503674253403</v>
      </c>
      <c r="DU73" s="17">
        <f t="shared" si="223"/>
        <v>2.6782989884911717E-3</v>
      </c>
      <c r="DV73" s="17">
        <f t="shared" si="224"/>
        <v>2.6782989884911717E-3</v>
      </c>
      <c r="DW73" s="17">
        <f t="shared" si="225"/>
        <v>3.5786363436003596E-3</v>
      </c>
      <c r="DX73" s="1">
        <f t="shared" si="226"/>
        <v>378.26901879124523</v>
      </c>
      <c r="DY73" s="1">
        <f t="shared" si="227"/>
        <v>378.26901879124523</v>
      </c>
      <c r="DZ73" s="79">
        <f t="shared" si="228"/>
        <v>478.29</v>
      </c>
    </row>
    <row r="74" spans="1:130" x14ac:dyDescent="0.2">
      <c r="A74" s="22" t="s">
        <v>79</v>
      </c>
      <c r="B74">
        <v>0</v>
      </c>
      <c r="C74">
        <v>0</v>
      </c>
      <c r="D74">
        <v>0.30948419301164698</v>
      </c>
      <c r="E74">
        <v>0.69051580698835202</v>
      </c>
      <c r="F74">
        <v>0.22276422764227599</v>
      </c>
      <c r="G74">
        <v>0.69450101832993805</v>
      </c>
      <c r="H74">
        <v>0.39307535641547803</v>
      </c>
      <c r="I74">
        <v>0.52248563167895201</v>
      </c>
      <c r="J74">
        <v>0.49659065063125102</v>
      </c>
      <c r="K74">
        <v>2.8668617733200601E-2</v>
      </c>
      <c r="L74">
        <v>-0.27836887344335698</v>
      </c>
      <c r="M74">
        <f t="shared" si="153"/>
        <v>0.31139189507009507</v>
      </c>
      <c r="N74">
        <f t="shared" si="154"/>
        <v>0.38105581005075428</v>
      </c>
      <c r="O74" s="68">
        <v>0</v>
      </c>
      <c r="P74">
        <v>14.85</v>
      </c>
      <c r="Q74">
        <v>14.95</v>
      </c>
      <c r="R74">
        <v>15.14</v>
      </c>
      <c r="S74">
        <v>15.29</v>
      </c>
      <c r="T74">
        <v>15.33</v>
      </c>
      <c r="U74">
        <v>15.37</v>
      </c>
      <c r="V74">
        <v>15.61</v>
      </c>
      <c r="W74">
        <v>16.2</v>
      </c>
      <c r="X74">
        <v>16.03</v>
      </c>
      <c r="Y74">
        <v>15.9</v>
      </c>
      <c r="Z74">
        <v>15.82</v>
      </c>
      <c r="AA74">
        <v>15.67</v>
      </c>
      <c r="AB74">
        <v>15.47</v>
      </c>
      <c r="AC74">
        <v>15.33</v>
      </c>
      <c r="AD74">
        <v>15.01</v>
      </c>
      <c r="AE74">
        <v>15.07</v>
      </c>
      <c r="AF74">
        <v>15.15</v>
      </c>
      <c r="AG74">
        <v>15.26</v>
      </c>
      <c r="AH74">
        <v>15.33</v>
      </c>
      <c r="AI74">
        <v>15.41</v>
      </c>
      <c r="AJ74">
        <v>15.57</v>
      </c>
      <c r="AK74">
        <v>15.94</v>
      </c>
      <c r="AL74">
        <v>15.89</v>
      </c>
      <c r="AM74">
        <v>15.85</v>
      </c>
      <c r="AN74">
        <v>15.68</v>
      </c>
      <c r="AO74">
        <v>15.58</v>
      </c>
      <c r="AP74">
        <v>15.49</v>
      </c>
      <c r="AQ74">
        <v>15.24</v>
      </c>
      <c r="AR74">
        <v>15.51</v>
      </c>
      <c r="AS74" s="72">
        <f t="shared" si="155"/>
        <v>1.0864441367864415</v>
      </c>
      <c r="AT74" s="17">
        <f t="shared" si="156"/>
        <v>1.0138695936325559</v>
      </c>
      <c r="AU74" s="17">
        <f t="shared" si="157"/>
        <v>1.1118418545410753</v>
      </c>
      <c r="AV74" s="17">
        <f t="shared" si="158"/>
        <v>1.2098141154495949</v>
      </c>
      <c r="AW74" s="17">
        <f t="shared" si="159"/>
        <v>-8.140353885375165E-3</v>
      </c>
      <c r="AX74" s="17">
        <f t="shared" si="160"/>
        <v>1.0798025725065195</v>
      </c>
      <c r="AY74" s="17">
        <f t="shared" si="161"/>
        <v>2.8668617733200601E-2</v>
      </c>
      <c r="AZ74" s="17">
        <f t="shared" si="162"/>
        <v>1.0368089716185758</v>
      </c>
      <c r="BA74" s="17">
        <f t="shared" si="163"/>
        <v>-0.92682545322798415</v>
      </c>
      <c r="BB74" s="17">
        <f t="shared" si="164"/>
        <v>2.1297802684376439</v>
      </c>
      <c r="BC74" s="17">
        <f t="shared" si="165"/>
        <v>-0.27836887344335698</v>
      </c>
      <c r="BD74" s="17">
        <f t="shared" si="166"/>
        <v>1.6484565797846271</v>
      </c>
      <c r="BE74" s="1">
        <v>1</v>
      </c>
      <c r="BF74" s="15">
        <v>1</v>
      </c>
      <c r="BG74" s="15">
        <v>1</v>
      </c>
      <c r="BH74" s="16">
        <v>1</v>
      </c>
      <c r="BI74" s="12">
        <f t="shared" si="167"/>
        <v>1.3980208016119717</v>
      </c>
      <c r="BJ74" s="12">
        <f t="shared" si="168"/>
        <v>7.4867296013124509</v>
      </c>
      <c r="BK74" s="12">
        <f t="shared" si="169"/>
        <v>8.2101873620125403</v>
      </c>
      <c r="BL74" s="12">
        <f t="shared" si="170"/>
        <v>1.3980208016119717</v>
      </c>
      <c r="BM74" s="12">
        <f t="shared" si="171"/>
        <v>7.4867296013124509</v>
      </c>
      <c r="BN74" s="12">
        <f t="shared" si="172"/>
        <v>8.2101873620125403</v>
      </c>
      <c r="BO74" s="9">
        <f t="shared" si="173"/>
        <v>1.7857821921348415E-3</v>
      </c>
      <c r="BP74" s="9">
        <f t="shared" si="174"/>
        <v>8.0740235609542727E-4</v>
      </c>
      <c r="BQ74" s="45">
        <f t="shared" si="175"/>
        <v>3.4099142034447322E-4</v>
      </c>
      <c r="BR74" s="78">
        <f t="shared" si="176"/>
        <v>0.38105581005075428</v>
      </c>
      <c r="BS74" s="55">
        <v>202</v>
      </c>
      <c r="BT74" s="10">
        <f t="shared" si="177"/>
        <v>174.47763471261646</v>
      </c>
      <c r="BU74" s="14">
        <f t="shared" si="178"/>
        <v>-27.522365287383536</v>
      </c>
      <c r="BV74" s="1">
        <f t="shared" si="179"/>
        <v>0</v>
      </c>
      <c r="BW74" s="66">
        <f t="shared" si="180"/>
        <v>14.95</v>
      </c>
      <c r="BX74" s="41">
        <f t="shared" si="181"/>
        <v>15.07</v>
      </c>
      <c r="BY74" s="65">
        <f t="shared" si="182"/>
        <v>16.2</v>
      </c>
      <c r="BZ74" s="64">
        <f t="shared" si="183"/>
        <v>15.94</v>
      </c>
      <c r="CA74" s="54">
        <f t="shared" si="184"/>
        <v>15.94</v>
      </c>
      <c r="CB74" s="1">
        <f t="shared" si="185"/>
        <v>-1.7266226654569345</v>
      </c>
      <c r="CC74" s="42">
        <f t="shared" si="186"/>
        <v>1.1577415084329625</v>
      </c>
      <c r="CD74" s="55">
        <v>171</v>
      </c>
      <c r="CE74" s="55">
        <v>0</v>
      </c>
      <c r="CF74" s="55">
        <v>0</v>
      </c>
      <c r="CG74" s="6">
        <f t="shared" si="187"/>
        <v>171</v>
      </c>
      <c r="CH74" s="10">
        <f t="shared" si="188"/>
        <v>109.72216925424779</v>
      </c>
      <c r="CI74" s="1">
        <f t="shared" si="189"/>
        <v>-61.277830745752212</v>
      </c>
      <c r="CJ74" s="77">
        <f t="shared" si="190"/>
        <v>0</v>
      </c>
      <c r="CK74" s="66">
        <f t="shared" si="191"/>
        <v>15.14</v>
      </c>
      <c r="CL74" s="41">
        <f t="shared" si="192"/>
        <v>15.15</v>
      </c>
      <c r="CM74" s="65">
        <f t="shared" si="193"/>
        <v>16.03</v>
      </c>
      <c r="CN74" s="64">
        <f t="shared" si="194"/>
        <v>15.89</v>
      </c>
      <c r="CO74" s="54">
        <f t="shared" si="195"/>
        <v>15.89</v>
      </c>
      <c r="CP74" s="1">
        <f t="shared" si="196"/>
        <v>-3.8563770135778608</v>
      </c>
      <c r="CQ74" s="42">
        <f t="shared" si="197"/>
        <v>1.5584817650092158</v>
      </c>
      <c r="CR74" s="11">
        <f t="shared" si="198"/>
        <v>373</v>
      </c>
      <c r="CS74" s="47">
        <f t="shared" si="199"/>
        <v>286.58045602748439</v>
      </c>
      <c r="CT74" s="55">
        <v>0</v>
      </c>
      <c r="CU74" s="10">
        <f t="shared" si="200"/>
        <v>2.3806520606201604</v>
      </c>
      <c r="CV74" s="30">
        <f t="shared" si="201"/>
        <v>2.3806520606201604</v>
      </c>
      <c r="CW74" s="77">
        <f t="shared" si="202"/>
        <v>1</v>
      </c>
      <c r="CX74" s="66">
        <f t="shared" si="203"/>
        <v>15.29</v>
      </c>
      <c r="CY74" s="41">
        <f t="shared" si="204"/>
        <v>15.26</v>
      </c>
      <c r="CZ74" s="65">
        <f t="shared" si="205"/>
        <v>15.9</v>
      </c>
      <c r="DA74" s="64">
        <f t="shared" si="206"/>
        <v>15.85</v>
      </c>
      <c r="DB74" s="54">
        <f t="shared" si="207"/>
        <v>15.26</v>
      </c>
      <c r="DC74" s="43">
        <f t="shared" si="208"/>
        <v>0.15600603280603936</v>
      </c>
      <c r="DD74" s="44">
        <v>0</v>
      </c>
      <c r="DE74" s="10">
        <f t="shared" si="209"/>
        <v>1.4902552638166722</v>
      </c>
      <c r="DF74" s="30">
        <f t="shared" si="210"/>
        <v>1.4902552638166722</v>
      </c>
      <c r="DG74" s="34">
        <f t="shared" si="211"/>
        <v>1.4902552638166722</v>
      </c>
      <c r="DH74" s="21">
        <f t="shared" si="212"/>
        <v>3.4099142034447327E-4</v>
      </c>
      <c r="DI74" s="74">
        <f t="shared" si="213"/>
        <v>1.4902552638166722</v>
      </c>
      <c r="DJ74" s="76">
        <f t="shared" si="214"/>
        <v>15.26</v>
      </c>
      <c r="DK74" s="43">
        <f t="shared" si="215"/>
        <v>9.7657618860856638E-2</v>
      </c>
      <c r="DL74" s="16">
        <f t="shared" si="216"/>
        <v>0</v>
      </c>
      <c r="DM74" s="53">
        <f t="shared" si="217"/>
        <v>373</v>
      </c>
      <c r="DN74">
        <f t="shared" si="218"/>
        <v>6.8223202504735809E-3</v>
      </c>
      <c r="DO74">
        <f t="shared" si="219"/>
        <v>7.0060208947815023E-3</v>
      </c>
      <c r="DP74" s="1">
        <f t="shared" si="220"/>
        <v>747.31823680455329</v>
      </c>
      <c r="DQ74" s="55">
        <v>0</v>
      </c>
      <c r="DR74" s="1">
        <f t="shared" si="221"/>
        <v>747.31823680455329</v>
      </c>
      <c r="DS74" s="55">
        <v>0</v>
      </c>
      <c r="DT74" s="15">
        <f t="shared" si="222"/>
        <v>1.2098141154495949</v>
      </c>
      <c r="DU74" s="17">
        <f t="shared" si="223"/>
        <v>2.2678866760398654E-3</v>
      </c>
      <c r="DV74" s="17">
        <f t="shared" si="224"/>
        <v>2.2678866760398654E-3</v>
      </c>
      <c r="DW74" s="17">
        <f t="shared" si="225"/>
        <v>3.0302597719365975E-3</v>
      </c>
      <c r="DX74" s="1">
        <f t="shared" si="226"/>
        <v>320.30451841324225</v>
      </c>
      <c r="DY74" s="1">
        <f t="shared" si="227"/>
        <v>320.30451841324225</v>
      </c>
      <c r="DZ74" s="79">
        <f t="shared" si="228"/>
        <v>15.51</v>
      </c>
    </row>
    <row r="75" spans="1:130" x14ac:dyDescent="0.2">
      <c r="A75" s="23" t="s">
        <v>116</v>
      </c>
      <c r="B75">
        <v>0</v>
      </c>
      <c r="C75">
        <v>0</v>
      </c>
      <c r="D75">
        <v>0.36530775379696201</v>
      </c>
      <c r="E75">
        <v>0.63469224620303699</v>
      </c>
      <c r="F75">
        <v>0.38990461049284503</v>
      </c>
      <c r="G75">
        <v>0.31145484949832702</v>
      </c>
      <c r="H75">
        <v>0.26045150501672198</v>
      </c>
      <c r="I75">
        <v>0.28481377125517598</v>
      </c>
      <c r="J75">
        <v>0.42171600610537102</v>
      </c>
      <c r="K75">
        <v>0.59320092050494</v>
      </c>
      <c r="L75">
        <v>0.52877639445598901</v>
      </c>
      <c r="M75">
        <f t="shared" si="153"/>
        <v>0.34039795278167906</v>
      </c>
      <c r="N75">
        <f t="shared" si="154"/>
        <v>0.31145660970438854</v>
      </c>
      <c r="O75" s="68">
        <v>0</v>
      </c>
      <c r="P75">
        <v>306.39999999999998</v>
      </c>
      <c r="Q75">
        <v>307.85000000000002</v>
      </c>
      <c r="R75">
        <v>308.66000000000003</v>
      </c>
      <c r="S75">
        <v>309.5</v>
      </c>
      <c r="T75">
        <v>312.26</v>
      </c>
      <c r="U75">
        <v>313.81</v>
      </c>
      <c r="V75">
        <v>314.52</v>
      </c>
      <c r="W75">
        <v>319.31</v>
      </c>
      <c r="X75">
        <v>318.26</v>
      </c>
      <c r="Y75">
        <v>317.93</v>
      </c>
      <c r="Z75">
        <v>315.14999999999998</v>
      </c>
      <c r="AA75">
        <v>314.16000000000003</v>
      </c>
      <c r="AB75">
        <v>312.36</v>
      </c>
      <c r="AC75">
        <v>299.42</v>
      </c>
      <c r="AD75">
        <v>308.43</v>
      </c>
      <c r="AE75">
        <v>309.44</v>
      </c>
      <c r="AF75">
        <v>309.95</v>
      </c>
      <c r="AG75">
        <v>311.02999999999997</v>
      </c>
      <c r="AH75">
        <v>312.27</v>
      </c>
      <c r="AI75">
        <v>313.49</v>
      </c>
      <c r="AJ75">
        <v>315.10000000000002</v>
      </c>
      <c r="AK75">
        <v>321.11</v>
      </c>
      <c r="AL75">
        <v>319.61</v>
      </c>
      <c r="AM75">
        <v>317.94</v>
      </c>
      <c r="AN75">
        <v>316.5</v>
      </c>
      <c r="AO75">
        <v>315.27999999999997</v>
      </c>
      <c r="AP75">
        <v>314.06</v>
      </c>
      <c r="AQ75">
        <v>312.55</v>
      </c>
      <c r="AR75">
        <v>314.11</v>
      </c>
      <c r="AS75" s="72">
        <f t="shared" si="155"/>
        <v>1.0568278201865988</v>
      </c>
      <c r="AT75" s="17">
        <f t="shared" si="156"/>
        <v>1.1579448126229592</v>
      </c>
      <c r="AU75" s="17">
        <f t="shared" si="157"/>
        <v>1.2404075664828444</v>
      </c>
      <c r="AV75" s="17">
        <f t="shared" si="158"/>
        <v>1.3228703203427299</v>
      </c>
      <c r="AW75" s="17">
        <f t="shared" si="159"/>
        <v>-8.140353885375165E-3</v>
      </c>
      <c r="AX75" s="17">
        <f t="shared" si="160"/>
        <v>1.0798025725065195</v>
      </c>
      <c r="AY75" s="17">
        <f t="shared" si="161"/>
        <v>0.59320092050494</v>
      </c>
      <c r="AZ75" s="17">
        <f t="shared" si="162"/>
        <v>1.601341274390315</v>
      </c>
      <c r="BA75" s="17">
        <f t="shared" si="163"/>
        <v>-0.92682545322798415</v>
      </c>
      <c r="BB75" s="17">
        <f t="shared" si="164"/>
        <v>2.1297802684376439</v>
      </c>
      <c r="BC75" s="17">
        <f t="shared" si="165"/>
        <v>0.52877639445598901</v>
      </c>
      <c r="BD75" s="17">
        <f t="shared" si="166"/>
        <v>2.4556018476839734</v>
      </c>
      <c r="BE75" s="1">
        <v>1</v>
      </c>
      <c r="BF75" s="15">
        <v>1</v>
      </c>
      <c r="BG75" s="15">
        <v>1</v>
      </c>
      <c r="BH75" s="16">
        <v>1</v>
      </c>
      <c r="BI75" s="12">
        <f t="shared" si="167"/>
        <v>8.6986701634138672</v>
      </c>
      <c r="BJ75" s="12">
        <f t="shared" si="168"/>
        <v>42.103642307059026</v>
      </c>
      <c r="BK75" s="12">
        <f t="shared" si="169"/>
        <v>45.102042795858644</v>
      </c>
      <c r="BL75" s="12">
        <f t="shared" si="170"/>
        <v>8.6986701634138672</v>
      </c>
      <c r="BM75" s="12">
        <f t="shared" si="171"/>
        <v>42.103642307059026</v>
      </c>
      <c r="BN75" s="12">
        <f t="shared" si="172"/>
        <v>45.102042795858644</v>
      </c>
      <c r="BO75" s="9">
        <f t="shared" si="173"/>
        <v>1.1111372774402167E-2</v>
      </c>
      <c r="BP75" s="9">
        <f t="shared" si="174"/>
        <v>4.540644822134246E-3</v>
      </c>
      <c r="BQ75" s="45">
        <f t="shared" si="175"/>
        <v>1.8732105560167317E-3</v>
      </c>
      <c r="BR75" s="78">
        <f t="shared" si="176"/>
        <v>0.31145660970438854</v>
      </c>
      <c r="BS75" s="55">
        <v>1571</v>
      </c>
      <c r="BT75" s="10">
        <f t="shared" si="177"/>
        <v>1085.6228988207235</v>
      </c>
      <c r="BU75" s="14">
        <f t="shared" si="178"/>
        <v>-485.37710117927645</v>
      </c>
      <c r="BV75" s="1">
        <f t="shared" si="179"/>
        <v>0</v>
      </c>
      <c r="BW75" s="66">
        <f t="shared" si="180"/>
        <v>307.85000000000002</v>
      </c>
      <c r="BX75" s="41">
        <f t="shared" si="181"/>
        <v>309.44</v>
      </c>
      <c r="BY75" s="65">
        <f t="shared" si="182"/>
        <v>319.31</v>
      </c>
      <c r="BZ75" s="64">
        <f t="shared" si="183"/>
        <v>321.11</v>
      </c>
      <c r="CA75" s="54">
        <f t="shared" si="184"/>
        <v>321.11</v>
      </c>
      <c r="CB75" s="1">
        <f t="shared" si="185"/>
        <v>-1.5115602166836175</v>
      </c>
      <c r="CC75" s="42">
        <f t="shared" si="186"/>
        <v>1.4470954893329218</v>
      </c>
      <c r="CD75" s="55">
        <v>942</v>
      </c>
      <c r="CE75" s="55">
        <v>0</v>
      </c>
      <c r="CF75" s="55">
        <v>0</v>
      </c>
      <c r="CG75" s="6">
        <f t="shared" si="187"/>
        <v>942</v>
      </c>
      <c r="CH75" s="10">
        <f t="shared" si="188"/>
        <v>617.05219948448359</v>
      </c>
      <c r="CI75" s="1">
        <f t="shared" si="189"/>
        <v>-324.94780051551641</v>
      </c>
      <c r="CJ75" s="77">
        <f t="shared" si="190"/>
        <v>0</v>
      </c>
      <c r="CK75" s="66">
        <f t="shared" si="191"/>
        <v>308.66000000000003</v>
      </c>
      <c r="CL75" s="41">
        <f t="shared" si="192"/>
        <v>309.95</v>
      </c>
      <c r="CM75" s="65">
        <f t="shared" si="193"/>
        <v>318.26</v>
      </c>
      <c r="CN75" s="64">
        <f t="shared" si="194"/>
        <v>319.61</v>
      </c>
      <c r="CO75" s="54">
        <f t="shared" si="195"/>
        <v>319.61</v>
      </c>
      <c r="CP75" s="1">
        <f t="shared" si="196"/>
        <v>-1.0167009809314991</v>
      </c>
      <c r="CQ75" s="42">
        <f t="shared" si="197"/>
        <v>1.5266131468083155</v>
      </c>
      <c r="CR75" s="11">
        <f t="shared" si="198"/>
        <v>2513</v>
      </c>
      <c r="CS75" s="47">
        <f t="shared" si="199"/>
        <v>1715.7530301946713</v>
      </c>
      <c r="CT75" s="55">
        <v>0</v>
      </c>
      <c r="CU75" s="10">
        <f t="shared" si="200"/>
        <v>13.077931889464175</v>
      </c>
      <c r="CV75" s="30">
        <f t="shared" si="201"/>
        <v>13.077931889464175</v>
      </c>
      <c r="CW75" s="77">
        <f t="shared" si="202"/>
        <v>1</v>
      </c>
      <c r="CX75" s="66">
        <f t="shared" si="203"/>
        <v>309.5</v>
      </c>
      <c r="CY75" s="41">
        <f t="shared" si="204"/>
        <v>311.02999999999997</v>
      </c>
      <c r="CZ75" s="65">
        <f t="shared" si="205"/>
        <v>317.93</v>
      </c>
      <c r="DA75" s="64">
        <f t="shared" si="206"/>
        <v>317.94</v>
      </c>
      <c r="DB75" s="54">
        <f t="shared" si="207"/>
        <v>311.02999999999997</v>
      </c>
      <c r="DC75" s="43">
        <f t="shared" si="208"/>
        <v>4.2047171943105734E-2</v>
      </c>
      <c r="DD75" s="44">
        <v>0</v>
      </c>
      <c r="DE75" s="10">
        <f t="shared" si="209"/>
        <v>8.1866044855932856</v>
      </c>
      <c r="DF75" s="30">
        <f t="shared" si="210"/>
        <v>8.1866044855932856</v>
      </c>
      <c r="DG75" s="34">
        <f t="shared" si="211"/>
        <v>8.1866044855932856</v>
      </c>
      <c r="DH75" s="21">
        <f t="shared" si="212"/>
        <v>1.8732105560167324E-3</v>
      </c>
      <c r="DI75" s="74">
        <f t="shared" si="213"/>
        <v>8.1866044855932856</v>
      </c>
      <c r="DJ75" s="76">
        <f t="shared" si="214"/>
        <v>311.02999999999997</v>
      </c>
      <c r="DK75" s="43">
        <f t="shared" si="215"/>
        <v>2.6320948093731429E-2</v>
      </c>
      <c r="DL75" s="16">
        <f t="shared" si="216"/>
        <v>0</v>
      </c>
      <c r="DM75" s="53">
        <f t="shared" si="217"/>
        <v>2513</v>
      </c>
      <c r="DN75">
        <f t="shared" si="218"/>
        <v>6.2707815234164296E-3</v>
      </c>
      <c r="DO75">
        <f t="shared" si="219"/>
        <v>6.4396312056174141E-3</v>
      </c>
      <c r="DP75" s="1">
        <f t="shared" si="220"/>
        <v>686.90258144079837</v>
      </c>
      <c r="DQ75" s="55">
        <v>628</v>
      </c>
      <c r="DR75" s="1">
        <f t="shared" si="221"/>
        <v>58.902581440798372</v>
      </c>
      <c r="DS75" s="55">
        <v>0</v>
      </c>
      <c r="DT75" s="15">
        <f t="shared" si="222"/>
        <v>1.3228703203427299</v>
      </c>
      <c r="DU75" s="17">
        <f t="shared" si="223"/>
        <v>2.4798189534422413E-3</v>
      </c>
      <c r="DV75" s="17">
        <f t="shared" si="224"/>
        <v>2.4798189534422413E-3</v>
      </c>
      <c r="DW75" s="17">
        <f t="shared" si="225"/>
        <v>3.3134352327619772E-3</v>
      </c>
      <c r="DX75" s="1">
        <f t="shared" si="226"/>
        <v>350.23673097340651</v>
      </c>
      <c r="DY75" s="1">
        <f t="shared" si="227"/>
        <v>350.23673097340651</v>
      </c>
      <c r="DZ75" s="79">
        <f t="shared" si="228"/>
        <v>314.11</v>
      </c>
    </row>
    <row r="76" spans="1:130" x14ac:dyDescent="0.2">
      <c r="A76" s="23" t="s">
        <v>320</v>
      </c>
      <c r="B76">
        <v>0</v>
      </c>
      <c r="C76">
        <v>0</v>
      </c>
      <c r="D76">
        <v>0.55755395683453202</v>
      </c>
      <c r="E76">
        <v>0.44244604316546698</v>
      </c>
      <c r="F76">
        <v>0.78616852146263905</v>
      </c>
      <c r="G76">
        <v>0.72617056856187201</v>
      </c>
      <c r="H76">
        <v>0.993311036789297</v>
      </c>
      <c r="I76">
        <v>0.84930161918135205</v>
      </c>
      <c r="J76">
        <v>0.86778050366371196</v>
      </c>
      <c r="K76">
        <v>0.30485845841074399</v>
      </c>
      <c r="L76">
        <v>1.90956202251649</v>
      </c>
      <c r="M76">
        <f t="shared" si="153"/>
        <v>0.70705051714157197</v>
      </c>
      <c r="N76">
        <f t="shared" si="154"/>
        <v>-0.42938933754592834</v>
      </c>
      <c r="O76" s="68">
        <v>-1</v>
      </c>
      <c r="P76">
        <v>55.18</v>
      </c>
      <c r="Q76">
        <v>55.42</v>
      </c>
      <c r="R76">
        <v>55.56</v>
      </c>
      <c r="S76">
        <v>55.82</v>
      </c>
      <c r="T76">
        <v>56.06</v>
      </c>
      <c r="U76">
        <v>56.4</v>
      </c>
      <c r="V76">
        <v>57</v>
      </c>
      <c r="W76">
        <v>57.64</v>
      </c>
      <c r="X76">
        <v>57.45</v>
      </c>
      <c r="Y76">
        <v>57.11</v>
      </c>
      <c r="Z76">
        <v>56.85</v>
      </c>
      <c r="AA76">
        <v>56.57</v>
      </c>
      <c r="AB76">
        <v>56.37</v>
      </c>
      <c r="AC76">
        <v>56.07</v>
      </c>
      <c r="AD76">
        <v>55.62</v>
      </c>
      <c r="AE76">
        <v>55.71</v>
      </c>
      <c r="AF76">
        <v>55.73</v>
      </c>
      <c r="AG76">
        <v>55.76</v>
      </c>
      <c r="AH76">
        <v>56.31</v>
      </c>
      <c r="AI76">
        <v>56.56</v>
      </c>
      <c r="AJ76">
        <v>56.78</v>
      </c>
      <c r="AK76">
        <v>57.68</v>
      </c>
      <c r="AL76">
        <v>57.39</v>
      </c>
      <c r="AM76">
        <v>57.2</v>
      </c>
      <c r="AN76">
        <v>56.84</v>
      </c>
      <c r="AO76">
        <v>56.73</v>
      </c>
      <c r="AP76">
        <v>56.64</v>
      </c>
      <c r="AQ76">
        <v>56.04</v>
      </c>
      <c r="AR76">
        <v>56.35</v>
      </c>
      <c r="AS76" s="72">
        <f t="shared" si="155"/>
        <v>0.95483460559796429</v>
      </c>
      <c r="AT76" s="17">
        <f t="shared" si="156"/>
        <v>0.88964871601755879</v>
      </c>
      <c r="AU76" s="17">
        <f t="shared" si="157"/>
        <v>0.72552274959472451</v>
      </c>
      <c r="AV76" s="17">
        <f t="shared" si="158"/>
        <v>0.56139678317189012</v>
      </c>
      <c r="AW76" s="17">
        <f t="shared" si="159"/>
        <v>-8.140353885375165E-3</v>
      </c>
      <c r="AX76" s="17">
        <f t="shared" si="160"/>
        <v>1.0798025725065195</v>
      </c>
      <c r="AY76" s="17">
        <f t="shared" si="161"/>
        <v>0.30485845841074399</v>
      </c>
      <c r="AZ76" s="17">
        <f t="shared" si="162"/>
        <v>1.3129988122961191</v>
      </c>
      <c r="BA76" s="17">
        <f t="shared" si="163"/>
        <v>-0.92682545322798415</v>
      </c>
      <c r="BB76" s="17">
        <f t="shared" si="164"/>
        <v>2.1297802684376439</v>
      </c>
      <c r="BC76" s="17">
        <f t="shared" si="165"/>
        <v>1.90956202251649</v>
      </c>
      <c r="BD76" s="17">
        <f t="shared" si="166"/>
        <v>3.8363874757444743</v>
      </c>
      <c r="BE76" s="1">
        <v>0</v>
      </c>
      <c r="BF76" s="50">
        <v>0.18</v>
      </c>
      <c r="BG76" s="15">
        <v>1</v>
      </c>
      <c r="BH76" s="16">
        <v>1</v>
      </c>
      <c r="BI76" s="12">
        <f t="shared" si="167"/>
        <v>0</v>
      </c>
      <c r="BJ76" s="12">
        <f t="shared" si="168"/>
        <v>34.688132506321757</v>
      </c>
      <c r="BK76" s="12">
        <f t="shared" si="169"/>
        <v>157.15959207753932</v>
      </c>
      <c r="BL76" s="12">
        <f t="shared" si="170"/>
        <v>0</v>
      </c>
      <c r="BM76" s="12">
        <f t="shared" si="171"/>
        <v>34.688132506321757</v>
      </c>
      <c r="BN76" s="12">
        <f t="shared" si="172"/>
        <v>157.15959207753932</v>
      </c>
      <c r="BO76" s="9">
        <f t="shared" si="173"/>
        <v>0</v>
      </c>
      <c r="BP76" s="9">
        <f t="shared" si="174"/>
        <v>3.740923127401955E-3</v>
      </c>
      <c r="BQ76" s="45">
        <f t="shared" si="175"/>
        <v>6.5272654764533611E-3</v>
      </c>
      <c r="BR76" s="78">
        <f t="shared" si="176"/>
        <v>-0.42938933754592834</v>
      </c>
      <c r="BS76" s="55">
        <v>0</v>
      </c>
      <c r="BT76" s="10">
        <f t="shared" si="177"/>
        <v>0</v>
      </c>
      <c r="BU76" s="14">
        <f t="shared" si="178"/>
        <v>0</v>
      </c>
      <c r="BV76" s="1">
        <f t="shared" si="179"/>
        <v>0</v>
      </c>
      <c r="BW76" s="66">
        <f t="shared" si="180"/>
        <v>55.18</v>
      </c>
      <c r="BX76" s="41">
        <f t="shared" si="181"/>
        <v>55.62</v>
      </c>
      <c r="BY76" s="65">
        <f t="shared" si="182"/>
        <v>57.45</v>
      </c>
      <c r="BZ76" s="64">
        <f t="shared" si="183"/>
        <v>57.39</v>
      </c>
      <c r="CA76" s="54">
        <f t="shared" si="184"/>
        <v>57.39</v>
      </c>
      <c r="CB76" s="1">
        <f t="shared" si="185"/>
        <v>0</v>
      </c>
      <c r="CC76" s="42" t="e">
        <f t="shared" si="186"/>
        <v>#DIV/0!</v>
      </c>
      <c r="CD76" s="55">
        <v>0</v>
      </c>
      <c r="CE76" s="55">
        <v>0</v>
      </c>
      <c r="CF76" s="55">
        <v>0</v>
      </c>
      <c r="CG76" s="6">
        <f t="shared" si="187"/>
        <v>0</v>
      </c>
      <c r="CH76" s="10">
        <f t="shared" si="188"/>
        <v>508.37379585676433</v>
      </c>
      <c r="CI76" s="1">
        <f t="shared" si="189"/>
        <v>508.37379585676433</v>
      </c>
      <c r="CJ76" s="77">
        <f t="shared" si="190"/>
        <v>1</v>
      </c>
      <c r="CK76" s="66">
        <f t="shared" si="191"/>
        <v>55.42</v>
      </c>
      <c r="CL76" s="41">
        <f t="shared" si="192"/>
        <v>55.71</v>
      </c>
      <c r="CM76" s="65">
        <f t="shared" si="193"/>
        <v>57.11</v>
      </c>
      <c r="CN76" s="64">
        <f t="shared" si="194"/>
        <v>57.2</v>
      </c>
      <c r="CO76" s="54">
        <f t="shared" si="195"/>
        <v>55.71</v>
      </c>
      <c r="CP76" s="1">
        <f t="shared" si="196"/>
        <v>9.1253598251079584</v>
      </c>
      <c r="CQ76" s="42">
        <f t="shared" si="197"/>
        <v>0</v>
      </c>
      <c r="CR76" s="11">
        <f t="shared" si="198"/>
        <v>0</v>
      </c>
      <c r="CS76" s="47">
        <f t="shared" si="199"/>
        <v>553.94429141655201</v>
      </c>
      <c r="CT76" s="55">
        <v>0</v>
      </c>
      <c r="CU76" s="10">
        <f t="shared" si="200"/>
        <v>45.57049555978773</v>
      </c>
      <c r="CV76" s="30">
        <f t="shared" si="201"/>
        <v>45.57049555978773</v>
      </c>
      <c r="CW76" s="77">
        <f t="shared" si="202"/>
        <v>1</v>
      </c>
      <c r="CX76" s="66">
        <f t="shared" si="203"/>
        <v>55.56</v>
      </c>
      <c r="CY76" s="41">
        <f t="shared" si="204"/>
        <v>55.73</v>
      </c>
      <c r="CZ76" s="65">
        <f t="shared" si="205"/>
        <v>56.85</v>
      </c>
      <c r="DA76" s="64">
        <f t="shared" si="206"/>
        <v>56.84</v>
      </c>
      <c r="DB76" s="54">
        <f t="shared" si="207"/>
        <v>55.73</v>
      </c>
      <c r="DC76" s="43">
        <f t="shared" si="208"/>
        <v>0.8177013378752509</v>
      </c>
      <c r="DD76" s="44">
        <v>0</v>
      </c>
      <c r="DE76" s="10">
        <f t="shared" si="209"/>
        <v>28.526499947672715</v>
      </c>
      <c r="DF76" s="30">
        <f t="shared" si="210"/>
        <v>28.526499947672715</v>
      </c>
      <c r="DG76" s="34">
        <f t="shared" si="211"/>
        <v>28.526499947672715</v>
      </c>
      <c r="DH76" s="21">
        <f t="shared" si="212"/>
        <v>6.527265476453362E-3</v>
      </c>
      <c r="DI76" s="74">
        <f t="shared" si="213"/>
        <v>28.526499947672711</v>
      </c>
      <c r="DJ76" s="76">
        <f t="shared" si="214"/>
        <v>55.73</v>
      </c>
      <c r="DK76" s="43">
        <f t="shared" si="215"/>
        <v>0.51186972811183762</v>
      </c>
      <c r="DL76" s="16">
        <f t="shared" si="216"/>
        <v>-1</v>
      </c>
      <c r="DM76" s="53">
        <f t="shared" si="217"/>
        <v>0</v>
      </c>
      <c r="DN76">
        <f t="shared" si="218"/>
        <v>4.3713823340188812E-3</v>
      </c>
      <c r="DO76">
        <f t="shared" si="219"/>
        <v>4.4890880003894667E-3</v>
      </c>
      <c r="DP76" s="1">
        <f t="shared" si="220"/>
        <v>478.84203882554363</v>
      </c>
      <c r="DQ76" s="55">
        <v>0</v>
      </c>
      <c r="DR76" s="1">
        <f t="shared" si="221"/>
        <v>478.84203882554363</v>
      </c>
      <c r="DS76" s="55">
        <v>0</v>
      </c>
      <c r="DT76" s="15">
        <f t="shared" si="222"/>
        <v>0.10105142097094022</v>
      </c>
      <c r="DU76" s="17">
        <f t="shared" si="223"/>
        <v>1.8942841572791924E-4</v>
      </c>
      <c r="DV76" s="17">
        <f t="shared" si="224"/>
        <v>1.8942841572791924E-4</v>
      </c>
      <c r="DW76" s="17">
        <f t="shared" si="225"/>
        <v>2.5310669792563537E-4</v>
      </c>
      <c r="DX76" s="1">
        <f t="shared" si="226"/>
        <v>26.753884184135512</v>
      </c>
      <c r="DY76" s="1">
        <f t="shared" si="227"/>
        <v>26.753884184135512</v>
      </c>
      <c r="DZ76" s="79">
        <f t="shared" si="228"/>
        <v>56.35</v>
      </c>
    </row>
    <row r="77" spans="1:130" x14ac:dyDescent="0.2">
      <c r="A77" s="23" t="s">
        <v>211</v>
      </c>
      <c r="B77">
        <v>0</v>
      </c>
      <c r="C77">
        <v>0</v>
      </c>
      <c r="D77">
        <v>3.9568345323740997E-2</v>
      </c>
      <c r="E77">
        <v>0.96043165467625902</v>
      </c>
      <c r="F77">
        <v>0.17488076311605699</v>
      </c>
      <c r="G77">
        <v>0.34949832775919698</v>
      </c>
      <c r="H77">
        <v>0.69774247491638797</v>
      </c>
      <c r="I77">
        <v>0.49382165625845198</v>
      </c>
      <c r="J77">
        <v>0.45443374749612298</v>
      </c>
      <c r="K77">
        <v>0.86612876418152995</v>
      </c>
      <c r="L77">
        <v>1.5909188983185301</v>
      </c>
      <c r="M77">
        <f t="shared" si="153"/>
        <v>9.0865223211495177E-2</v>
      </c>
      <c r="N77">
        <f t="shared" si="154"/>
        <v>1.6780498405919944</v>
      </c>
      <c r="O77" s="68">
        <v>0</v>
      </c>
      <c r="P77">
        <v>351.27</v>
      </c>
      <c r="Q77">
        <v>351.34</v>
      </c>
      <c r="R77">
        <v>351.88</v>
      </c>
      <c r="S77">
        <v>352.3</v>
      </c>
      <c r="T77">
        <v>353.59</v>
      </c>
      <c r="U77">
        <v>355.11</v>
      </c>
      <c r="V77">
        <v>357.56</v>
      </c>
      <c r="W77">
        <v>360.27</v>
      </c>
      <c r="X77">
        <v>358.87</v>
      </c>
      <c r="Y77">
        <v>358.06</v>
      </c>
      <c r="Z77">
        <v>357.44</v>
      </c>
      <c r="AA77">
        <v>356.65</v>
      </c>
      <c r="AB77">
        <v>355.61</v>
      </c>
      <c r="AC77">
        <v>354.51</v>
      </c>
      <c r="AD77">
        <v>351.44</v>
      </c>
      <c r="AE77">
        <v>352</v>
      </c>
      <c r="AF77">
        <v>352.5</v>
      </c>
      <c r="AG77">
        <v>353.95</v>
      </c>
      <c r="AH77">
        <v>355.28</v>
      </c>
      <c r="AI77">
        <v>355.7</v>
      </c>
      <c r="AJ77">
        <v>357.2</v>
      </c>
      <c r="AK77">
        <v>360.27</v>
      </c>
      <c r="AL77">
        <v>359.69</v>
      </c>
      <c r="AM77">
        <v>359.27</v>
      </c>
      <c r="AN77">
        <v>358.82</v>
      </c>
      <c r="AO77">
        <v>356.62</v>
      </c>
      <c r="AP77">
        <v>355.99</v>
      </c>
      <c r="AQ77">
        <v>355.8</v>
      </c>
      <c r="AR77">
        <v>355.96</v>
      </c>
      <c r="AS77" s="72">
        <f t="shared" si="155"/>
        <v>1.2296437659033079</v>
      </c>
      <c r="AT77" s="17">
        <f t="shared" si="156"/>
        <v>2.8696280532016001</v>
      </c>
      <c r="AU77" s="17">
        <f t="shared" si="157"/>
        <v>5.5617590437112545</v>
      </c>
      <c r="AV77" s="17">
        <f t="shared" si="158"/>
        <v>8.2538900342209089</v>
      </c>
      <c r="AW77" s="17">
        <f t="shared" si="159"/>
        <v>-8.140353885375165E-3</v>
      </c>
      <c r="AX77" s="17">
        <f t="shared" si="160"/>
        <v>1.0798025725065195</v>
      </c>
      <c r="AY77" s="17">
        <f t="shared" si="161"/>
        <v>0.86612876418152995</v>
      </c>
      <c r="AZ77" s="17">
        <f t="shared" si="162"/>
        <v>1.8742691180669051</v>
      </c>
      <c r="BA77" s="17">
        <f t="shared" si="163"/>
        <v>-0.92682545322798415</v>
      </c>
      <c r="BB77" s="17">
        <f t="shared" si="164"/>
        <v>2.1297802684376439</v>
      </c>
      <c r="BC77" s="17">
        <f t="shared" si="165"/>
        <v>1.5909188983185301</v>
      </c>
      <c r="BD77" s="17">
        <f t="shared" si="166"/>
        <v>3.5177443515465141</v>
      </c>
      <c r="BE77" s="1">
        <v>0</v>
      </c>
      <c r="BF77" s="15">
        <v>1</v>
      </c>
      <c r="BG77" s="15">
        <v>1</v>
      </c>
      <c r="BH77" s="16">
        <v>1</v>
      </c>
      <c r="BI77" s="12">
        <f t="shared" si="167"/>
        <v>0</v>
      </c>
      <c r="BJ77" s="12">
        <f t="shared" si="168"/>
        <v>439.4229210955819</v>
      </c>
      <c r="BK77" s="12">
        <f t="shared" si="169"/>
        <v>851.66591631646338</v>
      </c>
      <c r="BL77" s="12">
        <f t="shared" si="170"/>
        <v>0</v>
      </c>
      <c r="BM77" s="12">
        <f t="shared" si="171"/>
        <v>439.4229210955819</v>
      </c>
      <c r="BN77" s="12">
        <f t="shared" si="172"/>
        <v>851.66591631646338</v>
      </c>
      <c r="BO77" s="9">
        <f t="shared" si="173"/>
        <v>0</v>
      </c>
      <c r="BP77" s="9">
        <f t="shared" si="174"/>
        <v>4.7389330282839613E-2</v>
      </c>
      <c r="BQ77" s="45">
        <f t="shared" si="175"/>
        <v>3.5372002812922472E-2</v>
      </c>
      <c r="BR77" s="78">
        <f t="shared" si="176"/>
        <v>1.6780498405919944</v>
      </c>
      <c r="BS77" s="55">
        <v>0</v>
      </c>
      <c r="BT77" s="10">
        <f t="shared" si="177"/>
        <v>0</v>
      </c>
      <c r="BU77" s="14">
        <f t="shared" si="178"/>
        <v>0</v>
      </c>
      <c r="BV77" s="1">
        <f t="shared" si="179"/>
        <v>0</v>
      </c>
      <c r="BW77" s="66">
        <f t="shared" si="180"/>
        <v>351.88</v>
      </c>
      <c r="BX77" s="41">
        <f t="shared" si="181"/>
        <v>352.5</v>
      </c>
      <c r="BY77" s="65">
        <f t="shared" si="182"/>
        <v>360.27</v>
      </c>
      <c r="BZ77" s="64">
        <f t="shared" si="183"/>
        <v>360.27</v>
      </c>
      <c r="CA77" s="54">
        <f t="shared" si="184"/>
        <v>360.27</v>
      </c>
      <c r="CB77" s="1">
        <f t="shared" si="185"/>
        <v>0</v>
      </c>
      <c r="CC77" s="42" t="e">
        <f t="shared" si="186"/>
        <v>#DIV/0!</v>
      </c>
      <c r="CD77" s="55">
        <v>0</v>
      </c>
      <c r="CE77" s="55">
        <v>2492</v>
      </c>
      <c r="CF77" s="55">
        <v>0</v>
      </c>
      <c r="CG77" s="6">
        <f t="shared" si="187"/>
        <v>2492</v>
      </c>
      <c r="CH77" s="10">
        <f t="shared" si="188"/>
        <v>6439.9863077989685</v>
      </c>
      <c r="CI77" s="1">
        <f t="shared" si="189"/>
        <v>3947.9863077989685</v>
      </c>
      <c r="CJ77" s="77">
        <f t="shared" si="190"/>
        <v>1</v>
      </c>
      <c r="CK77" s="66">
        <f t="shared" si="191"/>
        <v>352.3</v>
      </c>
      <c r="CL77" s="41">
        <f t="shared" si="192"/>
        <v>353.95</v>
      </c>
      <c r="CM77" s="65">
        <f t="shared" si="193"/>
        <v>358.87</v>
      </c>
      <c r="CN77" s="64">
        <f t="shared" si="194"/>
        <v>359.69</v>
      </c>
      <c r="CO77" s="54">
        <f t="shared" si="195"/>
        <v>353.95</v>
      </c>
      <c r="CP77" s="1">
        <f t="shared" si="196"/>
        <v>11.154079129252631</v>
      </c>
      <c r="CQ77" s="42">
        <f t="shared" si="197"/>
        <v>0.38695734445617253</v>
      </c>
      <c r="CR77" s="11">
        <f t="shared" si="198"/>
        <v>2492</v>
      </c>
      <c r="CS77" s="47">
        <f t="shared" si="199"/>
        <v>6686.9380677575555</v>
      </c>
      <c r="CT77" s="55">
        <v>0</v>
      </c>
      <c r="CU77" s="10">
        <f t="shared" si="200"/>
        <v>246.95175995858702</v>
      </c>
      <c r="CV77" s="30">
        <f t="shared" si="201"/>
        <v>246.95175995858702</v>
      </c>
      <c r="CW77" s="77">
        <f t="shared" si="202"/>
        <v>1</v>
      </c>
      <c r="CX77" s="66">
        <f t="shared" si="203"/>
        <v>353.59</v>
      </c>
      <c r="CY77" s="41">
        <f t="shared" si="204"/>
        <v>355.28</v>
      </c>
      <c r="CZ77" s="65">
        <f t="shared" si="205"/>
        <v>358.06</v>
      </c>
      <c r="DA77" s="64">
        <f t="shared" si="206"/>
        <v>359.27</v>
      </c>
      <c r="DB77" s="54">
        <f t="shared" si="207"/>
        <v>355.28</v>
      </c>
      <c r="DC77" s="43">
        <f t="shared" si="208"/>
        <v>0.69509052003655436</v>
      </c>
      <c r="DD77" s="44">
        <v>0</v>
      </c>
      <c r="DE77" s="10">
        <f t="shared" si="209"/>
        <v>154.58838621348389</v>
      </c>
      <c r="DF77" s="30">
        <f t="shared" si="210"/>
        <v>154.58838621348389</v>
      </c>
      <c r="DG77" s="34">
        <f t="shared" si="211"/>
        <v>154.58838621348389</v>
      </c>
      <c r="DH77" s="21">
        <f t="shared" si="212"/>
        <v>3.5372002812922479E-2</v>
      </c>
      <c r="DI77" s="74">
        <f t="shared" si="213"/>
        <v>154.58838621348389</v>
      </c>
      <c r="DJ77" s="76">
        <f t="shared" si="214"/>
        <v>355.28</v>
      </c>
      <c r="DK77" s="43">
        <f t="shared" si="215"/>
        <v>0.43511705194067751</v>
      </c>
      <c r="DL77" s="16">
        <f t="shared" si="216"/>
        <v>0</v>
      </c>
      <c r="DM77" s="53">
        <f t="shared" si="217"/>
        <v>2492</v>
      </c>
      <c r="DN77">
        <f t="shared" si="218"/>
        <v>9.4890982372605129E-3</v>
      </c>
      <c r="DO77">
        <f t="shared" si="219"/>
        <v>9.7446056593820281E-3</v>
      </c>
      <c r="DP77" s="1">
        <f t="shared" si="220"/>
        <v>1039.4375964749622</v>
      </c>
      <c r="DQ77" s="55">
        <v>1424</v>
      </c>
      <c r="DR77" s="1">
        <f t="shared" si="221"/>
        <v>-384.56240352503778</v>
      </c>
      <c r="DS77" s="55">
        <v>2492</v>
      </c>
      <c r="DT77" s="15">
        <f t="shared" si="222"/>
        <v>8.2538900342209089</v>
      </c>
      <c r="DU77" s="17">
        <f t="shared" si="223"/>
        <v>1.547253168487909E-2</v>
      </c>
      <c r="DV77" s="17">
        <f t="shared" si="224"/>
        <v>1.547253168487909E-2</v>
      </c>
      <c r="DW77" s="17">
        <f t="shared" si="225"/>
        <v>2.0673780057024031E-2</v>
      </c>
      <c r="DX77" s="1">
        <f t="shared" si="226"/>
        <v>2185.2598995875542</v>
      </c>
      <c r="DY77" s="1">
        <f t="shared" si="227"/>
        <v>-306.74010041244583</v>
      </c>
      <c r="DZ77" s="79">
        <f t="shared" si="228"/>
        <v>355.96</v>
      </c>
    </row>
    <row r="78" spans="1:130" x14ac:dyDescent="0.2">
      <c r="A78" s="23" t="s">
        <v>223</v>
      </c>
      <c r="B78">
        <v>0</v>
      </c>
      <c r="C78">
        <v>0</v>
      </c>
      <c r="D78">
        <v>0.213029576338928</v>
      </c>
      <c r="E78">
        <v>0.78697042366107095</v>
      </c>
      <c r="F78">
        <v>0.14825119236883899</v>
      </c>
      <c r="G78">
        <v>0.42976588628762502</v>
      </c>
      <c r="H78">
        <v>0.83988294314381196</v>
      </c>
      <c r="I78">
        <v>0.60079367293444397</v>
      </c>
      <c r="J78">
        <v>0.48096361589282699</v>
      </c>
      <c r="K78">
        <v>0.80461906672477201</v>
      </c>
      <c r="L78">
        <v>0.32227550412536998</v>
      </c>
      <c r="M78">
        <f t="shared" si="153"/>
        <v>0.22893847829958366</v>
      </c>
      <c r="N78">
        <f t="shared" si="154"/>
        <v>0.63430574467488465</v>
      </c>
      <c r="O78" s="68">
        <v>0</v>
      </c>
      <c r="P78">
        <v>157.56</v>
      </c>
      <c r="Q78">
        <v>158.35</v>
      </c>
      <c r="R78">
        <v>158.57</v>
      </c>
      <c r="S78">
        <v>159.33000000000001</v>
      </c>
      <c r="T78">
        <v>160.18</v>
      </c>
      <c r="U78">
        <v>160.94999999999999</v>
      </c>
      <c r="V78">
        <v>162.99</v>
      </c>
      <c r="W78">
        <v>164.58</v>
      </c>
      <c r="X78">
        <v>163.55000000000001</v>
      </c>
      <c r="Y78">
        <v>162.88</v>
      </c>
      <c r="Z78">
        <v>162.44999999999999</v>
      </c>
      <c r="AA78">
        <v>161.56</v>
      </c>
      <c r="AB78">
        <v>161.16999999999999</v>
      </c>
      <c r="AC78">
        <v>160.02000000000001</v>
      </c>
      <c r="AD78">
        <v>158.77000000000001</v>
      </c>
      <c r="AE78">
        <v>158.94</v>
      </c>
      <c r="AF78">
        <v>159.15</v>
      </c>
      <c r="AG78">
        <v>159.31</v>
      </c>
      <c r="AH78">
        <v>159.79</v>
      </c>
      <c r="AI78">
        <v>160.05000000000001</v>
      </c>
      <c r="AJ78">
        <v>161.65</v>
      </c>
      <c r="AK78">
        <v>163.72999999999999</v>
      </c>
      <c r="AL78">
        <v>163.18</v>
      </c>
      <c r="AM78">
        <v>162.88</v>
      </c>
      <c r="AN78">
        <v>162.69</v>
      </c>
      <c r="AO78">
        <v>161.24</v>
      </c>
      <c r="AP78">
        <v>160.79</v>
      </c>
      <c r="AQ78">
        <v>160.19999999999999</v>
      </c>
      <c r="AR78">
        <v>160.88999999999999</v>
      </c>
      <c r="AS78" s="72">
        <f t="shared" si="155"/>
        <v>1.137616624257846</v>
      </c>
      <c r="AT78" s="17">
        <f t="shared" si="156"/>
        <v>1.4583664152796123</v>
      </c>
      <c r="AU78" s="17">
        <f t="shared" si="157"/>
        <v>1.5652698860690775</v>
      </c>
      <c r="AV78" s="17">
        <f t="shared" si="158"/>
        <v>1.6721733568585424</v>
      </c>
      <c r="AW78" s="17">
        <f t="shared" si="159"/>
        <v>-8.140353885375165E-3</v>
      </c>
      <c r="AX78" s="17">
        <f t="shared" si="160"/>
        <v>1.0798025725065195</v>
      </c>
      <c r="AY78" s="17">
        <f t="shared" si="161"/>
        <v>0.80461906672477201</v>
      </c>
      <c r="AZ78" s="17">
        <f t="shared" si="162"/>
        <v>1.8127594206101472</v>
      </c>
      <c r="BA78" s="17">
        <f t="shared" si="163"/>
        <v>-0.92682545322798415</v>
      </c>
      <c r="BB78" s="17">
        <f t="shared" si="164"/>
        <v>2.1297802684376439</v>
      </c>
      <c r="BC78" s="17">
        <f t="shared" si="165"/>
        <v>0.32227550412536998</v>
      </c>
      <c r="BD78" s="17">
        <f t="shared" si="166"/>
        <v>2.2491009573533542</v>
      </c>
      <c r="BE78" s="1">
        <v>0</v>
      </c>
      <c r="BF78" s="15">
        <v>1</v>
      </c>
      <c r="BG78" s="15">
        <v>1</v>
      </c>
      <c r="BH78" s="16">
        <v>1</v>
      </c>
      <c r="BI78" s="12">
        <f t="shared" si="167"/>
        <v>0</v>
      </c>
      <c r="BJ78" s="12">
        <f t="shared" si="168"/>
        <v>37.316633406069705</v>
      </c>
      <c r="BK78" s="12">
        <f t="shared" si="169"/>
        <v>40.052076013284491</v>
      </c>
      <c r="BL78" s="12">
        <f t="shared" si="170"/>
        <v>0</v>
      </c>
      <c r="BM78" s="12">
        <f t="shared" si="171"/>
        <v>37.316633406069705</v>
      </c>
      <c r="BN78" s="12">
        <f t="shared" si="172"/>
        <v>40.052076013284491</v>
      </c>
      <c r="BO78" s="9">
        <f t="shared" si="173"/>
        <v>0</v>
      </c>
      <c r="BP78" s="9">
        <f t="shared" si="174"/>
        <v>4.0243924033703839E-3</v>
      </c>
      <c r="BQ78" s="45">
        <f t="shared" si="175"/>
        <v>1.6634716950195009E-3</v>
      </c>
      <c r="BR78" s="78">
        <f t="shared" si="176"/>
        <v>0.63430574467488465</v>
      </c>
      <c r="BS78" s="55">
        <v>0</v>
      </c>
      <c r="BT78" s="10">
        <f t="shared" si="177"/>
        <v>0</v>
      </c>
      <c r="BU78" s="14">
        <f t="shared" si="178"/>
        <v>0</v>
      </c>
      <c r="BV78" s="1">
        <f t="shared" si="179"/>
        <v>0</v>
      </c>
      <c r="BW78" s="66">
        <f t="shared" si="180"/>
        <v>158.35</v>
      </c>
      <c r="BX78" s="41">
        <f t="shared" si="181"/>
        <v>158.94</v>
      </c>
      <c r="BY78" s="65">
        <f t="shared" si="182"/>
        <v>164.58</v>
      </c>
      <c r="BZ78" s="64">
        <f t="shared" si="183"/>
        <v>163.72999999999999</v>
      </c>
      <c r="CA78" s="54">
        <f t="shared" si="184"/>
        <v>163.72999999999999</v>
      </c>
      <c r="CB78" s="1">
        <f t="shared" si="185"/>
        <v>0</v>
      </c>
      <c r="CC78" s="42" t="e">
        <f t="shared" si="186"/>
        <v>#DIV/0!</v>
      </c>
      <c r="CD78" s="55">
        <v>0</v>
      </c>
      <c r="CE78" s="55">
        <v>0</v>
      </c>
      <c r="CF78" s="55">
        <v>0</v>
      </c>
      <c r="CG78" s="6">
        <f t="shared" si="187"/>
        <v>0</v>
      </c>
      <c r="CH78" s="10">
        <f t="shared" si="188"/>
        <v>546.89593248589131</v>
      </c>
      <c r="CI78" s="1">
        <f t="shared" si="189"/>
        <v>546.89593248589131</v>
      </c>
      <c r="CJ78" s="77">
        <f t="shared" si="190"/>
        <v>1</v>
      </c>
      <c r="CK78" s="66">
        <f t="shared" si="191"/>
        <v>158.57</v>
      </c>
      <c r="CL78" s="41">
        <f t="shared" si="192"/>
        <v>159.15</v>
      </c>
      <c r="CM78" s="65">
        <f t="shared" si="193"/>
        <v>163.55000000000001</v>
      </c>
      <c r="CN78" s="64">
        <f t="shared" si="194"/>
        <v>163.18</v>
      </c>
      <c r="CO78" s="54">
        <f t="shared" si="195"/>
        <v>159.15</v>
      </c>
      <c r="CP78" s="1">
        <f t="shared" si="196"/>
        <v>3.4363552151171302</v>
      </c>
      <c r="CQ78" s="42">
        <f t="shared" si="197"/>
        <v>0</v>
      </c>
      <c r="CR78" s="11">
        <f t="shared" si="198"/>
        <v>161</v>
      </c>
      <c r="CS78" s="47">
        <f t="shared" si="199"/>
        <v>558.50955993297168</v>
      </c>
      <c r="CT78" s="55">
        <v>161</v>
      </c>
      <c r="CU78" s="10">
        <f t="shared" si="200"/>
        <v>11.613627447080347</v>
      </c>
      <c r="CV78" s="30">
        <f t="shared" si="201"/>
        <v>-149.38637255291965</v>
      </c>
      <c r="CW78" s="77">
        <f t="shared" si="202"/>
        <v>0</v>
      </c>
      <c r="CX78" s="66">
        <f t="shared" si="203"/>
        <v>159.33000000000001</v>
      </c>
      <c r="CY78" s="41">
        <f t="shared" si="204"/>
        <v>159.31</v>
      </c>
      <c r="CZ78" s="65">
        <f t="shared" si="205"/>
        <v>162.88</v>
      </c>
      <c r="DA78" s="64">
        <f t="shared" si="206"/>
        <v>162.88</v>
      </c>
      <c r="DB78" s="54">
        <f t="shared" si="207"/>
        <v>162.88</v>
      </c>
      <c r="DC78" s="43">
        <f t="shared" si="208"/>
        <v>-0.91715602009405484</v>
      </c>
      <c r="DD78" s="44">
        <v>0</v>
      </c>
      <c r="DE78" s="10">
        <f t="shared" si="209"/>
        <v>7.2699701570454272</v>
      </c>
      <c r="DF78" s="30">
        <f t="shared" si="210"/>
        <v>7.2699701570454272</v>
      </c>
      <c r="DG78" s="34">
        <f t="shared" si="211"/>
        <v>7.2699701570454272</v>
      </c>
      <c r="DH78" s="21">
        <f t="shared" si="212"/>
        <v>1.6634716950195013E-3</v>
      </c>
      <c r="DI78" s="74">
        <f t="shared" si="213"/>
        <v>7.2699701570454272</v>
      </c>
      <c r="DJ78" s="76">
        <f t="shared" si="214"/>
        <v>162.88</v>
      </c>
      <c r="DK78" s="43">
        <f t="shared" si="215"/>
        <v>4.4633903223510726E-2</v>
      </c>
      <c r="DL78" s="16">
        <f t="shared" si="216"/>
        <v>0</v>
      </c>
      <c r="DM78" s="53">
        <f t="shared" si="217"/>
        <v>322</v>
      </c>
      <c r="DN78">
        <f t="shared" si="218"/>
        <v>7.7752952264527444E-3</v>
      </c>
      <c r="DO78">
        <f t="shared" si="219"/>
        <v>7.9846560729601359E-3</v>
      </c>
      <c r="DP78" s="1">
        <f t="shared" si="220"/>
        <v>851.70729399051174</v>
      </c>
      <c r="DQ78" s="55">
        <v>483</v>
      </c>
      <c r="DR78" s="1">
        <f t="shared" si="221"/>
        <v>368.70729399051174</v>
      </c>
      <c r="DS78" s="55">
        <v>0</v>
      </c>
      <c r="DT78" s="15">
        <f t="shared" si="222"/>
        <v>1.6721733568585424</v>
      </c>
      <c r="DU78" s="17">
        <f t="shared" si="223"/>
        <v>3.1346135142744942E-3</v>
      </c>
      <c r="DV78" s="17">
        <f t="shared" si="224"/>
        <v>3.1346135142744942E-3</v>
      </c>
      <c r="DW78" s="17">
        <f t="shared" si="225"/>
        <v>4.1883456229220486E-3</v>
      </c>
      <c r="DX78" s="1">
        <f t="shared" si="226"/>
        <v>442.71650903410637</v>
      </c>
      <c r="DY78" s="1">
        <f t="shared" si="227"/>
        <v>442.71650903410637</v>
      </c>
      <c r="DZ78" s="79">
        <f t="shared" si="228"/>
        <v>160.88999999999999</v>
      </c>
    </row>
    <row r="79" spans="1:130" x14ac:dyDescent="0.2">
      <c r="A79" s="23" t="s">
        <v>162</v>
      </c>
      <c r="B79">
        <v>0</v>
      </c>
      <c r="C79">
        <v>0</v>
      </c>
      <c r="D79">
        <v>0.49600319744204602</v>
      </c>
      <c r="E79">
        <v>0.50399680255795298</v>
      </c>
      <c r="F79">
        <v>0.60302307080350004</v>
      </c>
      <c r="G79">
        <v>0.27341137123745801</v>
      </c>
      <c r="H79">
        <v>0.35493311036789299</v>
      </c>
      <c r="I79">
        <v>0.31151685091381698</v>
      </c>
      <c r="J79">
        <v>0.49184046223234001</v>
      </c>
      <c r="K79">
        <v>0.60447781119018995</v>
      </c>
      <c r="L79">
        <v>1.07696700175374</v>
      </c>
      <c r="M79">
        <f t="shared" si="153"/>
        <v>0.43575980949934562</v>
      </c>
      <c r="N79">
        <f t="shared" si="154"/>
        <v>0.11708551107866491</v>
      </c>
      <c r="O79" s="68">
        <v>0</v>
      </c>
      <c r="P79">
        <v>2</v>
      </c>
      <c r="Q79">
        <v>2.0099999999999998</v>
      </c>
      <c r="R79">
        <v>2.04</v>
      </c>
      <c r="S79">
        <v>2.06</v>
      </c>
      <c r="T79">
        <v>2.15</v>
      </c>
      <c r="U79">
        <v>2.1800000000000002</v>
      </c>
      <c r="V79">
        <v>2.21</v>
      </c>
      <c r="W79">
        <v>2.37</v>
      </c>
      <c r="X79">
        <v>2.2999999999999998</v>
      </c>
      <c r="Y79">
        <v>2.2400000000000002</v>
      </c>
      <c r="Z79">
        <v>2.19</v>
      </c>
      <c r="AA79">
        <v>2.1800000000000002</v>
      </c>
      <c r="AB79">
        <v>2.15</v>
      </c>
      <c r="AC79">
        <v>2.12</v>
      </c>
      <c r="AD79">
        <v>2.11</v>
      </c>
      <c r="AE79">
        <v>2.13</v>
      </c>
      <c r="AF79">
        <v>2.15</v>
      </c>
      <c r="AG79">
        <v>2.1800000000000002</v>
      </c>
      <c r="AH79">
        <v>2.1800000000000002</v>
      </c>
      <c r="AI79">
        <v>2.19</v>
      </c>
      <c r="AJ79">
        <v>2.2999999999999998</v>
      </c>
      <c r="AK79">
        <v>2.34</v>
      </c>
      <c r="AL79">
        <v>2.31</v>
      </c>
      <c r="AM79">
        <v>2.2599999999999998</v>
      </c>
      <c r="AN79">
        <v>2.21</v>
      </c>
      <c r="AO79">
        <v>2.21</v>
      </c>
      <c r="AP79">
        <v>2.19</v>
      </c>
      <c r="AQ79">
        <v>2.12</v>
      </c>
      <c r="AR79">
        <v>2.1800000000000002</v>
      </c>
      <c r="AS79" s="72">
        <f t="shared" si="155"/>
        <v>0.98748939779474121</v>
      </c>
      <c r="AT79" s="17">
        <f t="shared" si="156"/>
        <v>1.0575451973332322</v>
      </c>
      <c r="AU79" s="17">
        <f t="shared" si="157"/>
        <v>1.0974922451862199</v>
      </c>
      <c r="AV79" s="17">
        <f t="shared" si="158"/>
        <v>1.1374392930392077</v>
      </c>
      <c r="AW79" s="17">
        <f t="shared" si="159"/>
        <v>-8.140353885375165E-3</v>
      </c>
      <c r="AX79" s="17">
        <f t="shared" si="160"/>
        <v>1.0798025725065195</v>
      </c>
      <c r="AY79" s="17">
        <f t="shared" si="161"/>
        <v>0.60447781119018995</v>
      </c>
      <c r="AZ79" s="17">
        <f t="shared" si="162"/>
        <v>1.6126181650755651</v>
      </c>
      <c r="BA79" s="17">
        <f t="shared" si="163"/>
        <v>-0.92682545322798415</v>
      </c>
      <c r="BB79" s="17">
        <f t="shared" si="164"/>
        <v>2.1297802684376439</v>
      </c>
      <c r="BC79" s="17">
        <f t="shared" si="165"/>
        <v>1.07696700175374</v>
      </c>
      <c r="BD79" s="17">
        <f t="shared" si="166"/>
        <v>3.0037924549817241</v>
      </c>
      <c r="BE79" s="1">
        <v>0</v>
      </c>
      <c r="BF79" s="49">
        <v>0</v>
      </c>
      <c r="BG79" s="49">
        <v>0</v>
      </c>
      <c r="BH79" s="16">
        <v>1</v>
      </c>
      <c r="BI79" s="12">
        <f t="shared" si="167"/>
        <v>0</v>
      </c>
      <c r="BJ79" s="12">
        <f t="shared" si="168"/>
        <v>0</v>
      </c>
      <c r="BK79" s="12">
        <f t="shared" si="169"/>
        <v>0</v>
      </c>
      <c r="BL79" s="12">
        <f t="shared" si="170"/>
        <v>0</v>
      </c>
      <c r="BM79" s="12">
        <f t="shared" si="171"/>
        <v>0</v>
      </c>
      <c r="BN79" s="12">
        <f t="shared" si="172"/>
        <v>0</v>
      </c>
      <c r="BO79" s="9">
        <f t="shared" si="173"/>
        <v>0</v>
      </c>
      <c r="BP79" s="9">
        <f t="shared" si="174"/>
        <v>0</v>
      </c>
      <c r="BQ79" s="45">
        <f t="shared" si="175"/>
        <v>0</v>
      </c>
      <c r="BR79" s="78">
        <f t="shared" si="176"/>
        <v>0.11708551107866491</v>
      </c>
      <c r="BS79" s="55">
        <v>0</v>
      </c>
      <c r="BT79" s="10">
        <f t="shared" si="177"/>
        <v>0</v>
      </c>
      <c r="BU79" s="14">
        <f t="shared" si="178"/>
        <v>0</v>
      </c>
      <c r="BV79" s="1">
        <f t="shared" si="179"/>
        <v>0</v>
      </c>
      <c r="BW79" s="66">
        <f t="shared" si="180"/>
        <v>2.0099999999999998</v>
      </c>
      <c r="BX79" s="41">
        <f t="shared" si="181"/>
        <v>2.13</v>
      </c>
      <c r="BY79" s="65">
        <f t="shared" si="182"/>
        <v>2.37</v>
      </c>
      <c r="BZ79" s="64">
        <f t="shared" si="183"/>
        <v>2.34</v>
      </c>
      <c r="CA79" s="54">
        <f t="shared" si="184"/>
        <v>2.34</v>
      </c>
      <c r="CB79" s="1">
        <f t="shared" si="185"/>
        <v>0</v>
      </c>
      <c r="CC79" s="42" t="e">
        <f t="shared" si="186"/>
        <v>#DIV/0!</v>
      </c>
      <c r="CD79" s="55">
        <v>2</v>
      </c>
      <c r="CE79" s="55">
        <v>3065</v>
      </c>
      <c r="CF79" s="55">
        <v>0</v>
      </c>
      <c r="CG79" s="6">
        <f t="shared" si="187"/>
        <v>3067</v>
      </c>
      <c r="CH79" s="10">
        <f t="shared" si="188"/>
        <v>0</v>
      </c>
      <c r="CI79" s="1">
        <f t="shared" si="189"/>
        <v>-3067</v>
      </c>
      <c r="CJ79" s="77">
        <f t="shared" si="190"/>
        <v>0</v>
      </c>
      <c r="CK79" s="66">
        <f t="shared" si="191"/>
        <v>2.04</v>
      </c>
      <c r="CL79" s="41">
        <f t="shared" si="192"/>
        <v>2.15</v>
      </c>
      <c r="CM79" s="65">
        <f t="shared" si="193"/>
        <v>2.2999999999999998</v>
      </c>
      <c r="CN79" s="64">
        <f t="shared" si="194"/>
        <v>2.31</v>
      </c>
      <c r="CO79" s="54">
        <f t="shared" si="195"/>
        <v>2.31</v>
      </c>
      <c r="CP79" s="1">
        <f t="shared" si="196"/>
        <v>-1327.7056277056276</v>
      </c>
      <c r="CQ79" s="42" t="e">
        <f t="shared" si="197"/>
        <v>#DIV/0!</v>
      </c>
      <c r="CR79" s="11">
        <f t="shared" si="198"/>
        <v>3067</v>
      </c>
      <c r="CS79" s="47">
        <f t="shared" si="199"/>
        <v>0</v>
      </c>
      <c r="CT79" s="55">
        <v>0</v>
      </c>
      <c r="CU79" s="10">
        <f t="shared" si="200"/>
        <v>0</v>
      </c>
      <c r="CV79" s="30">
        <f t="shared" si="201"/>
        <v>0</v>
      </c>
      <c r="CW79" s="77">
        <f t="shared" si="202"/>
        <v>0</v>
      </c>
      <c r="CX79" s="66">
        <f t="shared" si="203"/>
        <v>2.06</v>
      </c>
      <c r="CY79" s="41">
        <f t="shared" si="204"/>
        <v>2.1800000000000002</v>
      </c>
      <c r="CZ79" s="65">
        <f t="shared" si="205"/>
        <v>2.2400000000000002</v>
      </c>
      <c r="DA79" s="64">
        <f t="shared" si="206"/>
        <v>2.2599999999999998</v>
      </c>
      <c r="DB79" s="54">
        <f t="shared" si="207"/>
        <v>2.2599999999999998</v>
      </c>
      <c r="DC79" s="43">
        <f t="shared" si="208"/>
        <v>0</v>
      </c>
      <c r="DD79" s="44">
        <v>0</v>
      </c>
      <c r="DE79" s="10">
        <f t="shared" si="209"/>
        <v>0</v>
      </c>
      <c r="DF79" s="30">
        <f t="shared" si="210"/>
        <v>0</v>
      </c>
      <c r="DG79" s="34">
        <f t="shared" si="211"/>
        <v>0</v>
      </c>
      <c r="DH79" s="21">
        <f t="shared" si="212"/>
        <v>0</v>
      </c>
      <c r="DI79" s="74">
        <f t="shared" si="213"/>
        <v>0</v>
      </c>
      <c r="DJ79" s="76">
        <f t="shared" si="214"/>
        <v>2.2599999999999998</v>
      </c>
      <c r="DK79" s="43">
        <f t="shared" si="215"/>
        <v>0</v>
      </c>
      <c r="DL79" s="16">
        <f t="shared" si="216"/>
        <v>0</v>
      </c>
      <c r="DM79" s="53">
        <f t="shared" si="217"/>
        <v>3067</v>
      </c>
      <c r="DN79">
        <f t="shared" si="218"/>
        <v>4.9795059830151853E-3</v>
      </c>
      <c r="DO79">
        <f t="shared" si="219"/>
        <v>5.1135862407327174E-3</v>
      </c>
      <c r="DP79" s="1">
        <f t="shared" si="220"/>
        <v>545.45601712647749</v>
      </c>
      <c r="DQ79" s="55">
        <v>0</v>
      </c>
      <c r="DR79" s="1">
        <f t="shared" si="221"/>
        <v>545.45601712647749</v>
      </c>
      <c r="DS79" s="55">
        <v>0</v>
      </c>
      <c r="DT79" s="15">
        <f t="shared" si="222"/>
        <v>0</v>
      </c>
      <c r="DU79" s="17">
        <f t="shared" si="223"/>
        <v>0</v>
      </c>
      <c r="DV79" s="17">
        <f t="shared" si="224"/>
        <v>0</v>
      </c>
      <c r="DW79" s="17">
        <f t="shared" si="225"/>
        <v>0</v>
      </c>
      <c r="DX79" s="1">
        <f t="shared" si="226"/>
        <v>0</v>
      </c>
      <c r="DY79" s="1">
        <f t="shared" si="227"/>
        <v>0</v>
      </c>
      <c r="DZ79" s="79">
        <f t="shared" si="228"/>
        <v>2.1800000000000002</v>
      </c>
    </row>
    <row r="80" spans="1:130" x14ac:dyDescent="0.2">
      <c r="A80" s="23" t="s">
        <v>118</v>
      </c>
      <c r="B80">
        <v>0</v>
      </c>
      <c r="C80">
        <v>0</v>
      </c>
      <c r="D80">
        <v>0.36418359668924</v>
      </c>
      <c r="E80">
        <v>0.63581640331075995</v>
      </c>
      <c r="F80">
        <v>0.29858525688756499</v>
      </c>
      <c r="G80">
        <v>0.12715340442986001</v>
      </c>
      <c r="H80">
        <v>0.48236259228876099</v>
      </c>
      <c r="I80">
        <v>0.24765711332228799</v>
      </c>
      <c r="J80">
        <v>0.36786840832330198</v>
      </c>
      <c r="K80">
        <v>0.85831235788580695</v>
      </c>
      <c r="L80">
        <v>1.13293473031351</v>
      </c>
      <c r="M80">
        <f t="shared" si="153"/>
        <v>0.29606716912642733</v>
      </c>
      <c r="N80">
        <f t="shared" si="154"/>
        <v>0.42095956101629822</v>
      </c>
      <c r="O80" s="68">
        <v>0</v>
      </c>
      <c r="P80">
        <v>200.87</v>
      </c>
      <c r="Q80">
        <v>203.59</v>
      </c>
      <c r="R80">
        <v>205.39</v>
      </c>
      <c r="S80">
        <v>207.31</v>
      </c>
      <c r="T80">
        <v>208.24</v>
      </c>
      <c r="U80">
        <v>208.78</v>
      </c>
      <c r="V80">
        <v>210.48</v>
      </c>
      <c r="W80">
        <v>219.51</v>
      </c>
      <c r="X80">
        <v>217.65</v>
      </c>
      <c r="Y80">
        <v>214.92</v>
      </c>
      <c r="Z80">
        <v>213.81</v>
      </c>
      <c r="AA80">
        <v>211.13</v>
      </c>
      <c r="AB80">
        <v>209.29</v>
      </c>
      <c r="AC80">
        <v>208.02</v>
      </c>
      <c r="AD80">
        <v>203.94</v>
      </c>
      <c r="AE80">
        <v>204.25</v>
      </c>
      <c r="AF80">
        <v>204.75</v>
      </c>
      <c r="AG80">
        <v>206.19</v>
      </c>
      <c r="AH80">
        <v>207.79</v>
      </c>
      <c r="AI80">
        <v>210.1</v>
      </c>
      <c r="AJ80">
        <v>214.92</v>
      </c>
      <c r="AK80">
        <v>221.31</v>
      </c>
      <c r="AL80">
        <v>219.02</v>
      </c>
      <c r="AM80">
        <v>216.34</v>
      </c>
      <c r="AN80">
        <v>213.11</v>
      </c>
      <c r="AO80">
        <v>212.49</v>
      </c>
      <c r="AP80">
        <v>211.49</v>
      </c>
      <c r="AQ80">
        <v>208.58</v>
      </c>
      <c r="AR80">
        <v>210.61</v>
      </c>
      <c r="AS80" s="72">
        <f t="shared" si="155"/>
        <v>1.0574242241483294</v>
      </c>
      <c r="AT80" s="17">
        <f t="shared" si="156"/>
        <v>1.3004306402631332</v>
      </c>
      <c r="AU80" s="17">
        <f t="shared" si="157"/>
        <v>1.4508322221309584</v>
      </c>
      <c r="AV80" s="17">
        <f t="shared" si="158"/>
        <v>1.6012338039987837</v>
      </c>
      <c r="AW80" s="17">
        <f t="shared" si="159"/>
        <v>-8.140353885375165E-3</v>
      </c>
      <c r="AX80" s="17">
        <f t="shared" si="160"/>
        <v>1.0798025725065195</v>
      </c>
      <c r="AY80" s="17">
        <f t="shared" si="161"/>
        <v>0.85831235788580695</v>
      </c>
      <c r="AZ80" s="17">
        <f t="shared" si="162"/>
        <v>1.8664527117711822</v>
      </c>
      <c r="BA80" s="17">
        <f t="shared" si="163"/>
        <v>-0.92682545322798415</v>
      </c>
      <c r="BB80" s="17">
        <f t="shared" si="164"/>
        <v>2.1297802684376439</v>
      </c>
      <c r="BC80" s="17">
        <f t="shared" si="165"/>
        <v>1.13293473031351</v>
      </c>
      <c r="BD80" s="17">
        <f t="shared" si="166"/>
        <v>3.0597601835414943</v>
      </c>
      <c r="BE80" s="1">
        <v>1</v>
      </c>
      <c r="BF80" s="15">
        <v>1</v>
      </c>
      <c r="BG80" s="15">
        <v>1</v>
      </c>
      <c r="BH80" s="16">
        <v>1</v>
      </c>
      <c r="BI80" s="12">
        <f t="shared" si="167"/>
        <v>19.432233245990602</v>
      </c>
      <c r="BJ80" s="12">
        <f t="shared" si="168"/>
        <v>113.98212494349292</v>
      </c>
      <c r="BK80" s="12">
        <f t="shared" si="169"/>
        <v>127.16475180984287</v>
      </c>
      <c r="BL80" s="12">
        <f t="shared" si="170"/>
        <v>19.432233245990602</v>
      </c>
      <c r="BM80" s="12">
        <f t="shared" si="171"/>
        <v>113.98212494349292</v>
      </c>
      <c r="BN80" s="12">
        <f t="shared" si="172"/>
        <v>127.16475180984287</v>
      </c>
      <c r="BO80" s="9">
        <f t="shared" si="173"/>
        <v>2.482204559766794E-2</v>
      </c>
      <c r="BP80" s="9">
        <f t="shared" si="174"/>
        <v>1.2292341400443588E-2</v>
      </c>
      <c r="BQ80" s="45">
        <f t="shared" si="175"/>
        <v>5.2814981468049605E-3</v>
      </c>
      <c r="BR80" s="78">
        <f t="shared" si="176"/>
        <v>0.42095956101629822</v>
      </c>
      <c r="BS80" s="55">
        <v>2949</v>
      </c>
      <c r="BT80" s="10">
        <f t="shared" si="177"/>
        <v>2425.2071857836054</v>
      </c>
      <c r="BU80" s="14">
        <f t="shared" si="178"/>
        <v>-523.79281421639462</v>
      </c>
      <c r="BV80" s="1">
        <f t="shared" si="179"/>
        <v>0</v>
      </c>
      <c r="BW80" s="66">
        <f t="shared" si="180"/>
        <v>203.59</v>
      </c>
      <c r="BX80" s="41">
        <f t="shared" si="181"/>
        <v>204.25</v>
      </c>
      <c r="BY80" s="65">
        <f t="shared" si="182"/>
        <v>219.51</v>
      </c>
      <c r="BZ80" s="64">
        <f t="shared" si="183"/>
        <v>221.31</v>
      </c>
      <c r="CA80" s="54">
        <f t="shared" si="184"/>
        <v>221.31</v>
      </c>
      <c r="CB80" s="1">
        <f t="shared" si="185"/>
        <v>-2.3667833094591053</v>
      </c>
      <c r="CC80" s="42">
        <f t="shared" si="186"/>
        <v>1.2159785841336903</v>
      </c>
      <c r="CD80" s="55">
        <v>211</v>
      </c>
      <c r="CE80" s="55">
        <v>1053</v>
      </c>
      <c r="CF80" s="55">
        <v>0</v>
      </c>
      <c r="CG80" s="6">
        <f t="shared" si="187"/>
        <v>1264</v>
      </c>
      <c r="CH80" s="10">
        <f t="shared" si="188"/>
        <v>1670.4711764688734</v>
      </c>
      <c r="CI80" s="1">
        <f t="shared" si="189"/>
        <v>406.47117646887341</v>
      </c>
      <c r="CJ80" s="77">
        <f t="shared" si="190"/>
        <v>1</v>
      </c>
      <c r="CK80" s="66">
        <f t="shared" si="191"/>
        <v>205.39</v>
      </c>
      <c r="CL80" s="41">
        <f t="shared" si="192"/>
        <v>204.75</v>
      </c>
      <c r="CM80" s="65">
        <f t="shared" si="193"/>
        <v>217.65</v>
      </c>
      <c r="CN80" s="64">
        <f t="shared" si="194"/>
        <v>219.02</v>
      </c>
      <c r="CO80" s="54">
        <f t="shared" si="195"/>
        <v>204.75</v>
      </c>
      <c r="CP80" s="1">
        <f t="shared" si="196"/>
        <v>1.9852072110811889</v>
      </c>
      <c r="CQ80" s="42">
        <f t="shared" si="197"/>
        <v>0.75667273868915674</v>
      </c>
      <c r="CR80" s="11">
        <f t="shared" si="198"/>
        <v>4424</v>
      </c>
      <c r="CS80" s="47">
        <f t="shared" si="199"/>
        <v>4132.5514584542871</v>
      </c>
      <c r="CT80" s="55">
        <v>211</v>
      </c>
      <c r="CU80" s="10">
        <f t="shared" si="200"/>
        <v>36.873096201807641</v>
      </c>
      <c r="CV80" s="30">
        <f t="shared" si="201"/>
        <v>-174.12690379819236</v>
      </c>
      <c r="CW80" s="77">
        <f t="shared" si="202"/>
        <v>0</v>
      </c>
      <c r="CX80" s="66">
        <f t="shared" si="203"/>
        <v>207.31</v>
      </c>
      <c r="CY80" s="41">
        <f t="shared" si="204"/>
        <v>206.19</v>
      </c>
      <c r="CZ80" s="65">
        <f t="shared" si="205"/>
        <v>214.92</v>
      </c>
      <c r="DA80" s="64">
        <f t="shared" si="206"/>
        <v>216.34</v>
      </c>
      <c r="DB80" s="54">
        <f t="shared" si="207"/>
        <v>216.34</v>
      </c>
      <c r="DC80" s="43">
        <f t="shared" si="208"/>
        <v>-0.80487613847736139</v>
      </c>
      <c r="DD80" s="44">
        <v>0</v>
      </c>
      <c r="DE80" s="10">
        <f t="shared" si="209"/>
        <v>23.082048240870531</v>
      </c>
      <c r="DF80" s="30">
        <f t="shared" si="210"/>
        <v>23.082048240870531</v>
      </c>
      <c r="DG80" s="34">
        <f t="shared" si="211"/>
        <v>23.082048240870531</v>
      </c>
      <c r="DH80" s="21">
        <f t="shared" si="212"/>
        <v>5.2814981468049613E-3</v>
      </c>
      <c r="DI80" s="74">
        <f t="shared" si="213"/>
        <v>23.082048240870527</v>
      </c>
      <c r="DJ80" s="76">
        <f t="shared" si="214"/>
        <v>216.34</v>
      </c>
      <c r="DK80" s="43">
        <f t="shared" si="215"/>
        <v>0.10669339114759419</v>
      </c>
      <c r="DL80" s="16">
        <f t="shared" si="216"/>
        <v>0</v>
      </c>
      <c r="DM80" s="53">
        <f t="shared" si="217"/>
        <v>4635</v>
      </c>
      <c r="DN80">
        <f t="shared" si="218"/>
        <v>6.2818882348386947E-3</v>
      </c>
      <c r="DO80">
        <f t="shared" si="219"/>
        <v>6.4510369809899935E-3</v>
      </c>
      <c r="DP80" s="1">
        <f t="shared" si="220"/>
        <v>688.11921268824062</v>
      </c>
      <c r="DQ80" s="55">
        <v>842</v>
      </c>
      <c r="DR80" s="1">
        <f t="shared" si="221"/>
        <v>-153.88078731175938</v>
      </c>
      <c r="DS80" s="55">
        <v>842</v>
      </c>
      <c r="DT80" s="15">
        <f t="shared" si="222"/>
        <v>1.6012338039987837</v>
      </c>
      <c r="DU80" s="17">
        <f t="shared" si="223"/>
        <v>3.0016320382937113E-3</v>
      </c>
      <c r="DV80" s="17">
        <f t="shared" si="224"/>
        <v>3.0016320382937113E-3</v>
      </c>
      <c r="DW80" s="17">
        <f t="shared" si="225"/>
        <v>4.0106610757466256E-3</v>
      </c>
      <c r="DX80" s="1">
        <f t="shared" si="226"/>
        <v>423.93489702856982</v>
      </c>
      <c r="DY80" s="1">
        <f t="shared" si="227"/>
        <v>-418.06510297143018</v>
      </c>
      <c r="DZ80" s="79">
        <f t="shared" si="228"/>
        <v>210.61</v>
      </c>
    </row>
    <row r="81" spans="1:130" x14ac:dyDescent="0.2">
      <c r="A81" s="23" t="s">
        <v>103</v>
      </c>
      <c r="B81">
        <v>0</v>
      </c>
      <c r="C81">
        <v>0</v>
      </c>
      <c r="D81">
        <v>0.40007993605115899</v>
      </c>
      <c r="E81">
        <v>0.59992006394884001</v>
      </c>
      <c r="F81">
        <v>0.32472178060413298</v>
      </c>
      <c r="G81">
        <v>0.54974916387959805</v>
      </c>
      <c r="H81">
        <v>0.67056856187290903</v>
      </c>
      <c r="I81">
        <v>0.60716102165206298</v>
      </c>
      <c r="J81">
        <v>0.58820646896887196</v>
      </c>
      <c r="K81">
        <v>0.77461102625769296</v>
      </c>
      <c r="L81">
        <v>1.1787334494505199</v>
      </c>
      <c r="M81">
        <f t="shared" si="153"/>
        <v>0.41516346290686462</v>
      </c>
      <c r="N81">
        <f t="shared" si="154"/>
        <v>0.15609067635208815</v>
      </c>
      <c r="O81" s="68">
        <v>0</v>
      </c>
      <c r="P81">
        <v>1068.6400000000001</v>
      </c>
      <c r="Q81">
        <v>1072.52</v>
      </c>
      <c r="R81">
        <v>1078.6400000000001</v>
      </c>
      <c r="S81">
        <v>1085.3599999999999</v>
      </c>
      <c r="T81">
        <v>1091.76</v>
      </c>
      <c r="U81">
        <v>1095.32</v>
      </c>
      <c r="V81">
        <v>1106.79</v>
      </c>
      <c r="W81">
        <v>1130.5</v>
      </c>
      <c r="X81">
        <v>1125.8599999999999</v>
      </c>
      <c r="Y81">
        <v>1122.8900000000001</v>
      </c>
      <c r="Z81">
        <v>1118.51</v>
      </c>
      <c r="AA81">
        <v>1105.71</v>
      </c>
      <c r="AB81">
        <v>1097.29</v>
      </c>
      <c r="AC81">
        <v>1086.8800000000001</v>
      </c>
      <c r="AD81">
        <v>1066.3900000000001</v>
      </c>
      <c r="AE81">
        <v>1073.8599999999999</v>
      </c>
      <c r="AF81">
        <v>1079.1199999999999</v>
      </c>
      <c r="AG81">
        <v>1083.5899999999999</v>
      </c>
      <c r="AH81">
        <v>1087.32</v>
      </c>
      <c r="AI81">
        <v>1093.9100000000001</v>
      </c>
      <c r="AJ81">
        <v>1097.97</v>
      </c>
      <c r="AK81">
        <v>1129.26</v>
      </c>
      <c r="AL81">
        <v>1127.69</v>
      </c>
      <c r="AM81">
        <v>1121.3399999999999</v>
      </c>
      <c r="AN81">
        <v>1118.05</v>
      </c>
      <c r="AO81">
        <v>1107.32</v>
      </c>
      <c r="AP81">
        <v>1094.3900000000001</v>
      </c>
      <c r="AQ81">
        <v>1086.42</v>
      </c>
      <c r="AR81">
        <v>1099.33</v>
      </c>
      <c r="AS81" s="72">
        <f t="shared" si="155"/>
        <v>1.0383799830364715</v>
      </c>
      <c r="AT81" s="17">
        <f t="shared" si="156"/>
        <v>1.0944424506474073</v>
      </c>
      <c r="AU81" s="17">
        <f t="shared" si="157"/>
        <v>1.1439657378041956</v>
      </c>
      <c r="AV81" s="17">
        <f t="shared" si="158"/>
        <v>1.1934890249609837</v>
      </c>
      <c r="AW81" s="17">
        <f t="shared" si="159"/>
        <v>-8.140353885375165E-3</v>
      </c>
      <c r="AX81" s="17">
        <f t="shared" si="160"/>
        <v>1.0798025725065195</v>
      </c>
      <c r="AY81" s="17">
        <f t="shared" si="161"/>
        <v>0.77461102625769296</v>
      </c>
      <c r="AZ81" s="17">
        <f t="shared" si="162"/>
        <v>1.7827513801430681</v>
      </c>
      <c r="BA81" s="17">
        <f t="shared" si="163"/>
        <v>-0.92682545322798415</v>
      </c>
      <c r="BB81" s="17">
        <f t="shared" si="164"/>
        <v>2.1297802684376439</v>
      </c>
      <c r="BC81" s="17">
        <f t="shared" si="165"/>
        <v>1.1787334494505199</v>
      </c>
      <c r="BD81" s="17">
        <f t="shared" si="166"/>
        <v>3.1055589026785042</v>
      </c>
      <c r="BE81" s="1">
        <v>1</v>
      </c>
      <c r="BF81" s="15">
        <v>1</v>
      </c>
      <c r="BG81" s="15">
        <v>1</v>
      </c>
      <c r="BH81" s="16">
        <v>1</v>
      </c>
      <c r="BI81" s="12">
        <f t="shared" si="167"/>
        <v>12.055398060386402</v>
      </c>
      <c r="BJ81" s="12">
        <f t="shared" si="168"/>
        <v>101.80099277734534</v>
      </c>
      <c r="BK81" s="12">
        <f t="shared" si="169"/>
        <v>106.40746595935353</v>
      </c>
      <c r="BL81" s="12">
        <f t="shared" si="170"/>
        <v>12.055398060386402</v>
      </c>
      <c r="BM81" s="12">
        <f t="shared" si="171"/>
        <v>101.80099277734534</v>
      </c>
      <c r="BN81" s="12">
        <f t="shared" si="172"/>
        <v>106.40746595935353</v>
      </c>
      <c r="BO81" s="9">
        <f t="shared" si="173"/>
        <v>1.5399137945953286E-2</v>
      </c>
      <c r="BP81" s="9">
        <f t="shared" si="174"/>
        <v>1.0978673706456988E-2</v>
      </c>
      <c r="BQ81" s="45">
        <f t="shared" si="175"/>
        <v>4.4193915866789597E-3</v>
      </c>
      <c r="BR81" s="78">
        <f t="shared" si="176"/>
        <v>0.15609067635208815</v>
      </c>
      <c r="BS81" s="55">
        <v>0</v>
      </c>
      <c r="BT81" s="10">
        <f t="shared" si="177"/>
        <v>1504.5536780783129</v>
      </c>
      <c r="BU81" s="14">
        <f t="shared" si="178"/>
        <v>1504.5536780783129</v>
      </c>
      <c r="BV81" s="1">
        <f t="shared" si="179"/>
        <v>1</v>
      </c>
      <c r="BW81" s="66">
        <f t="shared" si="180"/>
        <v>1072.52</v>
      </c>
      <c r="BX81" s="41">
        <f t="shared" si="181"/>
        <v>1073.8599999999999</v>
      </c>
      <c r="BY81" s="65">
        <f t="shared" si="182"/>
        <v>1130.5</v>
      </c>
      <c r="BZ81" s="64">
        <f t="shared" si="183"/>
        <v>1129.26</v>
      </c>
      <c r="CA81" s="54">
        <f t="shared" si="184"/>
        <v>1073.8599999999999</v>
      </c>
      <c r="CB81" s="1">
        <f t="shared" si="185"/>
        <v>1.4010706033172975</v>
      </c>
      <c r="CC81" s="42">
        <f t="shared" si="186"/>
        <v>0</v>
      </c>
      <c r="CD81" s="55">
        <v>0</v>
      </c>
      <c r="CE81" s="55">
        <v>1099</v>
      </c>
      <c r="CF81" s="55">
        <v>0</v>
      </c>
      <c r="CG81" s="6">
        <f t="shared" si="187"/>
        <v>1099</v>
      </c>
      <c r="CH81" s="10">
        <f t="shared" si="188"/>
        <v>1491.9499373676101</v>
      </c>
      <c r="CI81" s="1">
        <f t="shared" si="189"/>
        <v>392.94993736761012</v>
      </c>
      <c r="CJ81" s="77">
        <f t="shared" si="190"/>
        <v>1</v>
      </c>
      <c r="CK81" s="66">
        <f t="shared" si="191"/>
        <v>1078.6400000000001</v>
      </c>
      <c r="CL81" s="41">
        <f t="shared" si="192"/>
        <v>1079.1199999999999</v>
      </c>
      <c r="CM81" s="65">
        <f t="shared" si="193"/>
        <v>1125.8599999999999</v>
      </c>
      <c r="CN81" s="64">
        <f t="shared" si="194"/>
        <v>1127.69</v>
      </c>
      <c r="CO81" s="54">
        <f t="shared" si="195"/>
        <v>1079.1199999999999</v>
      </c>
      <c r="CP81" s="1">
        <f t="shared" si="196"/>
        <v>0.36413924064757408</v>
      </c>
      <c r="CQ81" s="42">
        <f t="shared" si="197"/>
        <v>0.7366198908383419</v>
      </c>
      <c r="CR81" s="11">
        <f t="shared" si="198"/>
        <v>1099</v>
      </c>
      <c r="CS81" s="47">
        <f t="shared" si="199"/>
        <v>3027.3578629718172</v>
      </c>
      <c r="CT81" s="55">
        <v>0</v>
      </c>
      <c r="CU81" s="10">
        <f t="shared" si="200"/>
        <v>30.854247525894358</v>
      </c>
      <c r="CV81" s="30">
        <f t="shared" si="201"/>
        <v>30.854247525894358</v>
      </c>
      <c r="CW81" s="77">
        <f t="shared" si="202"/>
        <v>1</v>
      </c>
      <c r="CX81" s="66">
        <f t="shared" si="203"/>
        <v>1085.3599999999999</v>
      </c>
      <c r="CY81" s="41">
        <f t="shared" si="204"/>
        <v>1083.5899999999999</v>
      </c>
      <c r="CZ81" s="65">
        <f t="shared" si="205"/>
        <v>1122.8900000000001</v>
      </c>
      <c r="DA81" s="64">
        <f t="shared" si="206"/>
        <v>1121.3399999999999</v>
      </c>
      <c r="DB81" s="54">
        <f t="shared" si="207"/>
        <v>1083.5899999999999</v>
      </c>
      <c r="DC81" s="43">
        <f t="shared" si="208"/>
        <v>2.8474097699216827E-2</v>
      </c>
      <c r="DD81" s="44">
        <v>0</v>
      </c>
      <c r="DE81" s="10">
        <f t="shared" si="209"/>
        <v>19.314332214758259</v>
      </c>
      <c r="DF81" s="30">
        <f t="shared" si="210"/>
        <v>19.314332214758259</v>
      </c>
      <c r="DG81" s="34">
        <f t="shared" si="211"/>
        <v>19.314332214758259</v>
      </c>
      <c r="DH81" s="21">
        <f t="shared" si="212"/>
        <v>4.4193915866789606E-3</v>
      </c>
      <c r="DI81" s="74">
        <f t="shared" si="213"/>
        <v>19.314332214758259</v>
      </c>
      <c r="DJ81" s="76">
        <f t="shared" si="214"/>
        <v>1083.5899999999999</v>
      </c>
      <c r="DK81" s="43">
        <f t="shared" si="215"/>
        <v>1.7824391342443416E-2</v>
      </c>
      <c r="DL81" s="16">
        <f t="shared" si="216"/>
        <v>0</v>
      </c>
      <c r="DM81" s="53">
        <f t="shared" si="217"/>
        <v>1099</v>
      </c>
      <c r="DN81">
        <f t="shared" si="218"/>
        <v>5.9272311502821503E-3</v>
      </c>
      <c r="DO81">
        <f t="shared" si="219"/>
        <v>6.0868302516572624E-3</v>
      </c>
      <c r="DP81" s="1">
        <f t="shared" si="220"/>
        <v>649.27000928377686</v>
      </c>
      <c r="DQ81" s="55">
        <v>1099</v>
      </c>
      <c r="DR81" s="1">
        <f t="shared" si="221"/>
        <v>-449.72999071622314</v>
      </c>
      <c r="DS81" s="55">
        <v>0</v>
      </c>
      <c r="DT81" s="15">
        <f t="shared" si="222"/>
        <v>1.1934890249609837</v>
      </c>
      <c r="DU81" s="17">
        <f t="shared" si="223"/>
        <v>2.2372840778956803E-3</v>
      </c>
      <c r="DV81" s="17">
        <f t="shared" si="224"/>
        <v>2.2372840778956803E-3</v>
      </c>
      <c r="DW81" s="17">
        <f t="shared" si="225"/>
        <v>2.9893698002052957E-3</v>
      </c>
      <c r="DX81" s="1">
        <f t="shared" si="226"/>
        <v>315.98236662130017</v>
      </c>
      <c r="DY81" s="1">
        <f t="shared" si="227"/>
        <v>315.98236662130017</v>
      </c>
      <c r="DZ81" s="79">
        <f t="shared" si="228"/>
        <v>1099.33</v>
      </c>
    </row>
    <row r="82" spans="1:130" x14ac:dyDescent="0.2">
      <c r="A82" s="23" t="s">
        <v>163</v>
      </c>
      <c r="B82">
        <v>0</v>
      </c>
      <c r="C82">
        <v>0</v>
      </c>
      <c r="D82">
        <v>5.5555555555555497E-2</v>
      </c>
      <c r="E82">
        <v>0.94444444444444398</v>
      </c>
      <c r="F82">
        <v>0.1120826709062</v>
      </c>
      <c r="G82">
        <v>3.8043478260869498E-2</v>
      </c>
      <c r="H82">
        <v>4.6195652173912999E-2</v>
      </c>
      <c r="I82">
        <v>4.1921871251471503E-2</v>
      </c>
      <c r="J82">
        <v>0.118469061440344</v>
      </c>
      <c r="K82">
        <v>0.57110916993755501</v>
      </c>
      <c r="L82">
        <v>0.944803419726995</v>
      </c>
      <c r="M82">
        <f t="shared" si="153"/>
        <v>5.9083167678562754E-2</v>
      </c>
      <c r="N82">
        <f t="shared" si="154"/>
        <v>2.3690939783874718</v>
      </c>
      <c r="O82" s="68">
        <v>0</v>
      </c>
      <c r="P82">
        <v>3.44</v>
      </c>
      <c r="Q82">
        <v>3.57</v>
      </c>
      <c r="R82">
        <v>3.59</v>
      </c>
      <c r="S82">
        <v>3.65</v>
      </c>
      <c r="T82">
        <v>3.69</v>
      </c>
      <c r="U82">
        <v>3.74</v>
      </c>
      <c r="V82">
        <v>3.94</v>
      </c>
      <c r="W82">
        <v>3.9</v>
      </c>
      <c r="X82">
        <v>3.87</v>
      </c>
      <c r="Y82">
        <v>3.83</v>
      </c>
      <c r="Z82">
        <v>3.8</v>
      </c>
      <c r="AA82">
        <v>3.74</v>
      </c>
      <c r="AB82">
        <v>3.73</v>
      </c>
      <c r="AC82">
        <v>3.63</v>
      </c>
      <c r="AD82">
        <v>3.65</v>
      </c>
      <c r="AE82">
        <v>3.69</v>
      </c>
      <c r="AF82">
        <v>3.71</v>
      </c>
      <c r="AG82">
        <v>3.73</v>
      </c>
      <c r="AH82">
        <v>3.76</v>
      </c>
      <c r="AI82">
        <v>3.79</v>
      </c>
      <c r="AJ82">
        <v>3.8</v>
      </c>
      <c r="AK82">
        <v>4.01</v>
      </c>
      <c r="AL82">
        <v>3.98</v>
      </c>
      <c r="AM82">
        <v>3.92</v>
      </c>
      <c r="AN82">
        <v>3.88</v>
      </c>
      <c r="AO82">
        <v>3.8</v>
      </c>
      <c r="AP82">
        <v>3.79</v>
      </c>
      <c r="AQ82">
        <v>3.72</v>
      </c>
      <c r="AR82">
        <v>3.79</v>
      </c>
      <c r="AS82" s="72">
        <f t="shared" si="155"/>
        <v>1.2211620016963529</v>
      </c>
      <c r="AT82" s="17">
        <f t="shared" si="156"/>
        <v>2.9522184345206037</v>
      </c>
      <c r="AU82" s="17">
        <f t="shared" si="157"/>
        <v>7.5619281650294941</v>
      </c>
      <c r="AV82" s="17">
        <f t="shared" si="158"/>
        <v>12.171637895538385</v>
      </c>
      <c r="AW82" s="17">
        <f t="shared" si="159"/>
        <v>-8.140353885375165E-3</v>
      </c>
      <c r="AX82" s="17">
        <f t="shared" si="160"/>
        <v>1.0798025725065195</v>
      </c>
      <c r="AY82" s="17">
        <f t="shared" si="161"/>
        <v>0.57110916993755501</v>
      </c>
      <c r="AZ82" s="17">
        <f t="shared" si="162"/>
        <v>1.5792495238229303</v>
      </c>
      <c r="BA82" s="17">
        <f t="shared" si="163"/>
        <v>-0.92682545322798415</v>
      </c>
      <c r="BB82" s="17">
        <f t="shared" si="164"/>
        <v>2.1297802684376439</v>
      </c>
      <c r="BC82" s="17">
        <f t="shared" si="165"/>
        <v>0.944803419726995</v>
      </c>
      <c r="BD82" s="17">
        <f t="shared" si="166"/>
        <v>2.8716288729549793</v>
      </c>
      <c r="BE82" s="1">
        <v>0</v>
      </c>
      <c r="BF82" s="49">
        <v>0</v>
      </c>
      <c r="BG82" s="49">
        <v>0</v>
      </c>
      <c r="BH82" s="16">
        <v>1</v>
      </c>
      <c r="BI82" s="12">
        <f t="shared" si="167"/>
        <v>0</v>
      </c>
      <c r="BJ82" s="12">
        <f t="shared" si="168"/>
        <v>0</v>
      </c>
      <c r="BK82" s="12">
        <f t="shared" si="169"/>
        <v>0</v>
      </c>
      <c r="BL82" s="12">
        <f t="shared" si="170"/>
        <v>0</v>
      </c>
      <c r="BM82" s="12">
        <f t="shared" si="171"/>
        <v>0</v>
      </c>
      <c r="BN82" s="12">
        <f t="shared" si="172"/>
        <v>0</v>
      </c>
      <c r="BO82" s="9">
        <f t="shared" si="173"/>
        <v>0</v>
      </c>
      <c r="BP82" s="9">
        <f t="shared" si="174"/>
        <v>0</v>
      </c>
      <c r="BQ82" s="45">
        <f t="shared" si="175"/>
        <v>0</v>
      </c>
      <c r="BR82" s="78">
        <f t="shared" si="176"/>
        <v>2.3690939783874718</v>
      </c>
      <c r="BS82" s="55">
        <v>0</v>
      </c>
      <c r="BT82" s="10">
        <f t="shared" si="177"/>
        <v>0</v>
      </c>
      <c r="BU82" s="14">
        <f t="shared" si="178"/>
        <v>0</v>
      </c>
      <c r="BV82" s="1">
        <f t="shared" si="179"/>
        <v>0</v>
      </c>
      <c r="BW82" s="66">
        <f t="shared" si="180"/>
        <v>3.65</v>
      </c>
      <c r="BX82" s="41">
        <f t="shared" si="181"/>
        <v>3.73</v>
      </c>
      <c r="BY82" s="65">
        <f t="shared" si="182"/>
        <v>3.9</v>
      </c>
      <c r="BZ82" s="64">
        <f t="shared" si="183"/>
        <v>4.01</v>
      </c>
      <c r="CA82" s="54">
        <f t="shared" si="184"/>
        <v>4.01</v>
      </c>
      <c r="CB82" s="1">
        <f t="shared" si="185"/>
        <v>0</v>
      </c>
      <c r="CC82" s="42" t="e">
        <f t="shared" si="186"/>
        <v>#DIV/0!</v>
      </c>
      <c r="CD82" s="55">
        <v>0</v>
      </c>
      <c r="CE82" s="55">
        <v>743</v>
      </c>
      <c r="CF82" s="55">
        <v>83</v>
      </c>
      <c r="CG82" s="6">
        <f t="shared" si="187"/>
        <v>826</v>
      </c>
      <c r="CH82" s="10">
        <f t="shared" si="188"/>
        <v>0</v>
      </c>
      <c r="CI82" s="1">
        <f t="shared" si="189"/>
        <v>-826</v>
      </c>
      <c r="CJ82" s="77">
        <f t="shared" si="190"/>
        <v>0</v>
      </c>
      <c r="CK82" s="66">
        <f t="shared" si="191"/>
        <v>3.69</v>
      </c>
      <c r="CL82" s="41">
        <f t="shared" si="192"/>
        <v>3.76</v>
      </c>
      <c r="CM82" s="65">
        <f t="shared" si="193"/>
        <v>3.87</v>
      </c>
      <c r="CN82" s="64">
        <f t="shared" si="194"/>
        <v>3.98</v>
      </c>
      <c r="CO82" s="54">
        <f t="shared" si="195"/>
        <v>3.98</v>
      </c>
      <c r="CP82" s="1">
        <f t="shared" si="196"/>
        <v>-207.53768844221105</v>
      </c>
      <c r="CQ82" s="42" t="e">
        <f t="shared" si="197"/>
        <v>#DIV/0!</v>
      </c>
      <c r="CR82" s="11">
        <f t="shared" si="198"/>
        <v>871</v>
      </c>
      <c r="CS82" s="47">
        <f t="shared" si="199"/>
        <v>0</v>
      </c>
      <c r="CT82" s="55">
        <v>45</v>
      </c>
      <c r="CU82" s="10">
        <f t="shared" si="200"/>
        <v>0</v>
      </c>
      <c r="CV82" s="30">
        <f t="shared" si="201"/>
        <v>-45</v>
      </c>
      <c r="CW82" s="77">
        <f t="shared" si="202"/>
        <v>0</v>
      </c>
      <c r="CX82" s="66">
        <f t="shared" si="203"/>
        <v>3.74</v>
      </c>
      <c r="CY82" s="41">
        <f t="shared" si="204"/>
        <v>3.79</v>
      </c>
      <c r="CZ82" s="65">
        <f t="shared" si="205"/>
        <v>3.83</v>
      </c>
      <c r="DA82" s="64">
        <f t="shared" si="206"/>
        <v>3.92</v>
      </c>
      <c r="DB82" s="54">
        <f t="shared" si="207"/>
        <v>3.92</v>
      </c>
      <c r="DC82" s="43">
        <f t="shared" si="208"/>
        <v>-11.479591836734695</v>
      </c>
      <c r="DD82" s="44">
        <v>0</v>
      </c>
      <c r="DE82" s="10">
        <f t="shared" si="209"/>
        <v>0</v>
      </c>
      <c r="DF82" s="30">
        <f t="shared" si="210"/>
        <v>0</v>
      </c>
      <c r="DG82" s="34">
        <f t="shared" si="211"/>
        <v>0</v>
      </c>
      <c r="DH82" s="21">
        <f t="shared" si="212"/>
        <v>0</v>
      </c>
      <c r="DI82" s="74">
        <f t="shared" si="213"/>
        <v>0</v>
      </c>
      <c r="DJ82" s="76">
        <f t="shared" si="214"/>
        <v>3.92</v>
      </c>
      <c r="DK82" s="43">
        <f t="shared" si="215"/>
        <v>0</v>
      </c>
      <c r="DL82" s="16">
        <f t="shared" si="216"/>
        <v>0</v>
      </c>
      <c r="DM82" s="53">
        <f t="shared" si="217"/>
        <v>916</v>
      </c>
      <c r="DN82">
        <f t="shared" si="218"/>
        <v>9.3311440427160126E-3</v>
      </c>
      <c r="DO82">
        <f t="shared" si="219"/>
        <v>9.5823983242279316E-3</v>
      </c>
      <c r="DP82" s="1">
        <f t="shared" si="220"/>
        <v>1022.135264448745</v>
      </c>
      <c r="DQ82" s="55">
        <v>1012</v>
      </c>
      <c r="DR82" s="1">
        <f t="shared" si="221"/>
        <v>10.135264448745033</v>
      </c>
      <c r="DS82" s="55">
        <v>0</v>
      </c>
      <c r="DT82" s="15">
        <f t="shared" si="222"/>
        <v>0</v>
      </c>
      <c r="DU82" s="17">
        <f t="shared" si="223"/>
        <v>0</v>
      </c>
      <c r="DV82" s="17">
        <f t="shared" si="224"/>
        <v>0</v>
      </c>
      <c r="DW82" s="17">
        <f t="shared" si="225"/>
        <v>0</v>
      </c>
      <c r="DX82" s="1">
        <f t="shared" si="226"/>
        <v>0</v>
      </c>
      <c r="DY82" s="1">
        <f t="shared" si="227"/>
        <v>0</v>
      </c>
      <c r="DZ82" s="79">
        <f t="shared" si="228"/>
        <v>3.79</v>
      </c>
    </row>
    <row r="83" spans="1:130" x14ac:dyDescent="0.2">
      <c r="A83" s="23" t="s">
        <v>164</v>
      </c>
      <c r="B83">
        <v>1</v>
      </c>
      <c r="C83">
        <v>1</v>
      </c>
      <c r="D83">
        <v>0.76376440460947503</v>
      </c>
      <c r="E83">
        <v>0.23623559539052399</v>
      </c>
      <c r="F83">
        <v>0.68401015228426398</v>
      </c>
      <c r="G83">
        <v>0.103305785123966</v>
      </c>
      <c r="H83">
        <v>0.59538567493112904</v>
      </c>
      <c r="I83">
        <v>0.24800561405001101</v>
      </c>
      <c r="J83">
        <v>0.45289381831736802</v>
      </c>
      <c r="K83">
        <v>0.50962830492546696</v>
      </c>
      <c r="L83">
        <v>1.00569004874447</v>
      </c>
      <c r="M83">
        <f t="shared" si="153"/>
        <v>0.44095355125973079</v>
      </c>
      <c r="N83">
        <f t="shared" si="154"/>
        <v>0.10740940815912713</v>
      </c>
      <c r="O83" s="68">
        <v>0</v>
      </c>
      <c r="P83">
        <v>3.66</v>
      </c>
      <c r="Q83">
        <v>3.69</v>
      </c>
      <c r="R83">
        <v>3.7</v>
      </c>
      <c r="S83">
        <v>3.72</v>
      </c>
      <c r="T83">
        <v>3.73</v>
      </c>
      <c r="U83">
        <v>3.77</v>
      </c>
      <c r="V83">
        <v>3.82</v>
      </c>
      <c r="W83">
        <v>4.01</v>
      </c>
      <c r="X83">
        <v>3.98</v>
      </c>
      <c r="Y83">
        <v>3.95</v>
      </c>
      <c r="Z83">
        <v>3.89</v>
      </c>
      <c r="AA83">
        <v>3.87</v>
      </c>
      <c r="AB83">
        <v>3.84</v>
      </c>
      <c r="AC83">
        <v>3.79</v>
      </c>
      <c r="AD83">
        <v>3.64</v>
      </c>
      <c r="AE83">
        <v>3.66</v>
      </c>
      <c r="AF83">
        <v>3.69</v>
      </c>
      <c r="AG83">
        <v>3.72</v>
      </c>
      <c r="AH83">
        <v>3.75</v>
      </c>
      <c r="AI83">
        <v>3.77</v>
      </c>
      <c r="AJ83">
        <v>3.79</v>
      </c>
      <c r="AK83">
        <v>4</v>
      </c>
      <c r="AL83">
        <v>3.97</v>
      </c>
      <c r="AM83">
        <v>3.9</v>
      </c>
      <c r="AN83">
        <v>3.88</v>
      </c>
      <c r="AO83">
        <v>3.82</v>
      </c>
      <c r="AP83">
        <v>3.8</v>
      </c>
      <c r="AQ83">
        <v>3.75</v>
      </c>
      <c r="AR83">
        <v>3.79</v>
      </c>
      <c r="AS83" s="72">
        <f t="shared" si="155"/>
        <v>0.8454328794883571</v>
      </c>
      <c r="AT83" s="17">
        <f t="shared" si="156"/>
        <v>1.0458350296127321</v>
      </c>
      <c r="AU83" s="17">
        <f t="shared" si="157"/>
        <v>1.0841670705001047</v>
      </c>
      <c r="AV83" s="17">
        <f t="shared" si="158"/>
        <v>1.1224991113874772</v>
      </c>
      <c r="AW83" s="17">
        <f t="shared" si="159"/>
        <v>-8.140353885375165E-3</v>
      </c>
      <c r="AX83" s="17">
        <f t="shared" si="160"/>
        <v>1.0798025725065195</v>
      </c>
      <c r="AY83" s="17">
        <f t="shared" si="161"/>
        <v>0.50962830492546696</v>
      </c>
      <c r="AZ83" s="17">
        <f t="shared" si="162"/>
        <v>1.5177686588108421</v>
      </c>
      <c r="BA83" s="17">
        <f t="shared" si="163"/>
        <v>-0.92682545322798415</v>
      </c>
      <c r="BB83" s="17">
        <f t="shared" si="164"/>
        <v>2.1297802684376439</v>
      </c>
      <c r="BC83" s="17">
        <f t="shared" si="165"/>
        <v>1.00569004874447</v>
      </c>
      <c r="BD83" s="17">
        <f t="shared" si="166"/>
        <v>2.9325155019724543</v>
      </c>
      <c r="BE83" s="1">
        <v>0</v>
      </c>
      <c r="BF83" s="49">
        <v>0</v>
      </c>
      <c r="BG83" s="49">
        <v>0</v>
      </c>
      <c r="BH83" s="16">
        <v>1</v>
      </c>
      <c r="BI83" s="12">
        <f t="shared" si="167"/>
        <v>0</v>
      </c>
      <c r="BJ83" s="12">
        <f t="shared" si="168"/>
        <v>0</v>
      </c>
      <c r="BK83" s="12">
        <f t="shared" si="169"/>
        <v>0</v>
      </c>
      <c r="BL83" s="12">
        <f t="shared" si="170"/>
        <v>0</v>
      </c>
      <c r="BM83" s="12">
        <f t="shared" si="171"/>
        <v>0</v>
      </c>
      <c r="BN83" s="12">
        <f t="shared" si="172"/>
        <v>0</v>
      </c>
      <c r="BO83" s="9">
        <f t="shared" si="173"/>
        <v>0</v>
      </c>
      <c r="BP83" s="9">
        <f t="shared" si="174"/>
        <v>0</v>
      </c>
      <c r="BQ83" s="45">
        <f t="shared" si="175"/>
        <v>0</v>
      </c>
      <c r="BR83" s="78">
        <f t="shared" si="176"/>
        <v>0.10740940815912713</v>
      </c>
      <c r="BS83" s="55">
        <v>0</v>
      </c>
      <c r="BT83" s="10">
        <f t="shared" si="177"/>
        <v>0</v>
      </c>
      <c r="BU83" s="14">
        <f t="shared" si="178"/>
        <v>0</v>
      </c>
      <c r="BV83" s="1">
        <f t="shared" si="179"/>
        <v>0</v>
      </c>
      <c r="BW83" s="66">
        <f t="shared" si="180"/>
        <v>3.69</v>
      </c>
      <c r="BX83" s="41">
        <f t="shared" si="181"/>
        <v>3.66</v>
      </c>
      <c r="BY83" s="65">
        <f t="shared" si="182"/>
        <v>4.01</v>
      </c>
      <c r="BZ83" s="64">
        <f t="shared" si="183"/>
        <v>4</v>
      </c>
      <c r="CA83" s="54">
        <f t="shared" si="184"/>
        <v>4.01</v>
      </c>
      <c r="CB83" s="1">
        <f t="shared" si="185"/>
        <v>0</v>
      </c>
      <c r="CC83" s="42" t="e">
        <f t="shared" si="186"/>
        <v>#DIV/0!</v>
      </c>
      <c r="CD83" s="55">
        <v>0</v>
      </c>
      <c r="CE83" s="55">
        <v>11</v>
      </c>
      <c r="CF83" s="55">
        <v>0</v>
      </c>
      <c r="CG83" s="6">
        <f t="shared" si="187"/>
        <v>11</v>
      </c>
      <c r="CH83" s="10">
        <f t="shared" si="188"/>
        <v>0</v>
      </c>
      <c r="CI83" s="1">
        <f t="shared" si="189"/>
        <v>-11</v>
      </c>
      <c r="CJ83" s="77">
        <f t="shared" si="190"/>
        <v>0</v>
      </c>
      <c r="CK83" s="66">
        <f t="shared" si="191"/>
        <v>3.7</v>
      </c>
      <c r="CL83" s="41">
        <f t="shared" si="192"/>
        <v>3.69</v>
      </c>
      <c r="CM83" s="65">
        <f t="shared" si="193"/>
        <v>3.98</v>
      </c>
      <c r="CN83" s="64">
        <f t="shared" si="194"/>
        <v>3.97</v>
      </c>
      <c r="CO83" s="54">
        <f t="shared" si="195"/>
        <v>3.98</v>
      </c>
      <c r="CP83" s="1">
        <f t="shared" si="196"/>
        <v>-2.7638190954773871</v>
      </c>
      <c r="CQ83" s="42" t="e">
        <f t="shared" si="197"/>
        <v>#DIV/0!</v>
      </c>
      <c r="CR83" s="11">
        <f t="shared" si="198"/>
        <v>11</v>
      </c>
      <c r="CS83" s="47">
        <f t="shared" si="199"/>
        <v>0</v>
      </c>
      <c r="CT83" s="55">
        <v>0</v>
      </c>
      <c r="CU83" s="10">
        <f t="shared" si="200"/>
        <v>0</v>
      </c>
      <c r="CV83" s="30">
        <f t="shared" si="201"/>
        <v>0</v>
      </c>
      <c r="CW83" s="77">
        <f t="shared" si="202"/>
        <v>0</v>
      </c>
      <c r="CX83" s="66">
        <f t="shared" si="203"/>
        <v>3.72</v>
      </c>
      <c r="CY83" s="41">
        <f t="shared" si="204"/>
        <v>3.72</v>
      </c>
      <c r="CZ83" s="65">
        <f t="shared" si="205"/>
        <v>3.95</v>
      </c>
      <c r="DA83" s="64">
        <f t="shared" si="206"/>
        <v>3.9</v>
      </c>
      <c r="DB83" s="54">
        <f t="shared" si="207"/>
        <v>3.95</v>
      </c>
      <c r="DC83" s="43">
        <f t="shared" si="208"/>
        <v>0</v>
      </c>
      <c r="DD83" s="44">
        <v>0</v>
      </c>
      <c r="DE83" s="10">
        <f t="shared" si="209"/>
        <v>0</v>
      </c>
      <c r="DF83" s="30">
        <f t="shared" si="210"/>
        <v>0</v>
      </c>
      <c r="DG83" s="34">
        <f t="shared" si="211"/>
        <v>0</v>
      </c>
      <c r="DH83" s="21">
        <f t="shared" si="212"/>
        <v>0</v>
      </c>
      <c r="DI83" s="74">
        <f t="shared" si="213"/>
        <v>0</v>
      </c>
      <c r="DJ83" s="76">
        <f t="shared" si="214"/>
        <v>3.95</v>
      </c>
      <c r="DK83" s="43">
        <f t="shared" si="215"/>
        <v>0</v>
      </c>
      <c r="DL83" s="16">
        <f t="shared" si="216"/>
        <v>0</v>
      </c>
      <c r="DM83" s="53">
        <f t="shared" si="217"/>
        <v>11</v>
      </c>
      <c r="DN83">
        <f t="shared" si="218"/>
        <v>2.3340159197002158E-3</v>
      </c>
      <c r="DO83">
        <f t="shared" si="219"/>
        <v>2.3968626071221542E-3</v>
      </c>
      <c r="DP83" s="1">
        <f t="shared" si="220"/>
        <v>255.66854057650596</v>
      </c>
      <c r="DQ83" s="55">
        <v>0</v>
      </c>
      <c r="DR83" s="1">
        <f t="shared" si="221"/>
        <v>255.66854057650596</v>
      </c>
      <c r="DS83" s="55">
        <v>0</v>
      </c>
      <c r="DT83" s="15">
        <f t="shared" si="222"/>
        <v>0</v>
      </c>
      <c r="DU83" s="17">
        <f t="shared" si="223"/>
        <v>0</v>
      </c>
      <c r="DV83" s="17">
        <f t="shared" si="224"/>
        <v>0</v>
      </c>
      <c r="DW83" s="17">
        <f t="shared" si="225"/>
        <v>0</v>
      </c>
      <c r="DX83" s="1">
        <f t="shared" si="226"/>
        <v>0</v>
      </c>
      <c r="DY83" s="1">
        <f t="shared" si="227"/>
        <v>0</v>
      </c>
      <c r="DZ83" s="79">
        <f t="shared" si="228"/>
        <v>3.79</v>
      </c>
    </row>
    <row r="84" spans="1:130" x14ac:dyDescent="0.2">
      <c r="A84" s="23" t="s">
        <v>104</v>
      </c>
      <c r="B84">
        <v>0</v>
      </c>
      <c r="C84">
        <v>0</v>
      </c>
      <c r="D84">
        <v>0.33453237410071901</v>
      </c>
      <c r="E84">
        <v>0.66546762589927999</v>
      </c>
      <c r="F84">
        <v>0.31478537360890302</v>
      </c>
      <c r="G84">
        <v>0.71864548494983205</v>
      </c>
      <c r="H84">
        <v>0.46153846153846101</v>
      </c>
      <c r="I84">
        <v>0.57591885844735702</v>
      </c>
      <c r="J84">
        <v>0.56843954881611203</v>
      </c>
      <c r="K84">
        <v>0.75656816405710303</v>
      </c>
      <c r="L84">
        <v>0.74459019475536503</v>
      </c>
      <c r="M84">
        <f t="shared" si="153"/>
        <v>0.3796329118619105</v>
      </c>
      <c r="N84">
        <f t="shared" si="154"/>
        <v>0.22659639846630616</v>
      </c>
      <c r="O84" s="68">
        <v>0</v>
      </c>
      <c r="P84">
        <v>100.75</v>
      </c>
      <c r="Q84">
        <v>101.02</v>
      </c>
      <c r="R84">
        <v>101.15</v>
      </c>
      <c r="S84">
        <v>101.64</v>
      </c>
      <c r="T84">
        <v>101.81</v>
      </c>
      <c r="U84">
        <v>102.3</v>
      </c>
      <c r="V84">
        <v>102.57</v>
      </c>
      <c r="W84">
        <v>103.26</v>
      </c>
      <c r="X84">
        <v>103.1</v>
      </c>
      <c r="Y84">
        <v>103.01</v>
      </c>
      <c r="Z84">
        <v>102.72</v>
      </c>
      <c r="AA84">
        <v>102.54</v>
      </c>
      <c r="AB84">
        <v>102.18</v>
      </c>
      <c r="AC84">
        <v>101.84</v>
      </c>
      <c r="AD84">
        <v>101.26</v>
      </c>
      <c r="AE84">
        <v>101.54</v>
      </c>
      <c r="AF84">
        <v>101.76</v>
      </c>
      <c r="AG84">
        <v>101.9</v>
      </c>
      <c r="AH84">
        <v>102.03</v>
      </c>
      <c r="AI84">
        <v>102.15</v>
      </c>
      <c r="AJ84">
        <v>102.63</v>
      </c>
      <c r="AK84">
        <v>103.81</v>
      </c>
      <c r="AL84">
        <v>103.57</v>
      </c>
      <c r="AM84">
        <v>103.47</v>
      </c>
      <c r="AN84">
        <v>103.23</v>
      </c>
      <c r="AO84">
        <v>103.01</v>
      </c>
      <c r="AP84">
        <v>102.66</v>
      </c>
      <c r="AQ84">
        <v>102.09</v>
      </c>
      <c r="AR84">
        <v>102.38</v>
      </c>
      <c r="AS84" s="72">
        <f t="shared" si="155"/>
        <v>1.0731552162849873</v>
      </c>
      <c r="AT84" s="17">
        <f t="shared" si="156"/>
        <v>1.1373528214432931</v>
      </c>
      <c r="AU84" s="17">
        <f t="shared" si="157"/>
        <v>1.1933714878182382</v>
      </c>
      <c r="AV84" s="17">
        <f t="shared" si="158"/>
        <v>1.2493901541931831</v>
      </c>
      <c r="AW84" s="17">
        <f t="shared" si="159"/>
        <v>-8.140353885375165E-3</v>
      </c>
      <c r="AX84" s="17">
        <f t="shared" si="160"/>
        <v>1.0798025725065195</v>
      </c>
      <c r="AY84" s="17">
        <f t="shared" si="161"/>
        <v>0.75656816405710303</v>
      </c>
      <c r="AZ84" s="17">
        <f t="shared" si="162"/>
        <v>1.7647085179424782</v>
      </c>
      <c r="BA84" s="17">
        <f t="shared" si="163"/>
        <v>-0.92682545322798415</v>
      </c>
      <c r="BB84" s="17">
        <f t="shared" si="164"/>
        <v>2.1297802684376439</v>
      </c>
      <c r="BC84" s="17">
        <f t="shared" si="165"/>
        <v>0.74459019475536503</v>
      </c>
      <c r="BD84" s="17">
        <f t="shared" si="166"/>
        <v>2.6714156479833493</v>
      </c>
      <c r="BE84" s="1">
        <v>1</v>
      </c>
      <c r="BF84" s="15">
        <v>1</v>
      </c>
      <c r="BG84" s="15">
        <v>1</v>
      </c>
      <c r="BH84" s="16">
        <v>1</v>
      </c>
      <c r="BI84" s="12">
        <f t="shared" si="167"/>
        <v>12.116857684139331</v>
      </c>
      <c r="BJ84" s="12">
        <f t="shared" si="168"/>
        <v>57.924336992621946</v>
      </c>
      <c r="BK84" s="12">
        <f t="shared" si="169"/>
        <v>60.777316338874321</v>
      </c>
      <c r="BL84" s="12">
        <f t="shared" si="170"/>
        <v>12.116857684139331</v>
      </c>
      <c r="BM84" s="12">
        <f t="shared" si="171"/>
        <v>57.924336992621946</v>
      </c>
      <c r="BN84" s="12">
        <f t="shared" si="172"/>
        <v>60.777316338874321</v>
      </c>
      <c r="BO84" s="9">
        <f t="shared" si="173"/>
        <v>1.5477644289712078E-2</v>
      </c>
      <c r="BP84" s="9">
        <f t="shared" si="174"/>
        <v>6.2468191925763999E-3</v>
      </c>
      <c r="BQ84" s="45">
        <f t="shared" si="175"/>
        <v>2.524247317303361E-3</v>
      </c>
      <c r="BR84" s="78">
        <f t="shared" si="176"/>
        <v>0.22659639846630616</v>
      </c>
      <c r="BS84" s="55">
        <v>1331</v>
      </c>
      <c r="BT84" s="10">
        <f t="shared" si="177"/>
        <v>1512.2240430473994</v>
      </c>
      <c r="BU84" s="14">
        <f t="shared" si="178"/>
        <v>181.22404304739939</v>
      </c>
      <c r="BV84" s="1">
        <f t="shared" si="179"/>
        <v>1</v>
      </c>
      <c r="BW84" s="66">
        <f t="shared" si="180"/>
        <v>101.02</v>
      </c>
      <c r="BX84" s="41">
        <f t="shared" si="181"/>
        <v>101.54</v>
      </c>
      <c r="BY84" s="65">
        <f t="shared" si="182"/>
        <v>103.26</v>
      </c>
      <c r="BZ84" s="64">
        <f t="shared" si="183"/>
        <v>103.81</v>
      </c>
      <c r="CA84" s="54">
        <f t="shared" si="184"/>
        <v>101.54</v>
      </c>
      <c r="CB84" s="1">
        <f t="shared" si="185"/>
        <v>1.7847552003880183</v>
      </c>
      <c r="CC84" s="42">
        <f t="shared" si="186"/>
        <v>0.88016058607149184</v>
      </c>
      <c r="CD84" s="55">
        <v>0</v>
      </c>
      <c r="CE84" s="55">
        <v>0</v>
      </c>
      <c r="CF84" s="55">
        <v>0</v>
      </c>
      <c r="CG84" s="6">
        <f t="shared" si="187"/>
        <v>0</v>
      </c>
      <c r="CH84" s="10">
        <f t="shared" si="188"/>
        <v>848.9132432845438</v>
      </c>
      <c r="CI84" s="1">
        <f t="shared" si="189"/>
        <v>848.9132432845438</v>
      </c>
      <c r="CJ84" s="77">
        <f t="shared" si="190"/>
        <v>1</v>
      </c>
      <c r="CK84" s="66">
        <f t="shared" si="191"/>
        <v>101.15</v>
      </c>
      <c r="CL84" s="41">
        <f t="shared" si="192"/>
        <v>101.76</v>
      </c>
      <c r="CM84" s="65">
        <f t="shared" si="193"/>
        <v>103.1</v>
      </c>
      <c r="CN84" s="64">
        <f t="shared" si="194"/>
        <v>103.57</v>
      </c>
      <c r="CO84" s="54">
        <f t="shared" si="195"/>
        <v>101.76</v>
      </c>
      <c r="CP84" s="1">
        <f t="shared" si="196"/>
        <v>8.3423078152962233</v>
      </c>
      <c r="CQ84" s="42">
        <f t="shared" si="197"/>
        <v>0</v>
      </c>
      <c r="CR84" s="11">
        <f t="shared" si="198"/>
        <v>1331</v>
      </c>
      <c r="CS84" s="47">
        <f t="shared" si="199"/>
        <v>2378.7604704325354</v>
      </c>
      <c r="CT84" s="55">
        <v>0</v>
      </c>
      <c r="CU84" s="10">
        <f t="shared" si="200"/>
        <v>17.623184100592454</v>
      </c>
      <c r="CV84" s="30">
        <f t="shared" si="201"/>
        <v>17.623184100592454</v>
      </c>
      <c r="CW84" s="77">
        <f t="shared" si="202"/>
        <v>1</v>
      </c>
      <c r="CX84" s="66">
        <f t="shared" si="203"/>
        <v>101.64</v>
      </c>
      <c r="CY84" s="41">
        <f t="shared" si="204"/>
        <v>101.9</v>
      </c>
      <c r="CZ84" s="65">
        <f t="shared" si="205"/>
        <v>103.01</v>
      </c>
      <c r="DA84" s="64">
        <f t="shared" si="206"/>
        <v>103.47</v>
      </c>
      <c r="DB84" s="54">
        <f t="shared" si="207"/>
        <v>101.9</v>
      </c>
      <c r="DC84" s="43">
        <f t="shared" si="208"/>
        <v>0.17294586948569629</v>
      </c>
      <c r="DD84" s="44">
        <v>0</v>
      </c>
      <c r="DE84" s="10">
        <f t="shared" si="209"/>
        <v>11.031869505649919</v>
      </c>
      <c r="DF84" s="30">
        <f t="shared" si="210"/>
        <v>11.031869505649919</v>
      </c>
      <c r="DG84" s="34">
        <f t="shared" si="211"/>
        <v>11.031869505649919</v>
      </c>
      <c r="DH84" s="21">
        <f t="shared" si="212"/>
        <v>2.5242473173033618E-3</v>
      </c>
      <c r="DI84" s="74">
        <f t="shared" si="213"/>
        <v>11.031869505649919</v>
      </c>
      <c r="DJ84" s="76">
        <f t="shared" si="214"/>
        <v>101.9</v>
      </c>
      <c r="DK84" s="43">
        <f t="shared" si="215"/>
        <v>0.10826172233218762</v>
      </c>
      <c r="DL84" s="16">
        <f t="shared" si="216"/>
        <v>0</v>
      </c>
      <c r="DM84" s="53">
        <f t="shared" si="217"/>
        <v>1331</v>
      </c>
      <c r="DN84">
        <f t="shared" si="218"/>
        <v>6.5748433479145812E-3</v>
      </c>
      <c r="DO84">
        <f t="shared" si="219"/>
        <v>6.751880325789039E-3</v>
      </c>
      <c r="DP84" s="1">
        <f t="shared" si="220"/>
        <v>720.20957059126522</v>
      </c>
      <c r="DQ84" s="55">
        <v>410</v>
      </c>
      <c r="DR84" s="1">
        <f t="shared" si="221"/>
        <v>310.20957059126522</v>
      </c>
      <c r="DS84" s="55">
        <v>0</v>
      </c>
      <c r="DT84" s="15">
        <f t="shared" si="222"/>
        <v>1.2493901541931831</v>
      </c>
      <c r="DU84" s="17">
        <f t="shared" si="223"/>
        <v>2.342074908604557E-3</v>
      </c>
      <c r="DV84" s="17">
        <f t="shared" si="224"/>
        <v>2.342074908604557E-3</v>
      </c>
      <c r="DW84" s="17">
        <f t="shared" si="225"/>
        <v>3.1293871309298693E-3</v>
      </c>
      <c r="DX84" s="1">
        <f t="shared" si="226"/>
        <v>330.78247851354905</v>
      </c>
      <c r="DY84" s="1">
        <f t="shared" si="227"/>
        <v>330.78247851354905</v>
      </c>
      <c r="DZ84" s="79">
        <f t="shared" si="228"/>
        <v>102.38</v>
      </c>
    </row>
    <row r="85" spans="1:130" x14ac:dyDescent="0.2">
      <c r="A85" s="23" t="s">
        <v>198</v>
      </c>
      <c r="B85">
        <v>0</v>
      </c>
      <c r="C85">
        <v>0</v>
      </c>
      <c r="D85">
        <v>4.0367705835331703E-2</v>
      </c>
      <c r="E85">
        <v>0.959632294164668</v>
      </c>
      <c r="F85">
        <v>6.4387917329093797E-2</v>
      </c>
      <c r="G85">
        <v>4.5568561872909599E-2</v>
      </c>
      <c r="H85">
        <v>0.139632107023411</v>
      </c>
      <c r="I85">
        <v>7.97673762157253E-2</v>
      </c>
      <c r="J85">
        <v>0.14227013642821301</v>
      </c>
      <c r="K85">
        <v>0.32598467861825497</v>
      </c>
      <c r="L85">
        <v>-0.17421696678302701</v>
      </c>
      <c r="M85">
        <f t="shared" si="153"/>
        <v>5.6775605607837842E-2</v>
      </c>
      <c r="N85">
        <f t="shared" si="154"/>
        <v>2.43994249314808</v>
      </c>
      <c r="O85" s="68">
        <v>0</v>
      </c>
      <c r="P85">
        <v>0.28000000000000003</v>
      </c>
      <c r="Q85">
        <v>0.28000000000000003</v>
      </c>
      <c r="R85">
        <v>0.28999999999999998</v>
      </c>
      <c r="S85">
        <v>0.28999999999999998</v>
      </c>
      <c r="T85">
        <v>0.3</v>
      </c>
      <c r="U85">
        <v>0.3</v>
      </c>
      <c r="V85">
        <v>0.31</v>
      </c>
      <c r="W85">
        <v>0.33</v>
      </c>
      <c r="X85">
        <v>0.33</v>
      </c>
      <c r="Y85">
        <v>0.32</v>
      </c>
      <c r="Z85">
        <v>0.32</v>
      </c>
      <c r="AA85">
        <v>0.32</v>
      </c>
      <c r="AB85">
        <v>0.31</v>
      </c>
      <c r="AC85">
        <v>0.3</v>
      </c>
      <c r="AD85">
        <v>0.27</v>
      </c>
      <c r="AE85">
        <v>0.27</v>
      </c>
      <c r="AF85">
        <v>0.28000000000000003</v>
      </c>
      <c r="AG85">
        <v>0.28999999999999998</v>
      </c>
      <c r="AH85">
        <v>0.3</v>
      </c>
      <c r="AI85">
        <v>0.3</v>
      </c>
      <c r="AJ85">
        <v>0.31</v>
      </c>
      <c r="AK85">
        <v>0.34</v>
      </c>
      <c r="AL85">
        <v>0.34</v>
      </c>
      <c r="AM85">
        <v>0.33</v>
      </c>
      <c r="AN85">
        <v>0.32</v>
      </c>
      <c r="AO85">
        <v>0.31</v>
      </c>
      <c r="AP85">
        <v>0.31</v>
      </c>
      <c r="AQ85">
        <v>0.3</v>
      </c>
      <c r="AR85">
        <v>0.31</v>
      </c>
      <c r="AS85" s="72">
        <f t="shared" si="155"/>
        <v>1.22921967769296</v>
      </c>
      <c r="AT85" s="17">
        <f t="shared" si="156"/>
        <v>2.0205627434364453</v>
      </c>
      <c r="AU85" s="17">
        <f t="shared" si="157"/>
        <v>2.9761168644808711</v>
      </c>
      <c r="AV85" s="17">
        <f t="shared" si="158"/>
        <v>3.9316709855252965</v>
      </c>
      <c r="AW85" s="17">
        <f t="shared" si="159"/>
        <v>-8.140353885375165E-3</v>
      </c>
      <c r="AX85" s="17">
        <f t="shared" si="160"/>
        <v>1.0798025725065195</v>
      </c>
      <c r="AY85" s="17">
        <f t="shared" si="161"/>
        <v>0.32598467861825497</v>
      </c>
      <c r="AZ85" s="17">
        <f t="shared" si="162"/>
        <v>1.3341250325036302</v>
      </c>
      <c r="BA85" s="17">
        <f t="shared" si="163"/>
        <v>-0.92682545322798415</v>
      </c>
      <c r="BB85" s="17">
        <f t="shared" si="164"/>
        <v>2.1297802684376439</v>
      </c>
      <c r="BC85" s="17">
        <f t="shared" si="165"/>
        <v>-0.17421696678302701</v>
      </c>
      <c r="BD85" s="17">
        <f t="shared" si="166"/>
        <v>1.7526084864449571</v>
      </c>
      <c r="BE85" s="1">
        <v>0</v>
      </c>
      <c r="BF85" s="49">
        <v>0</v>
      </c>
      <c r="BG85" s="49">
        <v>0</v>
      </c>
      <c r="BH85" s="16">
        <v>1</v>
      </c>
      <c r="BI85" s="12">
        <f t="shared" si="167"/>
        <v>0</v>
      </c>
      <c r="BJ85" s="12">
        <f t="shared" si="168"/>
        <v>0</v>
      </c>
      <c r="BK85" s="12">
        <f t="shared" si="169"/>
        <v>0</v>
      </c>
      <c r="BL85" s="12">
        <f t="shared" si="170"/>
        <v>0</v>
      </c>
      <c r="BM85" s="12">
        <f t="shared" si="171"/>
        <v>0</v>
      </c>
      <c r="BN85" s="12">
        <f t="shared" si="172"/>
        <v>0</v>
      </c>
      <c r="BO85" s="9">
        <f t="shared" si="173"/>
        <v>0</v>
      </c>
      <c r="BP85" s="9">
        <f t="shared" si="174"/>
        <v>0</v>
      </c>
      <c r="BQ85" s="45">
        <f t="shared" si="175"/>
        <v>0</v>
      </c>
      <c r="BR85" s="78">
        <f t="shared" si="176"/>
        <v>2.43994249314808</v>
      </c>
      <c r="BS85" s="55">
        <v>0</v>
      </c>
      <c r="BT85" s="10">
        <f t="shared" si="177"/>
        <v>0</v>
      </c>
      <c r="BU85" s="14">
        <f t="shared" si="178"/>
        <v>0</v>
      </c>
      <c r="BV85" s="1">
        <f t="shared" si="179"/>
        <v>0</v>
      </c>
      <c r="BW85" s="66">
        <f t="shared" si="180"/>
        <v>0.28999999999999998</v>
      </c>
      <c r="BX85" s="41">
        <f t="shared" si="181"/>
        <v>0.28999999999999998</v>
      </c>
      <c r="BY85" s="65">
        <f t="shared" si="182"/>
        <v>0.33</v>
      </c>
      <c r="BZ85" s="64">
        <f t="shared" si="183"/>
        <v>0.34</v>
      </c>
      <c r="CA85" s="54">
        <f t="shared" si="184"/>
        <v>0.34</v>
      </c>
      <c r="CB85" s="1">
        <f t="shared" si="185"/>
        <v>0</v>
      </c>
      <c r="CC85" s="42" t="e">
        <f t="shared" si="186"/>
        <v>#DIV/0!</v>
      </c>
      <c r="CD85" s="55">
        <v>0</v>
      </c>
      <c r="CE85" s="55">
        <v>1116</v>
      </c>
      <c r="CF85" s="55">
        <v>0</v>
      </c>
      <c r="CG85" s="6">
        <f t="shared" si="187"/>
        <v>1116</v>
      </c>
      <c r="CH85" s="10">
        <f t="shared" si="188"/>
        <v>0</v>
      </c>
      <c r="CI85" s="1">
        <f t="shared" si="189"/>
        <v>-1116</v>
      </c>
      <c r="CJ85" s="77">
        <f t="shared" si="190"/>
        <v>0</v>
      </c>
      <c r="CK85" s="66">
        <f t="shared" si="191"/>
        <v>0.3</v>
      </c>
      <c r="CL85" s="41">
        <f t="shared" si="192"/>
        <v>0.3</v>
      </c>
      <c r="CM85" s="65">
        <f t="shared" si="193"/>
        <v>0.33</v>
      </c>
      <c r="CN85" s="64">
        <f t="shared" si="194"/>
        <v>0.34</v>
      </c>
      <c r="CO85" s="54">
        <f t="shared" si="195"/>
        <v>0.34</v>
      </c>
      <c r="CP85" s="1">
        <f t="shared" si="196"/>
        <v>-3282.3529411764703</v>
      </c>
      <c r="CQ85" s="42" t="e">
        <f t="shared" si="197"/>
        <v>#DIV/0!</v>
      </c>
      <c r="CR85" s="11">
        <f t="shared" si="198"/>
        <v>1181</v>
      </c>
      <c r="CS85" s="47">
        <f t="shared" si="199"/>
        <v>0</v>
      </c>
      <c r="CT85" s="55">
        <v>65</v>
      </c>
      <c r="CU85" s="10">
        <f t="shared" si="200"/>
        <v>0</v>
      </c>
      <c r="CV85" s="30">
        <f t="shared" si="201"/>
        <v>-65</v>
      </c>
      <c r="CW85" s="77">
        <f t="shared" si="202"/>
        <v>0</v>
      </c>
      <c r="CX85" s="66">
        <f t="shared" si="203"/>
        <v>0.3</v>
      </c>
      <c r="CY85" s="41">
        <f t="shared" si="204"/>
        <v>0.3</v>
      </c>
      <c r="CZ85" s="65">
        <f t="shared" si="205"/>
        <v>0.32</v>
      </c>
      <c r="DA85" s="64">
        <f t="shared" si="206"/>
        <v>0.33</v>
      </c>
      <c r="DB85" s="54">
        <f t="shared" si="207"/>
        <v>0.33</v>
      </c>
      <c r="DC85" s="43">
        <f t="shared" si="208"/>
        <v>-196.96969696969697</v>
      </c>
      <c r="DD85" s="44">
        <v>0</v>
      </c>
      <c r="DE85" s="10">
        <f t="shared" si="209"/>
        <v>0</v>
      </c>
      <c r="DF85" s="30">
        <f t="shared" si="210"/>
        <v>0</v>
      </c>
      <c r="DG85" s="34">
        <f t="shared" si="211"/>
        <v>0</v>
      </c>
      <c r="DH85" s="21">
        <f t="shared" si="212"/>
        <v>0</v>
      </c>
      <c r="DI85" s="74">
        <f t="shared" si="213"/>
        <v>0</v>
      </c>
      <c r="DJ85" s="76">
        <f t="shared" si="214"/>
        <v>0.33</v>
      </c>
      <c r="DK85" s="43">
        <f t="shared" si="215"/>
        <v>0</v>
      </c>
      <c r="DL85" s="16">
        <f t="shared" si="216"/>
        <v>0</v>
      </c>
      <c r="DM85" s="53">
        <f t="shared" si="217"/>
        <v>1246</v>
      </c>
      <c r="DN85">
        <v>0</v>
      </c>
      <c r="DO85">
        <f t="shared" si="219"/>
        <v>0</v>
      </c>
      <c r="DP85" s="1">
        <f t="shared" si="220"/>
        <v>0</v>
      </c>
      <c r="DQ85" s="55">
        <v>0</v>
      </c>
      <c r="DR85" s="1">
        <f t="shared" si="221"/>
        <v>0</v>
      </c>
      <c r="DS85" s="55">
        <v>0</v>
      </c>
      <c r="DT85" s="15">
        <f t="shared" si="222"/>
        <v>0</v>
      </c>
      <c r="DU85" s="17">
        <f t="shared" si="223"/>
        <v>0</v>
      </c>
      <c r="DV85" s="17">
        <f t="shared" si="224"/>
        <v>0</v>
      </c>
      <c r="DW85" s="17">
        <f t="shared" si="225"/>
        <v>0</v>
      </c>
      <c r="DX85" s="1">
        <f t="shared" si="226"/>
        <v>0</v>
      </c>
      <c r="DY85" s="1">
        <f t="shared" si="227"/>
        <v>0</v>
      </c>
      <c r="DZ85" s="79">
        <f t="shared" si="228"/>
        <v>0.31</v>
      </c>
    </row>
    <row r="86" spans="1:130" x14ac:dyDescent="0.2">
      <c r="A86" s="23" t="s">
        <v>120</v>
      </c>
      <c r="B86">
        <v>0</v>
      </c>
      <c r="C86">
        <v>0</v>
      </c>
      <c r="D86">
        <v>0.23421262989608299</v>
      </c>
      <c r="E86">
        <v>0.76578737010391595</v>
      </c>
      <c r="F86">
        <v>0.54729729729729704</v>
      </c>
      <c r="G86">
        <v>0.199414715719063</v>
      </c>
      <c r="H86">
        <v>0.41680602006688899</v>
      </c>
      <c r="I86">
        <v>0.28830063128899502</v>
      </c>
      <c r="J86">
        <v>0.461826258678874</v>
      </c>
      <c r="K86">
        <v>1.0163210677878201</v>
      </c>
      <c r="L86">
        <v>1.8304069481889</v>
      </c>
      <c r="M86">
        <f t="shared" si="153"/>
        <v>0.31363081682586463</v>
      </c>
      <c r="N86">
        <f t="shared" si="154"/>
        <v>0.37542419267275534</v>
      </c>
      <c r="O86" s="68">
        <v>0</v>
      </c>
      <c r="P86">
        <v>247.11</v>
      </c>
      <c r="Q86">
        <v>248.49</v>
      </c>
      <c r="R86">
        <v>249.18</v>
      </c>
      <c r="S86">
        <v>250.32</v>
      </c>
      <c r="T86">
        <v>251.33</v>
      </c>
      <c r="U86">
        <v>252.98</v>
      </c>
      <c r="V86">
        <v>256.24</v>
      </c>
      <c r="W86">
        <v>258.13</v>
      </c>
      <c r="X86">
        <v>254.8</v>
      </c>
      <c r="Y86">
        <v>254.35</v>
      </c>
      <c r="Z86">
        <v>253.88</v>
      </c>
      <c r="AA86">
        <v>252.67</v>
      </c>
      <c r="AB86">
        <v>251.2</v>
      </c>
      <c r="AC86">
        <v>250.1</v>
      </c>
      <c r="AD86">
        <v>248.24</v>
      </c>
      <c r="AE86">
        <v>249.35</v>
      </c>
      <c r="AF86">
        <v>249.68</v>
      </c>
      <c r="AG86">
        <v>250.41</v>
      </c>
      <c r="AH86">
        <v>251.66</v>
      </c>
      <c r="AI86">
        <v>253.57</v>
      </c>
      <c r="AJ86">
        <v>254.92</v>
      </c>
      <c r="AK86">
        <v>257.18</v>
      </c>
      <c r="AL86">
        <v>256.61</v>
      </c>
      <c r="AM86">
        <v>254.53</v>
      </c>
      <c r="AN86">
        <v>253.67</v>
      </c>
      <c r="AO86">
        <v>253.26</v>
      </c>
      <c r="AP86">
        <v>251.99</v>
      </c>
      <c r="AQ86">
        <v>250.43</v>
      </c>
      <c r="AR86">
        <v>252.67</v>
      </c>
      <c r="AS86" s="72">
        <f t="shared" si="155"/>
        <v>1.1263782866836303</v>
      </c>
      <c r="AT86" s="17">
        <f t="shared" si="156"/>
        <v>1.3031547720205621</v>
      </c>
      <c r="AU86" s="17">
        <f t="shared" si="157"/>
        <v>1.4734213715982034</v>
      </c>
      <c r="AV86" s="17">
        <f t="shared" si="158"/>
        <v>1.6436879711758445</v>
      </c>
      <c r="AW86" s="17">
        <f t="shared" si="159"/>
        <v>-8.140353885375165E-3</v>
      </c>
      <c r="AX86" s="17">
        <f t="shared" si="160"/>
        <v>1.0798025725065195</v>
      </c>
      <c r="AY86" s="17">
        <f t="shared" si="161"/>
        <v>1.0163210677878201</v>
      </c>
      <c r="AZ86" s="17">
        <f t="shared" si="162"/>
        <v>2.0244614216731955</v>
      </c>
      <c r="BA86" s="17">
        <f t="shared" si="163"/>
        <v>-0.92682545322798415</v>
      </c>
      <c r="BB86" s="17">
        <f t="shared" si="164"/>
        <v>2.1297802684376439</v>
      </c>
      <c r="BC86" s="17">
        <f t="shared" si="165"/>
        <v>1.8304069481889</v>
      </c>
      <c r="BD86" s="17">
        <f t="shared" si="166"/>
        <v>3.7572324014168843</v>
      </c>
      <c r="BE86" s="1">
        <v>0</v>
      </c>
      <c r="BF86" s="15">
        <v>1</v>
      </c>
      <c r="BG86" s="15">
        <v>1</v>
      </c>
      <c r="BH86" s="16">
        <v>1</v>
      </c>
      <c r="BI86" s="12">
        <f t="shared" si="167"/>
        <v>0</v>
      </c>
      <c r="BJ86" s="12">
        <f t="shared" si="168"/>
        <v>259.69777837842526</v>
      </c>
      <c r="BK86" s="12">
        <f t="shared" si="169"/>
        <v>293.62917209446243</v>
      </c>
      <c r="BL86" s="12">
        <f t="shared" si="170"/>
        <v>0</v>
      </c>
      <c r="BM86" s="12">
        <f t="shared" si="171"/>
        <v>259.69777837842526</v>
      </c>
      <c r="BN86" s="12">
        <f t="shared" si="172"/>
        <v>293.62917209446243</v>
      </c>
      <c r="BO86" s="9">
        <f t="shared" si="173"/>
        <v>0</v>
      </c>
      <c r="BP86" s="9">
        <f t="shared" si="174"/>
        <v>2.8006968236001326E-2</v>
      </c>
      <c r="BQ86" s="45">
        <f t="shared" si="175"/>
        <v>1.2195218456320238E-2</v>
      </c>
      <c r="BR86" s="78">
        <f t="shared" si="176"/>
        <v>0.37542419267275534</v>
      </c>
      <c r="BS86" s="55">
        <v>0</v>
      </c>
      <c r="BT86" s="10">
        <f t="shared" si="177"/>
        <v>0</v>
      </c>
      <c r="BU86" s="14">
        <f t="shared" si="178"/>
        <v>0</v>
      </c>
      <c r="BV86" s="1">
        <f t="shared" si="179"/>
        <v>0</v>
      </c>
      <c r="BW86" s="66">
        <f t="shared" si="180"/>
        <v>248.49</v>
      </c>
      <c r="BX86" s="41">
        <f t="shared" si="181"/>
        <v>249.35</v>
      </c>
      <c r="BY86" s="65">
        <f t="shared" si="182"/>
        <v>258.13</v>
      </c>
      <c r="BZ86" s="64">
        <f t="shared" si="183"/>
        <v>257.18</v>
      </c>
      <c r="CA86" s="54">
        <f t="shared" si="184"/>
        <v>257.18</v>
      </c>
      <c r="CB86" s="1">
        <f t="shared" si="185"/>
        <v>0</v>
      </c>
      <c r="CC86" s="42" t="e">
        <f t="shared" si="186"/>
        <v>#DIV/0!</v>
      </c>
      <c r="CD86" s="55">
        <v>0</v>
      </c>
      <c r="CE86" s="55">
        <v>505</v>
      </c>
      <c r="CF86" s="55">
        <v>0</v>
      </c>
      <c r="CG86" s="6">
        <f t="shared" si="187"/>
        <v>505</v>
      </c>
      <c r="CH86" s="10">
        <f t="shared" si="188"/>
        <v>3806.0147903825064</v>
      </c>
      <c r="CI86" s="1">
        <f t="shared" si="189"/>
        <v>3301.0147903825064</v>
      </c>
      <c r="CJ86" s="77">
        <f t="shared" si="190"/>
        <v>1</v>
      </c>
      <c r="CK86" s="66">
        <f t="shared" si="191"/>
        <v>249.18</v>
      </c>
      <c r="CL86" s="41">
        <f t="shared" si="192"/>
        <v>249.68</v>
      </c>
      <c r="CM86" s="65">
        <f t="shared" si="193"/>
        <v>254.8</v>
      </c>
      <c r="CN86" s="64">
        <f t="shared" si="194"/>
        <v>256.61</v>
      </c>
      <c r="CO86" s="54">
        <f t="shared" si="195"/>
        <v>249.68</v>
      </c>
      <c r="CP86" s="1">
        <f t="shared" si="196"/>
        <v>13.220982018513723</v>
      </c>
      <c r="CQ86" s="42">
        <f t="shared" si="197"/>
        <v>0.13268471821919728</v>
      </c>
      <c r="CR86" s="11">
        <f t="shared" si="198"/>
        <v>505</v>
      </c>
      <c r="CS86" s="47">
        <f t="shared" si="199"/>
        <v>3891.1564397484135</v>
      </c>
      <c r="CT86" s="55">
        <v>0</v>
      </c>
      <c r="CU86" s="10">
        <f t="shared" si="200"/>
        <v>85.141649365907128</v>
      </c>
      <c r="CV86" s="30">
        <f t="shared" si="201"/>
        <v>85.141649365907128</v>
      </c>
      <c r="CW86" s="77">
        <f t="shared" si="202"/>
        <v>1</v>
      </c>
      <c r="CX86" s="66">
        <f t="shared" si="203"/>
        <v>250.32</v>
      </c>
      <c r="CY86" s="41">
        <f t="shared" si="204"/>
        <v>250.41</v>
      </c>
      <c r="CZ86" s="65">
        <f t="shared" si="205"/>
        <v>254.35</v>
      </c>
      <c r="DA86" s="64">
        <f t="shared" si="206"/>
        <v>254.53</v>
      </c>
      <c r="DB86" s="54">
        <f t="shared" si="207"/>
        <v>250.41</v>
      </c>
      <c r="DC86" s="43">
        <f t="shared" si="208"/>
        <v>0.34000898273194813</v>
      </c>
      <c r="DD86" s="44">
        <v>0</v>
      </c>
      <c r="DE86" s="10">
        <f t="shared" si="209"/>
        <v>53.297494932763719</v>
      </c>
      <c r="DF86" s="30">
        <f t="shared" si="210"/>
        <v>53.297494932763719</v>
      </c>
      <c r="DG86" s="34">
        <f t="shared" si="211"/>
        <v>53.297494932763719</v>
      </c>
      <c r="DH86" s="21">
        <f t="shared" si="212"/>
        <v>1.2195218456320239E-2</v>
      </c>
      <c r="DI86" s="74">
        <f t="shared" si="213"/>
        <v>53.297494932763719</v>
      </c>
      <c r="DJ86" s="76">
        <f t="shared" si="214"/>
        <v>250.41</v>
      </c>
      <c r="DK86" s="43">
        <f t="shared" si="215"/>
        <v>0.21284092062123605</v>
      </c>
      <c r="DL86" s="16">
        <f t="shared" si="216"/>
        <v>0</v>
      </c>
      <c r="DM86" s="53">
        <f t="shared" si="217"/>
        <v>505</v>
      </c>
      <c r="DN86">
        <f t="shared" ref="DN86:DN120" si="229">E86/$E$161</f>
        <v>7.5660059186812819E-3</v>
      </c>
      <c r="DO86">
        <f t="shared" si="219"/>
        <v>7.7697313538809586E-3</v>
      </c>
      <c r="DP86" s="1">
        <f t="shared" si="220"/>
        <v>828.78170405577407</v>
      </c>
      <c r="DQ86" s="55">
        <v>758</v>
      </c>
      <c r="DR86" s="1">
        <f t="shared" si="221"/>
        <v>70.781704055774071</v>
      </c>
      <c r="DS86" s="55">
        <v>0</v>
      </c>
      <c r="DT86" s="15">
        <f t="shared" si="222"/>
        <v>1.6436879711758445</v>
      </c>
      <c r="DU86" s="17">
        <f t="shared" si="223"/>
        <v>3.0812155369929679E-3</v>
      </c>
      <c r="DV86" s="17">
        <f t="shared" si="224"/>
        <v>3.0812155369929679E-3</v>
      </c>
      <c r="DW86" s="17">
        <f t="shared" si="225"/>
        <v>4.1169973742778343E-3</v>
      </c>
      <c r="DX86" s="1">
        <f t="shared" si="226"/>
        <v>435.17485645591563</v>
      </c>
      <c r="DY86" s="1">
        <f t="shared" si="227"/>
        <v>435.17485645591563</v>
      </c>
      <c r="DZ86" s="79">
        <f t="shared" si="228"/>
        <v>252.67</v>
      </c>
    </row>
    <row r="87" spans="1:130" x14ac:dyDescent="0.2">
      <c r="A87" s="23" t="s">
        <v>210</v>
      </c>
      <c r="B87">
        <v>0</v>
      </c>
      <c r="C87">
        <v>0</v>
      </c>
      <c r="D87">
        <v>0.17026378896882399</v>
      </c>
      <c r="E87">
        <v>0.82973621103117501</v>
      </c>
      <c r="F87">
        <v>0.301669316375198</v>
      </c>
      <c r="G87">
        <v>0.52194816053511695</v>
      </c>
      <c r="H87">
        <v>0.41910535117056802</v>
      </c>
      <c r="I87">
        <v>0.46770852794652101</v>
      </c>
      <c r="J87">
        <v>0.50683947118122497</v>
      </c>
      <c r="K87">
        <v>0.71416525366463601</v>
      </c>
      <c r="L87">
        <v>-1.4247051499618699</v>
      </c>
      <c r="M87">
        <f t="shared" si="153"/>
        <v>0.26487233459350673</v>
      </c>
      <c r="N87">
        <f t="shared" si="154"/>
        <v>0.5109194061367599</v>
      </c>
      <c r="O87" s="68">
        <v>0</v>
      </c>
      <c r="P87">
        <v>4.3600000000000003</v>
      </c>
      <c r="Q87">
        <v>4.41</v>
      </c>
      <c r="R87">
        <v>4.42</v>
      </c>
      <c r="S87">
        <v>4.4400000000000004</v>
      </c>
      <c r="T87">
        <v>4.45</v>
      </c>
      <c r="U87">
        <v>4.5</v>
      </c>
      <c r="V87">
        <v>4.55</v>
      </c>
      <c r="W87">
        <v>4.6500000000000004</v>
      </c>
      <c r="X87">
        <v>4.62</v>
      </c>
      <c r="Y87">
        <v>4.6100000000000003</v>
      </c>
      <c r="Z87">
        <v>4.59</v>
      </c>
      <c r="AA87">
        <v>4.57</v>
      </c>
      <c r="AB87">
        <v>4.55</v>
      </c>
      <c r="AC87">
        <v>4.51</v>
      </c>
      <c r="AD87">
        <v>4.43</v>
      </c>
      <c r="AE87">
        <v>4.45</v>
      </c>
      <c r="AF87">
        <v>4.45</v>
      </c>
      <c r="AG87">
        <v>4.47</v>
      </c>
      <c r="AH87">
        <v>4.4800000000000004</v>
      </c>
      <c r="AI87">
        <v>4.51</v>
      </c>
      <c r="AJ87">
        <v>4.54</v>
      </c>
      <c r="AK87">
        <v>4.68</v>
      </c>
      <c r="AL87">
        <v>4.6500000000000004</v>
      </c>
      <c r="AM87">
        <v>4.63</v>
      </c>
      <c r="AN87">
        <v>4.5999999999999996</v>
      </c>
      <c r="AO87">
        <v>4.58</v>
      </c>
      <c r="AP87">
        <v>4.55</v>
      </c>
      <c r="AQ87">
        <v>4.5199999999999996</v>
      </c>
      <c r="AR87">
        <v>4.53</v>
      </c>
      <c r="AS87" s="72">
        <f t="shared" si="155"/>
        <v>1.1603053435114508</v>
      </c>
      <c r="AT87" s="17">
        <f t="shared" si="156"/>
        <v>1.3201804316101882</v>
      </c>
      <c r="AU87" s="17">
        <f t="shared" si="157"/>
        <v>1.1600902158050941</v>
      </c>
      <c r="AV87" s="17">
        <f t="shared" si="158"/>
        <v>1</v>
      </c>
      <c r="AW87" s="17">
        <f t="shared" si="159"/>
        <v>-8.140353885375165E-3</v>
      </c>
      <c r="AX87" s="17">
        <f t="shared" si="160"/>
        <v>1.0798025725065195</v>
      </c>
      <c r="AY87" s="17">
        <f t="shared" si="161"/>
        <v>0.71416525366463601</v>
      </c>
      <c r="AZ87" s="17">
        <f t="shared" si="162"/>
        <v>1.7223056075500112</v>
      </c>
      <c r="BA87" s="17">
        <f t="shared" si="163"/>
        <v>-0.92682545322798415</v>
      </c>
      <c r="BB87" s="17">
        <f t="shared" si="164"/>
        <v>2.1297802684376439</v>
      </c>
      <c r="BC87" s="17">
        <f t="shared" si="165"/>
        <v>-0.92682545322798415</v>
      </c>
      <c r="BD87" s="17">
        <f t="shared" si="166"/>
        <v>1</v>
      </c>
      <c r="BE87" s="1">
        <v>0</v>
      </c>
      <c r="BF87" s="49">
        <v>0</v>
      </c>
      <c r="BG87" s="49">
        <v>0</v>
      </c>
      <c r="BH87" s="16">
        <v>1</v>
      </c>
      <c r="BI87" s="12">
        <f t="shared" si="167"/>
        <v>0</v>
      </c>
      <c r="BJ87" s="12">
        <f t="shared" si="168"/>
        <v>0</v>
      </c>
      <c r="BK87" s="12">
        <f t="shared" si="169"/>
        <v>0</v>
      </c>
      <c r="BL87" s="12">
        <f t="shared" si="170"/>
        <v>0</v>
      </c>
      <c r="BM87" s="12">
        <f t="shared" si="171"/>
        <v>0</v>
      </c>
      <c r="BN87" s="12">
        <f t="shared" si="172"/>
        <v>0</v>
      </c>
      <c r="BO87" s="9">
        <f t="shared" si="173"/>
        <v>0</v>
      </c>
      <c r="BP87" s="9">
        <f t="shared" si="174"/>
        <v>0</v>
      </c>
      <c r="BQ87" s="45">
        <f t="shared" si="175"/>
        <v>0</v>
      </c>
      <c r="BR87" s="78">
        <f t="shared" si="176"/>
        <v>0.5109194061367599</v>
      </c>
      <c r="BS87" s="55">
        <v>0</v>
      </c>
      <c r="BT87" s="10">
        <f t="shared" si="177"/>
        <v>0</v>
      </c>
      <c r="BU87" s="14">
        <f t="shared" si="178"/>
        <v>0</v>
      </c>
      <c r="BV87" s="1">
        <f t="shared" si="179"/>
        <v>0</v>
      </c>
      <c r="BW87" s="66">
        <f t="shared" si="180"/>
        <v>4.41</v>
      </c>
      <c r="BX87" s="41">
        <f t="shared" si="181"/>
        <v>4.45</v>
      </c>
      <c r="BY87" s="65">
        <f t="shared" si="182"/>
        <v>4.6500000000000004</v>
      </c>
      <c r="BZ87" s="64">
        <f t="shared" si="183"/>
        <v>4.68</v>
      </c>
      <c r="CA87" s="54">
        <f t="shared" si="184"/>
        <v>4.68</v>
      </c>
      <c r="CB87" s="1">
        <f t="shared" si="185"/>
        <v>0</v>
      </c>
      <c r="CC87" s="42" t="e">
        <f t="shared" si="186"/>
        <v>#DIV/0!</v>
      </c>
      <c r="CD87" s="55">
        <v>0</v>
      </c>
      <c r="CE87" s="55">
        <v>1730</v>
      </c>
      <c r="CF87" s="55">
        <v>0</v>
      </c>
      <c r="CG87" s="6">
        <f t="shared" si="187"/>
        <v>1730</v>
      </c>
      <c r="CH87" s="10">
        <f t="shared" si="188"/>
        <v>0</v>
      </c>
      <c r="CI87" s="1">
        <f t="shared" si="189"/>
        <v>-1730</v>
      </c>
      <c r="CJ87" s="77">
        <f t="shared" si="190"/>
        <v>0</v>
      </c>
      <c r="CK87" s="66">
        <f t="shared" si="191"/>
        <v>4.42</v>
      </c>
      <c r="CL87" s="41">
        <f t="shared" si="192"/>
        <v>4.45</v>
      </c>
      <c r="CM87" s="65">
        <f t="shared" si="193"/>
        <v>4.62</v>
      </c>
      <c r="CN87" s="64">
        <f t="shared" si="194"/>
        <v>4.6500000000000004</v>
      </c>
      <c r="CO87" s="54">
        <f t="shared" si="195"/>
        <v>4.6500000000000004</v>
      </c>
      <c r="CP87" s="1">
        <f t="shared" si="196"/>
        <v>-372.04301075268813</v>
      </c>
      <c r="CQ87" s="42" t="e">
        <f t="shared" si="197"/>
        <v>#DIV/0!</v>
      </c>
      <c r="CR87" s="11">
        <f t="shared" si="198"/>
        <v>1735</v>
      </c>
      <c r="CS87" s="47">
        <f t="shared" si="199"/>
        <v>0</v>
      </c>
      <c r="CT87" s="55">
        <v>5</v>
      </c>
      <c r="CU87" s="10">
        <f t="shared" si="200"/>
        <v>0</v>
      </c>
      <c r="CV87" s="30">
        <f t="shared" si="201"/>
        <v>-5</v>
      </c>
      <c r="CW87" s="77">
        <f t="shared" si="202"/>
        <v>0</v>
      </c>
      <c r="CX87" s="66">
        <f t="shared" si="203"/>
        <v>4.4400000000000004</v>
      </c>
      <c r="CY87" s="41">
        <f t="shared" si="204"/>
        <v>4.47</v>
      </c>
      <c r="CZ87" s="65">
        <f t="shared" si="205"/>
        <v>4.6100000000000003</v>
      </c>
      <c r="DA87" s="64">
        <f t="shared" si="206"/>
        <v>4.63</v>
      </c>
      <c r="DB87" s="54">
        <f t="shared" si="207"/>
        <v>4.63</v>
      </c>
      <c r="DC87" s="43">
        <f t="shared" si="208"/>
        <v>-1.079913606911447</v>
      </c>
      <c r="DD87" s="44">
        <v>0</v>
      </c>
      <c r="DE87" s="10">
        <f t="shared" si="209"/>
        <v>0</v>
      </c>
      <c r="DF87" s="30">
        <f t="shared" si="210"/>
        <v>0</v>
      </c>
      <c r="DG87" s="34">
        <f t="shared" si="211"/>
        <v>0</v>
      </c>
      <c r="DH87" s="21">
        <f t="shared" si="212"/>
        <v>0</v>
      </c>
      <c r="DI87" s="74">
        <f t="shared" si="213"/>
        <v>0</v>
      </c>
      <c r="DJ87" s="76">
        <f t="shared" si="214"/>
        <v>4.63</v>
      </c>
      <c r="DK87" s="43">
        <f t="shared" si="215"/>
        <v>0</v>
      </c>
      <c r="DL87" s="16">
        <f t="shared" si="216"/>
        <v>0</v>
      </c>
      <c r="DM87" s="53">
        <f t="shared" si="217"/>
        <v>1740</v>
      </c>
      <c r="DN87">
        <f t="shared" si="229"/>
        <v>8.1978226968592686E-3</v>
      </c>
      <c r="DO87">
        <f t="shared" si="219"/>
        <v>8.4185606944973315E-3</v>
      </c>
      <c r="DP87" s="1">
        <f t="shared" si="220"/>
        <v>897.99103216064134</v>
      </c>
      <c r="DQ87" s="55">
        <v>1008</v>
      </c>
      <c r="DR87" s="1">
        <f t="shared" si="221"/>
        <v>-110.00896783935866</v>
      </c>
      <c r="DS87" s="55">
        <v>0</v>
      </c>
      <c r="DT87" s="15">
        <f t="shared" si="222"/>
        <v>0</v>
      </c>
      <c r="DU87" s="17">
        <f t="shared" si="223"/>
        <v>0</v>
      </c>
      <c r="DV87" s="17">
        <f t="shared" si="224"/>
        <v>0</v>
      </c>
      <c r="DW87" s="17">
        <f t="shared" si="225"/>
        <v>0</v>
      </c>
      <c r="DX87" s="1">
        <f t="shared" si="226"/>
        <v>0</v>
      </c>
      <c r="DY87" s="1">
        <f t="shared" si="227"/>
        <v>0</v>
      </c>
      <c r="DZ87" s="79">
        <f t="shared" si="228"/>
        <v>4.53</v>
      </c>
    </row>
    <row r="88" spans="1:130" x14ac:dyDescent="0.2">
      <c r="A88" s="23" t="s">
        <v>80</v>
      </c>
      <c r="B88">
        <v>0</v>
      </c>
      <c r="C88">
        <v>0</v>
      </c>
      <c r="D88">
        <v>9.7521982414068703E-2</v>
      </c>
      <c r="E88">
        <v>0.90247801758593105</v>
      </c>
      <c r="F88">
        <v>6.7965023847376793E-2</v>
      </c>
      <c r="G88">
        <v>0.163879598662207</v>
      </c>
      <c r="H88">
        <v>0.20568561872909699</v>
      </c>
      <c r="I88">
        <v>0.18359650499917499</v>
      </c>
      <c r="J88">
        <v>0.21877796240119399</v>
      </c>
      <c r="K88">
        <v>0.53370236896071799</v>
      </c>
      <c r="L88">
        <v>-0.48654938005918402</v>
      </c>
      <c r="M88">
        <f t="shared" si="153"/>
        <v>9.8637891501592981E-2</v>
      </c>
      <c r="N88">
        <f t="shared" si="154"/>
        <v>1.5621622119123117</v>
      </c>
      <c r="O88" s="68">
        <v>0</v>
      </c>
      <c r="P88">
        <v>41</v>
      </c>
      <c r="Q88">
        <v>41.24</v>
      </c>
      <c r="R88">
        <v>41.47</v>
      </c>
      <c r="S88">
        <v>41.71</v>
      </c>
      <c r="T88">
        <v>42.09</v>
      </c>
      <c r="U88">
        <v>42.45</v>
      </c>
      <c r="V88">
        <v>42.68</v>
      </c>
      <c r="W88">
        <v>43.56</v>
      </c>
      <c r="X88">
        <v>43.3</v>
      </c>
      <c r="Y88">
        <v>43.11</v>
      </c>
      <c r="Z88">
        <v>42.76</v>
      </c>
      <c r="AA88">
        <v>42.7</v>
      </c>
      <c r="AB88">
        <v>42.19</v>
      </c>
      <c r="AC88">
        <v>41.35</v>
      </c>
      <c r="AD88">
        <v>41.22</v>
      </c>
      <c r="AE88">
        <v>41.37</v>
      </c>
      <c r="AF88">
        <v>41.46</v>
      </c>
      <c r="AG88">
        <v>41.58</v>
      </c>
      <c r="AH88">
        <v>41.79</v>
      </c>
      <c r="AI88">
        <v>42.33</v>
      </c>
      <c r="AJ88">
        <v>42.95</v>
      </c>
      <c r="AK88">
        <v>43.4</v>
      </c>
      <c r="AL88">
        <v>43.22</v>
      </c>
      <c r="AM88">
        <v>43.05</v>
      </c>
      <c r="AN88">
        <v>42.9</v>
      </c>
      <c r="AO88">
        <v>42.64</v>
      </c>
      <c r="AP88">
        <v>42.29</v>
      </c>
      <c r="AQ88">
        <v>41.92</v>
      </c>
      <c r="AR88">
        <v>42.44</v>
      </c>
      <c r="AS88" s="72">
        <f t="shared" si="155"/>
        <v>1.1988973706530959</v>
      </c>
      <c r="AT88" s="17">
        <f t="shared" si="156"/>
        <v>1.9667497336757878</v>
      </c>
      <c r="AU88" s="17">
        <f t="shared" si="157"/>
        <v>1.8674475291080759</v>
      </c>
      <c r="AV88" s="17">
        <f t="shared" si="158"/>
        <v>1.7681453245403642</v>
      </c>
      <c r="AW88" s="17">
        <f t="shared" si="159"/>
        <v>-8.140353885375165E-3</v>
      </c>
      <c r="AX88" s="17">
        <f t="shared" si="160"/>
        <v>1.0798025725065195</v>
      </c>
      <c r="AY88" s="17">
        <f t="shared" si="161"/>
        <v>0.53370236896071799</v>
      </c>
      <c r="AZ88" s="17">
        <f t="shared" si="162"/>
        <v>1.5418427228460931</v>
      </c>
      <c r="BA88" s="17">
        <f t="shared" si="163"/>
        <v>-0.92682545322798415</v>
      </c>
      <c r="BB88" s="17">
        <f t="shared" si="164"/>
        <v>2.1297802684376439</v>
      </c>
      <c r="BC88" s="17">
        <f t="shared" si="165"/>
        <v>-0.48654938005918402</v>
      </c>
      <c r="BD88" s="17">
        <f t="shared" si="166"/>
        <v>1.4402760731688002</v>
      </c>
      <c r="BE88" s="1">
        <v>1</v>
      </c>
      <c r="BF88" s="15">
        <v>1</v>
      </c>
      <c r="BG88" s="15">
        <v>1</v>
      </c>
      <c r="BH88" s="16">
        <v>1</v>
      </c>
      <c r="BI88" s="12">
        <f t="shared" si="167"/>
        <v>9.9925943684991356</v>
      </c>
      <c r="BJ88" s="12">
        <f t="shared" si="168"/>
        <v>8.4631508872332386</v>
      </c>
      <c r="BK88" s="12">
        <f t="shared" si="169"/>
        <v>8.0358420505767558</v>
      </c>
      <c r="BL88" s="12">
        <f t="shared" si="170"/>
        <v>9.9925943684991356</v>
      </c>
      <c r="BM88" s="12">
        <f t="shared" si="171"/>
        <v>8.4631508872332386</v>
      </c>
      <c r="BN88" s="12">
        <f t="shared" si="172"/>
        <v>8.0358420505767558</v>
      </c>
      <c r="BO88" s="9">
        <f t="shared" si="173"/>
        <v>1.2764185665847857E-2</v>
      </c>
      <c r="BP88" s="9">
        <f t="shared" si="174"/>
        <v>9.1270398828686744E-4</v>
      </c>
      <c r="BQ88" s="45">
        <f t="shared" si="175"/>
        <v>3.3375038518223605E-4</v>
      </c>
      <c r="BR88" s="78">
        <f t="shared" si="176"/>
        <v>1.5621622119123117</v>
      </c>
      <c r="BS88" s="55">
        <v>2249</v>
      </c>
      <c r="BT88" s="10">
        <f t="shared" si="177"/>
        <v>1247.1089328914393</v>
      </c>
      <c r="BU88" s="14">
        <f t="shared" si="178"/>
        <v>-1001.8910671085607</v>
      </c>
      <c r="BV88" s="1">
        <f t="shared" si="179"/>
        <v>0</v>
      </c>
      <c r="BW88" s="66">
        <f t="shared" si="180"/>
        <v>41.47</v>
      </c>
      <c r="BX88" s="41">
        <f t="shared" si="181"/>
        <v>41.46</v>
      </c>
      <c r="BY88" s="65">
        <f t="shared" si="182"/>
        <v>43.56</v>
      </c>
      <c r="BZ88" s="64">
        <f t="shared" si="183"/>
        <v>43.4</v>
      </c>
      <c r="CA88" s="54">
        <f t="shared" si="184"/>
        <v>43.4</v>
      </c>
      <c r="CB88" s="1">
        <f t="shared" si="185"/>
        <v>-23.085047629229511</v>
      </c>
      <c r="CC88" s="42">
        <f t="shared" si="186"/>
        <v>1.8033709331114023</v>
      </c>
      <c r="CD88" s="55">
        <v>934</v>
      </c>
      <c r="CE88" s="55">
        <v>170</v>
      </c>
      <c r="CF88" s="55">
        <v>0</v>
      </c>
      <c r="CG88" s="6">
        <f t="shared" si="187"/>
        <v>1104</v>
      </c>
      <c r="CH88" s="10">
        <f t="shared" si="188"/>
        <v>124.03216404536057</v>
      </c>
      <c r="CI88" s="1">
        <f t="shared" si="189"/>
        <v>-979.96783595463944</v>
      </c>
      <c r="CJ88" s="77">
        <f t="shared" si="190"/>
        <v>0</v>
      </c>
      <c r="CK88" s="66">
        <f t="shared" si="191"/>
        <v>41.71</v>
      </c>
      <c r="CL88" s="41">
        <f t="shared" si="192"/>
        <v>41.58</v>
      </c>
      <c r="CM88" s="65">
        <f t="shared" si="193"/>
        <v>43.3</v>
      </c>
      <c r="CN88" s="64">
        <f t="shared" si="194"/>
        <v>43.22</v>
      </c>
      <c r="CO88" s="54">
        <f t="shared" si="195"/>
        <v>43.22</v>
      </c>
      <c r="CP88" s="1">
        <f t="shared" si="196"/>
        <v>-22.67394345105598</v>
      </c>
      <c r="CQ88" s="42">
        <f t="shared" si="197"/>
        <v>8.9009170201710681</v>
      </c>
      <c r="CR88" s="11">
        <f t="shared" si="198"/>
        <v>3395</v>
      </c>
      <c r="CS88" s="47">
        <f t="shared" si="199"/>
        <v>1373.4711952759728</v>
      </c>
      <c r="CT88" s="55">
        <v>42</v>
      </c>
      <c r="CU88" s="10">
        <f t="shared" si="200"/>
        <v>2.330098339172892</v>
      </c>
      <c r="CV88" s="30">
        <f t="shared" si="201"/>
        <v>-39.669901660827108</v>
      </c>
      <c r="CW88" s="77">
        <f t="shared" si="202"/>
        <v>0</v>
      </c>
      <c r="CX88" s="66">
        <f t="shared" si="203"/>
        <v>42.09</v>
      </c>
      <c r="CY88" s="41">
        <f t="shared" si="204"/>
        <v>41.79</v>
      </c>
      <c r="CZ88" s="65">
        <f t="shared" si="205"/>
        <v>43.11</v>
      </c>
      <c r="DA88" s="64">
        <f t="shared" si="206"/>
        <v>43.05</v>
      </c>
      <c r="DB88" s="54">
        <f t="shared" si="207"/>
        <v>43.05</v>
      </c>
      <c r="DC88" s="43">
        <f t="shared" si="208"/>
        <v>-0.92148435913651827</v>
      </c>
      <c r="DD88" s="44">
        <v>0</v>
      </c>
      <c r="DE88" s="10">
        <f t="shared" si="209"/>
        <v>1.4586093333850374</v>
      </c>
      <c r="DF88" s="30">
        <f t="shared" si="210"/>
        <v>1.4586093333850374</v>
      </c>
      <c r="DG88" s="34">
        <f t="shared" si="211"/>
        <v>1.4586093333850374</v>
      </c>
      <c r="DH88" s="21">
        <f t="shared" si="212"/>
        <v>3.3375038518223616E-4</v>
      </c>
      <c r="DI88" s="74">
        <f t="shared" si="213"/>
        <v>1.4586093333850374</v>
      </c>
      <c r="DJ88" s="76">
        <f t="shared" si="214"/>
        <v>43.05</v>
      </c>
      <c r="DK88" s="43">
        <f t="shared" si="215"/>
        <v>3.3881749904414345E-2</v>
      </c>
      <c r="DL88" s="16">
        <f t="shared" si="216"/>
        <v>0</v>
      </c>
      <c r="DM88" s="53">
        <f t="shared" si="217"/>
        <v>3437</v>
      </c>
      <c r="DN88">
        <f t="shared" si="229"/>
        <v>8.9165142820367173E-3</v>
      </c>
      <c r="DO88">
        <f t="shared" si="219"/>
        <v>9.1566040694484457E-3</v>
      </c>
      <c r="DP88" s="1">
        <f t="shared" si="220"/>
        <v>976.71664287992678</v>
      </c>
      <c r="DQ88" s="55">
        <v>1061</v>
      </c>
      <c r="DR88" s="1">
        <f t="shared" si="221"/>
        <v>-84.283357120073219</v>
      </c>
      <c r="DS88" s="55">
        <v>1103</v>
      </c>
      <c r="DT88" s="15">
        <f t="shared" si="222"/>
        <v>1.7681453245403642</v>
      </c>
      <c r="DU88" s="17">
        <f t="shared" si="223"/>
        <v>3.3145201164536623E-3</v>
      </c>
      <c r="DV88" s="17">
        <f t="shared" si="224"/>
        <v>3.3145201164536623E-3</v>
      </c>
      <c r="DW88" s="17">
        <f t="shared" si="225"/>
        <v>4.4287296531511462E-3</v>
      </c>
      <c r="DX88" s="1">
        <f t="shared" si="226"/>
        <v>468.12558179738244</v>
      </c>
      <c r="DY88" s="1">
        <f t="shared" si="227"/>
        <v>-634.87441820261756</v>
      </c>
      <c r="DZ88" s="79">
        <f t="shared" si="228"/>
        <v>42.44</v>
      </c>
    </row>
    <row r="89" spans="1:130" x14ac:dyDescent="0.2">
      <c r="A89" s="23" t="s">
        <v>212</v>
      </c>
      <c r="B89">
        <v>1</v>
      </c>
      <c r="C89">
        <v>1</v>
      </c>
      <c r="D89">
        <v>0.61502347417840297</v>
      </c>
      <c r="E89">
        <v>0.38497652582159603</v>
      </c>
      <c r="F89">
        <v>0.51963048498845199</v>
      </c>
      <c r="G89">
        <v>0.52021563342318</v>
      </c>
      <c r="H89">
        <v>0.48787061994609099</v>
      </c>
      <c r="I89">
        <v>0.50378360789511101</v>
      </c>
      <c r="J89">
        <v>0.60262295622837403</v>
      </c>
      <c r="K89">
        <v>0.84862240376427001</v>
      </c>
      <c r="L89">
        <v>0.96741374140338698</v>
      </c>
      <c r="M89">
        <f t="shared" si="153"/>
        <v>0.54196841964826648</v>
      </c>
      <c r="N89">
        <f t="shared" si="154"/>
        <v>-7.5944876225497629E-2</v>
      </c>
      <c r="O89" s="68">
        <v>0</v>
      </c>
      <c r="P89">
        <v>58.53</v>
      </c>
      <c r="Q89">
        <v>59.04</v>
      </c>
      <c r="R89">
        <v>60.16</v>
      </c>
      <c r="S89">
        <v>60.97</v>
      </c>
      <c r="T89">
        <v>61.31</v>
      </c>
      <c r="U89">
        <v>61.66</v>
      </c>
      <c r="V89">
        <v>62.31</v>
      </c>
      <c r="W89">
        <v>65.63</v>
      </c>
      <c r="X89">
        <v>65.099999999999994</v>
      </c>
      <c r="Y89">
        <v>64.47</v>
      </c>
      <c r="Z89">
        <v>63.54</v>
      </c>
      <c r="AA89">
        <v>62.09</v>
      </c>
      <c r="AB89">
        <v>61.78</v>
      </c>
      <c r="AC89">
        <v>61.2</v>
      </c>
      <c r="AD89">
        <v>59.47</v>
      </c>
      <c r="AE89">
        <v>59.9</v>
      </c>
      <c r="AF89">
        <v>60.08</v>
      </c>
      <c r="AG89">
        <v>60.52</v>
      </c>
      <c r="AH89">
        <v>60.69</v>
      </c>
      <c r="AI89">
        <v>61.53</v>
      </c>
      <c r="AJ89">
        <v>62.24</v>
      </c>
      <c r="AK89">
        <v>64.16</v>
      </c>
      <c r="AL89">
        <v>64.069999999999993</v>
      </c>
      <c r="AM89">
        <v>63.33</v>
      </c>
      <c r="AN89">
        <v>63.04</v>
      </c>
      <c r="AO89">
        <v>62.52</v>
      </c>
      <c r="AP89">
        <v>61.77</v>
      </c>
      <c r="AQ89">
        <v>61.59</v>
      </c>
      <c r="AR89">
        <v>61.94</v>
      </c>
      <c r="AS89" s="72">
        <f t="shared" si="155"/>
        <v>0.92434505250331522</v>
      </c>
      <c r="AT89" s="17">
        <f t="shared" si="156"/>
        <v>0.9540899632191665</v>
      </c>
      <c r="AU89" s="17">
        <f t="shared" si="157"/>
        <v>0.93827634347374544</v>
      </c>
      <c r="AV89" s="17">
        <f t="shared" si="158"/>
        <v>0.92246272372832439</v>
      </c>
      <c r="AW89" s="17">
        <f t="shared" si="159"/>
        <v>-8.140353885375165E-3</v>
      </c>
      <c r="AX89" s="17">
        <f t="shared" si="160"/>
        <v>1.0798025725065195</v>
      </c>
      <c r="AY89" s="17">
        <f t="shared" si="161"/>
        <v>0.84862240376427001</v>
      </c>
      <c r="AZ89" s="17">
        <f t="shared" si="162"/>
        <v>1.856762757649645</v>
      </c>
      <c r="BA89" s="17">
        <f t="shared" si="163"/>
        <v>-0.92682545322798415</v>
      </c>
      <c r="BB89" s="17">
        <f t="shared" si="164"/>
        <v>2.1297802684376439</v>
      </c>
      <c r="BC89" s="17">
        <f t="shared" si="165"/>
        <v>0.96741374140338698</v>
      </c>
      <c r="BD89" s="17">
        <f t="shared" si="166"/>
        <v>2.8942391946313712</v>
      </c>
      <c r="BE89" s="1">
        <v>0</v>
      </c>
      <c r="BF89" s="15">
        <v>1</v>
      </c>
      <c r="BG89" s="15">
        <v>1</v>
      </c>
      <c r="BH89" s="16">
        <v>1</v>
      </c>
      <c r="BI89" s="12">
        <f t="shared" si="167"/>
        <v>0</v>
      </c>
      <c r="BJ89" s="12">
        <f t="shared" si="168"/>
        <v>66.946366305131207</v>
      </c>
      <c r="BK89" s="12">
        <f t="shared" si="169"/>
        <v>65.836759851967173</v>
      </c>
      <c r="BL89" s="12">
        <f t="shared" si="170"/>
        <v>0</v>
      </c>
      <c r="BM89" s="12">
        <f t="shared" si="171"/>
        <v>66.946366305131207</v>
      </c>
      <c r="BN89" s="12">
        <f t="shared" si="172"/>
        <v>65.836759851967173</v>
      </c>
      <c r="BO89" s="9">
        <f t="shared" si="173"/>
        <v>0</v>
      </c>
      <c r="BP89" s="9">
        <f t="shared" si="174"/>
        <v>7.2197951262076886E-3</v>
      </c>
      <c r="BQ89" s="45">
        <f t="shared" si="175"/>
        <v>2.7343797727043865E-3</v>
      </c>
      <c r="BR89" s="78">
        <f t="shared" si="176"/>
        <v>-7.5944876225497629E-2</v>
      </c>
      <c r="BS89" s="55">
        <v>0</v>
      </c>
      <c r="BT89" s="10">
        <f t="shared" si="177"/>
        <v>0</v>
      </c>
      <c r="BU89" s="14">
        <f t="shared" si="178"/>
        <v>0</v>
      </c>
      <c r="BV89" s="1">
        <f t="shared" si="179"/>
        <v>0</v>
      </c>
      <c r="BW89" s="66">
        <f t="shared" si="180"/>
        <v>58.53</v>
      </c>
      <c r="BX89" s="41">
        <f t="shared" si="181"/>
        <v>59.47</v>
      </c>
      <c r="BY89" s="65">
        <f t="shared" si="182"/>
        <v>65.099999999999994</v>
      </c>
      <c r="BZ89" s="64">
        <f t="shared" si="183"/>
        <v>64.069999999999993</v>
      </c>
      <c r="CA89" s="54">
        <f t="shared" si="184"/>
        <v>65.099999999999994</v>
      </c>
      <c r="CB89" s="1">
        <f t="shared" si="185"/>
        <v>0</v>
      </c>
      <c r="CC89" s="42" t="e">
        <f t="shared" si="186"/>
        <v>#DIV/0!</v>
      </c>
      <c r="CD89" s="55">
        <v>619</v>
      </c>
      <c r="CE89" s="55">
        <v>0</v>
      </c>
      <c r="CF89" s="55">
        <v>0</v>
      </c>
      <c r="CG89" s="6">
        <f t="shared" si="187"/>
        <v>619</v>
      </c>
      <c r="CH89" s="10">
        <f t="shared" si="188"/>
        <v>981.13608021862922</v>
      </c>
      <c r="CI89" s="1">
        <f t="shared" si="189"/>
        <v>362.13608021862922</v>
      </c>
      <c r="CJ89" s="77">
        <f t="shared" si="190"/>
        <v>1</v>
      </c>
      <c r="CK89" s="66">
        <f t="shared" si="191"/>
        <v>59.04</v>
      </c>
      <c r="CL89" s="41">
        <f t="shared" si="192"/>
        <v>59.9</v>
      </c>
      <c r="CM89" s="65">
        <f t="shared" si="193"/>
        <v>64.47</v>
      </c>
      <c r="CN89" s="64">
        <f t="shared" si="194"/>
        <v>63.33</v>
      </c>
      <c r="CO89" s="54">
        <f t="shared" si="195"/>
        <v>59.04</v>
      </c>
      <c r="CP89" s="1">
        <f t="shared" si="196"/>
        <v>6.1337411961149932</v>
      </c>
      <c r="CQ89" s="42">
        <f t="shared" si="197"/>
        <v>0.63090127096545723</v>
      </c>
      <c r="CR89" s="11">
        <f t="shared" si="198"/>
        <v>619</v>
      </c>
      <c r="CS89" s="47">
        <f t="shared" si="199"/>
        <v>1000.2263166645513</v>
      </c>
      <c r="CT89" s="55">
        <v>0</v>
      </c>
      <c r="CU89" s="10">
        <f t="shared" si="200"/>
        <v>19.090236445922038</v>
      </c>
      <c r="CV89" s="30">
        <f t="shared" si="201"/>
        <v>19.090236445922038</v>
      </c>
      <c r="CW89" s="77">
        <f t="shared" si="202"/>
        <v>1</v>
      </c>
      <c r="CX89" s="66">
        <f t="shared" si="203"/>
        <v>60.16</v>
      </c>
      <c r="CY89" s="41">
        <f t="shared" si="204"/>
        <v>60.08</v>
      </c>
      <c r="CZ89" s="65">
        <f t="shared" si="205"/>
        <v>63.54</v>
      </c>
      <c r="DA89" s="64">
        <f t="shared" si="206"/>
        <v>63.04</v>
      </c>
      <c r="DB89" s="54">
        <f t="shared" si="207"/>
        <v>60.16</v>
      </c>
      <c r="DC89" s="43">
        <f t="shared" si="208"/>
        <v>0.31732440900801262</v>
      </c>
      <c r="DD89" s="44">
        <v>0</v>
      </c>
      <c r="DE89" s="10">
        <f t="shared" si="209"/>
        <v>11.950223983436343</v>
      </c>
      <c r="DF89" s="30">
        <f t="shared" si="210"/>
        <v>11.950223983436343</v>
      </c>
      <c r="DG89" s="34">
        <f t="shared" si="211"/>
        <v>11.950223983436343</v>
      </c>
      <c r="DH89" s="21">
        <f t="shared" si="212"/>
        <v>2.7343797727043869E-3</v>
      </c>
      <c r="DI89" s="74">
        <f t="shared" si="213"/>
        <v>11.950223983436343</v>
      </c>
      <c r="DJ89" s="76">
        <f t="shared" si="214"/>
        <v>60.16</v>
      </c>
      <c r="DK89" s="43">
        <f t="shared" si="215"/>
        <v>0.19864069121403496</v>
      </c>
      <c r="DL89" s="16">
        <f t="shared" si="216"/>
        <v>0</v>
      </c>
      <c r="DM89" s="53">
        <f t="shared" si="217"/>
        <v>619</v>
      </c>
      <c r="DN89">
        <f t="shared" si="229"/>
        <v>3.803581498770736E-3</v>
      </c>
      <c r="DO89">
        <f t="shared" si="219"/>
        <v>3.9059983227175991E-3</v>
      </c>
      <c r="DP89" s="1">
        <f t="shared" si="220"/>
        <v>416.64502908764086</v>
      </c>
      <c r="DQ89" s="55">
        <v>124</v>
      </c>
      <c r="DR89" s="1">
        <f t="shared" si="221"/>
        <v>292.64502908764086</v>
      </c>
      <c r="DS89" s="55">
        <v>0</v>
      </c>
      <c r="DT89" s="15">
        <f t="shared" si="222"/>
        <v>0.92246272372832439</v>
      </c>
      <c r="DU89" s="17">
        <f t="shared" si="223"/>
        <v>1.7292250880288824E-3</v>
      </c>
      <c r="DV89" s="17">
        <f t="shared" si="224"/>
        <v>1.7292250880288824E-3</v>
      </c>
      <c r="DW89" s="17">
        <f t="shared" si="225"/>
        <v>2.3105216306607613E-3</v>
      </c>
      <c r="DX89" s="1">
        <f t="shared" si="226"/>
        <v>244.22675740410378</v>
      </c>
      <c r="DY89" s="1">
        <f t="shared" si="227"/>
        <v>244.22675740410378</v>
      </c>
      <c r="DZ89" s="79">
        <f t="shared" si="228"/>
        <v>61.94</v>
      </c>
    </row>
    <row r="90" spans="1:130" x14ac:dyDescent="0.2">
      <c r="A90" s="23" t="s">
        <v>229</v>
      </c>
      <c r="B90">
        <v>0</v>
      </c>
      <c r="C90">
        <v>0</v>
      </c>
      <c r="D90">
        <v>0.19104716227018301</v>
      </c>
      <c r="E90">
        <v>0.80895283772981597</v>
      </c>
      <c r="F90">
        <v>0.114069952305246</v>
      </c>
      <c r="G90">
        <v>0.31020066889632097</v>
      </c>
      <c r="H90">
        <v>0.444816053511705</v>
      </c>
      <c r="I90">
        <v>0.37145960390754801</v>
      </c>
      <c r="J90">
        <v>0.35420004386774601</v>
      </c>
      <c r="K90">
        <v>0.83943715327131097</v>
      </c>
      <c r="L90">
        <v>0.16495127926579201</v>
      </c>
      <c r="M90">
        <f t="shared" si="153"/>
        <v>0.17971666319153365</v>
      </c>
      <c r="N90">
        <f t="shared" si="154"/>
        <v>0.85856690336607511</v>
      </c>
      <c r="O90" s="68">
        <v>0</v>
      </c>
      <c r="P90">
        <v>421.21</v>
      </c>
      <c r="Q90">
        <v>425.89</v>
      </c>
      <c r="R90">
        <v>426.76</v>
      </c>
      <c r="S90">
        <v>427.35</v>
      </c>
      <c r="T90">
        <v>429.04</v>
      </c>
      <c r="U90">
        <v>430.36</v>
      </c>
      <c r="V90">
        <v>433.07</v>
      </c>
      <c r="W90">
        <v>444.37</v>
      </c>
      <c r="X90">
        <v>440.61</v>
      </c>
      <c r="Y90">
        <v>437.59</v>
      </c>
      <c r="Z90">
        <v>435.99</v>
      </c>
      <c r="AA90">
        <v>430.22</v>
      </c>
      <c r="AB90">
        <v>427.7</v>
      </c>
      <c r="AC90">
        <v>426.3</v>
      </c>
      <c r="AD90">
        <v>422.72</v>
      </c>
      <c r="AE90">
        <v>423.33</v>
      </c>
      <c r="AF90">
        <v>424.31</v>
      </c>
      <c r="AG90">
        <v>426.6</v>
      </c>
      <c r="AH90">
        <v>428.04</v>
      </c>
      <c r="AI90">
        <v>432.43</v>
      </c>
      <c r="AJ90">
        <v>438.15</v>
      </c>
      <c r="AK90">
        <v>442.38</v>
      </c>
      <c r="AL90">
        <v>439.3</v>
      </c>
      <c r="AM90">
        <v>437.94</v>
      </c>
      <c r="AN90">
        <v>435.85</v>
      </c>
      <c r="AO90">
        <v>434.09</v>
      </c>
      <c r="AP90">
        <v>431.81</v>
      </c>
      <c r="AQ90">
        <v>430.27</v>
      </c>
      <c r="AR90">
        <v>431.86</v>
      </c>
      <c r="AS90" s="72">
        <f t="shared" si="155"/>
        <v>1.1492790500424093</v>
      </c>
      <c r="AT90" s="17">
        <f t="shared" si="156"/>
        <v>1.6939329883166494</v>
      </c>
      <c r="AU90" s="17">
        <f t="shared" si="157"/>
        <v>1.7891898316743959</v>
      </c>
      <c r="AV90" s="17">
        <f t="shared" si="158"/>
        <v>1.8844466750321425</v>
      </c>
      <c r="AW90" s="17">
        <f t="shared" si="159"/>
        <v>-8.140353885375165E-3</v>
      </c>
      <c r="AX90" s="17">
        <f t="shared" si="160"/>
        <v>1.0798025725065195</v>
      </c>
      <c r="AY90" s="17">
        <f t="shared" si="161"/>
        <v>0.83943715327131097</v>
      </c>
      <c r="AZ90" s="17">
        <f t="shared" si="162"/>
        <v>1.8475775071566862</v>
      </c>
      <c r="BA90" s="17">
        <f t="shared" si="163"/>
        <v>-0.92682545322798415</v>
      </c>
      <c r="BB90" s="17">
        <f t="shared" si="164"/>
        <v>2.1297802684376439</v>
      </c>
      <c r="BC90" s="17">
        <f t="shared" si="165"/>
        <v>0.16495127926579201</v>
      </c>
      <c r="BD90" s="17">
        <f t="shared" si="166"/>
        <v>2.0917767324937762</v>
      </c>
      <c r="BE90" s="1">
        <v>0</v>
      </c>
      <c r="BF90" s="15">
        <v>1</v>
      </c>
      <c r="BG90" s="15">
        <v>1</v>
      </c>
      <c r="BH90" s="16">
        <v>1</v>
      </c>
      <c r="BI90" s="12">
        <f t="shared" si="167"/>
        <v>0</v>
      </c>
      <c r="BJ90" s="12">
        <f t="shared" si="168"/>
        <v>32.430790691468033</v>
      </c>
      <c r="BK90" s="12">
        <f t="shared" si="169"/>
        <v>34.254507904706195</v>
      </c>
      <c r="BL90" s="12">
        <f t="shared" si="170"/>
        <v>0</v>
      </c>
      <c r="BM90" s="12">
        <f t="shared" si="171"/>
        <v>32.430790691468033</v>
      </c>
      <c r="BN90" s="12">
        <f t="shared" si="172"/>
        <v>34.254507904706195</v>
      </c>
      <c r="BO90" s="9">
        <f t="shared" si="173"/>
        <v>0</v>
      </c>
      <c r="BP90" s="9">
        <f t="shared" si="174"/>
        <v>3.4974813047527011E-3</v>
      </c>
      <c r="BQ90" s="45">
        <f t="shared" si="175"/>
        <v>1.4226829167956459E-3</v>
      </c>
      <c r="BR90" s="78">
        <f t="shared" si="176"/>
        <v>0.85856690336607511</v>
      </c>
      <c r="BS90" s="55">
        <v>0</v>
      </c>
      <c r="BT90" s="10">
        <f t="shared" si="177"/>
        <v>0</v>
      </c>
      <c r="BU90" s="14">
        <f t="shared" si="178"/>
        <v>0</v>
      </c>
      <c r="BV90" s="1">
        <f t="shared" si="179"/>
        <v>0</v>
      </c>
      <c r="BW90" s="66">
        <f t="shared" si="180"/>
        <v>425.89</v>
      </c>
      <c r="BX90" s="41">
        <f t="shared" si="181"/>
        <v>423.33</v>
      </c>
      <c r="BY90" s="65">
        <f t="shared" si="182"/>
        <v>444.37</v>
      </c>
      <c r="BZ90" s="64">
        <f t="shared" si="183"/>
        <v>442.38</v>
      </c>
      <c r="CA90" s="54">
        <f t="shared" si="184"/>
        <v>442.38</v>
      </c>
      <c r="CB90" s="1">
        <f t="shared" si="185"/>
        <v>0</v>
      </c>
      <c r="CC90" s="42" t="e">
        <f t="shared" si="186"/>
        <v>#DIV/0!</v>
      </c>
      <c r="CD90" s="55">
        <v>0</v>
      </c>
      <c r="CE90" s="55">
        <v>0</v>
      </c>
      <c r="CF90" s="55">
        <v>0</v>
      </c>
      <c r="CG90" s="6">
        <f t="shared" si="187"/>
        <v>0</v>
      </c>
      <c r="CH90" s="10">
        <f t="shared" si="188"/>
        <v>475.29120120413364</v>
      </c>
      <c r="CI90" s="1">
        <f t="shared" si="189"/>
        <v>475.29120120413364</v>
      </c>
      <c r="CJ90" s="77">
        <f t="shared" si="190"/>
        <v>1</v>
      </c>
      <c r="CK90" s="66">
        <f t="shared" si="191"/>
        <v>426.76</v>
      </c>
      <c r="CL90" s="41">
        <f t="shared" si="192"/>
        <v>424.31</v>
      </c>
      <c r="CM90" s="65">
        <f t="shared" si="193"/>
        <v>440.61</v>
      </c>
      <c r="CN90" s="64">
        <f t="shared" si="194"/>
        <v>439.3</v>
      </c>
      <c r="CO90" s="54">
        <f t="shared" si="195"/>
        <v>424.31</v>
      </c>
      <c r="CP90" s="1">
        <f t="shared" si="196"/>
        <v>1.1201508359551593</v>
      </c>
      <c r="CQ90" s="42">
        <f t="shared" si="197"/>
        <v>0</v>
      </c>
      <c r="CR90" s="11">
        <f t="shared" si="198"/>
        <v>0</v>
      </c>
      <c r="CS90" s="47">
        <f t="shared" si="199"/>
        <v>485.22374734871744</v>
      </c>
      <c r="CT90" s="55">
        <v>0</v>
      </c>
      <c r="CU90" s="10">
        <f t="shared" si="200"/>
        <v>9.9325461445838101</v>
      </c>
      <c r="CV90" s="30">
        <f t="shared" si="201"/>
        <v>9.9325461445838101</v>
      </c>
      <c r="CW90" s="77">
        <f t="shared" si="202"/>
        <v>1</v>
      </c>
      <c r="CX90" s="66">
        <f t="shared" si="203"/>
        <v>427.35</v>
      </c>
      <c r="CY90" s="41">
        <f t="shared" si="204"/>
        <v>426.6</v>
      </c>
      <c r="CZ90" s="65">
        <f t="shared" si="205"/>
        <v>437.59</v>
      </c>
      <c r="DA90" s="64">
        <f t="shared" si="206"/>
        <v>437.94</v>
      </c>
      <c r="DB90" s="54">
        <f t="shared" si="207"/>
        <v>426.6</v>
      </c>
      <c r="DC90" s="43">
        <f t="shared" si="208"/>
        <v>2.3283043001837343E-2</v>
      </c>
      <c r="DD90" s="44">
        <v>0</v>
      </c>
      <c r="DE90" s="10">
        <f t="shared" si="209"/>
        <v>6.2176365122470196</v>
      </c>
      <c r="DF90" s="30">
        <f t="shared" si="210"/>
        <v>6.2176365122470196</v>
      </c>
      <c r="DG90" s="34">
        <f t="shared" si="211"/>
        <v>6.2176365122470196</v>
      </c>
      <c r="DH90" s="21">
        <f t="shared" si="212"/>
        <v>1.4226829167956461E-3</v>
      </c>
      <c r="DI90" s="74">
        <f t="shared" si="213"/>
        <v>6.2176365122470196</v>
      </c>
      <c r="DJ90" s="76">
        <f t="shared" si="214"/>
        <v>426.6</v>
      </c>
      <c r="DK90" s="43">
        <f t="shared" si="215"/>
        <v>1.457486289790675E-2</v>
      </c>
      <c r="DL90" s="16">
        <f t="shared" si="216"/>
        <v>0</v>
      </c>
      <c r="DM90" s="53">
        <f t="shared" si="217"/>
        <v>0</v>
      </c>
      <c r="DN90">
        <f t="shared" si="229"/>
        <v>7.9924822439514237E-3</v>
      </c>
      <c r="DO90">
        <f t="shared" si="219"/>
        <v>8.2076911587970116E-3</v>
      </c>
      <c r="DP90" s="1">
        <f t="shared" si="220"/>
        <v>875.49800052655962</v>
      </c>
      <c r="DQ90" s="55">
        <v>864</v>
      </c>
      <c r="DR90" s="1">
        <f t="shared" si="221"/>
        <v>11.498000526559622</v>
      </c>
      <c r="DS90" s="55">
        <v>0</v>
      </c>
      <c r="DT90" s="15">
        <f t="shared" si="222"/>
        <v>1.8844466750321425</v>
      </c>
      <c r="DU90" s="17">
        <f t="shared" si="223"/>
        <v>3.532535661005089E-3</v>
      </c>
      <c r="DV90" s="17">
        <f t="shared" si="224"/>
        <v>3.532535661005089E-3</v>
      </c>
      <c r="DW90" s="17">
        <f t="shared" si="225"/>
        <v>4.7200333330442885E-3</v>
      </c>
      <c r="DX90" s="1">
        <f t="shared" si="226"/>
        <v>498.91696336944739</v>
      </c>
      <c r="DY90" s="1">
        <f t="shared" si="227"/>
        <v>498.91696336944739</v>
      </c>
      <c r="DZ90" s="79">
        <f t="shared" si="228"/>
        <v>431.86</v>
      </c>
    </row>
    <row r="91" spans="1:130" x14ac:dyDescent="0.2">
      <c r="A91" s="23" t="s">
        <v>81</v>
      </c>
      <c r="B91">
        <v>0</v>
      </c>
      <c r="C91">
        <v>0</v>
      </c>
      <c r="D91">
        <v>0.17063921993499401</v>
      </c>
      <c r="E91">
        <v>0.82936078006500502</v>
      </c>
      <c r="F91">
        <v>9.3060785368477603E-2</v>
      </c>
      <c r="G91">
        <v>0.28398617511520702</v>
      </c>
      <c r="H91">
        <v>0.33294930875576001</v>
      </c>
      <c r="I91">
        <v>0.30749471654127702</v>
      </c>
      <c r="J91">
        <v>0.30627426572635402</v>
      </c>
      <c r="K91">
        <v>0.58415609313864403</v>
      </c>
      <c r="L91">
        <v>-0.64621414925037901</v>
      </c>
      <c r="M91">
        <f t="shared" si="153"/>
        <v>0.15107207848912468</v>
      </c>
      <c r="N91">
        <f t="shared" si="154"/>
        <v>1.0382381077271481</v>
      </c>
      <c r="O91" s="68">
        <v>0</v>
      </c>
      <c r="P91">
        <v>77.260000000000005</v>
      </c>
      <c r="Q91">
        <v>78.36</v>
      </c>
      <c r="R91">
        <v>78.680000000000007</v>
      </c>
      <c r="S91">
        <v>79.180000000000007</v>
      </c>
      <c r="T91">
        <v>79.489999999999995</v>
      </c>
      <c r="U91">
        <v>79.86</v>
      </c>
      <c r="V91">
        <v>80.97</v>
      </c>
      <c r="W91">
        <v>83</v>
      </c>
      <c r="X91">
        <v>82.23</v>
      </c>
      <c r="Y91">
        <v>81.83</v>
      </c>
      <c r="Z91">
        <v>81.510000000000005</v>
      </c>
      <c r="AA91">
        <v>81.16</v>
      </c>
      <c r="AB91">
        <v>80.67</v>
      </c>
      <c r="AC91">
        <v>78.59</v>
      </c>
      <c r="AD91">
        <v>78.650000000000006</v>
      </c>
      <c r="AE91">
        <v>79.03</v>
      </c>
      <c r="AF91">
        <v>79.75</v>
      </c>
      <c r="AG91">
        <v>79.91</v>
      </c>
      <c r="AH91">
        <v>80.06</v>
      </c>
      <c r="AI91">
        <v>80.489999999999995</v>
      </c>
      <c r="AJ91">
        <v>83.58</v>
      </c>
      <c r="AK91">
        <v>83.2</v>
      </c>
      <c r="AL91">
        <v>82.88</v>
      </c>
      <c r="AM91">
        <v>82.44</v>
      </c>
      <c r="AN91">
        <v>81.739999999999995</v>
      </c>
      <c r="AO91">
        <v>81.37</v>
      </c>
      <c r="AP91">
        <v>80.930000000000007</v>
      </c>
      <c r="AQ91">
        <v>80.23</v>
      </c>
      <c r="AR91">
        <v>80.78</v>
      </c>
      <c r="AS91" s="72">
        <f t="shared" si="155"/>
        <v>1.160106164487414</v>
      </c>
      <c r="AT91" s="17">
        <f t="shared" si="156"/>
        <v>1.6208728160468082</v>
      </c>
      <c r="AU91" s="17">
        <f t="shared" si="157"/>
        <v>1.4568266190614656</v>
      </c>
      <c r="AV91" s="17">
        <f t="shared" si="158"/>
        <v>1.2927804220761232</v>
      </c>
      <c r="AW91" s="17">
        <f t="shared" si="159"/>
        <v>-8.140353885375165E-3</v>
      </c>
      <c r="AX91" s="17">
        <f t="shared" si="160"/>
        <v>1.0798025725065195</v>
      </c>
      <c r="AY91" s="17">
        <f t="shared" si="161"/>
        <v>0.58415609313864403</v>
      </c>
      <c r="AZ91" s="17">
        <f t="shared" si="162"/>
        <v>1.5922964470240193</v>
      </c>
      <c r="BA91" s="17">
        <f t="shared" si="163"/>
        <v>-0.92682545322798415</v>
      </c>
      <c r="BB91" s="17">
        <f t="shared" si="164"/>
        <v>2.1297802684376439</v>
      </c>
      <c r="BC91" s="17">
        <f t="shared" si="165"/>
        <v>-0.64621414925037901</v>
      </c>
      <c r="BD91" s="17">
        <f t="shared" si="166"/>
        <v>1.2806113039776053</v>
      </c>
      <c r="BE91" s="1">
        <v>1</v>
      </c>
      <c r="BF91" s="15">
        <v>1</v>
      </c>
      <c r="BG91" s="15">
        <v>1</v>
      </c>
      <c r="BH91" s="16">
        <v>1</v>
      </c>
      <c r="BI91" s="12">
        <f t="shared" si="167"/>
        <v>8.3103721143870697</v>
      </c>
      <c r="BJ91" s="12">
        <f t="shared" si="168"/>
        <v>4.3593151098635836</v>
      </c>
      <c r="BK91" s="12">
        <f t="shared" si="169"/>
        <v>3.9181151229466522</v>
      </c>
      <c r="BL91" s="12">
        <f t="shared" si="170"/>
        <v>8.3103721143870697</v>
      </c>
      <c r="BM91" s="12">
        <f t="shared" si="171"/>
        <v>4.3593151098635836</v>
      </c>
      <c r="BN91" s="12">
        <f t="shared" si="172"/>
        <v>3.9181151229466522</v>
      </c>
      <c r="BO91" s="9">
        <f t="shared" si="173"/>
        <v>1.0615374617298052E-2</v>
      </c>
      <c r="BP91" s="9">
        <f t="shared" si="174"/>
        <v>4.7012801023950883E-4</v>
      </c>
      <c r="BQ91" s="45">
        <f t="shared" si="175"/>
        <v>1.6272998190375505E-4</v>
      </c>
      <c r="BR91" s="78">
        <f t="shared" si="176"/>
        <v>1.0382381077271481</v>
      </c>
      <c r="BS91" s="55">
        <v>1454</v>
      </c>
      <c r="BT91" s="10">
        <f t="shared" si="177"/>
        <v>1037.1620139185807</v>
      </c>
      <c r="BU91" s="14">
        <f t="shared" si="178"/>
        <v>-416.83798608141933</v>
      </c>
      <c r="BV91" s="1">
        <f t="shared" si="179"/>
        <v>0</v>
      </c>
      <c r="BW91" s="66">
        <f t="shared" si="180"/>
        <v>78.680000000000007</v>
      </c>
      <c r="BX91" s="41">
        <f t="shared" si="181"/>
        <v>79.75</v>
      </c>
      <c r="BY91" s="65">
        <f t="shared" si="182"/>
        <v>83</v>
      </c>
      <c r="BZ91" s="64">
        <f t="shared" si="183"/>
        <v>83.2</v>
      </c>
      <c r="CA91" s="54">
        <f t="shared" si="184"/>
        <v>83.2</v>
      </c>
      <c r="CB91" s="1">
        <f t="shared" si="185"/>
        <v>-5.0100719480939819</v>
      </c>
      <c r="CC91" s="42">
        <f t="shared" si="186"/>
        <v>1.4019024805069094</v>
      </c>
      <c r="CD91" s="55">
        <v>646</v>
      </c>
      <c r="CE91" s="55">
        <v>808</v>
      </c>
      <c r="CF91" s="55">
        <v>0</v>
      </c>
      <c r="CG91" s="6">
        <f t="shared" si="187"/>
        <v>1454</v>
      </c>
      <c r="CH91" s="10">
        <f t="shared" si="188"/>
        <v>63.88817758734092</v>
      </c>
      <c r="CI91" s="1">
        <f t="shared" si="189"/>
        <v>-1390.111822412659</v>
      </c>
      <c r="CJ91" s="77">
        <f t="shared" si="190"/>
        <v>0</v>
      </c>
      <c r="CK91" s="66">
        <f t="shared" si="191"/>
        <v>79.180000000000007</v>
      </c>
      <c r="CL91" s="41">
        <f t="shared" si="192"/>
        <v>79.91</v>
      </c>
      <c r="CM91" s="65">
        <f t="shared" si="193"/>
        <v>82.23</v>
      </c>
      <c r="CN91" s="64">
        <f t="shared" si="194"/>
        <v>82.88</v>
      </c>
      <c r="CO91" s="54">
        <f t="shared" si="195"/>
        <v>82.88</v>
      </c>
      <c r="CP91" s="1">
        <f t="shared" si="196"/>
        <v>-16.772584729882468</v>
      </c>
      <c r="CQ91" s="42">
        <f t="shared" si="197"/>
        <v>22.75851424956128</v>
      </c>
      <c r="CR91" s="11">
        <f t="shared" si="198"/>
        <v>2908</v>
      </c>
      <c r="CS91" s="47">
        <f t="shared" si="199"/>
        <v>1102.1863006383817</v>
      </c>
      <c r="CT91" s="55">
        <v>0</v>
      </c>
      <c r="CU91" s="10">
        <f t="shared" si="200"/>
        <v>1.1361091324599801</v>
      </c>
      <c r="CV91" s="30">
        <f t="shared" si="201"/>
        <v>1.1361091324599801</v>
      </c>
      <c r="CW91" s="77">
        <f t="shared" si="202"/>
        <v>1</v>
      </c>
      <c r="CX91" s="66">
        <f t="shared" si="203"/>
        <v>79.489999999999995</v>
      </c>
      <c r="CY91" s="41">
        <f t="shared" si="204"/>
        <v>80.06</v>
      </c>
      <c r="CZ91" s="65">
        <f t="shared" si="205"/>
        <v>81.83</v>
      </c>
      <c r="DA91" s="64">
        <f t="shared" si="206"/>
        <v>82.44</v>
      </c>
      <c r="DB91" s="54">
        <f t="shared" si="207"/>
        <v>80.06</v>
      </c>
      <c r="DC91" s="43">
        <f t="shared" si="208"/>
        <v>1.4190721114913566E-2</v>
      </c>
      <c r="DD91" s="44">
        <v>0</v>
      </c>
      <c r="DE91" s="10">
        <f t="shared" si="209"/>
        <v>0.71118860371289505</v>
      </c>
      <c r="DF91" s="30">
        <f t="shared" si="210"/>
        <v>0.71118860371289505</v>
      </c>
      <c r="DG91" s="34">
        <f t="shared" si="211"/>
        <v>0.71118860371289505</v>
      </c>
      <c r="DH91" s="21">
        <f t="shared" si="212"/>
        <v>1.627299819037551E-4</v>
      </c>
      <c r="DI91" s="74">
        <f t="shared" si="213"/>
        <v>0.71118860371289505</v>
      </c>
      <c r="DJ91" s="76">
        <f t="shared" si="214"/>
        <v>80.06</v>
      </c>
      <c r="DK91" s="43">
        <f t="shared" si="215"/>
        <v>8.8831951500486506E-3</v>
      </c>
      <c r="DL91" s="16">
        <f t="shared" si="216"/>
        <v>0</v>
      </c>
      <c r="DM91" s="53">
        <f t="shared" si="217"/>
        <v>2908</v>
      </c>
      <c r="DN91">
        <f t="shared" si="229"/>
        <v>8.1941134258226977E-3</v>
      </c>
      <c r="DO91">
        <f t="shared" si="219"/>
        <v>8.4147515460797073E-3</v>
      </c>
      <c r="DP91" s="1">
        <f t="shared" si="220"/>
        <v>897.58471791723025</v>
      </c>
      <c r="DQ91" s="55">
        <v>808</v>
      </c>
      <c r="DR91" s="1">
        <f t="shared" si="221"/>
        <v>89.58471791723025</v>
      </c>
      <c r="DS91" s="55">
        <v>808</v>
      </c>
      <c r="DT91" s="15">
        <f t="shared" si="222"/>
        <v>1.2927804220761232</v>
      </c>
      <c r="DU91" s="17">
        <f t="shared" si="223"/>
        <v>2.4234131978052506E-3</v>
      </c>
      <c r="DV91" s="17">
        <f t="shared" si="224"/>
        <v>2.4234131978052506E-3</v>
      </c>
      <c r="DW91" s="17">
        <f t="shared" si="225"/>
        <v>3.2380681105780226E-3</v>
      </c>
      <c r="DX91" s="1">
        <f t="shared" si="226"/>
        <v>342.27027542431813</v>
      </c>
      <c r="DY91" s="1">
        <f t="shared" si="227"/>
        <v>-465.72972457568187</v>
      </c>
      <c r="DZ91" s="79">
        <f t="shared" si="228"/>
        <v>80.78</v>
      </c>
    </row>
    <row r="92" spans="1:130" x14ac:dyDescent="0.2">
      <c r="A92" s="23" t="s">
        <v>121</v>
      </c>
      <c r="B92">
        <v>0</v>
      </c>
      <c r="C92">
        <v>0</v>
      </c>
      <c r="D92">
        <v>0.39408473221422802</v>
      </c>
      <c r="E92">
        <v>0.60591526778577098</v>
      </c>
      <c r="F92">
        <v>0.39705882352941102</v>
      </c>
      <c r="G92">
        <v>0.32107023411371199</v>
      </c>
      <c r="H92">
        <v>0.853678929765886</v>
      </c>
      <c r="I92">
        <v>0.52353690780868201</v>
      </c>
      <c r="J92">
        <v>0.57436420271997002</v>
      </c>
      <c r="K92">
        <v>1.18314686195173</v>
      </c>
      <c r="L92">
        <v>2.1448986616267298</v>
      </c>
      <c r="M92">
        <f t="shared" si="153"/>
        <v>0.43065525344152333</v>
      </c>
      <c r="N92">
        <f t="shared" si="154"/>
        <v>0.12665294291565699</v>
      </c>
      <c r="O92" s="68">
        <v>0</v>
      </c>
      <c r="P92">
        <v>199.2</v>
      </c>
      <c r="Q92">
        <v>201.61</v>
      </c>
      <c r="R92">
        <v>202.41</v>
      </c>
      <c r="S92">
        <v>203.5</v>
      </c>
      <c r="T92">
        <v>204.25</v>
      </c>
      <c r="U92">
        <v>206.04</v>
      </c>
      <c r="V92">
        <v>207.29</v>
      </c>
      <c r="W92">
        <v>214.15</v>
      </c>
      <c r="X92">
        <v>212.11</v>
      </c>
      <c r="Y92">
        <v>210.96</v>
      </c>
      <c r="Z92">
        <v>208.46</v>
      </c>
      <c r="AA92">
        <v>207.59</v>
      </c>
      <c r="AB92">
        <v>204.68</v>
      </c>
      <c r="AC92">
        <v>204.11</v>
      </c>
      <c r="AD92">
        <v>200.99</v>
      </c>
      <c r="AE92">
        <v>201.39</v>
      </c>
      <c r="AF92">
        <v>202.31</v>
      </c>
      <c r="AG92">
        <v>202.86</v>
      </c>
      <c r="AH92">
        <v>204.32</v>
      </c>
      <c r="AI92">
        <v>205.97</v>
      </c>
      <c r="AJ92">
        <v>209.42</v>
      </c>
      <c r="AK92">
        <v>213.75</v>
      </c>
      <c r="AL92">
        <v>210.25</v>
      </c>
      <c r="AM92">
        <v>208.27</v>
      </c>
      <c r="AN92">
        <v>207.42</v>
      </c>
      <c r="AO92">
        <v>206.93</v>
      </c>
      <c r="AP92">
        <v>206.17</v>
      </c>
      <c r="AQ92">
        <v>203.86</v>
      </c>
      <c r="AR92">
        <v>206.55</v>
      </c>
      <c r="AS92" s="72">
        <f t="shared" si="155"/>
        <v>1.0415606446140799</v>
      </c>
      <c r="AT92" s="17">
        <f t="shared" si="156"/>
        <v>1.0977243666298784</v>
      </c>
      <c r="AU92" s="17">
        <f t="shared" si="157"/>
        <v>1.1458914384423853</v>
      </c>
      <c r="AV92" s="17">
        <f t="shared" si="158"/>
        <v>1.194058510254892</v>
      </c>
      <c r="AW92" s="17">
        <f t="shared" si="159"/>
        <v>-8.140353885375165E-3</v>
      </c>
      <c r="AX92" s="17">
        <f t="shared" si="160"/>
        <v>1.0798025725065195</v>
      </c>
      <c r="AY92" s="17">
        <f t="shared" si="161"/>
        <v>1.0798025725065195</v>
      </c>
      <c r="AZ92" s="17">
        <f t="shared" si="162"/>
        <v>2.0879429263918947</v>
      </c>
      <c r="BA92" s="17">
        <f t="shared" si="163"/>
        <v>-0.92682545322798415</v>
      </c>
      <c r="BB92" s="17">
        <f t="shared" si="164"/>
        <v>2.1297802684376439</v>
      </c>
      <c r="BC92" s="17">
        <f t="shared" si="165"/>
        <v>2.1297802684376439</v>
      </c>
      <c r="BD92" s="17">
        <f t="shared" si="166"/>
        <v>4.0566057216656279</v>
      </c>
      <c r="BE92" s="1">
        <v>0</v>
      </c>
      <c r="BF92" s="15">
        <v>1</v>
      </c>
      <c r="BG92" s="15">
        <v>1</v>
      </c>
      <c r="BH92" s="16">
        <v>1</v>
      </c>
      <c r="BI92" s="12">
        <f t="shared" si="167"/>
        <v>0</v>
      </c>
      <c r="BJ92" s="12">
        <f t="shared" si="168"/>
        <v>297.26549396235134</v>
      </c>
      <c r="BK92" s="12">
        <f t="shared" si="169"/>
        <v>310.3092131602989</v>
      </c>
      <c r="BL92" s="12">
        <f t="shared" si="170"/>
        <v>0</v>
      </c>
      <c r="BM92" s="12">
        <f t="shared" si="171"/>
        <v>297.26549396235134</v>
      </c>
      <c r="BN92" s="12">
        <f t="shared" si="172"/>
        <v>310.3092131602989</v>
      </c>
      <c r="BO92" s="9">
        <f t="shared" si="173"/>
        <v>0</v>
      </c>
      <c r="BP92" s="9">
        <f t="shared" si="174"/>
        <v>3.2058438462769963E-2</v>
      </c>
      <c r="BQ92" s="45">
        <f t="shared" si="175"/>
        <v>1.2887985946713964E-2</v>
      </c>
      <c r="BR92" s="78">
        <f t="shared" si="176"/>
        <v>0.12665294291565699</v>
      </c>
      <c r="BS92" s="55">
        <v>0</v>
      </c>
      <c r="BT92" s="10">
        <f t="shared" si="177"/>
        <v>0</v>
      </c>
      <c r="BU92" s="14">
        <f t="shared" si="178"/>
        <v>0</v>
      </c>
      <c r="BV92" s="1">
        <f t="shared" si="179"/>
        <v>0</v>
      </c>
      <c r="BW92" s="66">
        <f t="shared" si="180"/>
        <v>201.61</v>
      </c>
      <c r="BX92" s="41">
        <f t="shared" si="181"/>
        <v>201.39</v>
      </c>
      <c r="BY92" s="65">
        <f t="shared" si="182"/>
        <v>214.15</v>
      </c>
      <c r="BZ92" s="64">
        <f t="shared" si="183"/>
        <v>213.75</v>
      </c>
      <c r="CA92" s="54">
        <f t="shared" si="184"/>
        <v>213.75</v>
      </c>
      <c r="CB92" s="1">
        <f t="shared" si="185"/>
        <v>0</v>
      </c>
      <c r="CC92" s="42" t="e">
        <f t="shared" si="186"/>
        <v>#DIV/0!</v>
      </c>
      <c r="CD92" s="55">
        <v>0</v>
      </c>
      <c r="CE92" s="55">
        <v>0</v>
      </c>
      <c r="CF92" s="55">
        <v>0</v>
      </c>
      <c r="CG92" s="6">
        <f t="shared" si="187"/>
        <v>0</v>
      </c>
      <c r="CH92" s="10">
        <f t="shared" si="188"/>
        <v>4356.5904712608935</v>
      </c>
      <c r="CI92" s="1">
        <f t="shared" si="189"/>
        <v>4356.5904712608935</v>
      </c>
      <c r="CJ92" s="77">
        <f t="shared" si="190"/>
        <v>1</v>
      </c>
      <c r="CK92" s="66">
        <f t="shared" si="191"/>
        <v>202.41</v>
      </c>
      <c r="CL92" s="41">
        <f t="shared" si="192"/>
        <v>202.31</v>
      </c>
      <c r="CM92" s="65">
        <f t="shared" si="193"/>
        <v>212.11</v>
      </c>
      <c r="CN92" s="64">
        <f t="shared" si="194"/>
        <v>210.25</v>
      </c>
      <c r="CO92" s="54">
        <f t="shared" si="195"/>
        <v>202.31</v>
      </c>
      <c r="CP92" s="1">
        <f t="shared" si="196"/>
        <v>21.53423197697046</v>
      </c>
      <c r="CQ92" s="42">
        <f t="shared" si="197"/>
        <v>0</v>
      </c>
      <c r="CR92" s="11">
        <f t="shared" si="198"/>
        <v>0</v>
      </c>
      <c r="CS92" s="47">
        <f t="shared" si="199"/>
        <v>4446.5687184270337</v>
      </c>
      <c r="CT92" s="55">
        <v>0</v>
      </c>
      <c r="CU92" s="10">
        <f t="shared" si="200"/>
        <v>89.978247166140349</v>
      </c>
      <c r="CV92" s="30">
        <f t="shared" si="201"/>
        <v>89.978247166140349</v>
      </c>
      <c r="CW92" s="77">
        <f t="shared" si="202"/>
        <v>1</v>
      </c>
      <c r="CX92" s="66">
        <f t="shared" si="203"/>
        <v>203.5</v>
      </c>
      <c r="CY92" s="41">
        <f t="shared" si="204"/>
        <v>202.86</v>
      </c>
      <c r="CZ92" s="65">
        <f t="shared" si="205"/>
        <v>210.96</v>
      </c>
      <c r="DA92" s="64">
        <f t="shared" si="206"/>
        <v>208.27</v>
      </c>
      <c r="DB92" s="54">
        <f t="shared" si="207"/>
        <v>202.86</v>
      </c>
      <c r="DC92" s="43">
        <f t="shared" si="208"/>
        <v>0.44354849238953142</v>
      </c>
      <c r="DD92" s="44">
        <v>0</v>
      </c>
      <c r="DE92" s="10">
        <f t="shared" si="209"/>
        <v>56.325138262080849</v>
      </c>
      <c r="DF92" s="30">
        <f t="shared" si="210"/>
        <v>56.325138262080849</v>
      </c>
      <c r="DG92" s="34">
        <f t="shared" si="211"/>
        <v>56.325138262080849</v>
      </c>
      <c r="DH92" s="21">
        <f t="shared" si="212"/>
        <v>1.2887985946713967E-2</v>
      </c>
      <c r="DI92" s="74">
        <f t="shared" si="213"/>
        <v>56.325138262080849</v>
      </c>
      <c r="DJ92" s="76">
        <f t="shared" si="214"/>
        <v>202.86</v>
      </c>
      <c r="DK92" s="43">
        <f t="shared" si="215"/>
        <v>0.27765522164093881</v>
      </c>
      <c r="DL92" s="16">
        <f t="shared" si="216"/>
        <v>0</v>
      </c>
      <c r="DM92" s="53">
        <f t="shared" si="217"/>
        <v>0</v>
      </c>
      <c r="DN92">
        <f t="shared" si="229"/>
        <v>5.9864639732363405E-3</v>
      </c>
      <c r="DO92">
        <f t="shared" si="219"/>
        <v>6.1476580023400512E-3</v>
      </c>
      <c r="DP92" s="1">
        <f t="shared" si="220"/>
        <v>655.75838379360857</v>
      </c>
      <c r="DQ92" s="55">
        <v>413</v>
      </c>
      <c r="DR92" s="1">
        <f t="shared" si="221"/>
        <v>242.75838379360857</v>
      </c>
      <c r="DS92" s="55">
        <v>0</v>
      </c>
      <c r="DT92" s="15">
        <f t="shared" si="222"/>
        <v>1.194058510254892</v>
      </c>
      <c r="DU92" s="17">
        <f t="shared" si="223"/>
        <v>2.23835162049893E-3</v>
      </c>
      <c r="DV92" s="17">
        <f t="shared" si="224"/>
        <v>2.23835162049893E-3</v>
      </c>
      <c r="DW92" s="17">
        <f t="shared" si="225"/>
        <v>2.9907962080763912E-3</v>
      </c>
      <c r="DX92" s="1">
        <f t="shared" si="226"/>
        <v>316.13314078609068</v>
      </c>
      <c r="DY92" s="1">
        <f t="shared" si="227"/>
        <v>316.13314078609068</v>
      </c>
      <c r="DZ92" s="79">
        <f t="shared" si="228"/>
        <v>206.55</v>
      </c>
    </row>
    <row r="93" spans="1:130" x14ac:dyDescent="0.2">
      <c r="A93" s="23" t="s">
        <v>177</v>
      </c>
      <c r="B93">
        <v>0</v>
      </c>
      <c r="C93">
        <v>0</v>
      </c>
      <c r="D93">
        <v>0.372102318145483</v>
      </c>
      <c r="E93">
        <v>0.627897681854516</v>
      </c>
      <c r="F93">
        <v>0.252384737678855</v>
      </c>
      <c r="G93">
        <v>0.35535117056856103</v>
      </c>
      <c r="H93">
        <v>0.86914715719063496</v>
      </c>
      <c r="I93">
        <v>0.55574495922502898</v>
      </c>
      <c r="J93">
        <v>0.52838872057821096</v>
      </c>
      <c r="K93">
        <v>1.0835107100419801</v>
      </c>
      <c r="L93">
        <v>1.5937997517722999</v>
      </c>
      <c r="M93">
        <f t="shared" si="153"/>
        <v>0.35507059189094037</v>
      </c>
      <c r="N93">
        <f t="shared" si="154"/>
        <v>0.2786575017162719</v>
      </c>
      <c r="O93" s="68">
        <v>0</v>
      </c>
      <c r="P93">
        <v>335.04</v>
      </c>
      <c r="Q93">
        <v>336.36</v>
      </c>
      <c r="R93">
        <v>337.2</v>
      </c>
      <c r="S93">
        <v>338.76</v>
      </c>
      <c r="T93">
        <v>340.72</v>
      </c>
      <c r="U93">
        <v>342.74</v>
      </c>
      <c r="V93">
        <v>344.94</v>
      </c>
      <c r="W93">
        <v>349.72</v>
      </c>
      <c r="X93">
        <v>347.14</v>
      </c>
      <c r="Y93">
        <v>346.32</v>
      </c>
      <c r="Z93">
        <v>344.69</v>
      </c>
      <c r="AA93">
        <v>343.61</v>
      </c>
      <c r="AB93">
        <v>342.25</v>
      </c>
      <c r="AC93">
        <v>339.46</v>
      </c>
      <c r="AD93">
        <v>336.1</v>
      </c>
      <c r="AE93">
        <v>337.45</v>
      </c>
      <c r="AF93">
        <v>339.44</v>
      </c>
      <c r="AG93">
        <v>340.6</v>
      </c>
      <c r="AH93">
        <v>341.27</v>
      </c>
      <c r="AI93">
        <v>341.46</v>
      </c>
      <c r="AJ93">
        <v>345.14</v>
      </c>
      <c r="AK93">
        <v>350.17</v>
      </c>
      <c r="AL93">
        <v>347.4</v>
      </c>
      <c r="AM93">
        <v>345.89</v>
      </c>
      <c r="AN93">
        <v>345.5</v>
      </c>
      <c r="AO93">
        <v>343.19</v>
      </c>
      <c r="AP93">
        <v>341.91</v>
      </c>
      <c r="AQ93">
        <v>339.89</v>
      </c>
      <c r="AR93">
        <v>342.7</v>
      </c>
      <c r="AS93" s="72">
        <f t="shared" si="155"/>
        <v>1.0532230703986432</v>
      </c>
      <c r="AT93" s="17">
        <f t="shared" si="156"/>
        <v>1.227699256324617</v>
      </c>
      <c r="AU93" s="17">
        <f t="shared" si="157"/>
        <v>1.3239009013373513</v>
      </c>
      <c r="AV93" s="17">
        <f t="shared" si="158"/>
        <v>1.4201025463500856</v>
      </c>
      <c r="AW93" s="17">
        <f t="shared" si="159"/>
        <v>-8.140353885375165E-3</v>
      </c>
      <c r="AX93" s="17">
        <f t="shared" si="160"/>
        <v>1.0798025725065195</v>
      </c>
      <c r="AY93" s="17">
        <f t="shared" si="161"/>
        <v>1.0798025725065195</v>
      </c>
      <c r="AZ93" s="17">
        <f t="shared" si="162"/>
        <v>2.0879429263918947</v>
      </c>
      <c r="BA93" s="17">
        <f t="shared" si="163"/>
        <v>-0.92682545322798415</v>
      </c>
      <c r="BB93" s="17">
        <f t="shared" si="164"/>
        <v>2.1297802684376439</v>
      </c>
      <c r="BC93" s="17">
        <f t="shared" si="165"/>
        <v>1.5937997517722999</v>
      </c>
      <c r="BD93" s="17">
        <f t="shared" si="166"/>
        <v>3.5206252050002842</v>
      </c>
      <c r="BE93" s="1">
        <v>1</v>
      </c>
      <c r="BF93" s="15">
        <v>1</v>
      </c>
      <c r="BG93" s="15">
        <v>1</v>
      </c>
      <c r="BH93" s="16">
        <v>1</v>
      </c>
      <c r="BI93" s="12">
        <f t="shared" si="167"/>
        <v>26.989460202390326</v>
      </c>
      <c r="BJ93" s="12">
        <f t="shared" si="168"/>
        <v>188.61280257217859</v>
      </c>
      <c r="BK93" s="12">
        <f t="shared" si="169"/>
        <v>203.39236832041098</v>
      </c>
      <c r="BL93" s="12">
        <f t="shared" si="170"/>
        <v>26.989460202390326</v>
      </c>
      <c r="BM93" s="12">
        <f t="shared" si="171"/>
        <v>188.61280257217859</v>
      </c>
      <c r="BN93" s="12">
        <f t="shared" si="172"/>
        <v>203.39236832041098</v>
      </c>
      <c r="BO93" s="9">
        <f t="shared" si="173"/>
        <v>3.4475379299926959E-2</v>
      </c>
      <c r="BP93" s="9">
        <f t="shared" si="174"/>
        <v>2.0340846978077358E-2</v>
      </c>
      <c r="BQ93" s="45">
        <f t="shared" si="175"/>
        <v>8.447438469151131E-3</v>
      </c>
      <c r="BR93" s="78">
        <f t="shared" si="176"/>
        <v>0.2786575017162719</v>
      </c>
      <c r="BS93" s="55">
        <v>0</v>
      </c>
      <c r="BT93" s="10">
        <f t="shared" si="177"/>
        <v>3368.3741850290321</v>
      </c>
      <c r="BU93" s="14">
        <f t="shared" si="178"/>
        <v>3368.3741850290321</v>
      </c>
      <c r="BV93" s="1">
        <f t="shared" si="179"/>
        <v>1</v>
      </c>
      <c r="BW93" s="66">
        <f t="shared" si="180"/>
        <v>336.36</v>
      </c>
      <c r="BX93" s="41">
        <f t="shared" si="181"/>
        <v>337.45</v>
      </c>
      <c r="BY93" s="65">
        <f t="shared" si="182"/>
        <v>349.72</v>
      </c>
      <c r="BZ93" s="64">
        <f t="shared" si="183"/>
        <v>350.17</v>
      </c>
      <c r="CA93" s="54">
        <f t="shared" si="184"/>
        <v>337.45</v>
      </c>
      <c r="CB93" s="1">
        <f t="shared" si="185"/>
        <v>9.9818467477523551</v>
      </c>
      <c r="CC93" s="42">
        <f t="shared" si="186"/>
        <v>0</v>
      </c>
      <c r="CD93" s="55">
        <v>0</v>
      </c>
      <c r="CE93" s="55">
        <v>0</v>
      </c>
      <c r="CF93" s="55">
        <v>0</v>
      </c>
      <c r="CG93" s="6">
        <f t="shared" si="187"/>
        <v>0</v>
      </c>
      <c r="CH93" s="10">
        <f t="shared" si="188"/>
        <v>2764.2250955229765</v>
      </c>
      <c r="CI93" s="1">
        <f t="shared" si="189"/>
        <v>2764.2250955229765</v>
      </c>
      <c r="CJ93" s="77">
        <f t="shared" si="190"/>
        <v>1</v>
      </c>
      <c r="CK93" s="66">
        <f t="shared" si="191"/>
        <v>337.2</v>
      </c>
      <c r="CL93" s="41">
        <f t="shared" si="192"/>
        <v>339.44</v>
      </c>
      <c r="CM93" s="65">
        <f t="shared" si="193"/>
        <v>347.14</v>
      </c>
      <c r="CN93" s="64">
        <f t="shared" si="194"/>
        <v>347.4</v>
      </c>
      <c r="CO93" s="54">
        <f t="shared" si="195"/>
        <v>339.44</v>
      </c>
      <c r="CP93" s="1">
        <f t="shared" si="196"/>
        <v>8.1434866118400198</v>
      </c>
      <c r="CQ93" s="42">
        <f t="shared" si="197"/>
        <v>0</v>
      </c>
      <c r="CR93" s="11">
        <f t="shared" si="198"/>
        <v>0</v>
      </c>
      <c r="CS93" s="47">
        <f t="shared" si="199"/>
        <v>6191.5755790706962</v>
      </c>
      <c r="CT93" s="55">
        <v>0</v>
      </c>
      <c r="CU93" s="10">
        <f t="shared" si="200"/>
        <v>58.976298518686775</v>
      </c>
      <c r="CV93" s="30">
        <f t="shared" si="201"/>
        <v>58.976298518686775</v>
      </c>
      <c r="CW93" s="77">
        <f t="shared" si="202"/>
        <v>1</v>
      </c>
      <c r="CX93" s="66">
        <f t="shared" si="203"/>
        <v>338.76</v>
      </c>
      <c r="CY93" s="41">
        <f t="shared" si="204"/>
        <v>340.6</v>
      </c>
      <c r="CZ93" s="65">
        <f t="shared" si="205"/>
        <v>346.32</v>
      </c>
      <c r="DA93" s="64">
        <f t="shared" si="206"/>
        <v>345.89</v>
      </c>
      <c r="DB93" s="54">
        <f t="shared" si="207"/>
        <v>340.6</v>
      </c>
      <c r="DC93" s="43">
        <f t="shared" si="208"/>
        <v>0.17315413540424771</v>
      </c>
      <c r="DD93" s="44">
        <v>0</v>
      </c>
      <c r="DE93" s="10">
        <f t="shared" si="209"/>
        <v>36.918347188039341</v>
      </c>
      <c r="DF93" s="30">
        <f t="shared" si="210"/>
        <v>36.918347188039341</v>
      </c>
      <c r="DG93" s="34">
        <f t="shared" si="211"/>
        <v>36.918347188039341</v>
      </c>
      <c r="DH93" s="21">
        <f t="shared" si="212"/>
        <v>8.4474384691511327E-3</v>
      </c>
      <c r="DI93" s="74">
        <f t="shared" si="213"/>
        <v>36.918347188039341</v>
      </c>
      <c r="DJ93" s="76">
        <f t="shared" si="214"/>
        <v>340.6</v>
      </c>
      <c r="DK93" s="43">
        <f t="shared" si="215"/>
        <v>0.10839209391673323</v>
      </c>
      <c r="DL93" s="16">
        <f t="shared" si="216"/>
        <v>0</v>
      </c>
      <c r="DM93" s="53">
        <f t="shared" si="217"/>
        <v>0</v>
      </c>
      <c r="DN93">
        <f t="shared" si="229"/>
        <v>6.2036509907350207E-3</v>
      </c>
      <c r="DO93">
        <f t="shared" si="219"/>
        <v>6.3706930881769269E-3</v>
      </c>
      <c r="DP93" s="1">
        <f t="shared" si="220"/>
        <v>679.54909032965645</v>
      </c>
      <c r="DQ93" s="55">
        <v>0</v>
      </c>
      <c r="DR93" s="1">
        <f t="shared" si="221"/>
        <v>679.54909032965645</v>
      </c>
      <c r="DS93" s="55">
        <v>0</v>
      </c>
      <c r="DT93" s="15">
        <f t="shared" si="222"/>
        <v>1.4201025463500856</v>
      </c>
      <c r="DU93" s="17">
        <f t="shared" si="223"/>
        <v>2.6620880037267407E-3</v>
      </c>
      <c r="DV93" s="17">
        <f t="shared" si="224"/>
        <v>2.6620880037267407E-3</v>
      </c>
      <c r="DW93" s="17">
        <f t="shared" si="225"/>
        <v>3.5569758719753352E-3</v>
      </c>
      <c r="DX93" s="1">
        <f t="shared" si="226"/>
        <v>375.97946361953689</v>
      </c>
      <c r="DY93" s="1">
        <f t="shared" si="227"/>
        <v>375.97946361953689</v>
      </c>
      <c r="DZ93" s="79">
        <f t="shared" si="228"/>
        <v>342.7</v>
      </c>
    </row>
    <row r="94" spans="1:130" x14ac:dyDescent="0.2">
      <c r="A94" s="23" t="s">
        <v>124</v>
      </c>
      <c r="B94">
        <v>0</v>
      </c>
      <c r="C94">
        <v>0</v>
      </c>
      <c r="D94">
        <v>0.32650273224043702</v>
      </c>
      <c r="E94">
        <v>0.67349726775956198</v>
      </c>
      <c r="F94">
        <v>0.25372124492557502</v>
      </c>
      <c r="G94">
        <v>0.221565731166912</v>
      </c>
      <c r="H94">
        <v>0.697932053175775</v>
      </c>
      <c r="I94">
        <v>0.39324016283527702</v>
      </c>
      <c r="J94">
        <v>0.445059568007664</v>
      </c>
      <c r="K94">
        <v>0.62579520065725502</v>
      </c>
      <c r="L94">
        <v>1.5081060620584901</v>
      </c>
      <c r="M94">
        <f t="shared" si="153"/>
        <v>0.31423253133761159</v>
      </c>
      <c r="N94">
        <f t="shared" si="154"/>
        <v>0.37391876706274996</v>
      </c>
      <c r="O94" s="68">
        <v>0</v>
      </c>
      <c r="P94">
        <v>69.430000000000007</v>
      </c>
      <c r="Q94">
        <v>69.680000000000007</v>
      </c>
      <c r="R94">
        <v>70.150000000000006</v>
      </c>
      <c r="S94">
        <v>70.64</v>
      </c>
      <c r="T94">
        <v>71.23</v>
      </c>
      <c r="U94">
        <v>71.87</v>
      </c>
      <c r="V94">
        <v>72.989999999999995</v>
      </c>
      <c r="W94">
        <v>74.489999999999995</v>
      </c>
      <c r="X94">
        <v>74.08</v>
      </c>
      <c r="Y94">
        <v>73.64</v>
      </c>
      <c r="Z94">
        <v>73.150000000000006</v>
      </c>
      <c r="AA94">
        <v>72.58</v>
      </c>
      <c r="AB94">
        <v>72.03</v>
      </c>
      <c r="AC94">
        <v>71.400000000000006</v>
      </c>
      <c r="AD94">
        <v>69.53</v>
      </c>
      <c r="AE94">
        <v>69.900000000000006</v>
      </c>
      <c r="AF94">
        <v>70.45</v>
      </c>
      <c r="AG94">
        <v>70.87</v>
      </c>
      <c r="AH94">
        <v>71.17</v>
      </c>
      <c r="AI94">
        <v>71.36</v>
      </c>
      <c r="AJ94">
        <v>71.87</v>
      </c>
      <c r="AK94">
        <v>74.42</v>
      </c>
      <c r="AL94">
        <v>73.92</v>
      </c>
      <c r="AM94">
        <v>73.86</v>
      </c>
      <c r="AN94">
        <v>73.489999999999995</v>
      </c>
      <c r="AO94">
        <v>72.03</v>
      </c>
      <c r="AP94">
        <v>71.81</v>
      </c>
      <c r="AQ94">
        <v>71.709999999999994</v>
      </c>
      <c r="AR94">
        <v>72.17</v>
      </c>
      <c r="AS94" s="72">
        <f t="shared" si="155"/>
        <v>1.077415217119259</v>
      </c>
      <c r="AT94" s="17">
        <f t="shared" si="156"/>
        <v>1.201524247502797</v>
      </c>
      <c r="AU94" s="17">
        <f t="shared" si="157"/>
        <v>1.3939203502950186</v>
      </c>
      <c r="AV94" s="17">
        <f t="shared" si="158"/>
        <v>1.5863164530872402</v>
      </c>
      <c r="AW94" s="17">
        <f t="shared" si="159"/>
        <v>-8.140353885375165E-3</v>
      </c>
      <c r="AX94" s="17">
        <f t="shared" si="160"/>
        <v>1.0798025725065195</v>
      </c>
      <c r="AY94" s="17">
        <f t="shared" si="161"/>
        <v>0.62579520065725502</v>
      </c>
      <c r="AZ94" s="17">
        <f t="shared" si="162"/>
        <v>1.6339355545426302</v>
      </c>
      <c r="BA94" s="17">
        <f t="shared" si="163"/>
        <v>-0.92682545322798415</v>
      </c>
      <c r="BB94" s="17">
        <f t="shared" si="164"/>
        <v>2.1297802684376439</v>
      </c>
      <c r="BC94" s="17">
        <f t="shared" si="165"/>
        <v>1.5081060620584901</v>
      </c>
      <c r="BD94" s="17">
        <f t="shared" si="166"/>
        <v>3.4349315152864741</v>
      </c>
      <c r="BE94" s="1">
        <v>1</v>
      </c>
      <c r="BF94" s="15">
        <v>1</v>
      </c>
      <c r="BG94" s="15">
        <v>1</v>
      </c>
      <c r="BH94" s="16">
        <v>1</v>
      </c>
      <c r="BI94" s="12">
        <f t="shared" si="167"/>
        <v>11.306534735993404</v>
      </c>
      <c r="BJ94" s="12">
        <f t="shared" si="168"/>
        <v>167.26492113977426</v>
      </c>
      <c r="BK94" s="12">
        <f t="shared" si="169"/>
        <v>194.04849960523171</v>
      </c>
      <c r="BL94" s="12">
        <f t="shared" si="170"/>
        <v>11.306534735993404</v>
      </c>
      <c r="BM94" s="12">
        <f t="shared" si="171"/>
        <v>167.26492113977426</v>
      </c>
      <c r="BN94" s="12">
        <f t="shared" si="172"/>
        <v>194.04849960523171</v>
      </c>
      <c r="BO94" s="9">
        <f t="shared" si="173"/>
        <v>1.4442566493295396E-2</v>
      </c>
      <c r="BP94" s="9">
        <f t="shared" si="174"/>
        <v>1.8038596104325021E-2</v>
      </c>
      <c r="BQ94" s="45">
        <f t="shared" si="175"/>
        <v>8.0593621775620627E-3</v>
      </c>
      <c r="BR94" s="78">
        <f t="shared" si="176"/>
        <v>0.37391876706274996</v>
      </c>
      <c r="BS94" s="55">
        <v>1660</v>
      </c>
      <c r="BT94" s="10">
        <f t="shared" si="177"/>
        <v>1411.0930504449752</v>
      </c>
      <c r="BU94" s="14">
        <f t="shared" si="178"/>
        <v>-248.90694955502477</v>
      </c>
      <c r="BV94" s="1">
        <f t="shared" si="179"/>
        <v>0</v>
      </c>
      <c r="BW94" s="66">
        <f t="shared" si="180"/>
        <v>69.680000000000007</v>
      </c>
      <c r="BX94" s="41">
        <f t="shared" si="181"/>
        <v>69.900000000000006</v>
      </c>
      <c r="BY94" s="65">
        <f t="shared" si="182"/>
        <v>74.489999999999995</v>
      </c>
      <c r="BZ94" s="64">
        <f t="shared" si="183"/>
        <v>74.42</v>
      </c>
      <c r="CA94" s="54">
        <f t="shared" si="184"/>
        <v>74.42</v>
      </c>
      <c r="CB94" s="1">
        <f t="shared" si="185"/>
        <v>-3.3446244229377151</v>
      </c>
      <c r="CC94" s="42">
        <f t="shared" si="186"/>
        <v>1.1763930092891708</v>
      </c>
      <c r="CD94" s="55">
        <v>866</v>
      </c>
      <c r="CE94" s="55">
        <v>4402</v>
      </c>
      <c r="CF94" s="55">
        <v>0</v>
      </c>
      <c r="CG94" s="6">
        <f t="shared" si="187"/>
        <v>5268</v>
      </c>
      <c r="CH94" s="10">
        <f t="shared" si="188"/>
        <v>2451.360068404158</v>
      </c>
      <c r="CI94" s="1">
        <f t="shared" si="189"/>
        <v>-2816.639931595842</v>
      </c>
      <c r="CJ94" s="77">
        <f t="shared" si="190"/>
        <v>0</v>
      </c>
      <c r="CK94" s="66">
        <f t="shared" si="191"/>
        <v>70.150000000000006</v>
      </c>
      <c r="CL94" s="41">
        <f t="shared" si="192"/>
        <v>70.45</v>
      </c>
      <c r="CM94" s="65">
        <f t="shared" si="193"/>
        <v>74.08</v>
      </c>
      <c r="CN94" s="64">
        <f t="shared" si="194"/>
        <v>73.92</v>
      </c>
      <c r="CO94" s="54">
        <f t="shared" si="195"/>
        <v>73.92</v>
      </c>
      <c r="CP94" s="1">
        <f t="shared" si="196"/>
        <v>-38.103895178515174</v>
      </c>
      <c r="CQ94" s="42">
        <f t="shared" si="197"/>
        <v>2.1490111011841204</v>
      </c>
      <c r="CR94" s="11">
        <f t="shared" si="198"/>
        <v>6928</v>
      </c>
      <c r="CS94" s="47">
        <f t="shared" si="199"/>
        <v>3918.7200394535134</v>
      </c>
      <c r="CT94" s="55">
        <v>0</v>
      </c>
      <c r="CU94" s="10">
        <f t="shared" si="200"/>
        <v>56.266920604380196</v>
      </c>
      <c r="CV94" s="30">
        <f t="shared" si="201"/>
        <v>56.266920604380196</v>
      </c>
      <c r="CW94" s="77">
        <f t="shared" si="202"/>
        <v>1</v>
      </c>
      <c r="CX94" s="66">
        <f t="shared" si="203"/>
        <v>70.64</v>
      </c>
      <c r="CY94" s="41">
        <f t="shared" si="204"/>
        <v>70.87</v>
      </c>
      <c r="CZ94" s="65">
        <f t="shared" si="205"/>
        <v>73.64</v>
      </c>
      <c r="DA94" s="64">
        <f t="shared" si="206"/>
        <v>73.86</v>
      </c>
      <c r="DB94" s="54">
        <f t="shared" si="207"/>
        <v>70.87</v>
      </c>
      <c r="DC94" s="43">
        <f t="shared" si="208"/>
        <v>0.7939455426044898</v>
      </c>
      <c r="DD94" s="44">
        <v>0</v>
      </c>
      <c r="DE94" s="10">
        <f t="shared" si="209"/>
        <v>35.222314086330144</v>
      </c>
      <c r="DF94" s="30">
        <f t="shared" si="210"/>
        <v>35.222314086330144</v>
      </c>
      <c r="DG94" s="34">
        <f t="shared" si="211"/>
        <v>35.222314086330144</v>
      </c>
      <c r="DH94" s="21">
        <f t="shared" si="212"/>
        <v>8.0593621775620645E-3</v>
      </c>
      <c r="DI94" s="74">
        <f t="shared" si="213"/>
        <v>35.222314086330144</v>
      </c>
      <c r="DJ94" s="76">
        <f t="shared" si="214"/>
        <v>70.87</v>
      </c>
      <c r="DK94" s="43">
        <f t="shared" si="215"/>
        <v>0.4969989288320889</v>
      </c>
      <c r="DL94" s="16">
        <f t="shared" si="216"/>
        <v>0</v>
      </c>
      <c r="DM94" s="53">
        <f t="shared" si="217"/>
        <v>6928</v>
      </c>
      <c r="DN94">
        <f t="shared" si="229"/>
        <v>6.6541764894778076E-3</v>
      </c>
      <c r="DO94">
        <f t="shared" si="219"/>
        <v>6.8333496246543394E-3</v>
      </c>
      <c r="DP94" s="1">
        <f t="shared" si="220"/>
        <v>728.89973776262912</v>
      </c>
      <c r="DQ94" s="55">
        <v>866</v>
      </c>
      <c r="DR94" s="1">
        <f t="shared" si="221"/>
        <v>-137.10026223737088</v>
      </c>
      <c r="DS94" s="55">
        <v>0</v>
      </c>
      <c r="DT94" s="15">
        <f t="shared" si="222"/>
        <v>1.5863164530872402</v>
      </c>
      <c r="DU94" s="17">
        <f t="shared" si="223"/>
        <v>2.9736683528464405E-3</v>
      </c>
      <c r="DV94" s="17">
        <f t="shared" si="224"/>
        <v>2.9736683528464405E-3</v>
      </c>
      <c r="DW94" s="17">
        <f t="shared" si="225"/>
        <v>3.9732971139661722E-3</v>
      </c>
      <c r="DX94" s="1">
        <f t="shared" si="226"/>
        <v>419.98545154045235</v>
      </c>
      <c r="DY94" s="1">
        <f t="shared" si="227"/>
        <v>419.98545154045235</v>
      </c>
      <c r="DZ94" s="79">
        <f t="shared" si="228"/>
        <v>72.17</v>
      </c>
    </row>
    <row r="95" spans="1:130" x14ac:dyDescent="0.2">
      <c r="A95" s="23" t="s">
        <v>165</v>
      </c>
      <c r="B95">
        <v>0</v>
      </c>
      <c r="C95">
        <v>0</v>
      </c>
      <c r="D95">
        <v>0.428856914468425</v>
      </c>
      <c r="E95">
        <v>0.571143085531574</v>
      </c>
      <c r="F95">
        <v>0.124006359300476</v>
      </c>
      <c r="G95">
        <v>0.64130434782608603</v>
      </c>
      <c r="H95">
        <v>0.45317725752508298</v>
      </c>
      <c r="I95">
        <v>0.53909604486282203</v>
      </c>
      <c r="J95">
        <v>0.435706523263166</v>
      </c>
      <c r="K95">
        <v>0.80609975986438198</v>
      </c>
      <c r="L95">
        <v>0.78903242931501305</v>
      </c>
      <c r="M95">
        <f t="shared" si="153"/>
        <v>0.24488117426352496</v>
      </c>
      <c r="N95">
        <f t="shared" si="154"/>
        <v>0.57641941399638363</v>
      </c>
      <c r="O95" s="68">
        <v>0</v>
      </c>
      <c r="P95">
        <v>4.79</v>
      </c>
      <c r="Q95">
        <v>4.88</v>
      </c>
      <c r="R95">
        <v>4.92</v>
      </c>
      <c r="S95">
        <v>5</v>
      </c>
      <c r="T95">
        <v>5.05</v>
      </c>
      <c r="U95">
        <v>5.0599999999999996</v>
      </c>
      <c r="V95">
        <v>5.14</v>
      </c>
      <c r="W95">
        <v>5.3</v>
      </c>
      <c r="X95">
        <v>5.19</v>
      </c>
      <c r="Y95">
        <v>5.14</v>
      </c>
      <c r="Z95">
        <v>5.0599999999999996</v>
      </c>
      <c r="AA95">
        <v>5.0599999999999996</v>
      </c>
      <c r="AB95">
        <v>5.01</v>
      </c>
      <c r="AC95">
        <v>4.91</v>
      </c>
      <c r="AD95">
        <v>4.9400000000000004</v>
      </c>
      <c r="AE95">
        <v>4.97</v>
      </c>
      <c r="AF95">
        <v>5.01</v>
      </c>
      <c r="AG95">
        <v>5.01</v>
      </c>
      <c r="AH95">
        <v>5.0599999999999996</v>
      </c>
      <c r="AI95">
        <v>5.12</v>
      </c>
      <c r="AJ95">
        <v>5.16</v>
      </c>
      <c r="AK95">
        <v>5.34</v>
      </c>
      <c r="AL95">
        <v>5.28</v>
      </c>
      <c r="AM95">
        <v>5.2</v>
      </c>
      <c r="AN95">
        <v>5.13</v>
      </c>
      <c r="AO95">
        <v>5.08</v>
      </c>
      <c r="AP95">
        <v>5.0599999999999996</v>
      </c>
      <c r="AQ95">
        <v>5.01</v>
      </c>
      <c r="AR95">
        <v>5.0599999999999996</v>
      </c>
      <c r="AS95" s="72">
        <f t="shared" si="155"/>
        <v>1.0231128074639524</v>
      </c>
      <c r="AT95" s="17">
        <f t="shared" si="156"/>
        <v>1.4096674928138244</v>
      </c>
      <c r="AU95" s="17">
        <f t="shared" si="157"/>
        <v>1.5942036855393305</v>
      </c>
      <c r="AV95" s="17">
        <f t="shared" si="158"/>
        <v>1.7787398782648365</v>
      </c>
      <c r="AW95" s="17">
        <f t="shared" si="159"/>
        <v>-8.140353885375165E-3</v>
      </c>
      <c r="AX95" s="17">
        <f t="shared" si="160"/>
        <v>1.0798025725065195</v>
      </c>
      <c r="AY95" s="17">
        <f t="shared" si="161"/>
        <v>0.80609975986438198</v>
      </c>
      <c r="AZ95" s="17">
        <f t="shared" si="162"/>
        <v>1.814240113749757</v>
      </c>
      <c r="BA95" s="17">
        <f t="shared" si="163"/>
        <v>-0.92682545322798415</v>
      </c>
      <c r="BB95" s="17">
        <f t="shared" si="164"/>
        <v>2.1297802684376439</v>
      </c>
      <c r="BC95" s="17">
        <f t="shared" si="165"/>
        <v>0.78903242931501305</v>
      </c>
      <c r="BD95" s="17">
        <f t="shared" si="166"/>
        <v>2.7158578825429971</v>
      </c>
      <c r="BE95" s="1">
        <v>0</v>
      </c>
      <c r="BF95" s="49">
        <v>0</v>
      </c>
      <c r="BG95" s="49">
        <v>0</v>
      </c>
      <c r="BH95" s="16">
        <v>1</v>
      </c>
      <c r="BI95" s="12">
        <f t="shared" si="167"/>
        <v>0</v>
      </c>
      <c r="BJ95" s="12">
        <f t="shared" si="168"/>
        <v>0</v>
      </c>
      <c r="BK95" s="12">
        <f t="shared" si="169"/>
        <v>0</v>
      </c>
      <c r="BL95" s="12">
        <f t="shared" si="170"/>
        <v>0</v>
      </c>
      <c r="BM95" s="12">
        <f t="shared" si="171"/>
        <v>0</v>
      </c>
      <c r="BN95" s="12">
        <f t="shared" si="172"/>
        <v>0</v>
      </c>
      <c r="BO95" s="9">
        <f t="shared" si="173"/>
        <v>0</v>
      </c>
      <c r="BP95" s="9">
        <f t="shared" si="174"/>
        <v>0</v>
      </c>
      <c r="BQ95" s="45">
        <f t="shared" si="175"/>
        <v>0</v>
      </c>
      <c r="BR95" s="78">
        <f t="shared" si="176"/>
        <v>0.57641941399638363</v>
      </c>
      <c r="BS95" s="55">
        <v>0</v>
      </c>
      <c r="BT95" s="10">
        <f t="shared" si="177"/>
        <v>0</v>
      </c>
      <c r="BU95" s="14">
        <f t="shared" si="178"/>
        <v>0</v>
      </c>
      <c r="BV95" s="1">
        <f t="shared" si="179"/>
        <v>0</v>
      </c>
      <c r="BW95" s="66">
        <f t="shared" si="180"/>
        <v>4.88</v>
      </c>
      <c r="BX95" s="41">
        <f t="shared" si="181"/>
        <v>4.97</v>
      </c>
      <c r="BY95" s="65">
        <f t="shared" si="182"/>
        <v>5.3</v>
      </c>
      <c r="BZ95" s="64">
        <f t="shared" si="183"/>
        <v>5.34</v>
      </c>
      <c r="CA95" s="54">
        <f t="shared" si="184"/>
        <v>5.34</v>
      </c>
      <c r="CB95" s="1">
        <f t="shared" si="185"/>
        <v>0</v>
      </c>
      <c r="CC95" s="42" t="e">
        <f t="shared" si="186"/>
        <v>#DIV/0!</v>
      </c>
      <c r="CD95" s="55">
        <v>0</v>
      </c>
      <c r="CE95" s="55">
        <v>30</v>
      </c>
      <c r="CF95" s="55">
        <v>0</v>
      </c>
      <c r="CG95" s="6">
        <f t="shared" si="187"/>
        <v>30</v>
      </c>
      <c r="CH95" s="10">
        <f t="shared" si="188"/>
        <v>0</v>
      </c>
      <c r="CI95" s="1">
        <f t="shared" si="189"/>
        <v>-30</v>
      </c>
      <c r="CJ95" s="77">
        <f t="shared" si="190"/>
        <v>0</v>
      </c>
      <c r="CK95" s="66">
        <f t="shared" si="191"/>
        <v>4.92</v>
      </c>
      <c r="CL95" s="41">
        <f t="shared" si="192"/>
        <v>5.01</v>
      </c>
      <c r="CM95" s="65">
        <f t="shared" si="193"/>
        <v>5.19</v>
      </c>
      <c r="CN95" s="64">
        <f t="shared" si="194"/>
        <v>5.28</v>
      </c>
      <c r="CO95" s="54">
        <f t="shared" si="195"/>
        <v>5.28</v>
      </c>
      <c r="CP95" s="1">
        <f t="shared" si="196"/>
        <v>-5.6818181818181817</v>
      </c>
      <c r="CQ95" s="42" t="e">
        <f t="shared" si="197"/>
        <v>#DIV/0!</v>
      </c>
      <c r="CR95" s="11">
        <f t="shared" si="198"/>
        <v>30</v>
      </c>
      <c r="CS95" s="47">
        <f t="shared" si="199"/>
        <v>0</v>
      </c>
      <c r="CT95" s="55">
        <v>0</v>
      </c>
      <c r="CU95" s="10">
        <f t="shared" si="200"/>
        <v>0</v>
      </c>
      <c r="CV95" s="30">
        <f t="shared" si="201"/>
        <v>0</v>
      </c>
      <c r="CW95" s="77">
        <f t="shared" si="202"/>
        <v>0</v>
      </c>
      <c r="CX95" s="66">
        <f t="shared" si="203"/>
        <v>5</v>
      </c>
      <c r="CY95" s="41">
        <f t="shared" si="204"/>
        <v>5.01</v>
      </c>
      <c r="CZ95" s="65">
        <f t="shared" si="205"/>
        <v>5.14</v>
      </c>
      <c r="DA95" s="64">
        <f t="shared" si="206"/>
        <v>5.2</v>
      </c>
      <c r="DB95" s="54">
        <f t="shared" si="207"/>
        <v>5.2</v>
      </c>
      <c r="DC95" s="43">
        <f t="shared" si="208"/>
        <v>0</v>
      </c>
      <c r="DD95" s="44">
        <v>0</v>
      </c>
      <c r="DE95" s="10">
        <f t="shared" si="209"/>
        <v>0</v>
      </c>
      <c r="DF95" s="30">
        <f t="shared" si="210"/>
        <v>0</v>
      </c>
      <c r="DG95" s="34">
        <f t="shared" si="211"/>
        <v>0</v>
      </c>
      <c r="DH95" s="21">
        <f t="shared" si="212"/>
        <v>0</v>
      </c>
      <c r="DI95" s="74">
        <f t="shared" si="213"/>
        <v>0</v>
      </c>
      <c r="DJ95" s="76">
        <f t="shared" si="214"/>
        <v>5.2</v>
      </c>
      <c r="DK95" s="43">
        <f t="shared" si="215"/>
        <v>0</v>
      </c>
      <c r="DL95" s="16">
        <f t="shared" si="216"/>
        <v>0</v>
      </c>
      <c r="DM95" s="53">
        <f t="shared" si="217"/>
        <v>30</v>
      </c>
      <c r="DN95">
        <f t="shared" si="229"/>
        <v>5.6429136001020621E-3</v>
      </c>
      <c r="DO95">
        <f t="shared" si="219"/>
        <v>5.7948570483799004E-3</v>
      </c>
      <c r="DP95" s="1">
        <f t="shared" si="220"/>
        <v>618.12581163658717</v>
      </c>
      <c r="DQ95" s="55">
        <v>285</v>
      </c>
      <c r="DR95" s="1">
        <f t="shared" si="221"/>
        <v>333.12581163658717</v>
      </c>
      <c r="DS95" s="55">
        <v>0</v>
      </c>
      <c r="DT95" s="15">
        <f t="shared" si="222"/>
        <v>0</v>
      </c>
      <c r="DU95" s="17">
        <f t="shared" si="223"/>
        <v>0</v>
      </c>
      <c r="DV95" s="17">
        <f t="shared" si="224"/>
        <v>0</v>
      </c>
      <c r="DW95" s="17">
        <f t="shared" si="225"/>
        <v>0</v>
      </c>
      <c r="DX95" s="1">
        <f t="shared" si="226"/>
        <v>0</v>
      </c>
      <c r="DY95" s="1">
        <f t="shared" si="227"/>
        <v>0</v>
      </c>
      <c r="DZ95" s="79">
        <f t="shared" si="228"/>
        <v>5.0599999999999996</v>
      </c>
    </row>
    <row r="96" spans="1:130" x14ac:dyDescent="0.2">
      <c r="A96" s="24" t="s">
        <v>125</v>
      </c>
      <c r="B96">
        <v>0</v>
      </c>
      <c r="C96">
        <v>0</v>
      </c>
      <c r="D96">
        <v>0.50757575757575701</v>
      </c>
      <c r="E96">
        <v>0.49242424242424199</v>
      </c>
      <c r="F96">
        <v>0.209198813056379</v>
      </c>
      <c r="G96">
        <v>0.30909090909090903</v>
      </c>
      <c r="H96">
        <v>0.86181818181818104</v>
      </c>
      <c r="I96">
        <v>0.51612030117914898</v>
      </c>
      <c r="J96">
        <v>0.48586461951263799</v>
      </c>
      <c r="K96">
        <v>-0.17860404882268099</v>
      </c>
      <c r="L96">
        <v>0.57149046803296999</v>
      </c>
      <c r="M96">
        <f t="shared" si="153"/>
        <v>0.34531086766266628</v>
      </c>
      <c r="N96">
        <f t="shared" si="154"/>
        <v>0.30031490712401171</v>
      </c>
      <c r="O96" s="68">
        <v>0</v>
      </c>
      <c r="P96">
        <v>1.69</v>
      </c>
      <c r="Q96">
        <v>1.71</v>
      </c>
      <c r="R96">
        <v>1.74</v>
      </c>
      <c r="S96">
        <v>1.76</v>
      </c>
      <c r="T96">
        <v>1.78</v>
      </c>
      <c r="U96">
        <v>1.83</v>
      </c>
      <c r="V96">
        <v>1.9</v>
      </c>
      <c r="W96">
        <v>2.02</v>
      </c>
      <c r="X96">
        <v>1.99</v>
      </c>
      <c r="Y96">
        <v>1.97</v>
      </c>
      <c r="Z96">
        <v>1.94</v>
      </c>
      <c r="AA96">
        <v>1.88</v>
      </c>
      <c r="AB96">
        <v>1.87</v>
      </c>
      <c r="AC96">
        <v>1.83</v>
      </c>
      <c r="AD96">
        <v>1.69</v>
      </c>
      <c r="AE96">
        <v>1.71</v>
      </c>
      <c r="AF96">
        <v>1.74</v>
      </c>
      <c r="AG96">
        <v>1.76</v>
      </c>
      <c r="AH96">
        <v>1.79</v>
      </c>
      <c r="AI96">
        <v>1.81</v>
      </c>
      <c r="AJ96">
        <v>1.83</v>
      </c>
      <c r="AK96">
        <v>1.99</v>
      </c>
      <c r="AL96">
        <v>1.97</v>
      </c>
      <c r="AM96">
        <v>1.94</v>
      </c>
      <c r="AN96">
        <v>1.91</v>
      </c>
      <c r="AO96">
        <v>1.87</v>
      </c>
      <c r="AP96">
        <v>1.85</v>
      </c>
      <c r="AQ96">
        <v>1.8</v>
      </c>
      <c r="AR96">
        <v>1.84</v>
      </c>
      <c r="AS96" s="72">
        <f t="shared" si="155"/>
        <v>0.98134975711311601</v>
      </c>
      <c r="AT96" s="17">
        <f t="shared" si="156"/>
        <v>1</v>
      </c>
      <c r="AU96" s="17">
        <f t="shared" si="157"/>
        <v>1.1582478253681705</v>
      </c>
      <c r="AV96" s="17">
        <f t="shared" si="158"/>
        <v>1.316495650736341</v>
      </c>
      <c r="AW96" s="17">
        <f t="shared" si="159"/>
        <v>-8.140353885375165E-3</v>
      </c>
      <c r="AX96" s="17">
        <f t="shared" si="160"/>
        <v>1.0798025725065195</v>
      </c>
      <c r="AY96" s="17">
        <f t="shared" si="161"/>
        <v>-8.140353885375165E-3</v>
      </c>
      <c r="AZ96" s="17">
        <f t="shared" si="162"/>
        <v>1</v>
      </c>
      <c r="BA96" s="17">
        <f t="shared" si="163"/>
        <v>-0.92682545322798415</v>
      </c>
      <c r="BB96" s="17">
        <f t="shared" si="164"/>
        <v>2.1297802684376439</v>
      </c>
      <c r="BC96" s="17">
        <f t="shared" si="165"/>
        <v>0.57149046803296999</v>
      </c>
      <c r="BD96" s="17">
        <f t="shared" si="166"/>
        <v>2.498315921260954</v>
      </c>
      <c r="BE96" s="1">
        <v>1</v>
      </c>
      <c r="BF96" s="15">
        <v>1</v>
      </c>
      <c r="BG96" s="15">
        <v>1</v>
      </c>
      <c r="BH96" s="16">
        <v>1</v>
      </c>
      <c r="BI96" s="12">
        <f t="shared" si="167"/>
        <v>1.316495650736341</v>
      </c>
      <c r="BJ96" s="12">
        <f t="shared" si="168"/>
        <v>38.957351385600134</v>
      </c>
      <c r="BK96" s="12">
        <f t="shared" si="169"/>
        <v>45.122267524475042</v>
      </c>
      <c r="BL96" s="12">
        <f t="shared" si="170"/>
        <v>1.316495650736341</v>
      </c>
      <c r="BM96" s="12">
        <f t="shared" si="171"/>
        <v>38.957351385600134</v>
      </c>
      <c r="BN96" s="12">
        <f t="shared" si="172"/>
        <v>45.122267524475042</v>
      </c>
      <c r="BO96" s="9">
        <f t="shared" si="173"/>
        <v>1.681644855639604E-3</v>
      </c>
      <c r="BP96" s="9">
        <f t="shared" si="174"/>
        <v>4.2013347577635187E-3</v>
      </c>
      <c r="BQ96" s="45">
        <f t="shared" si="175"/>
        <v>1.8740505440258844E-3</v>
      </c>
      <c r="BR96" s="78">
        <f t="shared" si="176"/>
        <v>0.30031490712401171</v>
      </c>
      <c r="BS96" s="55">
        <v>131</v>
      </c>
      <c r="BT96" s="10">
        <f t="shared" si="177"/>
        <v>164.30302538064655</v>
      </c>
      <c r="BU96" s="14">
        <f t="shared" si="178"/>
        <v>33.303025380646545</v>
      </c>
      <c r="BV96" s="1">
        <f t="shared" si="179"/>
        <v>1</v>
      </c>
      <c r="BW96" s="66">
        <f t="shared" si="180"/>
        <v>1.71</v>
      </c>
      <c r="BX96" s="41">
        <f t="shared" si="181"/>
        <v>1.71</v>
      </c>
      <c r="BY96" s="65">
        <f t="shared" si="182"/>
        <v>2.02</v>
      </c>
      <c r="BZ96" s="64">
        <f t="shared" si="183"/>
        <v>1.99</v>
      </c>
      <c r="CA96" s="54">
        <f t="shared" si="184"/>
        <v>1.71</v>
      </c>
      <c r="CB96" s="1">
        <f t="shared" si="185"/>
        <v>19.47545343897459</v>
      </c>
      <c r="CC96" s="42">
        <f t="shared" si="186"/>
        <v>0.79730729057792904</v>
      </c>
      <c r="CD96" s="55">
        <v>125</v>
      </c>
      <c r="CE96" s="55">
        <v>0</v>
      </c>
      <c r="CF96" s="55">
        <v>2</v>
      </c>
      <c r="CG96" s="6">
        <f t="shared" si="187"/>
        <v>127</v>
      </c>
      <c r="CH96" s="10">
        <f t="shared" si="188"/>
        <v>570.94156328000554</v>
      </c>
      <c r="CI96" s="1">
        <f t="shared" si="189"/>
        <v>443.94156328000554</v>
      </c>
      <c r="CJ96" s="77">
        <f t="shared" si="190"/>
        <v>1</v>
      </c>
      <c r="CK96" s="66">
        <f t="shared" si="191"/>
        <v>1.74</v>
      </c>
      <c r="CL96" s="41">
        <f t="shared" si="192"/>
        <v>1.74</v>
      </c>
      <c r="CM96" s="65">
        <f t="shared" si="193"/>
        <v>1.99</v>
      </c>
      <c r="CN96" s="64">
        <f t="shared" si="194"/>
        <v>1.97</v>
      </c>
      <c r="CO96" s="54">
        <f t="shared" si="195"/>
        <v>1.74</v>
      </c>
      <c r="CP96" s="1">
        <f t="shared" si="196"/>
        <v>255.13882947126754</v>
      </c>
      <c r="CQ96" s="42">
        <f t="shared" si="197"/>
        <v>0.22243957730174163</v>
      </c>
      <c r="CR96" s="11">
        <f t="shared" si="198"/>
        <v>262</v>
      </c>
      <c r="CS96" s="47">
        <f t="shared" si="199"/>
        <v>748.32838497680143</v>
      </c>
      <c r="CT96" s="55">
        <v>4</v>
      </c>
      <c r="CU96" s="10">
        <f t="shared" si="200"/>
        <v>13.083796316149353</v>
      </c>
      <c r="CV96" s="30">
        <f t="shared" si="201"/>
        <v>9.0837963161493533</v>
      </c>
      <c r="CW96" s="77">
        <f t="shared" si="202"/>
        <v>1</v>
      </c>
      <c r="CX96" s="66">
        <f t="shared" si="203"/>
        <v>1.76</v>
      </c>
      <c r="CY96" s="41">
        <f t="shared" si="204"/>
        <v>1.76</v>
      </c>
      <c r="CZ96" s="65">
        <f t="shared" si="205"/>
        <v>1.97</v>
      </c>
      <c r="DA96" s="64">
        <f t="shared" si="206"/>
        <v>1.94</v>
      </c>
      <c r="DB96" s="54">
        <f t="shared" si="207"/>
        <v>1.76</v>
      </c>
      <c r="DC96" s="43">
        <f t="shared" si="208"/>
        <v>5.1612479069030419</v>
      </c>
      <c r="DD96" s="44">
        <v>0</v>
      </c>
      <c r="DE96" s="10">
        <f t="shared" si="209"/>
        <v>8.1902755355889649</v>
      </c>
      <c r="DF96" s="30">
        <f t="shared" si="210"/>
        <v>8.1902755355889649</v>
      </c>
      <c r="DG96" s="34">
        <f t="shared" si="211"/>
        <v>8.1902755355889649</v>
      </c>
      <c r="DH96" s="21">
        <f t="shared" si="212"/>
        <v>1.8740505440258848E-3</v>
      </c>
      <c r="DI96" s="74">
        <f t="shared" si="213"/>
        <v>8.1902755355889649</v>
      </c>
      <c r="DJ96" s="76">
        <f t="shared" si="214"/>
        <v>1.76</v>
      </c>
      <c r="DK96" s="43">
        <f t="shared" si="215"/>
        <v>4.6535656452210024</v>
      </c>
      <c r="DL96" s="16">
        <f t="shared" si="216"/>
        <v>0</v>
      </c>
      <c r="DM96" s="53">
        <f t="shared" si="217"/>
        <v>266</v>
      </c>
      <c r="DN96">
        <f t="shared" si="229"/>
        <v>4.8651686853733202E-3</v>
      </c>
      <c r="DO96">
        <f t="shared" si="219"/>
        <v>4.9961702492632241E-3</v>
      </c>
      <c r="DP96" s="1">
        <f t="shared" si="220"/>
        <v>532.93148814840958</v>
      </c>
      <c r="DQ96" s="55">
        <v>0</v>
      </c>
      <c r="DR96" s="1">
        <f t="shared" si="221"/>
        <v>532.93148814840958</v>
      </c>
      <c r="DS96" s="55">
        <v>0</v>
      </c>
      <c r="DT96" s="15">
        <f t="shared" si="222"/>
        <v>1.316495650736341</v>
      </c>
      <c r="DU96" s="17">
        <f t="shared" si="223"/>
        <v>2.4678691604286982E-3</v>
      </c>
      <c r="DV96" s="17">
        <f t="shared" si="224"/>
        <v>2.4678691604286982E-3</v>
      </c>
      <c r="DW96" s="17">
        <f t="shared" si="225"/>
        <v>3.2974683956909379E-3</v>
      </c>
      <c r="DX96" s="1">
        <f t="shared" si="226"/>
        <v>348.54900436132351</v>
      </c>
      <c r="DY96" s="1">
        <f t="shared" si="227"/>
        <v>348.54900436132351</v>
      </c>
      <c r="DZ96" s="79">
        <f t="shared" si="228"/>
        <v>1.84</v>
      </c>
    </row>
    <row r="97" spans="1:130" x14ac:dyDescent="0.2">
      <c r="A97" s="24" t="s">
        <v>321</v>
      </c>
      <c r="B97">
        <v>0</v>
      </c>
      <c r="C97">
        <v>0</v>
      </c>
      <c r="D97">
        <v>0.74180655475619495</v>
      </c>
      <c r="E97">
        <v>0.258193445243804</v>
      </c>
      <c r="F97">
        <v>0.65937996820349698</v>
      </c>
      <c r="G97">
        <v>0.93394648829431404</v>
      </c>
      <c r="H97">
        <v>0.81626254180601998</v>
      </c>
      <c r="I97">
        <v>0.87312400862988704</v>
      </c>
      <c r="J97">
        <v>0.84201902152769104</v>
      </c>
      <c r="K97">
        <v>0.35450699647103201</v>
      </c>
      <c r="L97">
        <v>0.85782745824425399</v>
      </c>
      <c r="M97">
        <f t="shared" si="153"/>
        <v>0.74813913901826545</v>
      </c>
      <c r="N97">
        <f t="shared" si="154"/>
        <v>-0.55273365161775356</v>
      </c>
      <c r="O97" s="68">
        <v>0</v>
      </c>
      <c r="P97">
        <v>20.72</v>
      </c>
      <c r="Q97">
        <v>20.74</v>
      </c>
      <c r="R97">
        <v>20.75</v>
      </c>
      <c r="S97">
        <v>20.78</v>
      </c>
      <c r="T97">
        <v>20.78</v>
      </c>
      <c r="U97">
        <v>20.79</v>
      </c>
      <c r="V97">
        <v>20.8</v>
      </c>
      <c r="W97">
        <v>20.95</v>
      </c>
      <c r="X97">
        <v>20.92</v>
      </c>
      <c r="Y97">
        <v>20.89</v>
      </c>
      <c r="Z97">
        <v>20.88</v>
      </c>
      <c r="AA97">
        <v>20.85</v>
      </c>
      <c r="AB97">
        <v>20.84</v>
      </c>
      <c r="AC97">
        <v>20.8</v>
      </c>
      <c r="AD97">
        <v>20.76</v>
      </c>
      <c r="AE97">
        <v>20.78</v>
      </c>
      <c r="AF97">
        <v>20.79</v>
      </c>
      <c r="AG97">
        <v>20.79</v>
      </c>
      <c r="AH97">
        <v>20.8</v>
      </c>
      <c r="AI97">
        <v>20.8</v>
      </c>
      <c r="AJ97">
        <v>20.86</v>
      </c>
      <c r="AK97">
        <v>20.9</v>
      </c>
      <c r="AL97">
        <v>20.88</v>
      </c>
      <c r="AM97">
        <v>20.88</v>
      </c>
      <c r="AN97">
        <v>20.87</v>
      </c>
      <c r="AO97">
        <v>20.85</v>
      </c>
      <c r="AP97">
        <v>20.83</v>
      </c>
      <c r="AQ97">
        <v>20.83</v>
      </c>
      <c r="AR97">
        <v>20.8</v>
      </c>
      <c r="AS97" s="72">
        <f t="shared" si="155"/>
        <v>0.85708227311280716</v>
      </c>
      <c r="AT97" s="17">
        <f t="shared" si="156"/>
        <v>0.84279457330061891</v>
      </c>
      <c r="AU97" s="17">
        <f t="shared" si="157"/>
        <v>0.70527419460175389</v>
      </c>
      <c r="AV97" s="17">
        <f t="shared" si="158"/>
        <v>0.56775381590288887</v>
      </c>
      <c r="AW97" s="17">
        <f t="shared" si="159"/>
        <v>-8.140353885375165E-3</v>
      </c>
      <c r="AX97" s="17">
        <f t="shared" si="160"/>
        <v>1.0798025725065195</v>
      </c>
      <c r="AY97" s="17">
        <f t="shared" si="161"/>
        <v>0.35450699647103201</v>
      </c>
      <c r="AZ97" s="17">
        <f t="shared" si="162"/>
        <v>1.3626473503564072</v>
      </c>
      <c r="BA97" s="17">
        <f t="shared" si="163"/>
        <v>-0.92682545322798415</v>
      </c>
      <c r="BB97" s="17">
        <f t="shared" si="164"/>
        <v>2.1297802684376439</v>
      </c>
      <c r="BC97" s="17">
        <f t="shared" si="165"/>
        <v>0.85782745824425399</v>
      </c>
      <c r="BD97" s="17">
        <f t="shared" si="166"/>
        <v>2.784652911472238</v>
      </c>
      <c r="BE97" s="1">
        <v>0</v>
      </c>
      <c r="BF97" s="50">
        <v>0.18</v>
      </c>
      <c r="BG97" s="15">
        <v>1</v>
      </c>
      <c r="BH97" s="16">
        <v>1</v>
      </c>
      <c r="BI97" s="12">
        <f t="shared" si="167"/>
        <v>0</v>
      </c>
      <c r="BJ97" s="12">
        <f t="shared" si="168"/>
        <v>9.1217574378612305</v>
      </c>
      <c r="BK97" s="12">
        <f t="shared" si="169"/>
        <v>42.407461597573871</v>
      </c>
      <c r="BL97" s="12">
        <f t="shared" si="170"/>
        <v>0</v>
      </c>
      <c r="BM97" s="12">
        <f t="shared" si="171"/>
        <v>9.1217574378612305</v>
      </c>
      <c r="BN97" s="12">
        <f t="shared" si="172"/>
        <v>42.407461597573871</v>
      </c>
      <c r="BO97" s="9">
        <f t="shared" si="173"/>
        <v>0</v>
      </c>
      <c r="BP97" s="9">
        <f t="shared" si="174"/>
        <v>9.8373106005712383E-4</v>
      </c>
      <c r="BQ97" s="45">
        <f t="shared" si="175"/>
        <v>1.7612972671327363E-3</v>
      </c>
      <c r="BR97" s="78">
        <f t="shared" si="176"/>
        <v>-0.55273365161775356</v>
      </c>
      <c r="BS97" s="55">
        <v>0</v>
      </c>
      <c r="BT97" s="10">
        <f t="shared" si="177"/>
        <v>0</v>
      </c>
      <c r="BU97" s="14">
        <f t="shared" si="178"/>
        <v>0</v>
      </c>
      <c r="BV97" s="1">
        <f t="shared" si="179"/>
        <v>0</v>
      </c>
      <c r="BW97" s="66">
        <f t="shared" si="180"/>
        <v>20.72</v>
      </c>
      <c r="BX97" s="41">
        <f t="shared" si="181"/>
        <v>20.76</v>
      </c>
      <c r="BY97" s="65">
        <f t="shared" si="182"/>
        <v>20.92</v>
      </c>
      <c r="BZ97" s="64">
        <f t="shared" si="183"/>
        <v>20.88</v>
      </c>
      <c r="CA97" s="54">
        <f t="shared" si="184"/>
        <v>20.88</v>
      </c>
      <c r="CB97" s="1">
        <f t="shared" si="185"/>
        <v>0</v>
      </c>
      <c r="CC97" s="42" t="e">
        <f t="shared" si="186"/>
        <v>#DIV/0!</v>
      </c>
      <c r="CD97" s="55">
        <v>0</v>
      </c>
      <c r="CE97" s="55">
        <v>0</v>
      </c>
      <c r="CF97" s="55">
        <v>0</v>
      </c>
      <c r="CG97" s="6">
        <f t="shared" si="187"/>
        <v>0</v>
      </c>
      <c r="CH97" s="10">
        <f t="shared" si="188"/>
        <v>133.68440785115965</v>
      </c>
      <c r="CI97" s="1">
        <f t="shared" si="189"/>
        <v>133.68440785115965</v>
      </c>
      <c r="CJ97" s="77">
        <f t="shared" si="190"/>
        <v>1</v>
      </c>
      <c r="CK97" s="66">
        <f t="shared" si="191"/>
        <v>20.74</v>
      </c>
      <c r="CL97" s="41">
        <f t="shared" si="192"/>
        <v>20.78</v>
      </c>
      <c r="CM97" s="65">
        <f t="shared" si="193"/>
        <v>20.89</v>
      </c>
      <c r="CN97" s="64">
        <f t="shared" si="194"/>
        <v>20.88</v>
      </c>
      <c r="CO97" s="54">
        <f t="shared" si="195"/>
        <v>20.78</v>
      </c>
      <c r="CP97" s="1">
        <f t="shared" si="196"/>
        <v>6.4333208783041211</v>
      </c>
      <c r="CQ97" s="42">
        <f t="shared" si="197"/>
        <v>0</v>
      </c>
      <c r="CR97" s="11">
        <f t="shared" si="198"/>
        <v>0</v>
      </c>
      <c r="CS97" s="47">
        <f t="shared" si="199"/>
        <v>145.98101039948287</v>
      </c>
      <c r="CT97" s="55">
        <v>0</v>
      </c>
      <c r="CU97" s="10">
        <f t="shared" si="200"/>
        <v>12.296602548323227</v>
      </c>
      <c r="CV97" s="30">
        <f t="shared" si="201"/>
        <v>12.296602548323227</v>
      </c>
      <c r="CW97" s="77">
        <f t="shared" si="202"/>
        <v>1</v>
      </c>
      <c r="CX97" s="66">
        <f t="shared" si="203"/>
        <v>20.75</v>
      </c>
      <c r="CY97" s="41">
        <f t="shared" si="204"/>
        <v>20.79</v>
      </c>
      <c r="CZ97" s="65">
        <f t="shared" si="205"/>
        <v>20.88</v>
      </c>
      <c r="DA97" s="64">
        <f t="shared" si="206"/>
        <v>20.87</v>
      </c>
      <c r="DB97" s="54">
        <f t="shared" si="207"/>
        <v>20.79</v>
      </c>
      <c r="DC97" s="43">
        <f t="shared" si="208"/>
        <v>0.59146717404152127</v>
      </c>
      <c r="DD97" s="44">
        <v>0</v>
      </c>
      <c r="DE97" s="10">
        <f t="shared" si="209"/>
        <v>7.697503124386226</v>
      </c>
      <c r="DF97" s="30">
        <f t="shared" si="210"/>
        <v>7.697503124386226</v>
      </c>
      <c r="DG97" s="34">
        <f t="shared" si="211"/>
        <v>7.697503124386226</v>
      </c>
      <c r="DH97" s="21">
        <f t="shared" si="212"/>
        <v>1.7612972671327365E-3</v>
      </c>
      <c r="DI97" s="74">
        <f t="shared" si="213"/>
        <v>7.697503124386226</v>
      </c>
      <c r="DJ97" s="76">
        <f t="shared" si="214"/>
        <v>20.79</v>
      </c>
      <c r="DK97" s="43">
        <f t="shared" si="215"/>
        <v>0.37025027053324799</v>
      </c>
      <c r="DL97" s="16">
        <f t="shared" si="216"/>
        <v>0</v>
      </c>
      <c r="DM97" s="53">
        <f t="shared" si="217"/>
        <v>0</v>
      </c>
      <c r="DN97">
        <f t="shared" si="229"/>
        <v>2.5509602418935782E-3</v>
      </c>
      <c r="DO97">
        <f t="shared" si="219"/>
        <v>2.6196484627385628E-3</v>
      </c>
      <c r="DP97" s="1">
        <f t="shared" si="220"/>
        <v>279.43266222339702</v>
      </c>
      <c r="DQ97" s="55">
        <v>0</v>
      </c>
      <c r="DR97" s="1">
        <f t="shared" si="221"/>
        <v>279.43266222339702</v>
      </c>
      <c r="DS97" s="55">
        <v>0</v>
      </c>
      <c r="DT97" s="15">
        <f t="shared" si="222"/>
        <v>0.10219568686251999</v>
      </c>
      <c r="DU97" s="17">
        <f t="shared" si="223"/>
        <v>1.9157342737575927E-4</v>
      </c>
      <c r="DV97" s="17">
        <f t="shared" si="224"/>
        <v>1.9157342737575927E-4</v>
      </c>
      <c r="DW97" s="17">
        <f t="shared" si="225"/>
        <v>2.559727769830489E-4</v>
      </c>
      <c r="DX97" s="1">
        <f t="shared" si="226"/>
        <v>27.056834472662235</v>
      </c>
      <c r="DY97" s="1">
        <f t="shared" si="227"/>
        <v>27.056834472662235</v>
      </c>
      <c r="DZ97" s="79">
        <f t="shared" si="228"/>
        <v>20.8</v>
      </c>
    </row>
    <row r="98" spans="1:130" x14ac:dyDescent="0.2">
      <c r="A98" s="24" t="s">
        <v>322</v>
      </c>
      <c r="B98">
        <v>0</v>
      </c>
      <c r="C98">
        <v>0</v>
      </c>
      <c r="D98">
        <v>0.39488409272581898</v>
      </c>
      <c r="E98">
        <v>0.60511590727417996</v>
      </c>
      <c r="F98">
        <v>0.33187599364069897</v>
      </c>
      <c r="G98">
        <v>0.462792642140468</v>
      </c>
      <c r="H98">
        <v>0.41011705685618699</v>
      </c>
      <c r="I98">
        <v>0.435659449948405</v>
      </c>
      <c r="J98">
        <v>0.50097670163100605</v>
      </c>
      <c r="K98">
        <v>0.460700855338874</v>
      </c>
      <c r="L98">
        <v>1.37754375476167</v>
      </c>
      <c r="M98">
        <f t="shared" ref="M98:M129" si="230">HARMEAN(D98,F98, I98)</f>
        <v>0.38260752106111723</v>
      </c>
      <c r="N98">
        <f t="shared" ref="N98:N129" si="231">MAX(MIN(0.6*TAN(3*(1-M98) - 1.5), 5), -5)</f>
        <v>0.22049881963145732</v>
      </c>
      <c r="O98" s="68">
        <v>0</v>
      </c>
      <c r="P98">
        <v>20.11</v>
      </c>
      <c r="Q98">
        <v>20.21</v>
      </c>
      <c r="R98">
        <v>20.39</v>
      </c>
      <c r="S98">
        <v>20.5</v>
      </c>
      <c r="T98">
        <v>20.86</v>
      </c>
      <c r="U98">
        <v>21.06</v>
      </c>
      <c r="V98">
        <v>21.2</v>
      </c>
      <c r="W98">
        <v>21.87</v>
      </c>
      <c r="X98">
        <v>21.67</v>
      </c>
      <c r="Y98">
        <v>21.57</v>
      </c>
      <c r="Z98">
        <v>21.48</v>
      </c>
      <c r="AA98">
        <v>21.31</v>
      </c>
      <c r="AB98">
        <v>21</v>
      </c>
      <c r="AC98">
        <v>20.67</v>
      </c>
      <c r="AD98">
        <v>20.22</v>
      </c>
      <c r="AE98">
        <v>20.399999999999999</v>
      </c>
      <c r="AF98">
        <v>20.49</v>
      </c>
      <c r="AG98">
        <v>20.64</v>
      </c>
      <c r="AH98">
        <v>20.67</v>
      </c>
      <c r="AI98">
        <v>20.77</v>
      </c>
      <c r="AJ98">
        <v>21.04</v>
      </c>
      <c r="AK98">
        <v>21.79</v>
      </c>
      <c r="AL98">
        <v>21.63</v>
      </c>
      <c r="AM98">
        <v>21.51</v>
      </c>
      <c r="AN98">
        <v>21.31</v>
      </c>
      <c r="AO98">
        <v>21.17</v>
      </c>
      <c r="AP98">
        <v>20.98</v>
      </c>
      <c r="AQ98">
        <v>20.74</v>
      </c>
      <c r="AR98">
        <v>21.06</v>
      </c>
      <c r="AS98" s="72">
        <f t="shared" ref="AS98:AS129" si="232">0.5 * (D98-MAX($D$3:$D$160))/(MIN($D$3:$D$160)-MAX($D$3:$D$160)) + 0.75</f>
        <v>1.041136556403732</v>
      </c>
      <c r="AT98" s="17">
        <f t="shared" ref="AT98:AT129" si="233">AZ98^N98</f>
        <v>1.0884732414054499</v>
      </c>
      <c r="AU98" s="17">
        <f t="shared" ref="AU98:AU129" si="234">(AT98+AV98)/2</f>
        <v>1.1950079639954945</v>
      </c>
      <c r="AV98" s="17">
        <f t="shared" ref="AV98:AV129" si="235">BD98^N98</f>
        <v>1.3015426865855391</v>
      </c>
      <c r="AW98" s="17">
        <f t="shared" ref="AW98:AW129" si="236">PERCENTILE($K$2:$K$160, 0.02)</f>
        <v>-8.140353885375165E-3</v>
      </c>
      <c r="AX98" s="17">
        <f t="shared" ref="AX98:AX129" si="237">PERCENTILE($K$2:$K$160, 0.98)</f>
        <v>1.0798025725065195</v>
      </c>
      <c r="AY98" s="17">
        <f t="shared" ref="AY98:AY129" si="238">MIN(MAX(K98,AW98), AX98)</f>
        <v>0.460700855338874</v>
      </c>
      <c r="AZ98" s="17">
        <f t="shared" ref="AZ98:AZ129" si="239">AY98-$AY$161+1</f>
        <v>1.4688412092242491</v>
      </c>
      <c r="BA98" s="17">
        <f t="shared" ref="BA98:BA129" si="240">PERCENTILE($L$2:$L$160, 0.02)</f>
        <v>-0.92682545322798415</v>
      </c>
      <c r="BB98" s="17">
        <f t="shared" ref="BB98:BB129" si="241">PERCENTILE($L$2:$L$160, 0.98)</f>
        <v>2.1297802684376439</v>
      </c>
      <c r="BC98" s="17">
        <f t="shared" ref="BC98:BC129" si="242">MIN(MAX(L98,BA98), BB98)</f>
        <v>1.37754375476167</v>
      </c>
      <c r="BD98" s="17">
        <f t="shared" ref="BD98:BD129" si="243">BC98-$BC$161 + 1</f>
        <v>3.3043692079896543</v>
      </c>
      <c r="BE98" s="1">
        <v>0</v>
      </c>
      <c r="BF98" s="50">
        <v>0.18</v>
      </c>
      <c r="BG98" s="15">
        <v>1</v>
      </c>
      <c r="BH98" s="16">
        <v>1</v>
      </c>
      <c r="BI98" s="12">
        <f t="shared" ref="BI98:BI129" si="244">(AZ98^4)*AV98*BE98</f>
        <v>0</v>
      </c>
      <c r="BJ98" s="12">
        <f t="shared" ref="BJ98:BJ129" si="245">(BD98^4) *AT98*BF98</f>
        <v>23.35847728224789</v>
      </c>
      <c r="BK98" s="12">
        <f t="shared" ref="BK98:BK129" si="246">(BD98^4)*AU98*BG98*BH98</f>
        <v>142.47053843281401</v>
      </c>
      <c r="BL98" s="12">
        <f t="shared" ref="BL98:BL129" si="247">MIN(BI98, 0.05*BI$161)</f>
        <v>0</v>
      </c>
      <c r="BM98" s="12">
        <f t="shared" ref="BM98:BM129" si="248">MIN(BJ98, 0.05*BJ$161)</f>
        <v>23.35847728224789</v>
      </c>
      <c r="BN98" s="12">
        <f t="shared" ref="BN98:BN129" si="249">MIN(BK98, 0.05*BK$161)</f>
        <v>142.47053843281401</v>
      </c>
      <c r="BO98" s="9">
        <f t="shared" ref="BO98:BO129" si="250">BL98/$BL$161</f>
        <v>0</v>
      </c>
      <c r="BP98" s="9">
        <f t="shared" ref="BP98:BP129" si="251">BM98/$BM$161</f>
        <v>2.519082509562291E-3</v>
      </c>
      <c r="BQ98" s="45">
        <f t="shared" ref="BQ98:BQ129" si="252">BN98/$BN$161</f>
        <v>5.9171891109606207E-3</v>
      </c>
      <c r="BR98" s="78">
        <f t="shared" ref="BR98:BR129" si="253">N98</f>
        <v>0.22049881963145732</v>
      </c>
      <c r="BS98" s="55">
        <v>0</v>
      </c>
      <c r="BT98" s="10">
        <f t="shared" ref="BT98:BT129" si="254">$D$167*BO98</f>
        <v>0</v>
      </c>
      <c r="BU98" s="14">
        <f t="shared" ref="BU98:BU129" si="255">BT98-BS98</f>
        <v>0</v>
      </c>
      <c r="BV98" s="1">
        <f t="shared" ref="BV98:BV129" si="256">IF(BU98&gt;0, 1, 0)</f>
        <v>0</v>
      </c>
      <c r="BW98" s="66">
        <f t="shared" ref="BW98:BW129" si="257">IF(N98&lt;=0,P98, IF(N98&lt;=1,Q98, IF(N98&lt;=2,R98, IF(N98&lt;=3,S98, IF(N98&lt;=4,T98, IF(N98&lt;=5, U98, V98))))))</f>
        <v>20.21</v>
      </c>
      <c r="BX98" s="41">
        <f t="shared" ref="BX98:BX129" si="258">IF(N98&lt;=0,AD98, IF(N98&lt;=1,AE98, IF(N98&lt;=2,AF98, IF(N98&lt;=3,AG98, IF(N98&lt;=4,AH98, IF(N98&lt;=5, AI98, AJ98))))))</f>
        <v>20.399999999999999</v>
      </c>
      <c r="BY98" s="65">
        <f t="shared" ref="BY98:BY129" si="259">IF(N98&gt;=0,W98, IF(N98&gt;=-1,X98, IF(N98&gt;=-2,Y98, IF(N98&gt;=-3,Z98, IF(N98&gt;=-4,AA98, IF(N98&gt;=-5, AB98, AC98))))))</f>
        <v>21.87</v>
      </c>
      <c r="BZ98" s="64">
        <f t="shared" ref="BZ98:BZ129" si="260">IF(N98&gt;=0,AK98, IF(N98&gt;=-1,AL98, IF(N98&gt;=-2,AM98, IF(N98&gt;=-3,AN98, IF(N98&gt;=-4,AO98, IF(N98&gt;=-5, AP98, AQ98))))))</f>
        <v>21.79</v>
      </c>
      <c r="CA98" s="54">
        <f t="shared" ref="CA98:CA129" si="261">IF(C98&gt;0, IF(BU98 &gt;0, BW98, BY98), IF(BU98&gt;0, BX98, BZ98))</f>
        <v>21.79</v>
      </c>
      <c r="CB98" s="1">
        <f t="shared" ref="CB98:CB129" si="262">BU98/CA98</f>
        <v>0</v>
      </c>
      <c r="CC98" s="42" t="e">
        <f t="shared" ref="CC98:CC129" si="263">BS98/BT98</f>
        <v>#DIV/0!</v>
      </c>
      <c r="CD98" s="55">
        <v>0</v>
      </c>
      <c r="CE98" s="55">
        <v>0</v>
      </c>
      <c r="CF98" s="55">
        <v>0</v>
      </c>
      <c r="CG98" s="6">
        <f t="shared" ref="CG98:CG129" si="264">SUM(CD98:CF98)</f>
        <v>0</v>
      </c>
      <c r="CH98" s="10">
        <f t="shared" ref="CH98:CH129" si="265">BP98*$D$166</f>
        <v>342.33142298007022</v>
      </c>
      <c r="CI98" s="1">
        <f t="shared" ref="CI98:CI129" si="266">CH98-CG98</f>
        <v>342.33142298007022</v>
      </c>
      <c r="CJ98" s="77">
        <f t="shared" ref="CJ98:CJ129" si="267">IF(CI98&gt;1, 1, 0)</f>
        <v>1</v>
      </c>
      <c r="CK98" s="66">
        <f t="shared" ref="CK98:CK129" si="268">IF(N98&lt;=0,Q98, IF(N98&lt;=1,R98, IF(N98&lt;=2,S98, IF(N98&lt;=3,T98, IF(N98&lt;=4,U98,V98)))))</f>
        <v>20.39</v>
      </c>
      <c r="CL98" s="41">
        <f t="shared" ref="CL98:CL129" si="269">IF(N98&lt;=0,AE98, IF(N98&lt;=1,AF98, IF(N98&lt;=2,AG98, IF(N98&lt;=3,AH98, IF(N98&lt;=4,AI98,AJ98)))))</f>
        <v>20.49</v>
      </c>
      <c r="CM98" s="65">
        <f t="shared" ref="CM98:CM129" si="270">IF(N98&gt;=0,X98, IF(N98&gt;=-1,Y98, IF(N98&gt;=-2,Z98, IF(N98&gt;=-3,AA98, IF(N98&gt;=-4,AB98, AC98)))))</f>
        <v>21.67</v>
      </c>
      <c r="CN98" s="64">
        <f t="shared" ref="CN98:CN129" si="271">IF(N98&gt;=0,AL98, IF(N98&gt;=-1,AM98, IF(N98&gt;=-2,AN98, IF(N98&gt;=-3,AO98, IF(N98&gt;=-4,AP98, AQ98)))))</f>
        <v>21.63</v>
      </c>
      <c r="CO98" s="54">
        <f t="shared" ref="CO98:CO129" si="272">IF(C98&gt;0, IF(CI98 &gt;0, CK98, CM98), IF(CI98&gt;0, CL98, CN98))</f>
        <v>20.49</v>
      </c>
      <c r="CP98" s="1">
        <f t="shared" ref="CP98:CP129" si="273">CI98/CO98</f>
        <v>16.707243678871169</v>
      </c>
      <c r="CQ98" s="42">
        <f t="shared" ref="CQ98:CQ129" si="274">CG98/CH98</f>
        <v>0</v>
      </c>
      <c r="CR98" s="11">
        <f t="shared" ref="CR98:CR129" si="275">BS98+CG98+CT98</f>
        <v>0</v>
      </c>
      <c r="CS98" s="47">
        <f t="shared" ref="CS98:CS129" si="276">BT98+CH98+CU98</f>
        <v>383.64263378958844</v>
      </c>
      <c r="CT98" s="55">
        <v>0</v>
      </c>
      <c r="CU98" s="10">
        <f t="shared" ref="CU98:CU129" si="277">BQ98*$D$169</f>
        <v>41.311210809518236</v>
      </c>
      <c r="CV98" s="30">
        <f t="shared" ref="CV98:CV129" si="278">CU98-CT98</f>
        <v>41.311210809518236</v>
      </c>
      <c r="CW98" s="77">
        <f t="shared" ref="CW98:CW129" si="279">IF(CV98&gt;0, 1, 0)</f>
        <v>1</v>
      </c>
      <c r="CX98" s="66">
        <f t="shared" ref="CX98:CX129" si="280">IF(N98&lt;=0,R98, IF(N98&lt;=1,S98, IF(N98&lt;=2,T98, IF(N98&lt;=3,U98, V98))))</f>
        <v>20.5</v>
      </c>
      <c r="CY98" s="41">
        <f t="shared" ref="CY98:CY129" si="281">IF(N98&lt;=0,AF98, IF(N98&lt;=1,AG98, IF(N98&lt;=2,AH98, IF(N98&lt;=3,AI98, AJ98))))</f>
        <v>20.64</v>
      </c>
      <c r="CZ98" s="65">
        <f t="shared" ref="CZ98:CZ129" si="282">IF(N98&gt;=0,Y98, IF(N98&gt;=-1,Z98, IF(N98&gt;=-2,AA98, IF(N98&gt;=-3,AB98,  AC98))))</f>
        <v>21.57</v>
      </c>
      <c r="DA98" s="64">
        <f t="shared" ref="DA98:DA129" si="283">IF(N98&gt;=0,AM98, IF(N98&gt;=-1,AN98, IF(N98&gt;=-2,AO98, IF(N98&gt;=-3,AP98, AQ98))))</f>
        <v>21.51</v>
      </c>
      <c r="DB98" s="54">
        <f t="shared" ref="DB98:DB129" si="284">IF(C98&gt;0, IF(CV98 &gt;0, CX98, CZ98), IF(CV98&gt;0, CY98, DA98))</f>
        <v>20.64</v>
      </c>
      <c r="DC98" s="43">
        <f t="shared" ref="DC98:DC129" si="285">CV98/DB98</f>
        <v>2.0015121516239454</v>
      </c>
      <c r="DD98" s="44">
        <v>0</v>
      </c>
      <c r="DE98" s="10">
        <f t="shared" ref="DE98:DE129" si="286">BQ98*$DD$164</f>
        <v>25.860246602977863</v>
      </c>
      <c r="DF98" s="30">
        <f t="shared" ref="DF98:DF129" si="287">DE98-DD98</f>
        <v>25.860246602977863</v>
      </c>
      <c r="DG98" s="34">
        <f t="shared" ref="DG98:DG129" si="288">DF98*(DF98&lt;&gt;0)</f>
        <v>25.860246602977863</v>
      </c>
      <c r="DH98" s="21">
        <f t="shared" ref="DH98:DH129" si="289">DG98/$DG$161</f>
        <v>5.9171891109606224E-3</v>
      </c>
      <c r="DI98" s="74">
        <f t="shared" ref="DI98:DI129" si="290">DH98 * $DF$161</f>
        <v>25.860246602977863</v>
      </c>
      <c r="DJ98" s="76">
        <f t="shared" ref="DJ98:DJ129" si="291">DB98</f>
        <v>20.64</v>
      </c>
      <c r="DK98" s="43">
        <f t="shared" ref="DK98:DK129" si="292">DI98/DJ98</f>
        <v>1.2529189245628809</v>
      </c>
      <c r="DL98" s="16">
        <f t="shared" ref="DL98:DL129" si="293">O98</f>
        <v>0</v>
      </c>
      <c r="DM98" s="53">
        <f t="shared" ref="DM98:DM129" si="294">CR98+CT98</f>
        <v>0</v>
      </c>
      <c r="DN98">
        <f t="shared" si="229"/>
        <v>5.9785662635091132E-3</v>
      </c>
      <c r="DO98">
        <f t="shared" ref="DO98:DO129" si="295">DN98/$DN$161</f>
        <v>6.1395476355823441E-3</v>
      </c>
      <c r="DP98" s="1">
        <f t="shared" ref="DP98:DP129" si="296">DO98*$DN$163</f>
        <v>654.89326719229746</v>
      </c>
      <c r="DQ98" s="55">
        <v>0</v>
      </c>
      <c r="DR98" s="1">
        <f t="shared" ref="DR98:DR129" si="297">DP98-DQ98</f>
        <v>654.89326719229746</v>
      </c>
      <c r="DS98" s="55">
        <v>0</v>
      </c>
      <c r="DT98" s="15">
        <f t="shared" ref="DT98:DT129" si="298">BF98 *BD98^N98</f>
        <v>0.23427768358539702</v>
      </c>
      <c r="DU98" s="17">
        <f t="shared" ref="DU98:DU129" si="299">DT98/$DT$161</f>
        <v>4.3917096875610215E-4</v>
      </c>
      <c r="DV98" s="17">
        <f t="shared" ref="DV98:DV129" si="300">MIN(DU98, 0.2)</f>
        <v>4.3917096875610215E-4</v>
      </c>
      <c r="DW98" s="17">
        <f t="shared" ref="DW98:DW129" si="301">DV98/$DV$161</f>
        <v>5.8680274181418027E-4</v>
      </c>
      <c r="DX98" s="1">
        <f t="shared" ref="DX98:DX129" si="302">DW98*$DN$164</f>
        <v>62.026223415242484</v>
      </c>
      <c r="DY98" s="1">
        <f t="shared" ref="DY98:DY129" si="303">DX98-DS98</f>
        <v>62.026223415242484</v>
      </c>
      <c r="DZ98" s="79">
        <f t="shared" ref="DZ98:DZ129" si="304">AR98</f>
        <v>21.06</v>
      </c>
    </row>
    <row r="99" spans="1:130" x14ac:dyDescent="0.2">
      <c r="A99" s="24" t="s">
        <v>148</v>
      </c>
      <c r="B99">
        <v>0</v>
      </c>
      <c r="C99">
        <v>0</v>
      </c>
      <c r="D99">
        <v>0.66227018385291703</v>
      </c>
      <c r="E99">
        <v>0.33772981614708197</v>
      </c>
      <c r="F99">
        <v>0.87241653418123999</v>
      </c>
      <c r="G99">
        <v>0.71237458193979897</v>
      </c>
      <c r="H99">
        <v>0.86538461538461497</v>
      </c>
      <c r="I99">
        <v>0.78516113225359596</v>
      </c>
      <c r="J99">
        <v>0.85636787709477802</v>
      </c>
      <c r="K99">
        <v>0.60515690585944704</v>
      </c>
      <c r="L99">
        <v>0.67557611449009902</v>
      </c>
      <c r="M99">
        <f t="shared" si="230"/>
        <v>0.76339313442622603</v>
      </c>
      <c r="N99">
        <f t="shared" si="231"/>
        <v>-0.60576509609543516</v>
      </c>
      <c r="O99" s="68">
        <v>0</v>
      </c>
      <c r="P99">
        <v>185.37</v>
      </c>
      <c r="Q99">
        <v>185.9</v>
      </c>
      <c r="R99">
        <v>186.35</v>
      </c>
      <c r="S99">
        <v>186.73</v>
      </c>
      <c r="T99">
        <v>187.02</v>
      </c>
      <c r="U99">
        <v>187.6</v>
      </c>
      <c r="V99">
        <v>188.22</v>
      </c>
      <c r="W99">
        <v>191.52</v>
      </c>
      <c r="X99">
        <v>190.82</v>
      </c>
      <c r="Y99">
        <v>190.35</v>
      </c>
      <c r="Z99">
        <v>189.73</v>
      </c>
      <c r="AA99">
        <v>189.01</v>
      </c>
      <c r="AB99">
        <v>188.49</v>
      </c>
      <c r="AC99">
        <v>187.49</v>
      </c>
      <c r="AD99">
        <v>183.52</v>
      </c>
      <c r="AE99">
        <v>184.38</v>
      </c>
      <c r="AF99">
        <v>185.12</v>
      </c>
      <c r="AG99">
        <v>186.21</v>
      </c>
      <c r="AH99">
        <v>186.72</v>
      </c>
      <c r="AI99">
        <v>187.53</v>
      </c>
      <c r="AJ99">
        <v>187.68</v>
      </c>
      <c r="AK99">
        <v>190.96</v>
      </c>
      <c r="AL99">
        <v>190.43</v>
      </c>
      <c r="AM99">
        <v>189.75</v>
      </c>
      <c r="AN99">
        <v>189.06</v>
      </c>
      <c r="AO99">
        <v>188.98</v>
      </c>
      <c r="AP99">
        <v>188</v>
      </c>
      <c r="AQ99">
        <v>187.26</v>
      </c>
      <c r="AR99">
        <v>187.49</v>
      </c>
      <c r="AS99" s="72">
        <f t="shared" si="232"/>
        <v>0.89927905004240882</v>
      </c>
      <c r="AT99" s="17">
        <f t="shared" si="233"/>
        <v>0.7484690885292451</v>
      </c>
      <c r="AU99" s="17">
        <f t="shared" si="234"/>
        <v>0.6543588185180429</v>
      </c>
      <c r="AV99" s="17">
        <f t="shared" si="235"/>
        <v>0.56024854850684069</v>
      </c>
      <c r="AW99" s="17">
        <f t="shared" si="236"/>
        <v>-8.140353885375165E-3</v>
      </c>
      <c r="AX99" s="17">
        <f t="shared" si="237"/>
        <v>1.0798025725065195</v>
      </c>
      <c r="AY99" s="17">
        <f t="shared" si="238"/>
        <v>0.60515690585944704</v>
      </c>
      <c r="AZ99" s="17">
        <f t="shared" si="239"/>
        <v>1.6132972597448223</v>
      </c>
      <c r="BA99" s="17">
        <f t="shared" si="240"/>
        <v>-0.92682545322798415</v>
      </c>
      <c r="BB99" s="17">
        <f t="shared" si="241"/>
        <v>2.1297802684376439</v>
      </c>
      <c r="BC99" s="17">
        <f t="shared" si="242"/>
        <v>0.67557611449009902</v>
      </c>
      <c r="BD99" s="17">
        <f t="shared" si="243"/>
        <v>2.6024015677180832</v>
      </c>
      <c r="BE99" s="1">
        <v>1</v>
      </c>
      <c r="BF99" s="15">
        <v>1</v>
      </c>
      <c r="BG99" s="15">
        <v>1</v>
      </c>
      <c r="BH99" s="16">
        <v>1</v>
      </c>
      <c r="BI99" s="12">
        <f t="shared" si="244"/>
        <v>3.7952319599367872</v>
      </c>
      <c r="BJ99" s="12">
        <f t="shared" si="245"/>
        <v>34.329787601702961</v>
      </c>
      <c r="BK99" s="12">
        <f t="shared" si="246"/>
        <v>30.013262537224961</v>
      </c>
      <c r="BL99" s="12">
        <f t="shared" si="247"/>
        <v>3.7952319599367872</v>
      </c>
      <c r="BM99" s="12">
        <f t="shared" si="248"/>
        <v>34.329787601702961</v>
      </c>
      <c r="BN99" s="12">
        <f t="shared" si="249"/>
        <v>30.013262537224961</v>
      </c>
      <c r="BO99" s="9">
        <f t="shared" si="250"/>
        <v>4.8478947103372553E-3</v>
      </c>
      <c r="BP99" s="9">
        <f t="shared" si="251"/>
        <v>3.7022776125120779E-3</v>
      </c>
      <c r="BQ99" s="45">
        <f t="shared" si="252"/>
        <v>1.2465324566273003E-3</v>
      </c>
      <c r="BR99" s="78">
        <f t="shared" si="253"/>
        <v>-0.60576509609543516</v>
      </c>
      <c r="BS99" s="55">
        <v>0</v>
      </c>
      <c r="BT99" s="10">
        <f t="shared" si="254"/>
        <v>473.65754128406076</v>
      </c>
      <c r="BU99" s="14">
        <f t="shared" si="255"/>
        <v>473.65754128406076</v>
      </c>
      <c r="BV99" s="1">
        <f t="shared" si="256"/>
        <v>1</v>
      </c>
      <c r="BW99" s="66">
        <f t="shared" si="257"/>
        <v>185.37</v>
      </c>
      <c r="BX99" s="41">
        <f t="shared" si="258"/>
        <v>183.52</v>
      </c>
      <c r="BY99" s="65">
        <f t="shared" si="259"/>
        <v>190.82</v>
      </c>
      <c r="BZ99" s="64">
        <f t="shared" si="260"/>
        <v>190.43</v>
      </c>
      <c r="CA99" s="54">
        <f t="shared" si="261"/>
        <v>183.52</v>
      </c>
      <c r="CB99" s="1">
        <f t="shared" si="262"/>
        <v>2.5809587035966692</v>
      </c>
      <c r="CC99" s="42">
        <f t="shared" si="263"/>
        <v>0</v>
      </c>
      <c r="CD99" s="55">
        <v>0</v>
      </c>
      <c r="CE99" s="55">
        <v>0</v>
      </c>
      <c r="CF99" s="55">
        <v>0</v>
      </c>
      <c r="CG99" s="6">
        <f t="shared" si="264"/>
        <v>0</v>
      </c>
      <c r="CH99" s="10">
        <f t="shared" si="265"/>
        <v>503.12205279006031</v>
      </c>
      <c r="CI99" s="1">
        <f t="shared" si="266"/>
        <v>503.12205279006031</v>
      </c>
      <c r="CJ99" s="77">
        <f t="shared" si="267"/>
        <v>1</v>
      </c>
      <c r="CK99" s="66">
        <f t="shared" si="268"/>
        <v>185.9</v>
      </c>
      <c r="CL99" s="41">
        <f t="shared" si="269"/>
        <v>184.38</v>
      </c>
      <c r="CM99" s="65">
        <f t="shared" si="270"/>
        <v>190.35</v>
      </c>
      <c r="CN99" s="64">
        <f t="shared" si="271"/>
        <v>189.75</v>
      </c>
      <c r="CO99" s="54">
        <f t="shared" si="272"/>
        <v>184.38</v>
      </c>
      <c r="CP99" s="1">
        <f t="shared" si="273"/>
        <v>2.7287235751711698</v>
      </c>
      <c r="CQ99" s="42">
        <f t="shared" si="274"/>
        <v>0</v>
      </c>
      <c r="CR99" s="11">
        <f t="shared" si="275"/>
        <v>0</v>
      </c>
      <c r="CS99" s="47">
        <f t="shared" si="276"/>
        <v>985.482335212012</v>
      </c>
      <c r="CT99" s="55">
        <v>0</v>
      </c>
      <c r="CU99" s="10">
        <f t="shared" si="277"/>
        <v>8.7027411378908948</v>
      </c>
      <c r="CV99" s="30">
        <f t="shared" si="278"/>
        <v>8.7027411378908948</v>
      </c>
      <c r="CW99" s="77">
        <f t="shared" si="279"/>
        <v>1</v>
      </c>
      <c r="CX99" s="66">
        <f t="shared" si="280"/>
        <v>186.35</v>
      </c>
      <c r="CY99" s="41">
        <f t="shared" si="281"/>
        <v>185.12</v>
      </c>
      <c r="CZ99" s="65">
        <f t="shared" si="282"/>
        <v>189.73</v>
      </c>
      <c r="DA99" s="64">
        <f t="shared" si="283"/>
        <v>189.06</v>
      </c>
      <c r="DB99" s="54">
        <f t="shared" si="284"/>
        <v>185.12</v>
      </c>
      <c r="DC99" s="43">
        <f t="shared" si="285"/>
        <v>4.7011350139860061E-2</v>
      </c>
      <c r="DD99" s="44">
        <v>0</v>
      </c>
      <c r="DE99" s="10">
        <f t="shared" si="286"/>
        <v>5.4477955871456887</v>
      </c>
      <c r="DF99" s="30">
        <f t="shared" si="287"/>
        <v>5.4477955871456887</v>
      </c>
      <c r="DG99" s="34">
        <f t="shared" si="288"/>
        <v>5.4477955871456887</v>
      </c>
      <c r="DH99" s="21">
        <f t="shared" si="289"/>
        <v>1.2465324566273005E-3</v>
      </c>
      <c r="DI99" s="74">
        <f t="shared" si="290"/>
        <v>5.4477955871456887</v>
      </c>
      <c r="DJ99" s="76">
        <f t="shared" si="291"/>
        <v>185.12</v>
      </c>
      <c r="DK99" s="43">
        <f t="shared" si="292"/>
        <v>2.9428454986742052E-2</v>
      </c>
      <c r="DL99" s="16">
        <f t="shared" si="293"/>
        <v>0</v>
      </c>
      <c r="DM99" s="53">
        <f t="shared" si="294"/>
        <v>0</v>
      </c>
      <c r="DN99">
        <f t="shared" si="229"/>
        <v>3.3367823597524444E-3</v>
      </c>
      <c r="DO99">
        <f t="shared" si="295"/>
        <v>3.4266299551301725E-3</v>
      </c>
      <c r="DP99" s="1">
        <f t="shared" si="296"/>
        <v>365.51176405382523</v>
      </c>
      <c r="DQ99" s="55">
        <v>0</v>
      </c>
      <c r="DR99" s="1">
        <f t="shared" si="297"/>
        <v>365.51176405382523</v>
      </c>
      <c r="DS99" s="55">
        <v>0</v>
      </c>
      <c r="DT99" s="15">
        <f t="shared" si="298"/>
        <v>0.56024854850684069</v>
      </c>
      <c r="DU99" s="17">
        <f t="shared" si="299"/>
        <v>1.0502276359679943E-3</v>
      </c>
      <c r="DV99" s="17">
        <f t="shared" si="300"/>
        <v>1.0502276359679943E-3</v>
      </c>
      <c r="DW99" s="17">
        <f t="shared" si="301"/>
        <v>1.4032723020389333E-3</v>
      </c>
      <c r="DX99" s="1">
        <f t="shared" si="302"/>
        <v>148.32868887011932</v>
      </c>
      <c r="DY99" s="1">
        <f t="shared" si="303"/>
        <v>148.32868887011932</v>
      </c>
      <c r="DZ99" s="79">
        <f t="shared" si="304"/>
        <v>187.49</v>
      </c>
    </row>
    <row r="100" spans="1:130" x14ac:dyDescent="0.2">
      <c r="A100" s="24" t="s">
        <v>217</v>
      </c>
      <c r="B100">
        <v>0</v>
      </c>
      <c r="C100">
        <v>0</v>
      </c>
      <c r="D100">
        <v>0.15667466027178201</v>
      </c>
      <c r="E100">
        <v>0.84332533972821699</v>
      </c>
      <c r="F100">
        <v>5.4451510333863203E-2</v>
      </c>
      <c r="G100">
        <v>0.54891304347825998</v>
      </c>
      <c r="H100">
        <v>0.70777591973244103</v>
      </c>
      <c r="I100">
        <v>0.62330364526525806</v>
      </c>
      <c r="J100">
        <v>0.38137508371981999</v>
      </c>
      <c r="K100">
        <v>0.56859508707610995</v>
      </c>
      <c r="L100">
        <v>0.90393840204664</v>
      </c>
      <c r="M100">
        <f t="shared" si="230"/>
        <v>0.11384347660759955</v>
      </c>
      <c r="N100">
        <f t="shared" si="231"/>
        <v>1.3717411690042509</v>
      </c>
      <c r="O100" s="68">
        <v>0</v>
      </c>
      <c r="P100">
        <v>8.68</v>
      </c>
      <c r="Q100">
        <v>8.74</v>
      </c>
      <c r="R100">
        <v>8.76</v>
      </c>
      <c r="S100">
        <v>8.82</v>
      </c>
      <c r="T100">
        <v>8.86</v>
      </c>
      <c r="U100">
        <v>8.91</v>
      </c>
      <c r="V100">
        <v>9.0500000000000007</v>
      </c>
      <c r="W100">
        <v>9.52</v>
      </c>
      <c r="X100">
        <v>9.43</v>
      </c>
      <c r="Y100">
        <v>9.31</v>
      </c>
      <c r="Z100">
        <v>9.25</v>
      </c>
      <c r="AA100">
        <v>9.19</v>
      </c>
      <c r="AB100">
        <v>9.1199999999999992</v>
      </c>
      <c r="AC100">
        <v>8.98</v>
      </c>
      <c r="AD100">
        <v>8.68</v>
      </c>
      <c r="AE100">
        <v>8.74</v>
      </c>
      <c r="AF100">
        <v>8.7899999999999991</v>
      </c>
      <c r="AG100">
        <v>8.8699999999999992</v>
      </c>
      <c r="AH100">
        <v>8.91</v>
      </c>
      <c r="AI100">
        <v>9.02</v>
      </c>
      <c r="AJ100">
        <v>9.11</v>
      </c>
      <c r="AK100">
        <v>9.61</v>
      </c>
      <c r="AL100">
        <v>9.4700000000000006</v>
      </c>
      <c r="AM100">
        <v>9.3699999999999992</v>
      </c>
      <c r="AN100">
        <v>9.31</v>
      </c>
      <c r="AO100">
        <v>9.23</v>
      </c>
      <c r="AP100">
        <v>9.11</v>
      </c>
      <c r="AQ100">
        <v>9.0299999999999994</v>
      </c>
      <c r="AR100">
        <v>9.14</v>
      </c>
      <c r="AS100" s="72">
        <f t="shared" si="232"/>
        <v>1.1675148430873623</v>
      </c>
      <c r="AT100" s="17">
        <f t="shared" si="233"/>
        <v>1.8675572673738057</v>
      </c>
      <c r="AU100" s="17">
        <f t="shared" si="234"/>
        <v>3.0176208592223825</v>
      </c>
      <c r="AV100" s="17">
        <f t="shared" si="235"/>
        <v>4.1676844510709596</v>
      </c>
      <c r="AW100" s="17">
        <f t="shared" si="236"/>
        <v>-8.140353885375165E-3</v>
      </c>
      <c r="AX100" s="17">
        <f t="shared" si="237"/>
        <v>1.0798025725065195</v>
      </c>
      <c r="AY100" s="17">
        <f t="shared" si="238"/>
        <v>0.56859508707610995</v>
      </c>
      <c r="AZ100" s="17">
        <f t="shared" si="239"/>
        <v>1.5767354409614851</v>
      </c>
      <c r="BA100" s="17">
        <f t="shared" si="240"/>
        <v>-0.92682545322798415</v>
      </c>
      <c r="BB100" s="17">
        <f t="shared" si="241"/>
        <v>2.1297802684376439</v>
      </c>
      <c r="BC100" s="17">
        <f t="shared" si="242"/>
        <v>0.90393840204664</v>
      </c>
      <c r="BD100" s="17">
        <f t="shared" si="243"/>
        <v>2.8307638552746242</v>
      </c>
      <c r="BE100" s="1">
        <v>0</v>
      </c>
      <c r="BF100" s="49">
        <v>0</v>
      </c>
      <c r="BG100" s="49">
        <v>0</v>
      </c>
      <c r="BH100" s="16">
        <v>1</v>
      </c>
      <c r="BI100" s="12">
        <f t="shared" si="244"/>
        <v>0</v>
      </c>
      <c r="BJ100" s="12">
        <f t="shared" si="245"/>
        <v>0</v>
      </c>
      <c r="BK100" s="12">
        <f t="shared" si="246"/>
        <v>0</v>
      </c>
      <c r="BL100" s="12">
        <f t="shared" si="247"/>
        <v>0</v>
      </c>
      <c r="BM100" s="12">
        <f t="shared" si="248"/>
        <v>0</v>
      </c>
      <c r="BN100" s="12">
        <f t="shared" si="249"/>
        <v>0</v>
      </c>
      <c r="BO100" s="9">
        <f t="shared" si="250"/>
        <v>0</v>
      </c>
      <c r="BP100" s="9">
        <f t="shared" si="251"/>
        <v>0</v>
      </c>
      <c r="BQ100" s="45">
        <f t="shared" si="252"/>
        <v>0</v>
      </c>
      <c r="BR100" s="78">
        <f t="shared" si="253"/>
        <v>1.3717411690042509</v>
      </c>
      <c r="BS100" s="55">
        <v>0</v>
      </c>
      <c r="BT100" s="10">
        <f t="shared" si="254"/>
        <v>0</v>
      </c>
      <c r="BU100" s="14">
        <f t="shared" si="255"/>
        <v>0</v>
      </c>
      <c r="BV100" s="1">
        <f t="shared" si="256"/>
        <v>0</v>
      </c>
      <c r="BW100" s="66">
        <f t="shared" si="257"/>
        <v>8.76</v>
      </c>
      <c r="BX100" s="41">
        <f t="shared" si="258"/>
        <v>8.7899999999999991</v>
      </c>
      <c r="BY100" s="65">
        <f t="shared" si="259"/>
        <v>9.52</v>
      </c>
      <c r="BZ100" s="64">
        <f t="shared" si="260"/>
        <v>9.61</v>
      </c>
      <c r="CA100" s="54">
        <f t="shared" si="261"/>
        <v>9.61</v>
      </c>
      <c r="CB100" s="1">
        <f t="shared" si="262"/>
        <v>0</v>
      </c>
      <c r="CC100" s="42" t="e">
        <f t="shared" si="263"/>
        <v>#DIV/0!</v>
      </c>
      <c r="CD100" s="55">
        <v>0</v>
      </c>
      <c r="CE100" s="55">
        <v>9</v>
      </c>
      <c r="CF100" s="55">
        <v>0</v>
      </c>
      <c r="CG100" s="6">
        <f t="shared" si="264"/>
        <v>9</v>
      </c>
      <c r="CH100" s="10">
        <f t="shared" si="265"/>
        <v>0</v>
      </c>
      <c r="CI100" s="1">
        <f t="shared" si="266"/>
        <v>-9</v>
      </c>
      <c r="CJ100" s="77">
        <f t="shared" si="267"/>
        <v>0</v>
      </c>
      <c r="CK100" s="66">
        <f t="shared" si="268"/>
        <v>8.82</v>
      </c>
      <c r="CL100" s="41">
        <f t="shared" si="269"/>
        <v>8.8699999999999992</v>
      </c>
      <c r="CM100" s="65">
        <f t="shared" si="270"/>
        <v>9.43</v>
      </c>
      <c r="CN100" s="64">
        <f t="shared" si="271"/>
        <v>9.4700000000000006</v>
      </c>
      <c r="CO100" s="54">
        <f t="shared" si="272"/>
        <v>9.4700000000000006</v>
      </c>
      <c r="CP100" s="1">
        <f t="shared" si="273"/>
        <v>-0.9503695881731784</v>
      </c>
      <c r="CQ100" s="42" t="e">
        <f t="shared" si="274"/>
        <v>#DIV/0!</v>
      </c>
      <c r="CR100" s="11">
        <f t="shared" si="275"/>
        <v>9</v>
      </c>
      <c r="CS100" s="47">
        <f t="shared" si="276"/>
        <v>0</v>
      </c>
      <c r="CT100" s="55">
        <v>0</v>
      </c>
      <c r="CU100" s="10">
        <f t="shared" si="277"/>
        <v>0</v>
      </c>
      <c r="CV100" s="30">
        <f t="shared" si="278"/>
        <v>0</v>
      </c>
      <c r="CW100" s="77">
        <f t="shared" si="279"/>
        <v>0</v>
      </c>
      <c r="CX100" s="66">
        <f t="shared" si="280"/>
        <v>8.86</v>
      </c>
      <c r="CY100" s="41">
        <f t="shared" si="281"/>
        <v>8.91</v>
      </c>
      <c r="CZ100" s="65">
        <f t="shared" si="282"/>
        <v>9.31</v>
      </c>
      <c r="DA100" s="64">
        <f t="shared" si="283"/>
        <v>9.3699999999999992</v>
      </c>
      <c r="DB100" s="54">
        <f t="shared" si="284"/>
        <v>9.3699999999999992</v>
      </c>
      <c r="DC100" s="43">
        <f t="shared" si="285"/>
        <v>0</v>
      </c>
      <c r="DD100" s="44">
        <v>0</v>
      </c>
      <c r="DE100" s="10">
        <f t="shared" si="286"/>
        <v>0</v>
      </c>
      <c r="DF100" s="30">
        <f t="shared" si="287"/>
        <v>0</v>
      </c>
      <c r="DG100" s="34">
        <f t="shared" si="288"/>
        <v>0</v>
      </c>
      <c r="DH100" s="21">
        <f t="shared" si="289"/>
        <v>0</v>
      </c>
      <c r="DI100" s="74">
        <f t="shared" si="290"/>
        <v>0</v>
      </c>
      <c r="DJ100" s="76">
        <f t="shared" si="291"/>
        <v>9.3699999999999992</v>
      </c>
      <c r="DK100" s="43">
        <f t="shared" si="292"/>
        <v>0</v>
      </c>
      <c r="DL100" s="16">
        <f t="shared" si="293"/>
        <v>0</v>
      </c>
      <c r="DM100" s="53">
        <f t="shared" si="294"/>
        <v>9</v>
      </c>
      <c r="DN100">
        <f t="shared" si="229"/>
        <v>8.3320837622220846E-3</v>
      </c>
      <c r="DO100">
        <f t="shared" si="295"/>
        <v>8.5564369293783041E-3</v>
      </c>
      <c r="DP100" s="1">
        <f t="shared" si="296"/>
        <v>912.69801438292495</v>
      </c>
      <c r="DQ100" s="55">
        <v>768</v>
      </c>
      <c r="DR100" s="1">
        <f t="shared" si="297"/>
        <v>144.69801438292495</v>
      </c>
      <c r="DS100" s="55">
        <v>0</v>
      </c>
      <c r="DT100" s="15">
        <f t="shared" si="298"/>
        <v>0</v>
      </c>
      <c r="DU100" s="17">
        <f t="shared" si="299"/>
        <v>0</v>
      </c>
      <c r="DV100" s="17">
        <f t="shared" si="300"/>
        <v>0</v>
      </c>
      <c r="DW100" s="17">
        <f t="shared" si="301"/>
        <v>0</v>
      </c>
      <c r="DX100" s="1">
        <f t="shared" si="302"/>
        <v>0</v>
      </c>
      <c r="DY100" s="1">
        <f t="shared" si="303"/>
        <v>0</v>
      </c>
      <c r="DZ100" s="79">
        <f t="shared" si="304"/>
        <v>9.14</v>
      </c>
    </row>
    <row r="101" spans="1:130" x14ac:dyDescent="0.2">
      <c r="A101" s="24" t="s">
        <v>129</v>
      </c>
      <c r="B101">
        <v>1</v>
      </c>
      <c r="C101">
        <v>1</v>
      </c>
      <c r="D101">
        <v>0.61950439648281297</v>
      </c>
      <c r="E101">
        <v>0.38049560351718598</v>
      </c>
      <c r="F101">
        <v>0.59260731319554805</v>
      </c>
      <c r="G101">
        <v>0.37876254180601998</v>
      </c>
      <c r="H101">
        <v>0.43938127090300999</v>
      </c>
      <c r="I101">
        <v>0.40794750518808598</v>
      </c>
      <c r="J101">
        <v>0.56039453637887404</v>
      </c>
      <c r="K101">
        <v>0.75861585177858604</v>
      </c>
      <c r="L101">
        <v>7.0246402180425202E-2</v>
      </c>
      <c r="M101">
        <f t="shared" si="230"/>
        <v>0.52147182712427342</v>
      </c>
      <c r="N101">
        <f t="shared" si="231"/>
        <v>-3.8702834227144704E-2</v>
      </c>
      <c r="O101" s="68">
        <v>0</v>
      </c>
      <c r="P101">
        <v>163.13</v>
      </c>
      <c r="Q101">
        <v>164.45</v>
      </c>
      <c r="R101">
        <v>165.31</v>
      </c>
      <c r="S101">
        <v>166.18</v>
      </c>
      <c r="T101">
        <v>166.9</v>
      </c>
      <c r="U101">
        <v>168.03</v>
      </c>
      <c r="V101">
        <v>169.11</v>
      </c>
      <c r="W101">
        <v>171.06</v>
      </c>
      <c r="X101">
        <v>169.87</v>
      </c>
      <c r="Y101">
        <v>169.11</v>
      </c>
      <c r="Z101">
        <v>168.56</v>
      </c>
      <c r="AA101">
        <v>167.65</v>
      </c>
      <c r="AB101">
        <v>166.65</v>
      </c>
      <c r="AC101">
        <v>165.65</v>
      </c>
      <c r="AD101">
        <v>163.77000000000001</v>
      </c>
      <c r="AE101">
        <v>163.95</v>
      </c>
      <c r="AF101">
        <v>164.22</v>
      </c>
      <c r="AG101">
        <v>164.47</v>
      </c>
      <c r="AH101">
        <v>164.82</v>
      </c>
      <c r="AI101">
        <v>165.58</v>
      </c>
      <c r="AJ101">
        <v>166.67</v>
      </c>
      <c r="AK101">
        <v>169.28</v>
      </c>
      <c r="AL101">
        <v>168.61</v>
      </c>
      <c r="AM101">
        <v>167.95</v>
      </c>
      <c r="AN101">
        <v>167.44</v>
      </c>
      <c r="AO101">
        <v>167.22</v>
      </c>
      <c r="AP101">
        <v>166.75</v>
      </c>
      <c r="AQ101">
        <v>165.82</v>
      </c>
      <c r="AR101">
        <v>166.89</v>
      </c>
      <c r="AS101" s="72">
        <f t="shared" si="232"/>
        <v>0.92196776929601376</v>
      </c>
      <c r="AT101" s="17">
        <f t="shared" si="233"/>
        <v>0.97821330169782639</v>
      </c>
      <c r="AU101" s="17">
        <f t="shared" si="234"/>
        <v>0.97589919417781101</v>
      </c>
      <c r="AV101" s="17">
        <f t="shared" si="235"/>
        <v>0.97358508665779553</v>
      </c>
      <c r="AW101" s="17">
        <f t="shared" si="236"/>
        <v>-8.140353885375165E-3</v>
      </c>
      <c r="AX101" s="17">
        <f t="shared" si="237"/>
        <v>1.0798025725065195</v>
      </c>
      <c r="AY101" s="17">
        <f t="shared" si="238"/>
        <v>0.75861585177858604</v>
      </c>
      <c r="AZ101" s="17">
        <f t="shared" si="239"/>
        <v>1.7667562056639612</v>
      </c>
      <c r="BA101" s="17">
        <f t="shared" si="240"/>
        <v>-0.92682545322798415</v>
      </c>
      <c r="BB101" s="17">
        <f t="shared" si="241"/>
        <v>2.1297802684376439</v>
      </c>
      <c r="BC101" s="17">
        <f t="shared" si="242"/>
        <v>7.0246402180425202E-2</v>
      </c>
      <c r="BD101" s="17">
        <f t="shared" si="243"/>
        <v>1.9970718554084095</v>
      </c>
      <c r="BE101" s="1">
        <v>1</v>
      </c>
      <c r="BF101" s="15">
        <v>1</v>
      </c>
      <c r="BG101" s="15">
        <v>1</v>
      </c>
      <c r="BH101" s="16">
        <v>1</v>
      </c>
      <c r="BI101" s="12">
        <f t="shared" si="244"/>
        <v>9.4859408987615055</v>
      </c>
      <c r="BJ101" s="12">
        <f t="shared" si="245"/>
        <v>15.559954724665982</v>
      </c>
      <c r="BK101" s="12">
        <f t="shared" si="246"/>
        <v>15.523145361946263</v>
      </c>
      <c r="BL101" s="12">
        <f t="shared" si="247"/>
        <v>9.4859408987615055</v>
      </c>
      <c r="BM101" s="12">
        <f t="shared" si="248"/>
        <v>15.559954724665982</v>
      </c>
      <c r="BN101" s="12">
        <f t="shared" si="249"/>
        <v>15.523145361946263</v>
      </c>
      <c r="BO101" s="9">
        <f t="shared" si="250"/>
        <v>1.2117004491721154E-2</v>
      </c>
      <c r="BP101" s="9">
        <f t="shared" si="251"/>
        <v>1.6780550085889472E-3</v>
      </c>
      <c r="BQ101" s="45">
        <f t="shared" si="252"/>
        <v>6.4471846399937155E-4</v>
      </c>
      <c r="BR101" s="78">
        <f t="shared" si="253"/>
        <v>-3.8702834227144704E-2</v>
      </c>
      <c r="BS101" s="55">
        <v>1335</v>
      </c>
      <c r="BT101" s="10">
        <f t="shared" si="254"/>
        <v>1183.8768987780456</v>
      </c>
      <c r="BU101" s="14">
        <f t="shared" si="255"/>
        <v>-151.12310122195436</v>
      </c>
      <c r="BV101" s="1">
        <f t="shared" si="256"/>
        <v>0</v>
      </c>
      <c r="BW101" s="66">
        <f t="shared" si="257"/>
        <v>163.13</v>
      </c>
      <c r="BX101" s="41">
        <f t="shared" si="258"/>
        <v>163.77000000000001</v>
      </c>
      <c r="BY101" s="65">
        <f t="shared" si="259"/>
        <v>169.87</v>
      </c>
      <c r="BZ101" s="64">
        <f t="shared" si="260"/>
        <v>168.61</v>
      </c>
      <c r="CA101" s="54">
        <f t="shared" si="261"/>
        <v>169.87</v>
      </c>
      <c r="CB101" s="1">
        <f t="shared" si="262"/>
        <v>-0.88963973168866983</v>
      </c>
      <c r="CC101" s="42">
        <f t="shared" si="263"/>
        <v>1.1276510263676385</v>
      </c>
      <c r="CD101" s="55">
        <v>0</v>
      </c>
      <c r="CE101" s="55">
        <v>1001</v>
      </c>
      <c r="CF101" s="55">
        <v>0</v>
      </c>
      <c r="CG101" s="6">
        <f t="shared" si="264"/>
        <v>1001</v>
      </c>
      <c r="CH101" s="10">
        <f t="shared" si="265"/>
        <v>228.03975524759738</v>
      </c>
      <c r="CI101" s="1">
        <f t="shared" si="266"/>
        <v>-772.96024475240256</v>
      </c>
      <c r="CJ101" s="77">
        <f t="shared" si="267"/>
        <v>0</v>
      </c>
      <c r="CK101" s="66">
        <f t="shared" si="268"/>
        <v>164.45</v>
      </c>
      <c r="CL101" s="41">
        <f t="shared" si="269"/>
        <v>163.95</v>
      </c>
      <c r="CM101" s="65">
        <f t="shared" si="270"/>
        <v>169.11</v>
      </c>
      <c r="CN101" s="64">
        <f t="shared" si="271"/>
        <v>167.95</v>
      </c>
      <c r="CO101" s="54">
        <f t="shared" si="272"/>
        <v>169.11</v>
      </c>
      <c r="CP101" s="1">
        <f t="shared" si="273"/>
        <v>-4.5707542117698683</v>
      </c>
      <c r="CQ101" s="42">
        <f t="shared" si="274"/>
        <v>4.3895854865882926</v>
      </c>
      <c r="CR101" s="11">
        <f t="shared" si="275"/>
        <v>2336</v>
      </c>
      <c r="CS101" s="47">
        <f t="shared" si="276"/>
        <v>1416.4177946651625</v>
      </c>
      <c r="CT101" s="55">
        <v>0</v>
      </c>
      <c r="CU101" s="10">
        <f t="shared" si="277"/>
        <v>4.5011406395194529</v>
      </c>
      <c r="CV101" s="30">
        <f t="shared" si="278"/>
        <v>4.5011406395194529</v>
      </c>
      <c r="CW101" s="77">
        <f t="shared" si="279"/>
        <v>1</v>
      </c>
      <c r="CX101" s="66">
        <f t="shared" si="280"/>
        <v>165.31</v>
      </c>
      <c r="CY101" s="41">
        <f t="shared" si="281"/>
        <v>164.22</v>
      </c>
      <c r="CZ101" s="65">
        <f t="shared" si="282"/>
        <v>168.56</v>
      </c>
      <c r="DA101" s="64">
        <f t="shared" si="283"/>
        <v>167.44</v>
      </c>
      <c r="DB101" s="54">
        <f t="shared" si="284"/>
        <v>165.31</v>
      </c>
      <c r="DC101" s="43">
        <f t="shared" si="285"/>
        <v>2.7228483694389044E-2</v>
      </c>
      <c r="DD101" s="44">
        <v>0</v>
      </c>
      <c r="DE101" s="10">
        <f t="shared" si="286"/>
        <v>2.8176517863242938</v>
      </c>
      <c r="DF101" s="30">
        <f t="shared" si="287"/>
        <v>2.8176517863242938</v>
      </c>
      <c r="DG101" s="34">
        <f t="shared" si="288"/>
        <v>2.8176517863242938</v>
      </c>
      <c r="DH101" s="21">
        <f t="shared" si="289"/>
        <v>6.4471846399937166E-4</v>
      </c>
      <c r="DI101" s="74">
        <f t="shared" si="290"/>
        <v>2.8176517863242938</v>
      </c>
      <c r="DJ101" s="76">
        <f t="shared" si="291"/>
        <v>165.31</v>
      </c>
      <c r="DK101" s="43">
        <f t="shared" si="292"/>
        <v>1.7044654203159482E-2</v>
      </c>
      <c r="DL101" s="16">
        <f t="shared" si="293"/>
        <v>0</v>
      </c>
      <c r="DM101" s="53">
        <f t="shared" si="294"/>
        <v>2336</v>
      </c>
      <c r="DN101">
        <f t="shared" si="229"/>
        <v>3.7593098301589687E-3</v>
      </c>
      <c r="DO101">
        <f t="shared" si="295"/>
        <v>3.8605345766673676E-3</v>
      </c>
      <c r="DP101" s="1">
        <f t="shared" si="296"/>
        <v>411.79550222395477</v>
      </c>
      <c r="DQ101" s="55">
        <v>334</v>
      </c>
      <c r="DR101" s="1">
        <f t="shared" si="297"/>
        <v>77.79550222395477</v>
      </c>
      <c r="DS101" s="55">
        <v>0</v>
      </c>
      <c r="DT101" s="15">
        <f t="shared" si="298"/>
        <v>0.97358508665779553</v>
      </c>
      <c r="DU101" s="17">
        <f t="shared" si="299"/>
        <v>1.825057765342567E-3</v>
      </c>
      <c r="DV101" s="17">
        <f t="shared" si="300"/>
        <v>1.825057765342567E-3</v>
      </c>
      <c r="DW101" s="17">
        <f t="shared" si="301"/>
        <v>2.4385694339168419E-3</v>
      </c>
      <c r="DX101" s="1">
        <f t="shared" si="302"/>
        <v>257.76166630387803</v>
      </c>
      <c r="DY101" s="1">
        <f t="shared" si="303"/>
        <v>257.76166630387803</v>
      </c>
      <c r="DZ101" s="79">
        <f t="shared" si="304"/>
        <v>166.89</v>
      </c>
    </row>
    <row r="102" spans="1:130" x14ac:dyDescent="0.2">
      <c r="A102" s="24" t="s">
        <v>127</v>
      </c>
      <c r="B102">
        <v>0</v>
      </c>
      <c r="C102">
        <v>0</v>
      </c>
      <c r="D102">
        <v>0.109706546275395</v>
      </c>
      <c r="E102">
        <v>0.890293453724605</v>
      </c>
      <c r="F102">
        <v>7.8959174517720901E-2</v>
      </c>
      <c r="G102">
        <v>0.186223277909738</v>
      </c>
      <c r="H102">
        <v>3.5154394299287399E-2</v>
      </c>
      <c r="I102">
        <v>8.0910855509904997E-2</v>
      </c>
      <c r="J102">
        <v>0.15078357862514299</v>
      </c>
      <c r="K102">
        <v>0.95193012834855795</v>
      </c>
      <c r="L102">
        <v>-0.56993424242606106</v>
      </c>
      <c r="M102">
        <f t="shared" si="230"/>
        <v>8.7875315280252483E-2</v>
      </c>
      <c r="N102">
        <f t="shared" si="231"/>
        <v>1.7267503660666734</v>
      </c>
      <c r="O102" s="68">
        <v>0</v>
      </c>
      <c r="P102">
        <v>288.87</v>
      </c>
      <c r="Q102">
        <v>290.64</v>
      </c>
      <c r="R102">
        <v>292.58</v>
      </c>
      <c r="S102">
        <v>293.19</v>
      </c>
      <c r="T102">
        <v>294.91000000000003</v>
      </c>
      <c r="U102">
        <v>296.18</v>
      </c>
      <c r="V102">
        <v>296.82</v>
      </c>
      <c r="W102">
        <v>304.62</v>
      </c>
      <c r="X102">
        <v>303.39</v>
      </c>
      <c r="Y102">
        <v>299.89</v>
      </c>
      <c r="Z102">
        <v>297.2</v>
      </c>
      <c r="AA102">
        <v>295.01</v>
      </c>
      <c r="AB102">
        <v>294.25</v>
      </c>
      <c r="AC102">
        <v>292.64</v>
      </c>
      <c r="AD102">
        <v>289.42</v>
      </c>
      <c r="AE102">
        <v>290.3</v>
      </c>
      <c r="AF102">
        <v>291.37</v>
      </c>
      <c r="AG102">
        <v>292.37</v>
      </c>
      <c r="AH102">
        <v>293.41000000000003</v>
      </c>
      <c r="AI102">
        <v>295.83999999999997</v>
      </c>
      <c r="AJ102">
        <v>297.47000000000003</v>
      </c>
      <c r="AK102">
        <v>303.05</v>
      </c>
      <c r="AL102">
        <v>300.52</v>
      </c>
      <c r="AM102">
        <v>299.73</v>
      </c>
      <c r="AN102">
        <v>298.45</v>
      </c>
      <c r="AO102">
        <v>297.49</v>
      </c>
      <c r="AP102">
        <v>295.92</v>
      </c>
      <c r="AQ102">
        <v>292.47000000000003</v>
      </c>
      <c r="AR102">
        <v>296.51</v>
      </c>
      <c r="AS102" s="72">
        <f t="shared" si="232"/>
        <v>1.1924330409709418</v>
      </c>
      <c r="AT102" s="17">
        <f t="shared" si="233"/>
        <v>3.1965407482011732</v>
      </c>
      <c r="AU102" s="17">
        <f t="shared" si="234"/>
        <v>2.4451899713019354</v>
      </c>
      <c r="AV102" s="17">
        <f t="shared" si="235"/>
        <v>1.6938391944026978</v>
      </c>
      <c r="AW102" s="17">
        <f t="shared" si="236"/>
        <v>-8.140353885375165E-3</v>
      </c>
      <c r="AX102" s="17">
        <f t="shared" si="237"/>
        <v>1.0798025725065195</v>
      </c>
      <c r="AY102" s="17">
        <f t="shared" si="238"/>
        <v>0.95193012834855795</v>
      </c>
      <c r="AZ102" s="17">
        <f t="shared" si="239"/>
        <v>1.9600704822339332</v>
      </c>
      <c r="BA102" s="17">
        <f t="shared" si="240"/>
        <v>-0.92682545322798415</v>
      </c>
      <c r="BB102" s="17">
        <f t="shared" si="241"/>
        <v>2.1297802684376439</v>
      </c>
      <c r="BC102" s="17">
        <f t="shared" si="242"/>
        <v>-0.56993424242606106</v>
      </c>
      <c r="BD102" s="17">
        <f t="shared" si="243"/>
        <v>1.3568912108019231</v>
      </c>
      <c r="BE102" s="1">
        <v>1</v>
      </c>
      <c r="BF102" s="15">
        <v>1</v>
      </c>
      <c r="BG102" s="15">
        <v>1</v>
      </c>
      <c r="BH102" s="16">
        <v>1</v>
      </c>
      <c r="BI102" s="12">
        <f t="shared" si="244"/>
        <v>25.001089322989685</v>
      </c>
      <c r="BJ102" s="12">
        <f t="shared" si="245"/>
        <v>10.835784578453255</v>
      </c>
      <c r="BK102" s="12">
        <f t="shared" si="246"/>
        <v>8.288820280902792</v>
      </c>
      <c r="BL102" s="12">
        <f t="shared" si="247"/>
        <v>25.001089322989685</v>
      </c>
      <c r="BM102" s="12">
        <f t="shared" si="248"/>
        <v>10.835784578453255</v>
      </c>
      <c r="BN102" s="12">
        <f t="shared" si="249"/>
        <v>8.288820280902792</v>
      </c>
      <c r="BO102" s="9">
        <f t="shared" si="250"/>
        <v>3.1935504854783539E-2</v>
      </c>
      <c r="BP102" s="9">
        <f t="shared" si="251"/>
        <v>1.1685794017793766E-3</v>
      </c>
      <c r="BQ102" s="45">
        <f t="shared" si="252"/>
        <v>3.4425725941926455E-4</v>
      </c>
      <c r="BR102" s="78">
        <f t="shared" si="253"/>
        <v>1.7267503660666734</v>
      </c>
      <c r="BS102" s="55">
        <v>7709</v>
      </c>
      <c r="BT102" s="10">
        <f t="shared" si="254"/>
        <v>3120.218901810606</v>
      </c>
      <c r="BU102" s="14">
        <f t="shared" si="255"/>
        <v>-4588.7810981893945</v>
      </c>
      <c r="BV102" s="1">
        <f t="shared" si="256"/>
        <v>0</v>
      </c>
      <c r="BW102" s="66">
        <f t="shared" si="257"/>
        <v>292.58</v>
      </c>
      <c r="BX102" s="41">
        <f t="shared" si="258"/>
        <v>291.37</v>
      </c>
      <c r="BY102" s="65">
        <f t="shared" si="259"/>
        <v>304.62</v>
      </c>
      <c r="BZ102" s="64">
        <f t="shared" si="260"/>
        <v>303.05</v>
      </c>
      <c r="CA102" s="54">
        <f t="shared" si="261"/>
        <v>303.05</v>
      </c>
      <c r="CB102" s="1">
        <f t="shared" si="262"/>
        <v>-15.141993394454362</v>
      </c>
      <c r="CC102" s="42">
        <f t="shared" si="263"/>
        <v>2.4706599897611699</v>
      </c>
      <c r="CD102" s="55">
        <v>0</v>
      </c>
      <c r="CE102" s="55">
        <v>3262</v>
      </c>
      <c r="CF102" s="55">
        <v>0</v>
      </c>
      <c r="CG102" s="6">
        <f t="shared" si="264"/>
        <v>3262</v>
      </c>
      <c r="CH102" s="10">
        <f t="shared" si="265"/>
        <v>158.80442500704089</v>
      </c>
      <c r="CI102" s="1">
        <f t="shared" si="266"/>
        <v>-3103.1955749929593</v>
      </c>
      <c r="CJ102" s="77">
        <f t="shared" si="267"/>
        <v>0</v>
      </c>
      <c r="CK102" s="66">
        <f t="shared" si="268"/>
        <v>293.19</v>
      </c>
      <c r="CL102" s="41">
        <f t="shared" si="269"/>
        <v>292.37</v>
      </c>
      <c r="CM102" s="65">
        <f t="shared" si="270"/>
        <v>303.39</v>
      </c>
      <c r="CN102" s="64">
        <f t="shared" si="271"/>
        <v>300.52</v>
      </c>
      <c r="CO102" s="54">
        <f t="shared" si="272"/>
        <v>300.52</v>
      </c>
      <c r="CP102" s="1">
        <f t="shared" si="273"/>
        <v>-10.326086699697058</v>
      </c>
      <c r="CQ102" s="42">
        <f t="shared" si="274"/>
        <v>20.540989332352503</v>
      </c>
      <c r="CR102" s="11">
        <f t="shared" si="275"/>
        <v>11268</v>
      </c>
      <c r="CS102" s="47">
        <f t="shared" si="276"/>
        <v>3281.4267795297183</v>
      </c>
      <c r="CT102" s="55">
        <v>297</v>
      </c>
      <c r="CU102" s="10">
        <f t="shared" si="277"/>
        <v>2.4034527120711608</v>
      </c>
      <c r="CV102" s="30">
        <f t="shared" si="278"/>
        <v>-294.59654728792884</v>
      </c>
      <c r="CW102" s="77">
        <f t="shared" si="279"/>
        <v>0</v>
      </c>
      <c r="CX102" s="66">
        <f t="shared" si="280"/>
        <v>294.91000000000003</v>
      </c>
      <c r="CY102" s="41">
        <f t="shared" si="281"/>
        <v>293.41000000000003</v>
      </c>
      <c r="CZ102" s="65">
        <f t="shared" si="282"/>
        <v>299.89</v>
      </c>
      <c r="DA102" s="64">
        <f t="shared" si="283"/>
        <v>299.73</v>
      </c>
      <c r="DB102" s="54">
        <f t="shared" si="284"/>
        <v>299.73</v>
      </c>
      <c r="DC102" s="43">
        <f t="shared" si="285"/>
        <v>-0.98287307672881874</v>
      </c>
      <c r="DD102" s="44">
        <v>0</v>
      </c>
      <c r="DE102" s="10">
        <f t="shared" si="286"/>
        <v>1.5045281562755772</v>
      </c>
      <c r="DF102" s="30">
        <f t="shared" si="287"/>
        <v>1.5045281562755772</v>
      </c>
      <c r="DG102" s="34">
        <f t="shared" si="288"/>
        <v>1.5045281562755772</v>
      </c>
      <c r="DH102" s="21">
        <f t="shared" si="289"/>
        <v>3.442572594192646E-4</v>
      </c>
      <c r="DI102" s="74">
        <f t="shared" si="290"/>
        <v>1.5045281562755772</v>
      </c>
      <c r="DJ102" s="76">
        <f t="shared" si="291"/>
        <v>299.73</v>
      </c>
      <c r="DK102" s="43">
        <f t="shared" si="292"/>
        <v>5.0196115046060689E-3</v>
      </c>
      <c r="DL102" s="16">
        <f t="shared" si="293"/>
        <v>0</v>
      </c>
      <c r="DM102" s="53">
        <f t="shared" si="294"/>
        <v>11565</v>
      </c>
      <c r="DN102">
        <f t="shared" si="229"/>
        <v>8.7961303662262048E-3</v>
      </c>
      <c r="DO102">
        <f t="shared" si="295"/>
        <v>9.0329786460442117E-3</v>
      </c>
      <c r="DP102" s="1">
        <f t="shared" si="296"/>
        <v>963.52976621624396</v>
      </c>
      <c r="DQ102" s="55">
        <v>890</v>
      </c>
      <c r="DR102" s="1">
        <f t="shared" si="297"/>
        <v>73.529766216243956</v>
      </c>
      <c r="DS102" s="55">
        <v>1186</v>
      </c>
      <c r="DT102" s="15">
        <f t="shared" si="298"/>
        <v>1.6938391944026978</v>
      </c>
      <c r="DU102" s="17">
        <f t="shared" si="299"/>
        <v>3.1752277405958447E-3</v>
      </c>
      <c r="DV102" s="17">
        <f t="shared" si="300"/>
        <v>3.1752277405958447E-3</v>
      </c>
      <c r="DW102" s="17">
        <f t="shared" si="301"/>
        <v>4.2426127331309333E-3</v>
      </c>
      <c r="DX102" s="1">
        <f t="shared" si="302"/>
        <v>448.45265111740594</v>
      </c>
      <c r="DY102" s="1">
        <f t="shared" si="303"/>
        <v>-737.54734888259406</v>
      </c>
      <c r="DZ102" s="79">
        <f t="shared" si="304"/>
        <v>296.51</v>
      </c>
    </row>
    <row r="103" spans="1:130" x14ac:dyDescent="0.2">
      <c r="A103" s="24" t="s">
        <v>323</v>
      </c>
      <c r="B103">
        <v>1</v>
      </c>
      <c r="C103">
        <v>1</v>
      </c>
      <c r="D103">
        <v>0.69504396482813702</v>
      </c>
      <c r="E103">
        <v>0.30495603517186198</v>
      </c>
      <c r="F103">
        <v>0.86367249602543705</v>
      </c>
      <c r="G103">
        <v>0.74456521739130399</v>
      </c>
      <c r="H103">
        <v>0.73076923076922995</v>
      </c>
      <c r="I103">
        <v>0.73763497149373802</v>
      </c>
      <c r="J103">
        <v>0.82795745642186103</v>
      </c>
      <c r="K103">
        <v>0.38427469972037198</v>
      </c>
      <c r="L103">
        <v>1.487588097825</v>
      </c>
      <c r="M103">
        <f t="shared" si="230"/>
        <v>0.75905393864950477</v>
      </c>
      <c r="N103">
        <f t="shared" si="231"/>
        <v>-0.59019690310015438</v>
      </c>
      <c r="O103" s="68">
        <v>0</v>
      </c>
      <c r="P103">
        <v>42.67</v>
      </c>
      <c r="Q103">
        <v>43.58</v>
      </c>
      <c r="R103">
        <v>43.73</v>
      </c>
      <c r="S103">
        <v>43.78</v>
      </c>
      <c r="T103">
        <v>44.04</v>
      </c>
      <c r="U103">
        <v>44.32</v>
      </c>
      <c r="V103">
        <v>44.93</v>
      </c>
      <c r="W103">
        <v>45.82</v>
      </c>
      <c r="X103">
        <v>45.62</v>
      </c>
      <c r="Y103">
        <v>45.24</v>
      </c>
      <c r="Z103">
        <v>44.99</v>
      </c>
      <c r="AA103">
        <v>44.72</v>
      </c>
      <c r="AB103">
        <v>44.41</v>
      </c>
      <c r="AC103">
        <v>44.24</v>
      </c>
      <c r="AD103">
        <v>42.65</v>
      </c>
      <c r="AE103">
        <v>42.95</v>
      </c>
      <c r="AF103">
        <v>43.21</v>
      </c>
      <c r="AG103">
        <v>43.83</v>
      </c>
      <c r="AH103">
        <v>43.86</v>
      </c>
      <c r="AI103">
        <v>43.96</v>
      </c>
      <c r="AJ103">
        <v>44.48</v>
      </c>
      <c r="AK103">
        <v>45.64</v>
      </c>
      <c r="AL103">
        <v>45.44</v>
      </c>
      <c r="AM103">
        <v>44.96</v>
      </c>
      <c r="AN103">
        <v>44.9</v>
      </c>
      <c r="AO103">
        <v>44.62</v>
      </c>
      <c r="AP103">
        <v>44.51</v>
      </c>
      <c r="AQ103">
        <v>44</v>
      </c>
      <c r="AR103">
        <v>44.25</v>
      </c>
      <c r="AS103" s="72">
        <f t="shared" si="232"/>
        <v>0.88189143341815091</v>
      </c>
      <c r="AT103" s="17">
        <f t="shared" si="233"/>
        <v>0.82252319284162057</v>
      </c>
      <c r="AU103" s="17">
        <f t="shared" si="234"/>
        <v>0.65348074941569867</v>
      </c>
      <c r="AV103" s="17">
        <f t="shared" si="235"/>
        <v>0.48443830598977683</v>
      </c>
      <c r="AW103" s="17">
        <f t="shared" si="236"/>
        <v>-8.140353885375165E-3</v>
      </c>
      <c r="AX103" s="17">
        <f t="shared" si="237"/>
        <v>1.0798025725065195</v>
      </c>
      <c r="AY103" s="17">
        <f t="shared" si="238"/>
        <v>0.38427469972037198</v>
      </c>
      <c r="AZ103" s="17">
        <f t="shared" si="239"/>
        <v>1.3924150536057471</v>
      </c>
      <c r="BA103" s="17">
        <f t="shared" si="240"/>
        <v>-0.92682545322798415</v>
      </c>
      <c r="BB103" s="17">
        <f t="shared" si="241"/>
        <v>2.1297802684376439</v>
      </c>
      <c r="BC103" s="17">
        <f t="shared" si="242"/>
        <v>1.487588097825</v>
      </c>
      <c r="BD103" s="17">
        <f t="shared" si="243"/>
        <v>3.4144135510529843</v>
      </c>
      <c r="BE103" s="1">
        <v>0</v>
      </c>
      <c r="BF103" s="50">
        <v>0.18</v>
      </c>
      <c r="BG103" s="15">
        <v>1</v>
      </c>
      <c r="BH103" s="16">
        <v>1</v>
      </c>
      <c r="BI103" s="12">
        <f t="shared" si="244"/>
        <v>0</v>
      </c>
      <c r="BJ103" s="12">
        <f t="shared" si="245"/>
        <v>20.122648601484457</v>
      </c>
      <c r="BK103" s="12">
        <f t="shared" si="246"/>
        <v>88.817242161197655</v>
      </c>
      <c r="BL103" s="12">
        <f t="shared" si="247"/>
        <v>0</v>
      </c>
      <c r="BM103" s="12">
        <f t="shared" si="248"/>
        <v>20.122648601484457</v>
      </c>
      <c r="BN103" s="12">
        <f t="shared" si="249"/>
        <v>88.817242161197655</v>
      </c>
      <c r="BO103" s="9">
        <f t="shared" si="250"/>
        <v>0</v>
      </c>
      <c r="BP103" s="9">
        <f t="shared" si="251"/>
        <v>2.1701162933506686E-3</v>
      </c>
      <c r="BQ103" s="45">
        <f t="shared" si="252"/>
        <v>3.6888217308845817E-3</v>
      </c>
      <c r="BR103" s="78">
        <f t="shared" si="253"/>
        <v>-0.59019690310015438</v>
      </c>
      <c r="BS103" s="55">
        <v>0</v>
      </c>
      <c r="BT103" s="10">
        <f t="shared" si="254"/>
        <v>0</v>
      </c>
      <c r="BU103" s="14">
        <f t="shared" si="255"/>
        <v>0</v>
      </c>
      <c r="BV103" s="1">
        <f t="shared" si="256"/>
        <v>0</v>
      </c>
      <c r="BW103" s="66">
        <f t="shared" si="257"/>
        <v>42.67</v>
      </c>
      <c r="BX103" s="41">
        <f t="shared" si="258"/>
        <v>42.65</v>
      </c>
      <c r="BY103" s="65">
        <f t="shared" si="259"/>
        <v>45.62</v>
      </c>
      <c r="BZ103" s="64">
        <f t="shared" si="260"/>
        <v>45.44</v>
      </c>
      <c r="CA103" s="54">
        <f t="shared" si="261"/>
        <v>45.62</v>
      </c>
      <c r="CB103" s="1">
        <f t="shared" si="262"/>
        <v>0</v>
      </c>
      <c r="CC103" s="42" t="e">
        <f t="shared" si="263"/>
        <v>#DIV/0!</v>
      </c>
      <c r="CD103" s="55">
        <v>0</v>
      </c>
      <c r="CE103" s="55">
        <v>0</v>
      </c>
      <c r="CF103" s="55">
        <v>0</v>
      </c>
      <c r="CG103" s="6">
        <f t="shared" si="264"/>
        <v>0</v>
      </c>
      <c r="CH103" s="10">
        <f t="shared" si="265"/>
        <v>294.90856131745124</v>
      </c>
      <c r="CI103" s="1">
        <f t="shared" si="266"/>
        <v>294.90856131745124</v>
      </c>
      <c r="CJ103" s="77">
        <f t="shared" si="267"/>
        <v>1</v>
      </c>
      <c r="CK103" s="66">
        <f t="shared" si="268"/>
        <v>43.58</v>
      </c>
      <c r="CL103" s="41">
        <f t="shared" si="269"/>
        <v>42.95</v>
      </c>
      <c r="CM103" s="65">
        <f t="shared" si="270"/>
        <v>45.24</v>
      </c>
      <c r="CN103" s="64">
        <f t="shared" si="271"/>
        <v>44.96</v>
      </c>
      <c r="CO103" s="54">
        <f t="shared" si="272"/>
        <v>43.58</v>
      </c>
      <c r="CP103" s="1">
        <f t="shared" si="273"/>
        <v>6.7670619852558804</v>
      </c>
      <c r="CQ103" s="42">
        <f t="shared" si="274"/>
        <v>0</v>
      </c>
      <c r="CR103" s="11">
        <f t="shared" si="275"/>
        <v>0</v>
      </c>
      <c r="CS103" s="47">
        <f t="shared" si="276"/>
        <v>320.66229156092578</v>
      </c>
      <c r="CT103" s="55">
        <v>0</v>
      </c>
      <c r="CU103" s="10">
        <f t="shared" si="277"/>
        <v>25.753730243474561</v>
      </c>
      <c r="CV103" s="30">
        <f t="shared" si="278"/>
        <v>25.753730243474561</v>
      </c>
      <c r="CW103" s="77">
        <f t="shared" si="279"/>
        <v>1</v>
      </c>
      <c r="CX103" s="66">
        <f t="shared" si="280"/>
        <v>43.73</v>
      </c>
      <c r="CY103" s="41">
        <f t="shared" si="281"/>
        <v>43.21</v>
      </c>
      <c r="CZ103" s="65">
        <f t="shared" si="282"/>
        <v>44.99</v>
      </c>
      <c r="DA103" s="64">
        <f t="shared" si="283"/>
        <v>44.9</v>
      </c>
      <c r="DB103" s="54">
        <f t="shared" si="284"/>
        <v>43.73</v>
      </c>
      <c r="DC103" s="43">
        <f t="shared" si="285"/>
        <v>0.5889259145546436</v>
      </c>
      <c r="DD103" s="44">
        <v>0</v>
      </c>
      <c r="DE103" s="10">
        <f t="shared" si="286"/>
        <v>16.121478939788744</v>
      </c>
      <c r="DF103" s="30">
        <f t="shared" si="287"/>
        <v>16.121478939788744</v>
      </c>
      <c r="DG103" s="34">
        <f t="shared" si="288"/>
        <v>16.121478939788744</v>
      </c>
      <c r="DH103" s="21">
        <f t="shared" si="289"/>
        <v>3.688821730884583E-3</v>
      </c>
      <c r="DI103" s="74">
        <f t="shared" si="290"/>
        <v>16.121478939788744</v>
      </c>
      <c r="DJ103" s="76">
        <f t="shared" si="291"/>
        <v>43.73</v>
      </c>
      <c r="DK103" s="43">
        <f t="shared" si="292"/>
        <v>0.3686594772419105</v>
      </c>
      <c r="DL103" s="16">
        <f t="shared" si="293"/>
        <v>0</v>
      </c>
      <c r="DM103" s="53">
        <f t="shared" si="294"/>
        <v>0</v>
      </c>
      <c r="DN103">
        <f t="shared" si="229"/>
        <v>3.0129762609362289E-3</v>
      </c>
      <c r="DO103">
        <f t="shared" si="295"/>
        <v>3.0941049180642837E-3</v>
      </c>
      <c r="DP103" s="1">
        <f t="shared" si="296"/>
        <v>330.04198340008099</v>
      </c>
      <c r="DQ103" s="55">
        <v>0</v>
      </c>
      <c r="DR103" s="1">
        <f t="shared" si="297"/>
        <v>330.04198340008099</v>
      </c>
      <c r="DS103" s="55">
        <v>0</v>
      </c>
      <c r="DT103" s="15">
        <f t="shared" si="298"/>
        <v>8.7198895078159824E-2</v>
      </c>
      <c r="DU103" s="17">
        <f t="shared" si="299"/>
        <v>1.6346082409500216E-4</v>
      </c>
      <c r="DV103" s="17">
        <f t="shared" si="300"/>
        <v>1.6346082409500216E-4</v>
      </c>
      <c r="DW103" s="17">
        <f t="shared" si="301"/>
        <v>2.1840983712979073E-4</v>
      </c>
      <c r="DX103" s="1">
        <f t="shared" si="302"/>
        <v>23.08635660429314</v>
      </c>
      <c r="DY103" s="1">
        <f t="shared" si="303"/>
        <v>23.08635660429314</v>
      </c>
      <c r="DZ103" s="79">
        <f t="shared" si="304"/>
        <v>44.25</v>
      </c>
    </row>
    <row r="104" spans="1:130" x14ac:dyDescent="0.2">
      <c r="A104" s="24" t="s">
        <v>309</v>
      </c>
      <c r="B104">
        <v>1</v>
      </c>
      <c r="C104">
        <v>1</v>
      </c>
      <c r="D104">
        <v>0.61470823341326897</v>
      </c>
      <c r="E104">
        <v>0.38529176658672998</v>
      </c>
      <c r="F104">
        <v>0.62917329093799601</v>
      </c>
      <c r="G104">
        <v>0.23662207357859499</v>
      </c>
      <c r="H104">
        <v>0.37374581939799301</v>
      </c>
      <c r="I104">
        <v>0.29738276812432202</v>
      </c>
      <c r="J104">
        <v>0.48568027901548899</v>
      </c>
      <c r="K104">
        <v>0.38509176259129602</v>
      </c>
      <c r="L104">
        <v>1.62810781911919</v>
      </c>
      <c r="M104">
        <f t="shared" si="230"/>
        <v>0.45600710266364586</v>
      </c>
      <c r="N104">
        <f t="shared" si="231"/>
        <v>7.9650212209109852E-2</v>
      </c>
      <c r="O104" s="68">
        <v>0</v>
      </c>
      <c r="P104">
        <v>40.119999999999997</v>
      </c>
      <c r="Q104">
        <v>40.270000000000003</v>
      </c>
      <c r="R104">
        <v>40.4</v>
      </c>
      <c r="S104">
        <v>40.49</v>
      </c>
      <c r="T104">
        <v>40.72</v>
      </c>
      <c r="U104">
        <v>41</v>
      </c>
      <c r="V104">
        <v>41.17</v>
      </c>
      <c r="W104">
        <v>42.13</v>
      </c>
      <c r="X104">
        <v>42.05</v>
      </c>
      <c r="Y104">
        <v>41.73</v>
      </c>
      <c r="Z104">
        <v>41.61</v>
      </c>
      <c r="AA104">
        <v>41.53</v>
      </c>
      <c r="AB104">
        <v>41.26</v>
      </c>
      <c r="AC104">
        <v>41.19</v>
      </c>
      <c r="AD104">
        <v>40.07</v>
      </c>
      <c r="AE104">
        <v>40.200000000000003</v>
      </c>
      <c r="AF104">
        <v>40.299999999999997</v>
      </c>
      <c r="AG104">
        <v>40.409999999999997</v>
      </c>
      <c r="AH104">
        <v>40.49</v>
      </c>
      <c r="AI104">
        <v>40.65</v>
      </c>
      <c r="AJ104">
        <v>41</v>
      </c>
      <c r="AK104">
        <v>42.1</v>
      </c>
      <c r="AL104">
        <v>41.92</v>
      </c>
      <c r="AM104">
        <v>41.73</v>
      </c>
      <c r="AN104">
        <v>41.6</v>
      </c>
      <c r="AO104">
        <v>41.52</v>
      </c>
      <c r="AP104">
        <v>41.14</v>
      </c>
      <c r="AQ104">
        <v>40.85</v>
      </c>
      <c r="AR104">
        <v>41.14</v>
      </c>
      <c r="AS104" s="72">
        <f t="shared" si="232"/>
        <v>0.92451229855810002</v>
      </c>
      <c r="AT104" s="17">
        <f t="shared" si="233"/>
        <v>1.0267660505225102</v>
      </c>
      <c r="AU104" s="17">
        <f t="shared" si="234"/>
        <v>1.0665342094630512</v>
      </c>
      <c r="AV104" s="17">
        <f t="shared" si="235"/>
        <v>1.1063023684035924</v>
      </c>
      <c r="AW104" s="17">
        <f t="shared" si="236"/>
        <v>-8.140353885375165E-3</v>
      </c>
      <c r="AX104" s="17">
        <f t="shared" si="237"/>
        <v>1.0798025725065195</v>
      </c>
      <c r="AY104" s="17">
        <f t="shared" si="238"/>
        <v>0.38509176259129602</v>
      </c>
      <c r="AZ104" s="17">
        <f t="shared" si="239"/>
        <v>1.3932321164766712</v>
      </c>
      <c r="BA104" s="17">
        <f t="shared" si="240"/>
        <v>-0.92682545322798415</v>
      </c>
      <c r="BB104" s="17">
        <f t="shared" si="241"/>
        <v>2.1297802684376439</v>
      </c>
      <c r="BC104" s="17">
        <f t="shared" si="242"/>
        <v>1.62810781911919</v>
      </c>
      <c r="BD104" s="17">
        <f t="shared" si="243"/>
        <v>3.5549332723471743</v>
      </c>
      <c r="BE104" s="1">
        <v>0</v>
      </c>
      <c r="BF104" s="87">
        <v>0.17</v>
      </c>
      <c r="BG104" s="88">
        <v>0.8</v>
      </c>
      <c r="BH104" s="16">
        <v>1</v>
      </c>
      <c r="BI104" s="12">
        <f t="shared" si="244"/>
        <v>0</v>
      </c>
      <c r="BJ104" s="12">
        <f t="shared" si="245"/>
        <v>27.877012824747041</v>
      </c>
      <c r="BK104" s="12">
        <f t="shared" si="246"/>
        <v>136.26696716746028</v>
      </c>
      <c r="BL104" s="12">
        <f t="shared" si="247"/>
        <v>0</v>
      </c>
      <c r="BM104" s="12">
        <f t="shared" si="248"/>
        <v>27.877012824747041</v>
      </c>
      <c r="BN104" s="12">
        <f t="shared" si="249"/>
        <v>136.26696716746028</v>
      </c>
      <c r="BO104" s="9">
        <f t="shared" si="250"/>
        <v>0</v>
      </c>
      <c r="BP104" s="9">
        <f t="shared" si="251"/>
        <v>3.0063815623389786E-3</v>
      </c>
      <c r="BQ104" s="45">
        <f t="shared" si="252"/>
        <v>5.6595379169368833E-3</v>
      </c>
      <c r="BR104" s="78">
        <f t="shared" si="253"/>
        <v>7.9650212209109852E-2</v>
      </c>
      <c r="BS104" s="55">
        <v>0</v>
      </c>
      <c r="BT104" s="10">
        <f t="shared" si="254"/>
        <v>0</v>
      </c>
      <c r="BU104" s="14">
        <f t="shared" si="255"/>
        <v>0</v>
      </c>
      <c r="BV104" s="1">
        <f t="shared" si="256"/>
        <v>0</v>
      </c>
      <c r="BW104" s="66">
        <f t="shared" si="257"/>
        <v>40.270000000000003</v>
      </c>
      <c r="BX104" s="41">
        <f t="shared" si="258"/>
        <v>40.200000000000003</v>
      </c>
      <c r="BY104" s="65">
        <f t="shared" si="259"/>
        <v>42.13</v>
      </c>
      <c r="BZ104" s="64">
        <f t="shared" si="260"/>
        <v>42.1</v>
      </c>
      <c r="CA104" s="54">
        <f t="shared" si="261"/>
        <v>42.13</v>
      </c>
      <c r="CB104" s="1">
        <f t="shared" si="262"/>
        <v>0</v>
      </c>
      <c r="CC104" s="42" t="e">
        <f t="shared" si="263"/>
        <v>#DIV/0!</v>
      </c>
      <c r="CD104" s="55">
        <v>0</v>
      </c>
      <c r="CE104" s="55">
        <v>0</v>
      </c>
      <c r="CF104" s="55">
        <v>0</v>
      </c>
      <c r="CG104" s="6">
        <f t="shared" si="264"/>
        <v>0</v>
      </c>
      <c r="CH104" s="10">
        <f t="shared" si="265"/>
        <v>408.55306420089295</v>
      </c>
      <c r="CI104" s="1">
        <f t="shared" si="266"/>
        <v>408.55306420089295</v>
      </c>
      <c r="CJ104" s="77">
        <f t="shared" si="267"/>
        <v>1</v>
      </c>
      <c r="CK104" s="66">
        <f t="shared" si="268"/>
        <v>40.4</v>
      </c>
      <c r="CL104" s="41">
        <f t="shared" si="269"/>
        <v>40.299999999999997</v>
      </c>
      <c r="CM104" s="65">
        <f t="shared" si="270"/>
        <v>42.05</v>
      </c>
      <c r="CN104" s="64">
        <f t="shared" si="271"/>
        <v>41.92</v>
      </c>
      <c r="CO104" s="54">
        <f t="shared" si="272"/>
        <v>40.4</v>
      </c>
      <c r="CP104" s="1">
        <f t="shared" si="273"/>
        <v>10.112699608932994</v>
      </c>
      <c r="CQ104" s="42">
        <f t="shared" si="274"/>
        <v>0</v>
      </c>
      <c r="CR104" s="11">
        <f t="shared" si="275"/>
        <v>82</v>
      </c>
      <c r="CS104" s="47">
        <f t="shared" si="276"/>
        <v>448.06546774026282</v>
      </c>
      <c r="CT104" s="55">
        <v>82</v>
      </c>
      <c r="CU104" s="10">
        <f t="shared" si="277"/>
        <v>39.51240353936987</v>
      </c>
      <c r="CV104" s="30">
        <f t="shared" si="278"/>
        <v>-42.48759646063013</v>
      </c>
      <c r="CW104" s="77">
        <f t="shared" si="279"/>
        <v>0</v>
      </c>
      <c r="CX104" s="66">
        <f t="shared" si="280"/>
        <v>40.49</v>
      </c>
      <c r="CY104" s="41">
        <f t="shared" si="281"/>
        <v>40.409999999999997</v>
      </c>
      <c r="CZ104" s="65">
        <f t="shared" si="282"/>
        <v>41.73</v>
      </c>
      <c r="DA104" s="64">
        <f t="shared" si="283"/>
        <v>41.73</v>
      </c>
      <c r="DB104" s="54">
        <f t="shared" si="284"/>
        <v>41.73</v>
      </c>
      <c r="DC104" s="43">
        <f t="shared" si="285"/>
        <v>-1.0181547198809042</v>
      </c>
      <c r="DD104" s="44">
        <v>0</v>
      </c>
      <c r="DE104" s="10">
        <f t="shared" si="286"/>
        <v>24.734218130664281</v>
      </c>
      <c r="DF104" s="30">
        <f t="shared" si="287"/>
        <v>24.734218130664281</v>
      </c>
      <c r="DG104" s="34">
        <f t="shared" si="288"/>
        <v>24.734218130664281</v>
      </c>
      <c r="DH104" s="21">
        <f t="shared" si="289"/>
        <v>5.659537916936885E-3</v>
      </c>
      <c r="DI104" s="74">
        <f t="shared" si="290"/>
        <v>24.734218130664281</v>
      </c>
      <c r="DJ104" s="76">
        <f t="shared" si="291"/>
        <v>41.73</v>
      </c>
      <c r="DK104" s="43">
        <f t="shared" si="292"/>
        <v>0.59272030027951794</v>
      </c>
      <c r="DL104" s="16">
        <f t="shared" si="293"/>
        <v>0</v>
      </c>
      <c r="DM104" s="53">
        <f t="shared" si="294"/>
        <v>164</v>
      </c>
      <c r="DN104">
        <f t="shared" si="229"/>
        <v>3.8066960885223132E-3</v>
      </c>
      <c r="DO104">
        <f t="shared" si="295"/>
        <v>3.9091967772135914E-3</v>
      </c>
      <c r="DP104" s="1">
        <f t="shared" si="296"/>
        <v>416.98620183181936</v>
      </c>
      <c r="DQ104" s="55">
        <v>0</v>
      </c>
      <c r="DR104" s="1">
        <f t="shared" si="297"/>
        <v>416.98620183181936</v>
      </c>
      <c r="DS104" s="55">
        <v>0</v>
      </c>
      <c r="DT104" s="15">
        <f t="shared" si="298"/>
        <v>0.18807140262861072</v>
      </c>
      <c r="DU104" s="17">
        <f t="shared" si="299"/>
        <v>3.525538532893119E-4</v>
      </c>
      <c r="DV104" s="17">
        <f t="shared" si="300"/>
        <v>3.525538532893119E-4</v>
      </c>
      <c r="DW104" s="17">
        <f t="shared" si="301"/>
        <v>4.7106840493870409E-4</v>
      </c>
      <c r="DX104" s="1">
        <f t="shared" si="302"/>
        <v>49.792872538830899</v>
      </c>
      <c r="DY104" s="1">
        <f t="shared" si="303"/>
        <v>49.792872538830899</v>
      </c>
      <c r="DZ104" s="79">
        <f t="shared" si="304"/>
        <v>41.14</v>
      </c>
    </row>
    <row r="105" spans="1:130" x14ac:dyDescent="0.2">
      <c r="A105" s="24" t="s">
        <v>324</v>
      </c>
      <c r="B105">
        <v>1</v>
      </c>
      <c r="C105">
        <v>1</v>
      </c>
      <c r="D105">
        <v>0.89928057553956797</v>
      </c>
      <c r="E105">
        <v>0.100719424460431</v>
      </c>
      <c r="F105">
        <v>0.75993640699523002</v>
      </c>
      <c r="G105">
        <v>0.93394648829431404</v>
      </c>
      <c r="H105">
        <v>0.70526755852842804</v>
      </c>
      <c r="I105">
        <v>0.81159236048371597</v>
      </c>
      <c r="J105">
        <v>0.84113031965294305</v>
      </c>
      <c r="K105">
        <v>0.29710352059468698</v>
      </c>
      <c r="L105">
        <v>1.2363263497030901</v>
      </c>
      <c r="M105">
        <f t="shared" si="230"/>
        <v>0.81966200051731142</v>
      </c>
      <c r="N105">
        <f t="shared" si="231"/>
        <v>-0.85516751103870048</v>
      </c>
      <c r="O105" s="68">
        <v>0</v>
      </c>
      <c r="P105">
        <v>1.17</v>
      </c>
      <c r="Q105">
        <v>1.18</v>
      </c>
      <c r="R105">
        <v>1.18</v>
      </c>
      <c r="S105">
        <v>1.19</v>
      </c>
      <c r="T105">
        <v>1.19</v>
      </c>
      <c r="U105">
        <v>1.19</v>
      </c>
      <c r="V105">
        <v>1.2</v>
      </c>
      <c r="W105">
        <v>1.23</v>
      </c>
      <c r="X105">
        <v>1.22</v>
      </c>
      <c r="Y105">
        <v>1.22</v>
      </c>
      <c r="Z105">
        <v>1.21</v>
      </c>
      <c r="AA105">
        <v>1.21</v>
      </c>
      <c r="AB105">
        <v>1.2</v>
      </c>
      <c r="AC105">
        <v>1.2</v>
      </c>
      <c r="AD105">
        <v>1.18</v>
      </c>
      <c r="AE105">
        <v>1.18</v>
      </c>
      <c r="AF105">
        <v>1.18</v>
      </c>
      <c r="AG105">
        <v>1.19</v>
      </c>
      <c r="AH105">
        <v>1.19</v>
      </c>
      <c r="AI105">
        <v>1.2</v>
      </c>
      <c r="AJ105">
        <v>1.21</v>
      </c>
      <c r="AK105">
        <v>1.24</v>
      </c>
      <c r="AL105">
        <v>1.23</v>
      </c>
      <c r="AM105">
        <v>1.22</v>
      </c>
      <c r="AN105">
        <v>1.21</v>
      </c>
      <c r="AO105">
        <v>1.21</v>
      </c>
      <c r="AP105">
        <v>1.21</v>
      </c>
      <c r="AQ105">
        <v>1.2</v>
      </c>
      <c r="AR105">
        <v>1.2</v>
      </c>
      <c r="AS105" s="72">
        <f t="shared" si="232"/>
        <v>0.77353689567430006</v>
      </c>
      <c r="AT105" s="17">
        <f t="shared" si="233"/>
        <v>0.79627713991161087</v>
      </c>
      <c r="AU105" s="17">
        <f t="shared" si="234"/>
        <v>0.58489845548952013</v>
      </c>
      <c r="AV105" s="17">
        <f t="shared" si="235"/>
        <v>0.37351977106742934</v>
      </c>
      <c r="AW105" s="17">
        <f t="shared" si="236"/>
        <v>-8.140353885375165E-3</v>
      </c>
      <c r="AX105" s="17">
        <f t="shared" si="237"/>
        <v>1.0798025725065195</v>
      </c>
      <c r="AY105" s="17">
        <f t="shared" si="238"/>
        <v>0.29710352059468698</v>
      </c>
      <c r="AZ105" s="17">
        <f t="shared" si="239"/>
        <v>1.3052438744800621</v>
      </c>
      <c r="BA105" s="17">
        <f t="shared" si="240"/>
        <v>-0.92682545322798415</v>
      </c>
      <c r="BB105" s="17">
        <f t="shared" si="241"/>
        <v>2.1297802684376439</v>
      </c>
      <c r="BC105" s="17">
        <f t="shared" si="242"/>
        <v>1.2363263497030901</v>
      </c>
      <c r="BD105" s="17">
        <f t="shared" si="243"/>
        <v>3.1631518029310741</v>
      </c>
      <c r="BE105" s="1">
        <v>0</v>
      </c>
      <c r="BF105" s="50">
        <v>0.18</v>
      </c>
      <c r="BG105" s="15">
        <v>1</v>
      </c>
      <c r="BH105" s="16">
        <v>1</v>
      </c>
      <c r="BI105" s="12">
        <f t="shared" si="244"/>
        <v>0</v>
      </c>
      <c r="BJ105" s="12">
        <f t="shared" si="245"/>
        <v>14.348843260555798</v>
      </c>
      <c r="BK105" s="12">
        <f t="shared" si="246"/>
        <v>58.55454534398735</v>
      </c>
      <c r="BL105" s="12">
        <f t="shared" si="247"/>
        <v>0</v>
      </c>
      <c r="BM105" s="12">
        <f t="shared" si="248"/>
        <v>14.348843260555798</v>
      </c>
      <c r="BN105" s="12">
        <f t="shared" si="249"/>
        <v>58.55454534398735</v>
      </c>
      <c r="BO105" s="9">
        <f t="shared" si="250"/>
        <v>0</v>
      </c>
      <c r="BP105" s="9">
        <f t="shared" si="251"/>
        <v>1.5474433394503525E-3</v>
      </c>
      <c r="BQ105" s="45">
        <f t="shared" si="252"/>
        <v>2.4319295899206798E-3</v>
      </c>
      <c r="BR105" s="78">
        <f t="shared" si="253"/>
        <v>-0.85516751103870048</v>
      </c>
      <c r="BS105" s="55">
        <v>0</v>
      </c>
      <c r="BT105" s="10">
        <f t="shared" si="254"/>
        <v>0</v>
      </c>
      <c r="BU105" s="14">
        <f t="shared" si="255"/>
        <v>0</v>
      </c>
      <c r="BV105" s="1">
        <f t="shared" si="256"/>
        <v>0</v>
      </c>
      <c r="BW105" s="66">
        <f t="shared" si="257"/>
        <v>1.17</v>
      </c>
      <c r="BX105" s="41">
        <f t="shared" si="258"/>
        <v>1.18</v>
      </c>
      <c r="BY105" s="65">
        <f t="shared" si="259"/>
        <v>1.22</v>
      </c>
      <c r="BZ105" s="64">
        <f t="shared" si="260"/>
        <v>1.23</v>
      </c>
      <c r="CA105" s="54">
        <f t="shared" si="261"/>
        <v>1.22</v>
      </c>
      <c r="CB105" s="1">
        <f t="shared" si="262"/>
        <v>0</v>
      </c>
      <c r="CC105" s="42" t="e">
        <f t="shared" si="263"/>
        <v>#DIV/0!</v>
      </c>
      <c r="CD105" s="55">
        <v>0</v>
      </c>
      <c r="CE105" s="55">
        <v>0</v>
      </c>
      <c r="CF105" s="55">
        <v>0</v>
      </c>
      <c r="CG105" s="6">
        <f t="shared" si="264"/>
        <v>0</v>
      </c>
      <c r="CH105" s="10">
        <f t="shared" si="265"/>
        <v>210.29024589874069</v>
      </c>
      <c r="CI105" s="1">
        <f t="shared" si="266"/>
        <v>210.29024589874069</v>
      </c>
      <c r="CJ105" s="77">
        <f t="shared" si="267"/>
        <v>1</v>
      </c>
      <c r="CK105" s="66">
        <f t="shared" si="268"/>
        <v>1.18</v>
      </c>
      <c r="CL105" s="41">
        <f t="shared" si="269"/>
        <v>1.18</v>
      </c>
      <c r="CM105" s="65">
        <f t="shared" si="270"/>
        <v>1.22</v>
      </c>
      <c r="CN105" s="64">
        <f t="shared" si="271"/>
        <v>1.22</v>
      </c>
      <c r="CO105" s="54">
        <f t="shared" si="272"/>
        <v>1.18</v>
      </c>
      <c r="CP105" s="1">
        <f t="shared" si="273"/>
        <v>178.21207279554298</v>
      </c>
      <c r="CQ105" s="42">
        <f t="shared" si="274"/>
        <v>0</v>
      </c>
      <c r="CR105" s="11">
        <f t="shared" si="275"/>
        <v>0</v>
      </c>
      <c r="CS105" s="47">
        <f t="shared" si="276"/>
        <v>227.26890824654731</v>
      </c>
      <c r="CT105" s="55">
        <v>0</v>
      </c>
      <c r="CU105" s="10">
        <f t="shared" si="277"/>
        <v>16.978662347806623</v>
      </c>
      <c r="CV105" s="30">
        <f t="shared" si="278"/>
        <v>16.978662347806623</v>
      </c>
      <c r="CW105" s="77">
        <f t="shared" si="279"/>
        <v>1</v>
      </c>
      <c r="CX105" s="66">
        <f t="shared" si="280"/>
        <v>1.18</v>
      </c>
      <c r="CY105" s="41">
        <f t="shared" si="281"/>
        <v>1.18</v>
      </c>
      <c r="CZ105" s="65">
        <f t="shared" si="282"/>
        <v>1.21</v>
      </c>
      <c r="DA105" s="64">
        <f t="shared" si="283"/>
        <v>1.21</v>
      </c>
      <c r="DB105" s="54">
        <f t="shared" si="284"/>
        <v>1.18</v>
      </c>
      <c r="DC105" s="43">
        <f t="shared" si="285"/>
        <v>14.388696904920867</v>
      </c>
      <c r="DD105" s="44">
        <v>0</v>
      </c>
      <c r="DE105" s="10">
        <f t="shared" si="286"/>
        <v>10.628407802605743</v>
      </c>
      <c r="DF105" s="30">
        <f t="shared" si="287"/>
        <v>10.628407802605743</v>
      </c>
      <c r="DG105" s="34">
        <f t="shared" si="288"/>
        <v>10.628407802605743</v>
      </c>
      <c r="DH105" s="21">
        <f t="shared" si="289"/>
        <v>2.4319295899206802E-3</v>
      </c>
      <c r="DI105" s="74">
        <f t="shared" si="290"/>
        <v>10.628407802605743</v>
      </c>
      <c r="DJ105" s="76">
        <f t="shared" si="291"/>
        <v>1.18</v>
      </c>
      <c r="DK105" s="43">
        <f t="shared" si="292"/>
        <v>9.007125256445546</v>
      </c>
      <c r="DL105" s="16">
        <f t="shared" si="293"/>
        <v>0</v>
      </c>
      <c r="DM105" s="53">
        <f t="shared" si="294"/>
        <v>0</v>
      </c>
      <c r="DN105">
        <f t="shared" si="229"/>
        <v>9.9511142563030934E-4</v>
      </c>
      <c r="DO105">
        <f t="shared" si="295"/>
        <v>1.0219062114707677E-3</v>
      </c>
      <c r="DP105" s="1">
        <f t="shared" si="296"/>
        <v>109.00469176516386</v>
      </c>
      <c r="DQ105" s="55">
        <v>0</v>
      </c>
      <c r="DR105" s="1">
        <f t="shared" si="297"/>
        <v>109.00469176516386</v>
      </c>
      <c r="DS105" s="55">
        <v>0</v>
      </c>
      <c r="DT105" s="15">
        <f t="shared" si="298"/>
        <v>6.7233558792137285E-2</v>
      </c>
      <c r="DU105" s="17">
        <f t="shared" si="299"/>
        <v>1.2603431404895348E-4</v>
      </c>
      <c r="DV105" s="17">
        <f t="shared" si="300"/>
        <v>1.2603431404895348E-4</v>
      </c>
      <c r="DW105" s="17">
        <f t="shared" si="301"/>
        <v>1.6840202633628147E-4</v>
      </c>
      <c r="DX105" s="1">
        <f t="shared" si="302"/>
        <v>17.800430987797625</v>
      </c>
      <c r="DY105" s="1">
        <f t="shared" si="303"/>
        <v>17.800430987797625</v>
      </c>
      <c r="DZ105" s="79">
        <f t="shared" si="304"/>
        <v>1.2</v>
      </c>
    </row>
    <row r="106" spans="1:130" x14ac:dyDescent="0.2">
      <c r="A106" s="24" t="s">
        <v>128</v>
      </c>
      <c r="B106">
        <v>0</v>
      </c>
      <c r="C106">
        <v>0</v>
      </c>
      <c r="D106">
        <v>0.30712788259958002</v>
      </c>
      <c r="E106">
        <v>0.69287211740041899</v>
      </c>
      <c r="F106">
        <v>0.26136363636363602</v>
      </c>
      <c r="G106">
        <v>0.61255924170616105</v>
      </c>
      <c r="H106">
        <v>0.40639810426540202</v>
      </c>
      <c r="I106">
        <v>0.49894179478135098</v>
      </c>
      <c r="J106">
        <v>0.50505216070462899</v>
      </c>
      <c r="K106">
        <v>0.350530113015601</v>
      </c>
      <c r="L106">
        <v>1.54492975177869</v>
      </c>
      <c r="M106">
        <f t="shared" si="230"/>
        <v>0.33016734214343335</v>
      </c>
      <c r="N106">
        <f t="shared" si="231"/>
        <v>0.33521987944274245</v>
      </c>
      <c r="O106" s="68">
        <v>0</v>
      </c>
      <c r="P106">
        <v>23.53</v>
      </c>
      <c r="Q106">
        <v>23.62</v>
      </c>
      <c r="R106">
        <v>23.84</v>
      </c>
      <c r="S106">
        <v>23.98</v>
      </c>
      <c r="T106">
        <v>24.08</v>
      </c>
      <c r="U106">
        <v>24.13</v>
      </c>
      <c r="V106">
        <v>24.57</v>
      </c>
      <c r="W106">
        <v>25.09</v>
      </c>
      <c r="X106">
        <v>24.91</v>
      </c>
      <c r="Y106">
        <v>24.78</v>
      </c>
      <c r="Z106">
        <v>24.73</v>
      </c>
      <c r="AA106">
        <v>24.58</v>
      </c>
      <c r="AB106">
        <v>24.33</v>
      </c>
      <c r="AC106">
        <v>24.2</v>
      </c>
      <c r="AD106">
        <v>23.79</v>
      </c>
      <c r="AE106">
        <v>23.9</v>
      </c>
      <c r="AF106">
        <v>24.02</v>
      </c>
      <c r="AG106">
        <v>24.13</v>
      </c>
      <c r="AH106">
        <v>24.17</v>
      </c>
      <c r="AI106">
        <v>24.23</v>
      </c>
      <c r="AJ106">
        <v>24.44</v>
      </c>
      <c r="AK106">
        <v>25.19</v>
      </c>
      <c r="AL106">
        <v>24.94</v>
      </c>
      <c r="AM106">
        <v>24.85</v>
      </c>
      <c r="AN106">
        <v>24.77</v>
      </c>
      <c r="AO106">
        <v>24.62</v>
      </c>
      <c r="AP106">
        <v>24.43</v>
      </c>
      <c r="AQ106">
        <v>24.4</v>
      </c>
      <c r="AR106">
        <v>24.45</v>
      </c>
      <c r="AS106" s="72">
        <f t="shared" si="232"/>
        <v>1.0876942404020038</v>
      </c>
      <c r="AT106" s="17">
        <f t="shared" si="233"/>
        <v>1.1082111219520097</v>
      </c>
      <c r="AU106" s="17">
        <f t="shared" si="234"/>
        <v>1.3129850360328765</v>
      </c>
      <c r="AV106" s="17">
        <f t="shared" si="235"/>
        <v>1.5177589501137432</v>
      </c>
      <c r="AW106" s="17">
        <f t="shared" si="236"/>
        <v>-8.140353885375165E-3</v>
      </c>
      <c r="AX106" s="17">
        <f t="shared" si="237"/>
        <v>1.0798025725065195</v>
      </c>
      <c r="AY106" s="17">
        <f t="shared" si="238"/>
        <v>0.350530113015601</v>
      </c>
      <c r="AZ106" s="17">
        <f t="shared" si="239"/>
        <v>1.3586704669009761</v>
      </c>
      <c r="BA106" s="17">
        <f t="shared" si="240"/>
        <v>-0.92682545322798415</v>
      </c>
      <c r="BB106" s="17">
        <f t="shared" si="241"/>
        <v>2.1297802684376439</v>
      </c>
      <c r="BC106" s="17">
        <f t="shared" si="242"/>
        <v>1.54492975177869</v>
      </c>
      <c r="BD106" s="17">
        <f t="shared" si="243"/>
        <v>3.4717552050066742</v>
      </c>
      <c r="BE106" s="1">
        <v>1</v>
      </c>
      <c r="BF106" s="15">
        <v>1</v>
      </c>
      <c r="BG106" s="15">
        <v>1</v>
      </c>
      <c r="BH106" s="16">
        <v>1</v>
      </c>
      <c r="BI106" s="12">
        <f t="shared" si="244"/>
        <v>5.1720098575595435</v>
      </c>
      <c r="BJ106" s="12">
        <f t="shared" si="245"/>
        <v>160.99740853841124</v>
      </c>
      <c r="BK106" s="12">
        <f t="shared" si="246"/>
        <v>190.74631544814943</v>
      </c>
      <c r="BL106" s="12">
        <f t="shared" si="247"/>
        <v>5.1720098575595435</v>
      </c>
      <c r="BM106" s="12">
        <f t="shared" si="248"/>
        <v>160.99740853841124</v>
      </c>
      <c r="BN106" s="12">
        <f t="shared" si="249"/>
        <v>190.74631544814943</v>
      </c>
      <c r="BO106" s="9">
        <f t="shared" si="250"/>
        <v>6.6065419702812239E-3</v>
      </c>
      <c r="BP106" s="9">
        <f t="shared" si="251"/>
        <v>1.7362679554552583E-2</v>
      </c>
      <c r="BQ106" s="45">
        <f t="shared" si="252"/>
        <v>7.922213484564818E-3</v>
      </c>
      <c r="BR106" s="78">
        <f t="shared" si="253"/>
        <v>0.33521987944274245</v>
      </c>
      <c r="BS106" s="55">
        <v>856</v>
      </c>
      <c r="BT106" s="10">
        <f t="shared" si="254"/>
        <v>645.48399109428385</v>
      </c>
      <c r="BU106" s="14">
        <f t="shared" si="255"/>
        <v>-210.51600890571615</v>
      </c>
      <c r="BV106" s="1">
        <f t="shared" si="256"/>
        <v>0</v>
      </c>
      <c r="BW106" s="66">
        <f t="shared" si="257"/>
        <v>23.62</v>
      </c>
      <c r="BX106" s="41">
        <f t="shared" si="258"/>
        <v>23.9</v>
      </c>
      <c r="BY106" s="65">
        <f t="shared" si="259"/>
        <v>25.09</v>
      </c>
      <c r="BZ106" s="64">
        <f t="shared" si="260"/>
        <v>25.19</v>
      </c>
      <c r="CA106" s="54">
        <f t="shared" si="261"/>
        <v>25.19</v>
      </c>
      <c r="CB106" s="1">
        <f t="shared" si="262"/>
        <v>-8.3571261971304533</v>
      </c>
      <c r="CC106" s="42">
        <f t="shared" si="263"/>
        <v>1.3261366847361002</v>
      </c>
      <c r="CD106" s="55">
        <v>709</v>
      </c>
      <c r="CE106" s="55">
        <v>2763</v>
      </c>
      <c r="CF106" s="55">
        <v>0</v>
      </c>
      <c r="CG106" s="6">
        <f t="shared" si="264"/>
        <v>3472</v>
      </c>
      <c r="CH106" s="10">
        <f t="shared" si="265"/>
        <v>2359.5061996161985</v>
      </c>
      <c r="CI106" s="1">
        <f t="shared" si="266"/>
        <v>-1112.4938003838015</v>
      </c>
      <c r="CJ106" s="77">
        <f t="shared" si="267"/>
        <v>0</v>
      </c>
      <c r="CK106" s="66">
        <f t="shared" si="268"/>
        <v>23.84</v>
      </c>
      <c r="CL106" s="41">
        <f t="shared" si="269"/>
        <v>24.02</v>
      </c>
      <c r="CM106" s="65">
        <f t="shared" si="270"/>
        <v>24.91</v>
      </c>
      <c r="CN106" s="64">
        <f t="shared" si="271"/>
        <v>24.94</v>
      </c>
      <c r="CO106" s="54">
        <f t="shared" si="272"/>
        <v>24.94</v>
      </c>
      <c r="CP106" s="1">
        <f t="shared" si="273"/>
        <v>-44.606808355405029</v>
      </c>
      <c r="CQ106" s="42">
        <f t="shared" si="274"/>
        <v>1.4714943324008904</v>
      </c>
      <c r="CR106" s="11">
        <f t="shared" si="275"/>
        <v>4426</v>
      </c>
      <c r="CS106" s="47">
        <f t="shared" si="276"/>
        <v>3060.2995994857806</v>
      </c>
      <c r="CT106" s="55">
        <v>98</v>
      </c>
      <c r="CU106" s="10">
        <f t="shared" si="277"/>
        <v>55.309408775298351</v>
      </c>
      <c r="CV106" s="30">
        <f t="shared" si="278"/>
        <v>-42.690591224701649</v>
      </c>
      <c r="CW106" s="77">
        <f t="shared" si="279"/>
        <v>0</v>
      </c>
      <c r="CX106" s="66">
        <f t="shared" si="280"/>
        <v>23.98</v>
      </c>
      <c r="CY106" s="41">
        <f t="shared" si="281"/>
        <v>24.13</v>
      </c>
      <c r="CZ106" s="65">
        <f t="shared" si="282"/>
        <v>24.78</v>
      </c>
      <c r="DA106" s="64">
        <f t="shared" si="283"/>
        <v>24.85</v>
      </c>
      <c r="DB106" s="54">
        <f t="shared" si="284"/>
        <v>24.85</v>
      </c>
      <c r="DC106" s="43">
        <f t="shared" si="285"/>
        <v>-1.7179312364065049</v>
      </c>
      <c r="DD106" s="44">
        <v>0</v>
      </c>
      <c r="DE106" s="10">
        <f t="shared" si="286"/>
        <v>34.622924924402703</v>
      </c>
      <c r="DF106" s="30">
        <f t="shared" si="287"/>
        <v>34.622924924402703</v>
      </c>
      <c r="DG106" s="34">
        <f t="shared" si="288"/>
        <v>34.622924924402703</v>
      </c>
      <c r="DH106" s="21">
        <f t="shared" si="289"/>
        <v>7.9222134845648197E-3</v>
      </c>
      <c r="DI106" s="74">
        <f t="shared" si="290"/>
        <v>34.622924924402703</v>
      </c>
      <c r="DJ106" s="76">
        <f t="shared" si="291"/>
        <v>24.85</v>
      </c>
      <c r="DK106" s="43">
        <f t="shared" si="292"/>
        <v>1.3932766569176138</v>
      </c>
      <c r="DL106" s="16">
        <f t="shared" si="293"/>
        <v>0</v>
      </c>
      <c r="DM106" s="53">
        <f t="shared" si="294"/>
        <v>4524</v>
      </c>
      <c r="DN106">
        <f t="shared" si="229"/>
        <v>6.845600679506421E-3</v>
      </c>
      <c r="DO106">
        <f t="shared" si="295"/>
        <v>7.0299281823692165E-3</v>
      </c>
      <c r="DP106" s="1">
        <f t="shared" si="296"/>
        <v>749.86837935695962</v>
      </c>
      <c r="DQ106" s="55">
        <v>171</v>
      </c>
      <c r="DR106" s="1">
        <f t="shared" si="297"/>
        <v>578.86837935695962</v>
      </c>
      <c r="DS106" s="55">
        <v>758</v>
      </c>
      <c r="DT106" s="15">
        <f t="shared" si="298"/>
        <v>1.5177589501137432</v>
      </c>
      <c r="DU106" s="17">
        <f t="shared" si="299"/>
        <v>2.8451522068115784E-3</v>
      </c>
      <c r="DV106" s="17">
        <f t="shared" si="300"/>
        <v>2.8451522068115784E-3</v>
      </c>
      <c r="DW106" s="17">
        <f t="shared" si="301"/>
        <v>3.8015789626633925E-3</v>
      </c>
      <c r="DX106" s="1">
        <f t="shared" si="302"/>
        <v>401.83449951144593</v>
      </c>
      <c r="DY106" s="1">
        <f t="shared" si="303"/>
        <v>-356.16550048855407</v>
      </c>
      <c r="DZ106" s="79">
        <f t="shared" si="304"/>
        <v>24.45</v>
      </c>
    </row>
    <row r="107" spans="1:130" x14ac:dyDescent="0.2">
      <c r="A107" s="24" t="s">
        <v>166</v>
      </c>
      <c r="B107">
        <v>0</v>
      </c>
      <c r="C107">
        <v>0</v>
      </c>
      <c r="D107">
        <v>0.19721115537848599</v>
      </c>
      <c r="E107">
        <v>0.80278884462151301</v>
      </c>
      <c r="F107">
        <v>0.26118421052631502</v>
      </c>
      <c r="G107">
        <v>8.2378223495701994E-2</v>
      </c>
      <c r="H107">
        <v>0.423352435530085</v>
      </c>
      <c r="I107">
        <v>0.186748551671886</v>
      </c>
      <c r="J107">
        <v>0.30893374624924402</v>
      </c>
      <c r="K107">
        <v>0.42711961333878401</v>
      </c>
      <c r="L107">
        <v>0.24202385288607101</v>
      </c>
      <c r="M107">
        <f t="shared" si="230"/>
        <v>0.2104640434309562</v>
      </c>
      <c r="N107">
        <f t="shared" si="231"/>
        <v>0.70918938440966528</v>
      </c>
      <c r="O107" s="68">
        <v>0</v>
      </c>
      <c r="P107">
        <v>1.91</v>
      </c>
      <c r="Q107">
        <v>1.92</v>
      </c>
      <c r="R107">
        <v>1.92</v>
      </c>
      <c r="S107">
        <v>1.93</v>
      </c>
      <c r="T107">
        <v>1.94</v>
      </c>
      <c r="U107">
        <v>1.96</v>
      </c>
      <c r="V107">
        <v>1.97</v>
      </c>
      <c r="W107">
        <v>2.04</v>
      </c>
      <c r="X107">
        <v>2.04</v>
      </c>
      <c r="Y107">
        <v>2.02</v>
      </c>
      <c r="Z107">
        <v>2.0099999999999998</v>
      </c>
      <c r="AA107">
        <v>2</v>
      </c>
      <c r="AB107">
        <v>2</v>
      </c>
      <c r="AC107">
        <v>1.97</v>
      </c>
      <c r="AD107">
        <v>1.91</v>
      </c>
      <c r="AE107">
        <v>1.92</v>
      </c>
      <c r="AF107">
        <v>1.93</v>
      </c>
      <c r="AG107">
        <v>1.94</v>
      </c>
      <c r="AH107">
        <v>1.95</v>
      </c>
      <c r="AI107">
        <v>1.96</v>
      </c>
      <c r="AJ107">
        <v>1.97</v>
      </c>
      <c r="AK107">
        <v>2.0499999999999998</v>
      </c>
      <c r="AL107">
        <v>2.0299999999999998</v>
      </c>
      <c r="AM107">
        <v>2.02</v>
      </c>
      <c r="AN107">
        <v>2.0099999999999998</v>
      </c>
      <c r="AO107">
        <v>2</v>
      </c>
      <c r="AP107">
        <v>1.98</v>
      </c>
      <c r="AQ107">
        <v>1.97</v>
      </c>
      <c r="AR107">
        <v>1.97</v>
      </c>
      <c r="AS107" s="72">
        <f t="shared" si="232"/>
        <v>1.1460088399582331</v>
      </c>
      <c r="AT107" s="17">
        <f t="shared" si="233"/>
        <v>1.2920921721540333</v>
      </c>
      <c r="AU107" s="17">
        <f t="shared" si="234"/>
        <v>1.5118515252640843</v>
      </c>
      <c r="AV107" s="17">
        <f t="shared" si="235"/>
        <v>1.7316108783741355</v>
      </c>
      <c r="AW107" s="17">
        <f t="shared" si="236"/>
        <v>-8.140353885375165E-3</v>
      </c>
      <c r="AX107" s="17">
        <f t="shared" si="237"/>
        <v>1.0798025725065195</v>
      </c>
      <c r="AY107" s="17">
        <f t="shared" si="238"/>
        <v>0.42711961333878401</v>
      </c>
      <c r="AZ107" s="17">
        <f t="shared" si="239"/>
        <v>1.4352599672241593</v>
      </c>
      <c r="BA107" s="17">
        <f t="shared" si="240"/>
        <v>-0.92682545322798415</v>
      </c>
      <c r="BB107" s="17">
        <f t="shared" si="241"/>
        <v>2.1297802684376439</v>
      </c>
      <c r="BC107" s="17">
        <f t="shared" si="242"/>
        <v>0.24202385288607101</v>
      </c>
      <c r="BD107" s="17">
        <f t="shared" si="243"/>
        <v>2.1688493061140552</v>
      </c>
      <c r="BE107" s="1">
        <v>0</v>
      </c>
      <c r="BF107" s="49">
        <v>0</v>
      </c>
      <c r="BG107" s="49">
        <v>0</v>
      </c>
      <c r="BH107" s="16">
        <v>1</v>
      </c>
      <c r="BI107" s="12">
        <f t="shared" si="244"/>
        <v>0</v>
      </c>
      <c r="BJ107" s="12">
        <f t="shared" si="245"/>
        <v>0</v>
      </c>
      <c r="BK107" s="12">
        <f t="shared" si="246"/>
        <v>0</v>
      </c>
      <c r="BL107" s="12">
        <f t="shared" si="247"/>
        <v>0</v>
      </c>
      <c r="BM107" s="12">
        <f t="shared" si="248"/>
        <v>0</v>
      </c>
      <c r="BN107" s="12">
        <f t="shared" si="249"/>
        <v>0</v>
      </c>
      <c r="BO107" s="9">
        <f t="shared" si="250"/>
        <v>0</v>
      </c>
      <c r="BP107" s="9">
        <f t="shared" si="251"/>
        <v>0</v>
      </c>
      <c r="BQ107" s="45">
        <f t="shared" si="252"/>
        <v>0</v>
      </c>
      <c r="BR107" s="78">
        <f t="shared" si="253"/>
        <v>0.70918938440966528</v>
      </c>
      <c r="BS107" s="55">
        <v>0</v>
      </c>
      <c r="BT107" s="10">
        <f t="shared" si="254"/>
        <v>0</v>
      </c>
      <c r="BU107" s="14">
        <f t="shared" si="255"/>
        <v>0</v>
      </c>
      <c r="BV107" s="1">
        <f t="shared" si="256"/>
        <v>0</v>
      </c>
      <c r="BW107" s="66">
        <f t="shared" si="257"/>
        <v>1.92</v>
      </c>
      <c r="BX107" s="41">
        <f t="shared" si="258"/>
        <v>1.92</v>
      </c>
      <c r="BY107" s="65">
        <f t="shared" si="259"/>
        <v>2.04</v>
      </c>
      <c r="BZ107" s="64">
        <f t="shared" si="260"/>
        <v>2.0499999999999998</v>
      </c>
      <c r="CA107" s="54">
        <f t="shared" si="261"/>
        <v>2.0499999999999998</v>
      </c>
      <c r="CB107" s="1">
        <f t="shared" si="262"/>
        <v>0</v>
      </c>
      <c r="CC107" s="42" t="e">
        <f t="shared" si="263"/>
        <v>#DIV/0!</v>
      </c>
      <c r="CD107" s="55">
        <v>0</v>
      </c>
      <c r="CE107" s="55">
        <v>85</v>
      </c>
      <c r="CF107" s="55">
        <v>0</v>
      </c>
      <c r="CG107" s="6">
        <f t="shared" si="264"/>
        <v>85</v>
      </c>
      <c r="CH107" s="10">
        <f t="shared" si="265"/>
        <v>0</v>
      </c>
      <c r="CI107" s="1">
        <f t="shared" si="266"/>
        <v>-85</v>
      </c>
      <c r="CJ107" s="77">
        <f t="shared" si="267"/>
        <v>0</v>
      </c>
      <c r="CK107" s="66">
        <f t="shared" si="268"/>
        <v>1.92</v>
      </c>
      <c r="CL107" s="41">
        <f t="shared" si="269"/>
        <v>1.93</v>
      </c>
      <c r="CM107" s="65">
        <f t="shared" si="270"/>
        <v>2.04</v>
      </c>
      <c r="CN107" s="64">
        <f t="shared" si="271"/>
        <v>2.0299999999999998</v>
      </c>
      <c r="CO107" s="54">
        <f t="shared" si="272"/>
        <v>2.0299999999999998</v>
      </c>
      <c r="CP107" s="1">
        <f t="shared" si="273"/>
        <v>-41.871921182266014</v>
      </c>
      <c r="CQ107" s="42" t="e">
        <f t="shared" si="274"/>
        <v>#DIV/0!</v>
      </c>
      <c r="CR107" s="11">
        <f t="shared" si="275"/>
        <v>85</v>
      </c>
      <c r="CS107" s="47">
        <f t="shared" si="276"/>
        <v>0</v>
      </c>
      <c r="CT107" s="55">
        <v>0</v>
      </c>
      <c r="CU107" s="10">
        <f t="shared" si="277"/>
        <v>0</v>
      </c>
      <c r="CV107" s="30">
        <f t="shared" si="278"/>
        <v>0</v>
      </c>
      <c r="CW107" s="77">
        <f t="shared" si="279"/>
        <v>0</v>
      </c>
      <c r="CX107" s="66">
        <f t="shared" si="280"/>
        <v>1.93</v>
      </c>
      <c r="CY107" s="41">
        <f t="shared" si="281"/>
        <v>1.94</v>
      </c>
      <c r="CZ107" s="65">
        <f t="shared" si="282"/>
        <v>2.02</v>
      </c>
      <c r="DA107" s="64">
        <f t="shared" si="283"/>
        <v>2.02</v>
      </c>
      <c r="DB107" s="54">
        <f t="shared" si="284"/>
        <v>2.02</v>
      </c>
      <c r="DC107" s="43">
        <f t="shared" si="285"/>
        <v>0</v>
      </c>
      <c r="DD107" s="44">
        <v>0</v>
      </c>
      <c r="DE107" s="10">
        <f t="shared" si="286"/>
        <v>0</v>
      </c>
      <c r="DF107" s="30">
        <f t="shared" si="287"/>
        <v>0</v>
      </c>
      <c r="DG107" s="34">
        <f t="shared" si="288"/>
        <v>0</v>
      </c>
      <c r="DH107" s="21">
        <f t="shared" si="289"/>
        <v>0</v>
      </c>
      <c r="DI107" s="74">
        <f t="shared" si="290"/>
        <v>0</v>
      </c>
      <c r="DJ107" s="76">
        <f t="shared" si="291"/>
        <v>2.02</v>
      </c>
      <c r="DK107" s="43">
        <f t="shared" si="292"/>
        <v>0</v>
      </c>
      <c r="DL107" s="16">
        <f t="shared" si="293"/>
        <v>0</v>
      </c>
      <c r="DM107" s="53">
        <f t="shared" si="294"/>
        <v>85</v>
      </c>
      <c r="DN107">
        <f t="shared" si="229"/>
        <v>7.9315817771106068E-3</v>
      </c>
      <c r="DO107">
        <f t="shared" si="295"/>
        <v>8.1451508605518367E-3</v>
      </c>
      <c r="DP107" s="1">
        <f t="shared" si="296"/>
        <v>868.8269519933433</v>
      </c>
      <c r="DQ107" s="55">
        <v>812</v>
      </c>
      <c r="DR107" s="1">
        <f t="shared" si="297"/>
        <v>56.8269519933433</v>
      </c>
      <c r="DS107" s="55">
        <v>0</v>
      </c>
      <c r="DT107" s="15">
        <f t="shared" si="298"/>
        <v>0</v>
      </c>
      <c r="DU107" s="17">
        <f t="shared" si="299"/>
        <v>0</v>
      </c>
      <c r="DV107" s="17">
        <f t="shared" si="300"/>
        <v>0</v>
      </c>
      <c r="DW107" s="17">
        <f t="shared" si="301"/>
        <v>0</v>
      </c>
      <c r="DX107" s="1">
        <f t="shared" si="302"/>
        <v>0</v>
      </c>
      <c r="DY107" s="1">
        <f t="shared" si="303"/>
        <v>0</v>
      </c>
      <c r="DZ107" s="79">
        <f t="shared" si="304"/>
        <v>1.97</v>
      </c>
    </row>
    <row r="108" spans="1:130" x14ac:dyDescent="0.2">
      <c r="A108" s="24" t="s">
        <v>171</v>
      </c>
      <c r="B108">
        <v>1</v>
      </c>
      <c r="C108">
        <v>1</v>
      </c>
      <c r="D108">
        <v>8.7130295763389196E-2</v>
      </c>
      <c r="E108">
        <v>0.91286970423660996</v>
      </c>
      <c r="F108">
        <v>0.80365659777424403</v>
      </c>
      <c r="G108">
        <v>8.6956521739130405E-2</v>
      </c>
      <c r="H108">
        <v>5.8110367892976501E-2</v>
      </c>
      <c r="I108">
        <v>7.1084987648268497E-2</v>
      </c>
      <c r="J108">
        <v>0.25243907187546499</v>
      </c>
      <c r="K108">
        <v>0.63024902208924005</v>
      </c>
      <c r="L108">
        <v>0.53146408438635095</v>
      </c>
      <c r="M108">
        <f t="shared" si="230"/>
        <v>0.11198607617017661</v>
      </c>
      <c r="N108">
        <f t="shared" si="231"/>
        <v>1.3928284556645751</v>
      </c>
      <c r="O108" s="68">
        <v>0</v>
      </c>
      <c r="P108">
        <v>7.48</v>
      </c>
      <c r="Q108">
        <v>7.52</v>
      </c>
      <c r="R108">
        <v>7.54</v>
      </c>
      <c r="S108">
        <v>7.56</v>
      </c>
      <c r="T108">
        <v>7.62</v>
      </c>
      <c r="U108">
        <v>7.65</v>
      </c>
      <c r="V108">
        <v>7.71</v>
      </c>
      <c r="W108">
        <v>7.94</v>
      </c>
      <c r="X108">
        <v>7.94</v>
      </c>
      <c r="Y108">
        <v>7.93</v>
      </c>
      <c r="Z108">
        <v>7.91</v>
      </c>
      <c r="AA108">
        <v>7.88</v>
      </c>
      <c r="AB108">
        <v>7.87</v>
      </c>
      <c r="AC108">
        <v>7.82</v>
      </c>
      <c r="AD108">
        <v>7.59</v>
      </c>
      <c r="AE108">
        <v>7.61</v>
      </c>
      <c r="AF108">
        <v>7.67</v>
      </c>
      <c r="AG108">
        <v>7.68</v>
      </c>
      <c r="AH108">
        <v>7.7</v>
      </c>
      <c r="AI108">
        <v>7.77</v>
      </c>
      <c r="AJ108">
        <v>7.82</v>
      </c>
      <c r="AK108">
        <v>8.1</v>
      </c>
      <c r="AL108">
        <v>8.07</v>
      </c>
      <c r="AM108">
        <v>8</v>
      </c>
      <c r="AN108">
        <v>7.96</v>
      </c>
      <c r="AO108">
        <v>7.91</v>
      </c>
      <c r="AP108">
        <v>7.87</v>
      </c>
      <c r="AQ108">
        <v>7.82</v>
      </c>
      <c r="AR108">
        <v>7.8</v>
      </c>
      <c r="AS108" s="72">
        <f t="shared" si="232"/>
        <v>1.2044105173876167</v>
      </c>
      <c r="AT108" s="17">
        <f t="shared" si="233"/>
        <v>1.98905261109134</v>
      </c>
      <c r="AU108" s="17">
        <f t="shared" si="234"/>
        <v>2.7445938395632821</v>
      </c>
      <c r="AV108" s="17">
        <f t="shared" si="235"/>
        <v>3.5001350680352243</v>
      </c>
      <c r="AW108" s="17">
        <f t="shared" si="236"/>
        <v>-8.140353885375165E-3</v>
      </c>
      <c r="AX108" s="17">
        <f t="shared" si="237"/>
        <v>1.0798025725065195</v>
      </c>
      <c r="AY108" s="17">
        <f t="shared" si="238"/>
        <v>0.63024902208924005</v>
      </c>
      <c r="AZ108" s="17">
        <f t="shared" si="239"/>
        <v>1.6383893759746151</v>
      </c>
      <c r="BA108" s="17">
        <f t="shared" si="240"/>
        <v>-0.92682545322798415</v>
      </c>
      <c r="BB108" s="17">
        <f t="shared" si="241"/>
        <v>2.1297802684376439</v>
      </c>
      <c r="BC108" s="17">
        <f t="shared" si="242"/>
        <v>0.53146408438635095</v>
      </c>
      <c r="BD108" s="17">
        <f t="shared" si="243"/>
        <v>2.458289537614335</v>
      </c>
      <c r="BE108" s="1">
        <v>0</v>
      </c>
      <c r="BF108" s="49">
        <v>0</v>
      </c>
      <c r="BG108" s="49">
        <v>0</v>
      </c>
      <c r="BH108" s="16">
        <v>1</v>
      </c>
      <c r="BI108" s="12">
        <f t="shared" si="244"/>
        <v>0</v>
      </c>
      <c r="BJ108" s="12">
        <f t="shared" si="245"/>
        <v>0</v>
      </c>
      <c r="BK108" s="12">
        <f t="shared" si="246"/>
        <v>0</v>
      </c>
      <c r="BL108" s="12">
        <f t="shared" si="247"/>
        <v>0</v>
      </c>
      <c r="BM108" s="12">
        <f t="shared" si="248"/>
        <v>0</v>
      </c>
      <c r="BN108" s="12">
        <f t="shared" si="249"/>
        <v>0</v>
      </c>
      <c r="BO108" s="9">
        <f t="shared" si="250"/>
        <v>0</v>
      </c>
      <c r="BP108" s="9">
        <f t="shared" si="251"/>
        <v>0</v>
      </c>
      <c r="BQ108" s="45">
        <f t="shared" si="252"/>
        <v>0</v>
      </c>
      <c r="BR108" s="78">
        <f t="shared" si="253"/>
        <v>1.3928284556645751</v>
      </c>
      <c r="BS108" s="55">
        <v>0</v>
      </c>
      <c r="BT108" s="10">
        <f t="shared" si="254"/>
        <v>0</v>
      </c>
      <c r="BU108" s="14">
        <f t="shared" si="255"/>
        <v>0</v>
      </c>
      <c r="BV108" s="1">
        <f t="shared" si="256"/>
        <v>0</v>
      </c>
      <c r="BW108" s="66">
        <f t="shared" si="257"/>
        <v>7.54</v>
      </c>
      <c r="BX108" s="41">
        <f t="shared" si="258"/>
        <v>7.67</v>
      </c>
      <c r="BY108" s="65">
        <f t="shared" si="259"/>
        <v>7.94</v>
      </c>
      <c r="BZ108" s="64">
        <f t="shared" si="260"/>
        <v>8.1</v>
      </c>
      <c r="CA108" s="54">
        <f t="shared" si="261"/>
        <v>7.94</v>
      </c>
      <c r="CB108" s="1">
        <f t="shared" si="262"/>
        <v>0</v>
      </c>
      <c r="CC108" s="42" t="e">
        <f t="shared" si="263"/>
        <v>#DIV/0!</v>
      </c>
      <c r="CD108" s="55">
        <v>0</v>
      </c>
      <c r="CE108" s="55">
        <v>1755</v>
      </c>
      <c r="CF108" s="55">
        <v>0</v>
      </c>
      <c r="CG108" s="6">
        <f t="shared" si="264"/>
        <v>1755</v>
      </c>
      <c r="CH108" s="10">
        <f t="shared" si="265"/>
        <v>0</v>
      </c>
      <c r="CI108" s="1">
        <f t="shared" si="266"/>
        <v>-1755</v>
      </c>
      <c r="CJ108" s="77">
        <f t="shared" si="267"/>
        <v>0</v>
      </c>
      <c r="CK108" s="66">
        <f t="shared" si="268"/>
        <v>7.56</v>
      </c>
      <c r="CL108" s="41">
        <f t="shared" si="269"/>
        <v>7.68</v>
      </c>
      <c r="CM108" s="65">
        <f t="shared" si="270"/>
        <v>7.94</v>
      </c>
      <c r="CN108" s="64">
        <f t="shared" si="271"/>
        <v>8.07</v>
      </c>
      <c r="CO108" s="54">
        <f t="shared" si="272"/>
        <v>7.94</v>
      </c>
      <c r="CP108" s="1">
        <f t="shared" si="273"/>
        <v>-221.03274559193954</v>
      </c>
      <c r="CQ108" s="42" t="e">
        <f t="shared" si="274"/>
        <v>#DIV/0!</v>
      </c>
      <c r="CR108" s="11">
        <f t="shared" si="275"/>
        <v>1864</v>
      </c>
      <c r="CS108" s="47">
        <f t="shared" si="276"/>
        <v>0</v>
      </c>
      <c r="CT108" s="55">
        <v>109</v>
      </c>
      <c r="CU108" s="10">
        <f t="shared" si="277"/>
        <v>0</v>
      </c>
      <c r="CV108" s="30">
        <f t="shared" si="278"/>
        <v>-109</v>
      </c>
      <c r="CW108" s="77">
        <f t="shared" si="279"/>
        <v>0</v>
      </c>
      <c r="CX108" s="66">
        <f t="shared" si="280"/>
        <v>7.62</v>
      </c>
      <c r="CY108" s="41">
        <f t="shared" si="281"/>
        <v>7.7</v>
      </c>
      <c r="CZ108" s="65">
        <f t="shared" si="282"/>
        <v>7.93</v>
      </c>
      <c r="DA108" s="64">
        <f t="shared" si="283"/>
        <v>8</v>
      </c>
      <c r="DB108" s="54">
        <f t="shared" si="284"/>
        <v>7.93</v>
      </c>
      <c r="DC108" s="43">
        <f t="shared" si="285"/>
        <v>-13.745271122320304</v>
      </c>
      <c r="DD108" s="44">
        <v>0</v>
      </c>
      <c r="DE108" s="10">
        <f t="shared" si="286"/>
        <v>0</v>
      </c>
      <c r="DF108" s="30">
        <f t="shared" si="287"/>
        <v>0</v>
      </c>
      <c r="DG108" s="34">
        <f t="shared" si="288"/>
        <v>0</v>
      </c>
      <c r="DH108" s="21">
        <f t="shared" si="289"/>
        <v>0</v>
      </c>
      <c r="DI108" s="74">
        <f t="shared" si="290"/>
        <v>0</v>
      </c>
      <c r="DJ108" s="76">
        <f t="shared" si="291"/>
        <v>7.93</v>
      </c>
      <c r="DK108" s="43">
        <f t="shared" si="292"/>
        <v>0</v>
      </c>
      <c r="DL108" s="16">
        <f t="shared" si="293"/>
        <v>0</v>
      </c>
      <c r="DM108" s="53">
        <f t="shared" si="294"/>
        <v>1973</v>
      </c>
      <c r="DN108">
        <f t="shared" si="229"/>
        <v>9.0191845084906328E-3</v>
      </c>
      <c r="DO108">
        <f t="shared" si="295"/>
        <v>9.2620388372985987E-3</v>
      </c>
      <c r="DP108" s="1">
        <f t="shared" si="296"/>
        <v>987.96315869696696</v>
      </c>
      <c r="DQ108" s="55">
        <v>1209</v>
      </c>
      <c r="DR108" s="1">
        <f t="shared" si="297"/>
        <v>-221.03684130303304</v>
      </c>
      <c r="DS108" s="55">
        <v>0</v>
      </c>
      <c r="DT108" s="15">
        <f t="shared" si="298"/>
        <v>0</v>
      </c>
      <c r="DU108" s="17">
        <f t="shared" si="299"/>
        <v>0</v>
      </c>
      <c r="DV108" s="17">
        <f t="shared" si="300"/>
        <v>0</v>
      </c>
      <c r="DW108" s="17">
        <f t="shared" si="301"/>
        <v>0</v>
      </c>
      <c r="DX108" s="1">
        <f t="shared" si="302"/>
        <v>0</v>
      </c>
      <c r="DY108" s="1">
        <f t="shared" si="303"/>
        <v>0</v>
      </c>
      <c r="DZ108" s="79">
        <f t="shared" si="304"/>
        <v>7.8</v>
      </c>
    </row>
    <row r="109" spans="1:130" x14ac:dyDescent="0.2">
      <c r="A109" s="24" t="s">
        <v>192</v>
      </c>
      <c r="B109">
        <v>0</v>
      </c>
      <c r="C109">
        <v>0</v>
      </c>
      <c r="D109">
        <v>0.51482799525504097</v>
      </c>
      <c r="E109">
        <v>0.48517200474495797</v>
      </c>
      <c r="F109">
        <v>0.30221703617269502</v>
      </c>
      <c r="G109">
        <v>0.62346521145975398</v>
      </c>
      <c r="H109">
        <v>0.70804911323328701</v>
      </c>
      <c r="I109">
        <v>0.66441251501298704</v>
      </c>
      <c r="J109">
        <v>0.60436407065488396</v>
      </c>
      <c r="K109">
        <v>0.212096700000141</v>
      </c>
      <c r="L109">
        <v>0.71411382213691899</v>
      </c>
      <c r="M109">
        <f t="shared" si="230"/>
        <v>0.44402570053481516</v>
      </c>
      <c r="N109">
        <f t="shared" si="231"/>
        <v>0.10171156537257683</v>
      </c>
      <c r="O109" s="68">
        <v>0</v>
      </c>
      <c r="P109">
        <v>12.59</v>
      </c>
      <c r="Q109">
        <v>12.65</v>
      </c>
      <c r="R109">
        <v>12.8</v>
      </c>
      <c r="S109">
        <v>12.89</v>
      </c>
      <c r="T109">
        <v>12.99</v>
      </c>
      <c r="U109">
        <v>13.09</v>
      </c>
      <c r="V109">
        <v>13.26</v>
      </c>
      <c r="W109">
        <v>14.04</v>
      </c>
      <c r="X109">
        <v>13.91</v>
      </c>
      <c r="Y109">
        <v>13.79</v>
      </c>
      <c r="Z109">
        <v>13.62</v>
      </c>
      <c r="AA109">
        <v>13.48</v>
      </c>
      <c r="AB109">
        <v>13.3</v>
      </c>
      <c r="AC109">
        <v>13.14</v>
      </c>
      <c r="AD109">
        <v>12.49</v>
      </c>
      <c r="AE109">
        <v>12.63</v>
      </c>
      <c r="AF109">
        <v>12.73</v>
      </c>
      <c r="AG109">
        <v>12.86</v>
      </c>
      <c r="AH109">
        <v>13.02</v>
      </c>
      <c r="AI109">
        <v>13.19</v>
      </c>
      <c r="AJ109">
        <v>13.32</v>
      </c>
      <c r="AK109">
        <v>13.95</v>
      </c>
      <c r="AL109">
        <v>13.63</v>
      </c>
      <c r="AM109">
        <v>13.49</v>
      </c>
      <c r="AN109">
        <v>13.33</v>
      </c>
      <c r="AO109">
        <v>13.16</v>
      </c>
      <c r="AP109">
        <v>13.12</v>
      </c>
      <c r="AQ109">
        <v>13.06</v>
      </c>
      <c r="AR109">
        <v>13.25</v>
      </c>
      <c r="AS109" s="72">
        <f t="shared" si="232"/>
        <v>0.97750219590158749</v>
      </c>
      <c r="AT109" s="17">
        <f t="shared" si="233"/>
        <v>1.0204515173453432</v>
      </c>
      <c r="AU109" s="17">
        <f t="shared" si="234"/>
        <v>1.0621350595901169</v>
      </c>
      <c r="AV109" s="17">
        <f t="shared" si="235"/>
        <v>1.1038186018348906</v>
      </c>
      <c r="AW109" s="17">
        <f t="shared" si="236"/>
        <v>-8.140353885375165E-3</v>
      </c>
      <c r="AX109" s="17">
        <f t="shared" si="237"/>
        <v>1.0798025725065195</v>
      </c>
      <c r="AY109" s="17">
        <f t="shared" si="238"/>
        <v>0.212096700000141</v>
      </c>
      <c r="AZ109" s="17">
        <f t="shared" si="239"/>
        <v>1.2202370538855161</v>
      </c>
      <c r="BA109" s="17">
        <f t="shared" si="240"/>
        <v>-0.92682545322798415</v>
      </c>
      <c r="BB109" s="17">
        <f t="shared" si="241"/>
        <v>2.1297802684376439</v>
      </c>
      <c r="BC109" s="17">
        <f t="shared" si="242"/>
        <v>0.71411382213691899</v>
      </c>
      <c r="BD109" s="17">
        <f t="shared" si="243"/>
        <v>2.6409392753649032</v>
      </c>
      <c r="BE109" s="1">
        <v>0</v>
      </c>
      <c r="BF109" s="50">
        <v>0.18</v>
      </c>
      <c r="BG109" s="15">
        <v>1</v>
      </c>
      <c r="BH109" s="16">
        <v>1</v>
      </c>
      <c r="BI109" s="12">
        <f t="shared" si="244"/>
        <v>0</v>
      </c>
      <c r="BJ109" s="12">
        <f t="shared" si="245"/>
        <v>8.9350819944388427</v>
      </c>
      <c r="BK109" s="12">
        <f t="shared" si="246"/>
        <v>51.667019099405671</v>
      </c>
      <c r="BL109" s="12">
        <f t="shared" si="247"/>
        <v>0</v>
      </c>
      <c r="BM109" s="12">
        <f t="shared" si="248"/>
        <v>8.9350819944388427</v>
      </c>
      <c r="BN109" s="12">
        <f t="shared" si="249"/>
        <v>51.667019099405671</v>
      </c>
      <c r="BO109" s="9">
        <f t="shared" si="250"/>
        <v>0</v>
      </c>
      <c r="BP109" s="9">
        <f t="shared" si="251"/>
        <v>9.6359914654204617E-4</v>
      </c>
      <c r="BQ109" s="45">
        <f t="shared" si="252"/>
        <v>2.1458718846280641E-3</v>
      </c>
      <c r="BR109" s="78">
        <f t="shared" si="253"/>
        <v>0.10171156537257683</v>
      </c>
      <c r="BS109" s="55">
        <v>0</v>
      </c>
      <c r="BT109" s="10">
        <f t="shared" si="254"/>
        <v>0</v>
      </c>
      <c r="BU109" s="14">
        <f t="shared" si="255"/>
        <v>0</v>
      </c>
      <c r="BV109" s="1">
        <f t="shared" si="256"/>
        <v>0</v>
      </c>
      <c r="BW109" s="66">
        <f t="shared" si="257"/>
        <v>12.65</v>
      </c>
      <c r="BX109" s="41">
        <f t="shared" si="258"/>
        <v>12.63</v>
      </c>
      <c r="BY109" s="65">
        <f t="shared" si="259"/>
        <v>14.04</v>
      </c>
      <c r="BZ109" s="64">
        <f t="shared" si="260"/>
        <v>13.95</v>
      </c>
      <c r="CA109" s="54">
        <f t="shared" si="261"/>
        <v>13.95</v>
      </c>
      <c r="CB109" s="1">
        <f t="shared" si="262"/>
        <v>0</v>
      </c>
      <c r="CC109" s="42" t="e">
        <f t="shared" si="263"/>
        <v>#DIV/0!</v>
      </c>
      <c r="CD109" s="55">
        <v>0</v>
      </c>
      <c r="CE109" s="55">
        <v>66</v>
      </c>
      <c r="CF109" s="55">
        <v>0</v>
      </c>
      <c r="CG109" s="6">
        <f t="shared" si="264"/>
        <v>66</v>
      </c>
      <c r="CH109" s="10">
        <f t="shared" si="265"/>
        <v>130.94857582709238</v>
      </c>
      <c r="CI109" s="1">
        <f t="shared" si="266"/>
        <v>64.948575827092384</v>
      </c>
      <c r="CJ109" s="77">
        <f t="shared" si="267"/>
        <v>1</v>
      </c>
      <c r="CK109" s="66">
        <f t="shared" si="268"/>
        <v>12.8</v>
      </c>
      <c r="CL109" s="41">
        <f t="shared" si="269"/>
        <v>12.73</v>
      </c>
      <c r="CM109" s="65">
        <f t="shared" si="270"/>
        <v>13.91</v>
      </c>
      <c r="CN109" s="64">
        <f t="shared" si="271"/>
        <v>13.63</v>
      </c>
      <c r="CO109" s="54">
        <f t="shared" si="272"/>
        <v>12.73</v>
      </c>
      <c r="CP109" s="1">
        <f t="shared" si="273"/>
        <v>5.1020090987503837</v>
      </c>
      <c r="CQ109" s="42">
        <f t="shared" si="274"/>
        <v>0.50401464531502782</v>
      </c>
      <c r="CR109" s="11">
        <f t="shared" si="275"/>
        <v>66</v>
      </c>
      <c r="CS109" s="47">
        <f t="shared" si="276"/>
        <v>145.9301091419363</v>
      </c>
      <c r="CT109" s="55">
        <v>0</v>
      </c>
      <c r="CU109" s="10">
        <f t="shared" si="277"/>
        <v>14.981533314843908</v>
      </c>
      <c r="CV109" s="30">
        <f t="shared" si="278"/>
        <v>14.981533314843908</v>
      </c>
      <c r="CW109" s="77">
        <f t="shared" si="279"/>
        <v>1</v>
      </c>
      <c r="CX109" s="66">
        <f t="shared" si="280"/>
        <v>12.89</v>
      </c>
      <c r="CY109" s="41">
        <f t="shared" si="281"/>
        <v>12.86</v>
      </c>
      <c r="CZ109" s="65">
        <f t="shared" si="282"/>
        <v>13.79</v>
      </c>
      <c r="DA109" s="64">
        <f t="shared" si="283"/>
        <v>13.49</v>
      </c>
      <c r="DB109" s="54">
        <f t="shared" si="284"/>
        <v>12.86</v>
      </c>
      <c r="DC109" s="43">
        <f t="shared" si="285"/>
        <v>1.1649714863797751</v>
      </c>
      <c r="DD109" s="44">
        <v>0</v>
      </c>
      <c r="DE109" s="10">
        <f t="shared" si="286"/>
        <v>9.3782326497031079</v>
      </c>
      <c r="DF109" s="30">
        <f t="shared" si="287"/>
        <v>9.3782326497031079</v>
      </c>
      <c r="DG109" s="34">
        <f t="shared" si="288"/>
        <v>9.3782326497031079</v>
      </c>
      <c r="DH109" s="21">
        <f t="shared" si="289"/>
        <v>2.1458718846280645E-3</v>
      </c>
      <c r="DI109" s="74">
        <f t="shared" si="290"/>
        <v>9.3782326497031079</v>
      </c>
      <c r="DJ109" s="76">
        <f t="shared" si="291"/>
        <v>12.86</v>
      </c>
      <c r="DK109" s="43">
        <f t="shared" si="292"/>
        <v>0.72925603807955741</v>
      </c>
      <c r="DL109" s="16">
        <f t="shared" si="293"/>
        <v>0</v>
      </c>
      <c r="DM109" s="53">
        <f t="shared" si="294"/>
        <v>66</v>
      </c>
      <c r="DN109">
        <f t="shared" si="229"/>
        <v>4.7935163242254731E-3</v>
      </c>
      <c r="DO109">
        <f t="shared" si="295"/>
        <v>4.9225885467145351E-3</v>
      </c>
      <c r="DP109" s="1">
        <f t="shared" si="296"/>
        <v>525.08267510094606</v>
      </c>
      <c r="DQ109" s="55">
        <v>0</v>
      </c>
      <c r="DR109" s="1">
        <f t="shared" si="297"/>
        <v>525.08267510094606</v>
      </c>
      <c r="DS109" s="55">
        <v>0</v>
      </c>
      <c r="DT109" s="15">
        <f t="shared" si="298"/>
        <v>0.19868734833028029</v>
      </c>
      <c r="DU109" s="17">
        <f t="shared" si="299"/>
        <v>3.7245423426761782E-4</v>
      </c>
      <c r="DV109" s="17">
        <f t="shared" si="300"/>
        <v>3.7245423426761782E-4</v>
      </c>
      <c r="DW109" s="17">
        <f t="shared" si="301"/>
        <v>4.976585007145975E-4</v>
      </c>
      <c r="DX109" s="1">
        <f t="shared" si="302"/>
        <v>52.603498842534385</v>
      </c>
      <c r="DY109" s="1">
        <f t="shared" si="303"/>
        <v>52.603498842534385</v>
      </c>
      <c r="DZ109" s="79">
        <f t="shared" si="304"/>
        <v>13.25</v>
      </c>
    </row>
    <row r="110" spans="1:130" x14ac:dyDescent="0.2">
      <c r="A110" s="24" t="s">
        <v>82</v>
      </c>
      <c r="B110">
        <v>0</v>
      </c>
      <c r="C110">
        <v>0</v>
      </c>
      <c r="D110">
        <v>0.18867924528301799</v>
      </c>
      <c r="E110">
        <v>0.81132075471698095</v>
      </c>
      <c r="F110">
        <v>0.119667013527575</v>
      </c>
      <c r="G110">
        <v>0.146829810901001</v>
      </c>
      <c r="H110">
        <v>0.20800889877641801</v>
      </c>
      <c r="I110">
        <v>0.17476243095433</v>
      </c>
      <c r="J110">
        <v>0.245876856300702</v>
      </c>
      <c r="K110">
        <v>0.43807199489802101</v>
      </c>
      <c r="L110">
        <v>0.87443464838350804</v>
      </c>
      <c r="M110">
        <f t="shared" si="230"/>
        <v>0.15481014187097314</v>
      </c>
      <c r="N110">
        <f t="shared" si="231"/>
        <v>1.0118730918273287</v>
      </c>
      <c r="O110" s="68">
        <v>0</v>
      </c>
      <c r="P110">
        <v>73.290000000000006</v>
      </c>
      <c r="Q110">
        <v>73.680000000000007</v>
      </c>
      <c r="R110">
        <v>73.86</v>
      </c>
      <c r="S110">
        <v>74.150000000000006</v>
      </c>
      <c r="T110">
        <v>74.709999999999994</v>
      </c>
      <c r="U110">
        <v>75.19</v>
      </c>
      <c r="V110">
        <v>76.569999999999993</v>
      </c>
      <c r="W110">
        <v>76.95</v>
      </c>
      <c r="X110">
        <v>76.540000000000006</v>
      </c>
      <c r="Y110">
        <v>76.260000000000005</v>
      </c>
      <c r="Z110">
        <v>76.010000000000005</v>
      </c>
      <c r="AA110">
        <v>75.47</v>
      </c>
      <c r="AB110">
        <v>75.17</v>
      </c>
      <c r="AC110">
        <v>74.72</v>
      </c>
      <c r="AD110">
        <v>73.39</v>
      </c>
      <c r="AE110">
        <v>73.77</v>
      </c>
      <c r="AF110">
        <v>73.97</v>
      </c>
      <c r="AG110">
        <v>74.14</v>
      </c>
      <c r="AH110">
        <v>74.349999999999994</v>
      </c>
      <c r="AI110">
        <v>74.540000000000006</v>
      </c>
      <c r="AJ110">
        <v>75.2</v>
      </c>
      <c r="AK110">
        <v>76.66</v>
      </c>
      <c r="AL110">
        <v>76.42</v>
      </c>
      <c r="AM110">
        <v>76.02</v>
      </c>
      <c r="AN110">
        <v>75.959999999999994</v>
      </c>
      <c r="AO110">
        <v>75.61</v>
      </c>
      <c r="AP110">
        <v>75.23</v>
      </c>
      <c r="AQ110">
        <v>74.52</v>
      </c>
      <c r="AR110">
        <v>75.239999999999995</v>
      </c>
      <c r="AS110" s="72">
        <f t="shared" si="232"/>
        <v>1.1505353113447601</v>
      </c>
      <c r="AT110" s="17">
        <f t="shared" si="233"/>
        <v>1.4525614548786243</v>
      </c>
      <c r="AU110" s="17">
        <f t="shared" si="234"/>
        <v>2.1441458133879894</v>
      </c>
      <c r="AV110" s="17">
        <f t="shared" si="235"/>
        <v>2.8357301718973544</v>
      </c>
      <c r="AW110" s="17">
        <f t="shared" si="236"/>
        <v>-8.140353885375165E-3</v>
      </c>
      <c r="AX110" s="17">
        <f t="shared" si="237"/>
        <v>1.0798025725065195</v>
      </c>
      <c r="AY110" s="17">
        <f t="shared" si="238"/>
        <v>0.43807199489802101</v>
      </c>
      <c r="AZ110" s="17">
        <f t="shared" si="239"/>
        <v>1.4462123487833962</v>
      </c>
      <c r="BA110" s="17">
        <f t="shared" si="240"/>
        <v>-0.92682545322798415</v>
      </c>
      <c r="BB110" s="17">
        <f t="shared" si="241"/>
        <v>2.1297802684376439</v>
      </c>
      <c r="BC110" s="17">
        <f t="shared" si="242"/>
        <v>0.87443464838350804</v>
      </c>
      <c r="BD110" s="17">
        <f t="shared" si="243"/>
        <v>2.8012601016114922</v>
      </c>
      <c r="BE110" s="1">
        <v>1</v>
      </c>
      <c r="BF110" s="15">
        <v>1</v>
      </c>
      <c r="BG110" s="15">
        <v>1</v>
      </c>
      <c r="BH110" s="16">
        <v>1</v>
      </c>
      <c r="BI110" s="12">
        <f t="shared" si="244"/>
        <v>12.404897102281961</v>
      </c>
      <c r="BJ110" s="12">
        <f t="shared" si="245"/>
        <v>89.443391459993222</v>
      </c>
      <c r="BK110" s="12">
        <f t="shared" si="246"/>
        <v>132.0286124143316</v>
      </c>
      <c r="BL110" s="12">
        <f t="shared" si="247"/>
        <v>12.404897102281961</v>
      </c>
      <c r="BM110" s="12">
        <f t="shared" si="248"/>
        <v>89.443391459993222</v>
      </c>
      <c r="BN110" s="12">
        <f t="shared" si="249"/>
        <v>132.0286124143316</v>
      </c>
      <c r="BO110" s="9">
        <f t="shared" si="250"/>
        <v>1.584557562732801E-2</v>
      </c>
      <c r="BP110" s="9">
        <f t="shared" si="251"/>
        <v>9.6459747910895947E-3</v>
      </c>
      <c r="BQ110" s="45">
        <f t="shared" si="252"/>
        <v>5.4835075118477078E-3</v>
      </c>
      <c r="BR110" s="78">
        <f t="shared" si="253"/>
        <v>1.0118730918273287</v>
      </c>
      <c r="BS110" s="55">
        <v>1806</v>
      </c>
      <c r="BT110" s="10">
        <f t="shared" si="254"/>
        <v>1548.1723181543055</v>
      </c>
      <c r="BU110" s="14">
        <f t="shared" si="255"/>
        <v>-257.82768184569454</v>
      </c>
      <c r="BV110" s="1">
        <f t="shared" si="256"/>
        <v>0</v>
      </c>
      <c r="BW110" s="66">
        <f t="shared" si="257"/>
        <v>73.86</v>
      </c>
      <c r="BX110" s="41">
        <f t="shared" si="258"/>
        <v>73.97</v>
      </c>
      <c r="BY110" s="65">
        <f t="shared" si="259"/>
        <v>76.95</v>
      </c>
      <c r="BZ110" s="64">
        <f t="shared" si="260"/>
        <v>76.66</v>
      </c>
      <c r="CA110" s="54">
        <f t="shared" si="261"/>
        <v>76.66</v>
      </c>
      <c r="CB110" s="1">
        <f t="shared" si="262"/>
        <v>-3.3632622207891281</v>
      </c>
      <c r="CC110" s="42">
        <f t="shared" si="263"/>
        <v>1.1665368117116772</v>
      </c>
      <c r="CD110" s="55">
        <v>2784</v>
      </c>
      <c r="CE110" s="55">
        <v>0</v>
      </c>
      <c r="CF110" s="55">
        <v>0</v>
      </c>
      <c r="CG110" s="6">
        <f t="shared" si="264"/>
        <v>2784</v>
      </c>
      <c r="CH110" s="10">
        <f t="shared" si="265"/>
        <v>1310.8424451080621</v>
      </c>
      <c r="CI110" s="1">
        <f t="shared" si="266"/>
        <v>-1473.1575548919379</v>
      </c>
      <c r="CJ110" s="77">
        <f t="shared" si="267"/>
        <v>0</v>
      </c>
      <c r="CK110" s="66">
        <f t="shared" si="268"/>
        <v>74.150000000000006</v>
      </c>
      <c r="CL110" s="41">
        <f t="shared" si="269"/>
        <v>74.14</v>
      </c>
      <c r="CM110" s="65">
        <f t="shared" si="270"/>
        <v>76.540000000000006</v>
      </c>
      <c r="CN110" s="64">
        <f t="shared" si="271"/>
        <v>76.42</v>
      </c>
      <c r="CO110" s="54">
        <f t="shared" si="272"/>
        <v>76.42</v>
      </c>
      <c r="CP110" s="1">
        <f t="shared" si="273"/>
        <v>-19.277120582202798</v>
      </c>
      <c r="CQ110" s="42">
        <f t="shared" si="274"/>
        <v>2.1238250335802142</v>
      </c>
      <c r="CR110" s="11">
        <f t="shared" si="275"/>
        <v>4740</v>
      </c>
      <c r="CS110" s="47">
        <f t="shared" si="276"/>
        <v>2897.2981999667832</v>
      </c>
      <c r="CT110" s="55">
        <v>150</v>
      </c>
      <c r="CU110" s="10">
        <f t="shared" si="277"/>
        <v>38.283436704415486</v>
      </c>
      <c r="CV110" s="30">
        <f t="shared" si="278"/>
        <v>-111.71656329558451</v>
      </c>
      <c r="CW110" s="77">
        <f t="shared" si="279"/>
        <v>0</v>
      </c>
      <c r="CX110" s="66">
        <f t="shared" si="280"/>
        <v>74.709999999999994</v>
      </c>
      <c r="CY110" s="41">
        <f t="shared" si="281"/>
        <v>74.349999999999994</v>
      </c>
      <c r="CZ110" s="65">
        <f t="shared" si="282"/>
        <v>76.260000000000005</v>
      </c>
      <c r="DA110" s="64">
        <f t="shared" si="283"/>
        <v>76.02</v>
      </c>
      <c r="DB110" s="54">
        <f t="shared" si="284"/>
        <v>76.02</v>
      </c>
      <c r="DC110" s="43">
        <f t="shared" si="285"/>
        <v>-1.4695680517703829</v>
      </c>
      <c r="DD110" s="44">
        <v>0</v>
      </c>
      <c r="DE110" s="10">
        <f t="shared" si="286"/>
        <v>23.96490188947875</v>
      </c>
      <c r="DF110" s="30">
        <f t="shared" si="287"/>
        <v>23.96490188947875</v>
      </c>
      <c r="DG110" s="34">
        <f t="shared" si="288"/>
        <v>23.96490188947875</v>
      </c>
      <c r="DH110" s="21">
        <f t="shared" si="289"/>
        <v>5.4835075118477086E-3</v>
      </c>
      <c r="DI110" s="74">
        <f t="shared" si="290"/>
        <v>23.96490188947875</v>
      </c>
      <c r="DJ110" s="76">
        <f t="shared" si="291"/>
        <v>76.02</v>
      </c>
      <c r="DK110" s="43">
        <f t="shared" si="292"/>
        <v>0.31524469730963894</v>
      </c>
      <c r="DL110" s="16">
        <f t="shared" si="293"/>
        <v>0</v>
      </c>
      <c r="DM110" s="53">
        <f t="shared" si="294"/>
        <v>4890</v>
      </c>
      <c r="DN110">
        <f t="shared" si="229"/>
        <v>8.0158773463509386E-3</v>
      </c>
      <c r="DO110">
        <f t="shared" si="295"/>
        <v>8.231716207494362E-3</v>
      </c>
      <c r="DP110" s="1">
        <f t="shared" si="296"/>
        <v>878.06070442100861</v>
      </c>
      <c r="DQ110" s="55">
        <v>527</v>
      </c>
      <c r="DR110" s="1">
        <f t="shared" si="297"/>
        <v>351.06070442100861</v>
      </c>
      <c r="DS110" s="55">
        <v>3085</v>
      </c>
      <c r="DT110" s="15">
        <f t="shared" si="298"/>
        <v>2.8357301718973544</v>
      </c>
      <c r="DU110" s="17">
        <f t="shared" si="299"/>
        <v>5.315787435080716E-3</v>
      </c>
      <c r="DV110" s="17">
        <f t="shared" si="300"/>
        <v>5.315787435080716E-3</v>
      </c>
      <c r="DW110" s="17">
        <f t="shared" si="301"/>
        <v>7.1027432679391812E-3</v>
      </c>
      <c r="DX110" s="1">
        <f t="shared" si="302"/>
        <v>750.77416890770735</v>
      </c>
      <c r="DY110" s="1">
        <f t="shared" si="303"/>
        <v>-2334.2258310922925</v>
      </c>
      <c r="DZ110" s="79">
        <f t="shared" si="304"/>
        <v>75.239999999999995</v>
      </c>
    </row>
    <row r="111" spans="1:130" x14ac:dyDescent="0.2">
      <c r="A111" s="24" t="s">
        <v>130</v>
      </c>
      <c r="B111">
        <v>1</v>
      </c>
      <c r="C111">
        <v>1</v>
      </c>
      <c r="D111">
        <v>0.59432454036770499</v>
      </c>
      <c r="E111">
        <v>0.40567545963229401</v>
      </c>
      <c r="F111">
        <v>0.57313195548489604</v>
      </c>
      <c r="G111">
        <v>0.69168060200668902</v>
      </c>
      <c r="H111">
        <v>0.62813545150501604</v>
      </c>
      <c r="I111">
        <v>0.65914270627742899</v>
      </c>
      <c r="J111">
        <v>0.70640437658965305</v>
      </c>
      <c r="K111">
        <v>0.53011720603799495</v>
      </c>
      <c r="L111">
        <v>-1.10621302736604</v>
      </c>
      <c r="M111">
        <f t="shared" si="230"/>
        <v>0.60673433593934378</v>
      </c>
      <c r="N111">
        <f t="shared" si="231"/>
        <v>-0.19896883338386842</v>
      </c>
      <c r="O111" s="68">
        <v>0</v>
      </c>
      <c r="P111">
        <v>87.39</v>
      </c>
      <c r="Q111">
        <v>87.72</v>
      </c>
      <c r="R111">
        <v>88.08</v>
      </c>
      <c r="S111">
        <v>88.55</v>
      </c>
      <c r="T111">
        <v>88.85</v>
      </c>
      <c r="U111">
        <v>89.65</v>
      </c>
      <c r="V111">
        <v>90.03</v>
      </c>
      <c r="W111">
        <v>92.3</v>
      </c>
      <c r="X111">
        <v>91.8</v>
      </c>
      <c r="Y111">
        <v>91.55</v>
      </c>
      <c r="Z111">
        <v>90.59</v>
      </c>
      <c r="AA111">
        <v>90.31</v>
      </c>
      <c r="AB111">
        <v>89.85</v>
      </c>
      <c r="AC111">
        <v>89.43</v>
      </c>
      <c r="AD111">
        <v>88.03</v>
      </c>
      <c r="AE111">
        <v>88.32</v>
      </c>
      <c r="AF111">
        <v>88.55</v>
      </c>
      <c r="AG111">
        <v>89</v>
      </c>
      <c r="AH111">
        <v>89.19</v>
      </c>
      <c r="AI111">
        <v>89.52</v>
      </c>
      <c r="AJ111">
        <v>90.45</v>
      </c>
      <c r="AK111">
        <v>92.29</v>
      </c>
      <c r="AL111">
        <v>91.57</v>
      </c>
      <c r="AM111">
        <v>91.28</v>
      </c>
      <c r="AN111">
        <v>91.03</v>
      </c>
      <c r="AO111">
        <v>90.86</v>
      </c>
      <c r="AP111">
        <v>90.19</v>
      </c>
      <c r="AQ111">
        <v>89.41</v>
      </c>
      <c r="AR111">
        <v>89.7</v>
      </c>
      <c r="AS111" s="72">
        <f t="shared" si="232"/>
        <v>0.9353265479219679</v>
      </c>
      <c r="AT111" s="17">
        <f t="shared" si="233"/>
        <v>0.91788240837745405</v>
      </c>
      <c r="AU111" s="17">
        <f t="shared" si="234"/>
        <v>0.95894120418872708</v>
      </c>
      <c r="AV111" s="17">
        <f t="shared" si="235"/>
        <v>1</v>
      </c>
      <c r="AW111" s="17">
        <f t="shared" si="236"/>
        <v>-8.140353885375165E-3</v>
      </c>
      <c r="AX111" s="17">
        <f t="shared" si="237"/>
        <v>1.0798025725065195</v>
      </c>
      <c r="AY111" s="17">
        <f t="shared" si="238"/>
        <v>0.53011720603799495</v>
      </c>
      <c r="AZ111" s="17">
        <f t="shared" si="239"/>
        <v>1.5382575599233701</v>
      </c>
      <c r="BA111" s="17">
        <f t="shared" si="240"/>
        <v>-0.92682545322798415</v>
      </c>
      <c r="BB111" s="17">
        <f t="shared" si="241"/>
        <v>2.1297802684376439</v>
      </c>
      <c r="BC111" s="17">
        <f t="shared" si="242"/>
        <v>-0.92682545322798415</v>
      </c>
      <c r="BD111" s="17">
        <f t="shared" si="243"/>
        <v>1</v>
      </c>
      <c r="BE111" s="1">
        <v>1</v>
      </c>
      <c r="BF111" s="15">
        <v>1</v>
      </c>
      <c r="BG111" s="15">
        <v>1</v>
      </c>
      <c r="BH111" s="16">
        <v>1</v>
      </c>
      <c r="BI111" s="12">
        <f t="shared" si="244"/>
        <v>5.5990743252172033</v>
      </c>
      <c r="BJ111" s="12">
        <f t="shared" si="245"/>
        <v>0.91788240837745405</v>
      </c>
      <c r="BK111" s="12">
        <f t="shared" si="246"/>
        <v>0.95894120418872708</v>
      </c>
      <c r="BL111" s="12">
        <f t="shared" si="247"/>
        <v>5.5990743252172033</v>
      </c>
      <c r="BM111" s="12">
        <f t="shared" si="248"/>
        <v>0.91788240837745405</v>
      </c>
      <c r="BN111" s="12">
        <f t="shared" si="249"/>
        <v>0.95894120418872708</v>
      </c>
      <c r="BO111" s="9">
        <f t="shared" si="250"/>
        <v>7.1520589757200813E-3</v>
      </c>
      <c r="BP111" s="9">
        <f t="shared" si="251"/>
        <v>9.8988538201324119E-5</v>
      </c>
      <c r="BQ111" s="45">
        <f t="shared" si="252"/>
        <v>3.9827437404911943E-5</v>
      </c>
      <c r="BR111" s="78">
        <f t="shared" si="253"/>
        <v>-0.19896883338386842</v>
      </c>
      <c r="BS111" s="55">
        <v>1346</v>
      </c>
      <c r="BT111" s="10">
        <f t="shared" si="254"/>
        <v>698.78305366960069</v>
      </c>
      <c r="BU111" s="14">
        <f t="shared" si="255"/>
        <v>-647.21694633039931</v>
      </c>
      <c r="BV111" s="1">
        <f t="shared" si="256"/>
        <v>0</v>
      </c>
      <c r="BW111" s="66">
        <f t="shared" si="257"/>
        <v>87.39</v>
      </c>
      <c r="BX111" s="41">
        <f t="shared" si="258"/>
        <v>88.03</v>
      </c>
      <c r="BY111" s="65">
        <f t="shared" si="259"/>
        <v>91.8</v>
      </c>
      <c r="BZ111" s="64">
        <f t="shared" si="260"/>
        <v>91.57</v>
      </c>
      <c r="CA111" s="54">
        <f t="shared" si="261"/>
        <v>91.8</v>
      </c>
      <c r="CB111" s="1">
        <f t="shared" si="262"/>
        <v>-7.050293533010886</v>
      </c>
      <c r="CC111" s="42">
        <f t="shared" si="263"/>
        <v>1.9262058416150674</v>
      </c>
      <c r="CD111" s="55">
        <v>0</v>
      </c>
      <c r="CE111" s="55">
        <v>0</v>
      </c>
      <c r="CF111" s="55">
        <v>0</v>
      </c>
      <c r="CG111" s="6">
        <f t="shared" si="264"/>
        <v>0</v>
      </c>
      <c r="CH111" s="10">
        <f t="shared" si="265"/>
        <v>13.452075115659637</v>
      </c>
      <c r="CI111" s="1">
        <f t="shared" si="266"/>
        <v>13.452075115659637</v>
      </c>
      <c r="CJ111" s="77">
        <f t="shared" si="267"/>
        <v>1</v>
      </c>
      <c r="CK111" s="66">
        <f t="shared" si="268"/>
        <v>87.72</v>
      </c>
      <c r="CL111" s="41">
        <f t="shared" si="269"/>
        <v>88.32</v>
      </c>
      <c r="CM111" s="65">
        <f t="shared" si="270"/>
        <v>91.55</v>
      </c>
      <c r="CN111" s="64">
        <f t="shared" si="271"/>
        <v>91.28</v>
      </c>
      <c r="CO111" s="54">
        <f t="shared" si="272"/>
        <v>87.72</v>
      </c>
      <c r="CP111" s="1">
        <f t="shared" si="273"/>
        <v>0.15335242949908387</v>
      </c>
      <c r="CQ111" s="42">
        <f t="shared" si="274"/>
        <v>0</v>
      </c>
      <c r="CR111" s="11">
        <f t="shared" si="275"/>
        <v>1346</v>
      </c>
      <c r="CS111" s="47">
        <f t="shared" si="276"/>
        <v>712.51318642914896</v>
      </c>
      <c r="CT111" s="55">
        <v>0</v>
      </c>
      <c r="CU111" s="10">
        <f t="shared" si="277"/>
        <v>0.27805764388863702</v>
      </c>
      <c r="CV111" s="30">
        <f t="shared" si="278"/>
        <v>0.27805764388863702</v>
      </c>
      <c r="CW111" s="77">
        <f t="shared" si="279"/>
        <v>1</v>
      </c>
      <c r="CX111" s="66">
        <f t="shared" si="280"/>
        <v>88.08</v>
      </c>
      <c r="CY111" s="41">
        <f t="shared" si="281"/>
        <v>88.55</v>
      </c>
      <c r="CZ111" s="65">
        <f t="shared" si="282"/>
        <v>90.59</v>
      </c>
      <c r="DA111" s="64">
        <f t="shared" si="283"/>
        <v>91.03</v>
      </c>
      <c r="DB111" s="54">
        <f t="shared" si="284"/>
        <v>88.08</v>
      </c>
      <c r="DC111" s="43">
        <f t="shared" si="285"/>
        <v>3.156876065947287E-3</v>
      </c>
      <c r="DD111" s="44">
        <v>0</v>
      </c>
      <c r="DE111" s="10">
        <f t="shared" si="286"/>
        <v>0.17406023933693099</v>
      </c>
      <c r="DF111" s="30">
        <f t="shared" si="287"/>
        <v>0.17406023933693099</v>
      </c>
      <c r="DG111" s="34">
        <f t="shared" si="288"/>
        <v>0.17406023933693099</v>
      </c>
      <c r="DH111" s="21">
        <f t="shared" si="289"/>
        <v>3.9827437404911949E-5</v>
      </c>
      <c r="DI111" s="74">
        <f t="shared" si="290"/>
        <v>0.17406023933693096</v>
      </c>
      <c r="DJ111" s="76">
        <f t="shared" si="291"/>
        <v>88.08</v>
      </c>
      <c r="DK111" s="43">
        <f t="shared" si="292"/>
        <v>1.9761607554147475E-3</v>
      </c>
      <c r="DL111" s="16">
        <f t="shared" si="293"/>
        <v>0</v>
      </c>
      <c r="DM111" s="53">
        <f t="shared" si="294"/>
        <v>1346</v>
      </c>
      <c r="DN111">
        <f t="shared" si="229"/>
        <v>4.0080876865665489E-3</v>
      </c>
      <c r="DO111">
        <f t="shared" si="295"/>
        <v>4.1160111295350625E-3</v>
      </c>
      <c r="DP111" s="1">
        <f t="shared" si="296"/>
        <v>439.04667516524603</v>
      </c>
      <c r="DQ111" s="55">
        <v>718</v>
      </c>
      <c r="DR111" s="1">
        <f t="shared" si="297"/>
        <v>-278.95332483475397</v>
      </c>
      <c r="DS111" s="55">
        <v>448</v>
      </c>
      <c r="DT111" s="15">
        <f t="shared" si="298"/>
        <v>1</v>
      </c>
      <c r="DU111" s="17">
        <f t="shared" si="299"/>
        <v>1.8745744879965021E-3</v>
      </c>
      <c r="DV111" s="17">
        <f t="shared" si="300"/>
        <v>1.8745744879965021E-3</v>
      </c>
      <c r="DW111" s="17">
        <f t="shared" si="301"/>
        <v>2.5047317048458168E-3</v>
      </c>
      <c r="DX111" s="1">
        <f t="shared" si="302"/>
        <v>264.75515066561252</v>
      </c>
      <c r="DY111" s="1">
        <f t="shared" si="303"/>
        <v>-183.24484933438748</v>
      </c>
      <c r="DZ111" s="79">
        <f t="shared" si="304"/>
        <v>89.7</v>
      </c>
    </row>
    <row r="112" spans="1:130" x14ac:dyDescent="0.2">
      <c r="A112" s="24" t="s">
        <v>312</v>
      </c>
      <c r="B112">
        <v>1</v>
      </c>
      <c r="C112">
        <v>1</v>
      </c>
      <c r="D112">
        <v>0.48161470823341301</v>
      </c>
      <c r="E112">
        <v>0.51838529176658599</v>
      </c>
      <c r="F112">
        <v>0.35333863275039701</v>
      </c>
      <c r="G112">
        <v>0.16450668896321</v>
      </c>
      <c r="H112">
        <v>0.27424749163879503</v>
      </c>
      <c r="I112">
        <v>0.212404206187081</v>
      </c>
      <c r="J112">
        <v>0.35532792307379901</v>
      </c>
      <c r="K112">
        <v>0.75451192024879499</v>
      </c>
      <c r="L112">
        <v>0.222334111928946</v>
      </c>
      <c r="M112">
        <f t="shared" si="230"/>
        <v>0.31202872369244261</v>
      </c>
      <c r="N112">
        <f t="shared" si="231"/>
        <v>0.37944911721333835</v>
      </c>
      <c r="O112" s="68">
        <v>0</v>
      </c>
      <c r="P112">
        <v>115.06</v>
      </c>
      <c r="Q112">
        <v>115.42</v>
      </c>
      <c r="R112">
        <v>115.89</v>
      </c>
      <c r="S112">
        <v>116.26</v>
      </c>
      <c r="T112">
        <v>116.86</v>
      </c>
      <c r="U112">
        <v>117.81</v>
      </c>
      <c r="V112">
        <v>118.19</v>
      </c>
      <c r="W112">
        <v>120.92</v>
      </c>
      <c r="X112">
        <v>120.52</v>
      </c>
      <c r="Y112">
        <v>119.61</v>
      </c>
      <c r="Z112">
        <v>118.7</v>
      </c>
      <c r="AA112">
        <v>118.26</v>
      </c>
      <c r="AB112">
        <v>117.39</v>
      </c>
      <c r="AC112">
        <v>117.28</v>
      </c>
      <c r="AD112">
        <v>114.94</v>
      </c>
      <c r="AE112">
        <v>115.99</v>
      </c>
      <c r="AF112">
        <v>116.25</v>
      </c>
      <c r="AG112">
        <v>116.49</v>
      </c>
      <c r="AH112">
        <v>117.01</v>
      </c>
      <c r="AI112">
        <v>117.63</v>
      </c>
      <c r="AJ112">
        <v>118.38</v>
      </c>
      <c r="AK112">
        <v>120.77</v>
      </c>
      <c r="AL112">
        <v>120.49</v>
      </c>
      <c r="AM112">
        <v>119.04</v>
      </c>
      <c r="AN112">
        <v>118.8</v>
      </c>
      <c r="AO112">
        <v>118.56</v>
      </c>
      <c r="AP112">
        <v>118.09</v>
      </c>
      <c r="AQ112">
        <v>117.23</v>
      </c>
      <c r="AR112">
        <v>117.87</v>
      </c>
      <c r="AS112" s="72">
        <f t="shared" si="232"/>
        <v>0.99512298558100076</v>
      </c>
      <c r="AT112" s="17">
        <f t="shared" si="233"/>
        <v>1.2399601168849359</v>
      </c>
      <c r="AU112" s="17">
        <f t="shared" si="234"/>
        <v>1.2883994710828111</v>
      </c>
      <c r="AV112" s="17">
        <f t="shared" si="235"/>
        <v>1.336838825280686</v>
      </c>
      <c r="AW112" s="17">
        <f t="shared" si="236"/>
        <v>-8.140353885375165E-3</v>
      </c>
      <c r="AX112" s="17">
        <f t="shared" si="237"/>
        <v>1.0798025725065195</v>
      </c>
      <c r="AY112" s="17">
        <f t="shared" si="238"/>
        <v>0.75451192024879499</v>
      </c>
      <c r="AZ112" s="17">
        <f t="shared" si="239"/>
        <v>1.7626522741341701</v>
      </c>
      <c r="BA112" s="17">
        <f t="shared" si="240"/>
        <v>-0.92682545322798415</v>
      </c>
      <c r="BB112" s="17">
        <f t="shared" si="241"/>
        <v>2.1297802684376439</v>
      </c>
      <c r="BC112" s="17">
        <f t="shared" si="242"/>
        <v>0.222334111928946</v>
      </c>
      <c r="BD112" s="17">
        <f t="shared" si="243"/>
        <v>2.1491595651569302</v>
      </c>
      <c r="BE112" s="1">
        <v>0</v>
      </c>
      <c r="BF112" s="87">
        <v>0.17</v>
      </c>
      <c r="BG112" s="88">
        <v>0.8</v>
      </c>
      <c r="BH112" s="16">
        <v>1</v>
      </c>
      <c r="BI112" s="12">
        <f t="shared" si="244"/>
        <v>0</v>
      </c>
      <c r="BJ112" s="12">
        <f t="shared" si="245"/>
        <v>4.4970869221921062</v>
      </c>
      <c r="BK112" s="12">
        <f t="shared" si="246"/>
        <v>21.989490612751052</v>
      </c>
      <c r="BL112" s="12">
        <f t="shared" si="247"/>
        <v>0</v>
      </c>
      <c r="BM112" s="12">
        <f t="shared" si="248"/>
        <v>4.4970869221921062</v>
      </c>
      <c r="BN112" s="12">
        <f t="shared" si="249"/>
        <v>21.989490612751052</v>
      </c>
      <c r="BO112" s="9">
        <f t="shared" si="250"/>
        <v>0</v>
      </c>
      <c r="BP112" s="9">
        <f t="shared" si="251"/>
        <v>4.8498593777279199E-4</v>
      </c>
      <c r="BQ112" s="45">
        <f t="shared" si="252"/>
        <v>9.1328337662387063E-4</v>
      </c>
      <c r="BR112" s="78">
        <f t="shared" si="253"/>
        <v>0.37944911721333835</v>
      </c>
      <c r="BS112" s="55">
        <v>0</v>
      </c>
      <c r="BT112" s="10">
        <f t="shared" si="254"/>
        <v>0</v>
      </c>
      <c r="BU112" s="14">
        <f t="shared" si="255"/>
        <v>0</v>
      </c>
      <c r="BV112" s="1">
        <f t="shared" si="256"/>
        <v>0</v>
      </c>
      <c r="BW112" s="66">
        <f t="shared" si="257"/>
        <v>115.42</v>
      </c>
      <c r="BX112" s="41">
        <f t="shared" si="258"/>
        <v>115.99</v>
      </c>
      <c r="BY112" s="65">
        <f t="shared" si="259"/>
        <v>120.92</v>
      </c>
      <c r="BZ112" s="64">
        <f t="shared" si="260"/>
        <v>120.77</v>
      </c>
      <c r="CA112" s="54">
        <f t="shared" si="261"/>
        <v>120.92</v>
      </c>
      <c r="CB112" s="1">
        <f t="shared" si="262"/>
        <v>0</v>
      </c>
      <c r="CC112" s="42" t="e">
        <f t="shared" si="263"/>
        <v>#DIV/0!</v>
      </c>
      <c r="CD112" s="55">
        <v>0</v>
      </c>
      <c r="CE112" s="55">
        <v>0</v>
      </c>
      <c r="CF112" s="55">
        <v>0</v>
      </c>
      <c r="CG112" s="6">
        <f t="shared" si="264"/>
        <v>0</v>
      </c>
      <c r="CH112" s="10">
        <f t="shared" si="265"/>
        <v>65.907299809696141</v>
      </c>
      <c r="CI112" s="1">
        <f t="shared" si="266"/>
        <v>65.907299809696141</v>
      </c>
      <c r="CJ112" s="77">
        <f t="shared" si="267"/>
        <v>1</v>
      </c>
      <c r="CK112" s="66">
        <f t="shared" si="268"/>
        <v>115.89</v>
      </c>
      <c r="CL112" s="41">
        <f t="shared" si="269"/>
        <v>116.25</v>
      </c>
      <c r="CM112" s="65">
        <f t="shared" si="270"/>
        <v>120.52</v>
      </c>
      <c r="CN112" s="64">
        <f t="shared" si="271"/>
        <v>120.49</v>
      </c>
      <c r="CO112" s="54">
        <f t="shared" si="272"/>
        <v>115.89</v>
      </c>
      <c r="CP112" s="1">
        <f t="shared" si="273"/>
        <v>0.56870566752693197</v>
      </c>
      <c r="CQ112" s="42">
        <f t="shared" si="274"/>
        <v>0</v>
      </c>
      <c r="CR112" s="11">
        <f t="shared" si="275"/>
        <v>118</v>
      </c>
      <c r="CS112" s="47">
        <f t="shared" si="276"/>
        <v>72.283442500598298</v>
      </c>
      <c r="CT112" s="55">
        <v>118</v>
      </c>
      <c r="CU112" s="10">
        <f t="shared" si="277"/>
        <v>6.3761426909021504</v>
      </c>
      <c r="CV112" s="30">
        <f t="shared" si="278"/>
        <v>-111.62385730909784</v>
      </c>
      <c r="CW112" s="77">
        <f t="shared" si="279"/>
        <v>0</v>
      </c>
      <c r="CX112" s="66">
        <f t="shared" si="280"/>
        <v>116.26</v>
      </c>
      <c r="CY112" s="41">
        <f t="shared" si="281"/>
        <v>116.49</v>
      </c>
      <c r="CZ112" s="65">
        <f t="shared" si="282"/>
        <v>119.61</v>
      </c>
      <c r="DA112" s="64">
        <f t="shared" si="283"/>
        <v>119.04</v>
      </c>
      <c r="DB112" s="54">
        <f t="shared" si="284"/>
        <v>119.61</v>
      </c>
      <c r="DC112" s="43">
        <f t="shared" si="285"/>
        <v>-0.93323181430564206</v>
      </c>
      <c r="DD112" s="44">
        <v>0</v>
      </c>
      <c r="DE112" s="10">
        <f t="shared" si="286"/>
        <v>3.9913771378618996</v>
      </c>
      <c r="DF112" s="30">
        <f t="shared" si="287"/>
        <v>3.9913771378618996</v>
      </c>
      <c r="DG112" s="34">
        <f t="shared" si="288"/>
        <v>3.9913771378618996</v>
      </c>
      <c r="DH112" s="21">
        <f t="shared" si="289"/>
        <v>9.1328337662387074E-4</v>
      </c>
      <c r="DI112" s="74">
        <f t="shared" si="290"/>
        <v>3.9913771378618996</v>
      </c>
      <c r="DJ112" s="76">
        <f t="shared" si="291"/>
        <v>119.61</v>
      </c>
      <c r="DK112" s="43">
        <f t="shared" si="292"/>
        <v>3.3369928416201823E-2</v>
      </c>
      <c r="DL112" s="16">
        <f t="shared" si="293"/>
        <v>0</v>
      </c>
      <c r="DM112" s="53">
        <f t="shared" si="294"/>
        <v>236</v>
      </c>
      <c r="DN112">
        <f t="shared" si="229"/>
        <v>5.1216647581052294E-3</v>
      </c>
      <c r="DO112">
        <f t="shared" si="295"/>
        <v>5.2595728423713989E-3</v>
      </c>
      <c r="DP112" s="1">
        <f t="shared" si="296"/>
        <v>561.02811595007233</v>
      </c>
      <c r="DQ112" s="55">
        <v>825</v>
      </c>
      <c r="DR112" s="1">
        <f t="shared" si="297"/>
        <v>-263.97188404992767</v>
      </c>
      <c r="DS112" s="55">
        <v>0</v>
      </c>
      <c r="DT112" s="15">
        <f t="shared" si="298"/>
        <v>0.22726260029771664</v>
      </c>
      <c r="DU112" s="17">
        <f t="shared" si="299"/>
        <v>4.2602067259384584E-4</v>
      </c>
      <c r="DV112" s="17">
        <f t="shared" si="300"/>
        <v>4.2602067259384584E-4</v>
      </c>
      <c r="DW112" s="17">
        <f t="shared" si="301"/>
        <v>5.6923184029139312E-4</v>
      </c>
      <c r="DX112" s="1">
        <f t="shared" si="302"/>
        <v>60.168943982480833</v>
      </c>
      <c r="DY112" s="1">
        <f t="shared" si="303"/>
        <v>60.168943982480833</v>
      </c>
      <c r="DZ112" s="79">
        <f t="shared" si="304"/>
        <v>117.87</v>
      </c>
    </row>
    <row r="113" spans="1:130" x14ac:dyDescent="0.2">
      <c r="A113" s="24" t="s">
        <v>131</v>
      </c>
      <c r="B113">
        <v>1</v>
      </c>
      <c r="C113">
        <v>1</v>
      </c>
      <c r="D113">
        <v>0.60669456066945604</v>
      </c>
      <c r="E113">
        <v>0.39330543933054302</v>
      </c>
      <c r="F113">
        <v>0.35162601626016199</v>
      </c>
      <c r="G113">
        <v>0.80163043478260798</v>
      </c>
      <c r="H113">
        <v>0.622282608695652</v>
      </c>
      <c r="I113">
        <v>0.70628654111936096</v>
      </c>
      <c r="J113">
        <v>0.64715858287350403</v>
      </c>
      <c r="K113">
        <v>0.10308456088431001</v>
      </c>
      <c r="L113">
        <v>-8.0968846181179693E-2</v>
      </c>
      <c r="M113">
        <f t="shared" si="230"/>
        <v>0.50778068573870527</v>
      </c>
      <c r="N113">
        <f t="shared" si="231"/>
        <v>-1.400777847575186E-2</v>
      </c>
      <c r="O113" s="68">
        <v>0</v>
      </c>
      <c r="P113">
        <v>35.72</v>
      </c>
      <c r="Q113">
        <v>36.049999999999997</v>
      </c>
      <c r="R113">
        <v>36.520000000000003</v>
      </c>
      <c r="S113">
        <v>36.92</v>
      </c>
      <c r="T113">
        <v>37.08</v>
      </c>
      <c r="U113">
        <v>37.39</v>
      </c>
      <c r="V113">
        <v>38.35</v>
      </c>
      <c r="W113">
        <v>39.31</v>
      </c>
      <c r="X113">
        <v>39.01</v>
      </c>
      <c r="Y113">
        <v>38.46</v>
      </c>
      <c r="Z113">
        <v>38.31</v>
      </c>
      <c r="AA113">
        <v>37.89</v>
      </c>
      <c r="AB113">
        <v>37.25</v>
      </c>
      <c r="AC113">
        <v>36.54</v>
      </c>
      <c r="AD113">
        <v>36.29</v>
      </c>
      <c r="AE113">
        <v>36.46</v>
      </c>
      <c r="AF113">
        <v>36.68</v>
      </c>
      <c r="AG113">
        <v>36.729999999999997</v>
      </c>
      <c r="AH113">
        <v>36.94</v>
      </c>
      <c r="AI113">
        <v>37.479999999999997</v>
      </c>
      <c r="AJ113">
        <v>37.6</v>
      </c>
      <c r="AK113">
        <v>39.06</v>
      </c>
      <c r="AL113">
        <v>38.979999999999997</v>
      </c>
      <c r="AM113">
        <v>38.42</v>
      </c>
      <c r="AN113">
        <v>38.020000000000003</v>
      </c>
      <c r="AO113">
        <v>37.9</v>
      </c>
      <c r="AP113">
        <v>37.53</v>
      </c>
      <c r="AQ113">
        <v>37.479999999999997</v>
      </c>
      <c r="AR113">
        <v>37.56</v>
      </c>
      <c r="AS113" s="72">
        <f t="shared" si="232"/>
        <v>0.92876382722752748</v>
      </c>
      <c r="AT113" s="17">
        <f t="shared" si="233"/>
        <v>0.99852378925983043</v>
      </c>
      <c r="AU113" s="17">
        <f t="shared" si="234"/>
        <v>0.99498728367297218</v>
      </c>
      <c r="AV113" s="17">
        <f t="shared" si="235"/>
        <v>0.99145077808611393</v>
      </c>
      <c r="AW113" s="17">
        <f t="shared" si="236"/>
        <v>-8.140353885375165E-3</v>
      </c>
      <c r="AX113" s="17">
        <f t="shared" si="237"/>
        <v>1.0798025725065195</v>
      </c>
      <c r="AY113" s="17">
        <f t="shared" si="238"/>
        <v>0.10308456088431001</v>
      </c>
      <c r="AZ113" s="17">
        <f t="shared" si="239"/>
        <v>1.1112249147696851</v>
      </c>
      <c r="BA113" s="17">
        <f t="shared" si="240"/>
        <v>-0.92682545322798415</v>
      </c>
      <c r="BB113" s="17">
        <f t="shared" si="241"/>
        <v>2.1297802684376439</v>
      </c>
      <c r="BC113" s="17">
        <f t="shared" si="242"/>
        <v>-8.0968846181179693E-2</v>
      </c>
      <c r="BD113" s="17">
        <f t="shared" si="243"/>
        <v>1.8458566070468043</v>
      </c>
      <c r="BE113" s="1">
        <v>1</v>
      </c>
      <c r="BF113" s="15">
        <v>1</v>
      </c>
      <c r="BG113" s="15">
        <v>1</v>
      </c>
      <c r="BH113" s="16">
        <v>1</v>
      </c>
      <c r="BI113" s="12">
        <f t="shared" si="244"/>
        <v>1.5117467323707932</v>
      </c>
      <c r="BJ113" s="12">
        <f t="shared" si="245"/>
        <v>11.591783407807656</v>
      </c>
      <c r="BK113" s="12">
        <f t="shared" si="246"/>
        <v>11.550728395173705</v>
      </c>
      <c r="BL113" s="12">
        <f t="shared" si="247"/>
        <v>1.5117467323707932</v>
      </c>
      <c r="BM113" s="12">
        <f t="shared" si="248"/>
        <v>11.591783407807656</v>
      </c>
      <c r="BN113" s="12">
        <f t="shared" si="249"/>
        <v>11.550728395173705</v>
      </c>
      <c r="BO113" s="9">
        <f t="shared" si="250"/>
        <v>1.9310516628743993E-3</v>
      </c>
      <c r="BP113" s="9">
        <f t="shared" si="251"/>
        <v>1.2501096918434286E-3</v>
      </c>
      <c r="BQ113" s="45">
        <f t="shared" si="252"/>
        <v>4.797331787709698E-4</v>
      </c>
      <c r="BR113" s="78">
        <f t="shared" si="253"/>
        <v>-1.400777847575186E-2</v>
      </c>
      <c r="BS113" s="55">
        <v>113</v>
      </c>
      <c r="BT113" s="10">
        <f t="shared" si="254"/>
        <v>188.67100821708124</v>
      </c>
      <c r="BU113" s="14">
        <f t="shared" si="255"/>
        <v>75.671008217081237</v>
      </c>
      <c r="BV113" s="1">
        <f t="shared" si="256"/>
        <v>1</v>
      </c>
      <c r="BW113" s="66">
        <f t="shared" si="257"/>
        <v>35.72</v>
      </c>
      <c r="BX113" s="41">
        <f t="shared" si="258"/>
        <v>36.29</v>
      </c>
      <c r="BY113" s="65">
        <f t="shared" si="259"/>
        <v>39.01</v>
      </c>
      <c r="BZ113" s="64">
        <f t="shared" si="260"/>
        <v>38.979999999999997</v>
      </c>
      <c r="CA113" s="54">
        <f t="shared" si="261"/>
        <v>35.72</v>
      </c>
      <c r="CB113" s="1">
        <f t="shared" si="262"/>
        <v>2.1184492781937636</v>
      </c>
      <c r="CC113" s="42">
        <f t="shared" si="263"/>
        <v>0.59892614698907198</v>
      </c>
      <c r="CD113" s="55">
        <v>0</v>
      </c>
      <c r="CE113" s="55">
        <v>75</v>
      </c>
      <c r="CF113" s="55">
        <v>75</v>
      </c>
      <c r="CG113" s="6">
        <f t="shared" si="264"/>
        <v>150</v>
      </c>
      <c r="CH113" s="10">
        <f t="shared" si="265"/>
        <v>169.88400660377644</v>
      </c>
      <c r="CI113" s="1">
        <f t="shared" si="266"/>
        <v>19.884006603776442</v>
      </c>
      <c r="CJ113" s="77">
        <f t="shared" si="267"/>
        <v>1</v>
      </c>
      <c r="CK113" s="66">
        <f t="shared" si="268"/>
        <v>36.049999999999997</v>
      </c>
      <c r="CL113" s="41">
        <f t="shared" si="269"/>
        <v>36.46</v>
      </c>
      <c r="CM113" s="65">
        <f t="shared" si="270"/>
        <v>38.46</v>
      </c>
      <c r="CN113" s="64">
        <f t="shared" si="271"/>
        <v>38.42</v>
      </c>
      <c r="CO113" s="54">
        <f t="shared" si="272"/>
        <v>36.049999999999997</v>
      </c>
      <c r="CP113" s="1">
        <f t="shared" si="273"/>
        <v>0.55156745086758507</v>
      </c>
      <c r="CQ113" s="42">
        <f t="shared" si="274"/>
        <v>0.88295539408749479</v>
      </c>
      <c r="CR113" s="11">
        <f t="shared" si="275"/>
        <v>263</v>
      </c>
      <c r="CS113" s="47">
        <f t="shared" si="276"/>
        <v>361.90430079243788</v>
      </c>
      <c r="CT113" s="55">
        <v>0</v>
      </c>
      <c r="CU113" s="10">
        <f t="shared" si="277"/>
        <v>3.3492859715802519</v>
      </c>
      <c r="CV113" s="30">
        <f t="shared" si="278"/>
        <v>3.3492859715802519</v>
      </c>
      <c r="CW113" s="77">
        <f t="shared" si="279"/>
        <v>1</v>
      </c>
      <c r="CX113" s="66">
        <f t="shared" si="280"/>
        <v>36.520000000000003</v>
      </c>
      <c r="CY113" s="41">
        <f t="shared" si="281"/>
        <v>36.68</v>
      </c>
      <c r="CZ113" s="65">
        <f t="shared" si="282"/>
        <v>38.31</v>
      </c>
      <c r="DA113" s="64">
        <f t="shared" si="283"/>
        <v>38.020000000000003</v>
      </c>
      <c r="DB113" s="54">
        <f t="shared" si="284"/>
        <v>36.520000000000003</v>
      </c>
      <c r="DC113" s="43">
        <f t="shared" si="285"/>
        <v>9.1711006888834934E-2</v>
      </c>
      <c r="DD113" s="44">
        <v>0</v>
      </c>
      <c r="DE113" s="10">
        <f t="shared" si="286"/>
        <v>2.0966066951734956</v>
      </c>
      <c r="DF113" s="30">
        <f t="shared" si="287"/>
        <v>2.0966066951734956</v>
      </c>
      <c r="DG113" s="34">
        <f t="shared" si="288"/>
        <v>2.0966066951734956</v>
      </c>
      <c r="DH113" s="21">
        <f t="shared" si="289"/>
        <v>4.7973317877096985E-4</v>
      </c>
      <c r="DI113" s="74">
        <f t="shared" si="290"/>
        <v>2.0966066951734956</v>
      </c>
      <c r="DJ113" s="76">
        <f t="shared" si="291"/>
        <v>36.520000000000003</v>
      </c>
      <c r="DK113" s="43">
        <f t="shared" si="292"/>
        <v>5.7409821883173479E-2</v>
      </c>
      <c r="DL113" s="16">
        <f t="shared" si="293"/>
        <v>0</v>
      </c>
      <c r="DM113" s="53">
        <f t="shared" si="294"/>
        <v>263</v>
      </c>
      <c r="DN113">
        <f t="shared" si="229"/>
        <v>3.8858714546580026E-3</v>
      </c>
      <c r="DO113">
        <f t="shared" si="295"/>
        <v>3.9905040523243E-3</v>
      </c>
      <c r="DP113" s="1">
        <f t="shared" si="296"/>
        <v>425.65908625332844</v>
      </c>
      <c r="DQ113" s="55">
        <v>0</v>
      </c>
      <c r="DR113" s="1">
        <f t="shared" si="297"/>
        <v>425.65908625332844</v>
      </c>
      <c r="DS113" s="55">
        <v>0</v>
      </c>
      <c r="DT113" s="15">
        <f t="shared" si="298"/>
        <v>0.99145077808611393</v>
      </c>
      <c r="DU113" s="17">
        <f t="shared" si="299"/>
        <v>1.8585483347045106E-3</v>
      </c>
      <c r="DV113" s="17">
        <f t="shared" si="300"/>
        <v>1.8585483347045106E-3</v>
      </c>
      <c r="DW113" s="17">
        <f t="shared" si="301"/>
        <v>2.4833181976663433E-3</v>
      </c>
      <c r="DX113" s="1">
        <f t="shared" si="302"/>
        <v>262.4917001297278</v>
      </c>
      <c r="DY113" s="1">
        <f t="shared" si="303"/>
        <v>262.4917001297278</v>
      </c>
      <c r="DZ113" s="79">
        <f t="shared" si="304"/>
        <v>37.56</v>
      </c>
    </row>
    <row r="114" spans="1:130" x14ac:dyDescent="0.2">
      <c r="A114" s="24" t="s">
        <v>83</v>
      </c>
      <c r="B114">
        <v>0</v>
      </c>
      <c r="C114">
        <v>0</v>
      </c>
      <c r="D114">
        <v>0.67195385724585399</v>
      </c>
      <c r="E114">
        <v>0.32804614275414501</v>
      </c>
      <c r="F114">
        <v>0.46895074946466803</v>
      </c>
      <c r="G114">
        <v>0.73218480814408704</v>
      </c>
      <c r="H114">
        <v>0.90837901331245097</v>
      </c>
      <c r="I114">
        <v>0.81553743849334803</v>
      </c>
      <c r="J114">
        <v>0.74731510414216795</v>
      </c>
      <c r="K114">
        <v>0.13669194081059299</v>
      </c>
      <c r="L114">
        <v>2.0504087041949401</v>
      </c>
      <c r="M114">
        <f t="shared" si="230"/>
        <v>0.61896473364666948</v>
      </c>
      <c r="N114">
        <f t="shared" si="231"/>
        <v>-0.22371669282811768</v>
      </c>
      <c r="O114" s="68">
        <v>0</v>
      </c>
      <c r="P114">
        <v>7.9</v>
      </c>
      <c r="Q114">
        <v>8.0299999999999994</v>
      </c>
      <c r="R114">
        <v>8.07</v>
      </c>
      <c r="S114">
        <v>8.15</v>
      </c>
      <c r="T114">
        <v>8.2200000000000006</v>
      </c>
      <c r="U114">
        <v>8.25</v>
      </c>
      <c r="V114">
        <v>8.44</v>
      </c>
      <c r="W114">
        <v>8.93</v>
      </c>
      <c r="X114">
        <v>8.84</v>
      </c>
      <c r="Y114">
        <v>8.7899999999999991</v>
      </c>
      <c r="Z114">
        <v>8.7200000000000006</v>
      </c>
      <c r="AA114">
        <v>8.61</v>
      </c>
      <c r="AB114">
        <v>8.44</v>
      </c>
      <c r="AC114">
        <v>8.23</v>
      </c>
      <c r="AD114">
        <v>8</v>
      </c>
      <c r="AE114">
        <v>8.02</v>
      </c>
      <c r="AF114">
        <v>8.06</v>
      </c>
      <c r="AG114">
        <v>8.09</v>
      </c>
      <c r="AH114">
        <v>8.1300000000000008</v>
      </c>
      <c r="AI114">
        <v>8.14</v>
      </c>
      <c r="AJ114">
        <v>8.32</v>
      </c>
      <c r="AK114">
        <v>8.85</v>
      </c>
      <c r="AL114">
        <v>8.75</v>
      </c>
      <c r="AM114">
        <v>8.65</v>
      </c>
      <c r="AN114">
        <v>8.4700000000000006</v>
      </c>
      <c r="AO114">
        <v>8.41</v>
      </c>
      <c r="AP114">
        <v>8.3699999999999992</v>
      </c>
      <c r="AQ114">
        <v>8.2799999999999994</v>
      </c>
      <c r="AR114">
        <v>8.34</v>
      </c>
      <c r="AS114" s="72">
        <f t="shared" si="232"/>
        <v>0.89414152866218655</v>
      </c>
      <c r="AT114" s="17">
        <f t="shared" si="233"/>
        <v>0.97019372788512936</v>
      </c>
      <c r="AU114" s="17">
        <f t="shared" si="234"/>
        <v>0.85223854321546022</v>
      </c>
      <c r="AV114" s="17">
        <f t="shared" si="235"/>
        <v>0.73428335854579097</v>
      </c>
      <c r="AW114" s="17">
        <f t="shared" si="236"/>
        <v>-8.140353885375165E-3</v>
      </c>
      <c r="AX114" s="17">
        <f t="shared" si="237"/>
        <v>1.0798025725065195</v>
      </c>
      <c r="AY114" s="17">
        <f t="shared" si="238"/>
        <v>0.13669194081059299</v>
      </c>
      <c r="AZ114" s="17">
        <f t="shared" si="239"/>
        <v>1.1448322946959681</v>
      </c>
      <c r="BA114" s="17">
        <f t="shared" si="240"/>
        <v>-0.92682545322798415</v>
      </c>
      <c r="BB114" s="17">
        <f t="shared" si="241"/>
        <v>2.1297802684376439</v>
      </c>
      <c r="BC114" s="17">
        <f t="shared" si="242"/>
        <v>2.0504087041949401</v>
      </c>
      <c r="BD114" s="17">
        <f t="shared" si="243"/>
        <v>3.9772341574229242</v>
      </c>
      <c r="BE114" s="1">
        <v>1</v>
      </c>
      <c r="BF114" s="15">
        <v>1</v>
      </c>
      <c r="BG114" s="15">
        <v>1</v>
      </c>
      <c r="BH114" s="16">
        <v>1</v>
      </c>
      <c r="BI114" s="12">
        <f t="shared" si="244"/>
        <v>1.2613371106998026</v>
      </c>
      <c r="BJ114" s="12">
        <f t="shared" si="245"/>
        <v>242.76334056069516</v>
      </c>
      <c r="BK114" s="12">
        <f t="shared" si="246"/>
        <v>213.24841602156951</v>
      </c>
      <c r="BL114" s="12">
        <f t="shared" si="247"/>
        <v>1.2613371106998026</v>
      </c>
      <c r="BM114" s="12">
        <f t="shared" si="248"/>
        <v>242.76334056069516</v>
      </c>
      <c r="BN114" s="12">
        <f t="shared" si="249"/>
        <v>213.24841602156951</v>
      </c>
      <c r="BO114" s="9">
        <f t="shared" si="250"/>
        <v>1.6111872927565402E-3</v>
      </c>
      <c r="BP114" s="9">
        <f t="shared" si="251"/>
        <v>2.6180682832186303E-2</v>
      </c>
      <c r="BQ114" s="45">
        <f t="shared" si="252"/>
        <v>8.85678694762204E-3</v>
      </c>
      <c r="BR114" s="78">
        <f t="shared" si="253"/>
        <v>-0.22371669282811768</v>
      </c>
      <c r="BS114" s="55">
        <v>33</v>
      </c>
      <c r="BT114" s="10">
        <f t="shared" si="254"/>
        <v>157.41905656653475</v>
      </c>
      <c r="BU114" s="14">
        <f t="shared" si="255"/>
        <v>124.41905656653475</v>
      </c>
      <c r="BV114" s="1">
        <f t="shared" si="256"/>
        <v>1</v>
      </c>
      <c r="BW114" s="66">
        <f t="shared" si="257"/>
        <v>7.9</v>
      </c>
      <c r="BX114" s="41">
        <f t="shared" si="258"/>
        <v>8</v>
      </c>
      <c r="BY114" s="65">
        <f t="shared" si="259"/>
        <v>8.84</v>
      </c>
      <c r="BZ114" s="64">
        <f t="shared" si="260"/>
        <v>8.75</v>
      </c>
      <c r="CA114" s="54">
        <f t="shared" si="261"/>
        <v>8</v>
      </c>
      <c r="CB114" s="1">
        <f t="shared" si="262"/>
        <v>15.552382070816844</v>
      </c>
      <c r="CC114" s="42">
        <f t="shared" si="263"/>
        <v>0.20963154474281973</v>
      </c>
      <c r="CD114" s="55">
        <v>108</v>
      </c>
      <c r="CE114" s="55">
        <v>442</v>
      </c>
      <c r="CF114" s="55">
        <v>0</v>
      </c>
      <c r="CG114" s="6">
        <f t="shared" si="264"/>
        <v>550</v>
      </c>
      <c r="CH114" s="10">
        <f t="shared" si="265"/>
        <v>3557.8312240711507</v>
      </c>
      <c r="CI114" s="1">
        <f t="shared" si="266"/>
        <v>3007.8312240711507</v>
      </c>
      <c r="CJ114" s="77">
        <f t="shared" si="267"/>
        <v>1</v>
      </c>
      <c r="CK114" s="66">
        <f t="shared" si="268"/>
        <v>8.0299999999999994</v>
      </c>
      <c r="CL114" s="41">
        <f t="shared" si="269"/>
        <v>8.02</v>
      </c>
      <c r="CM114" s="65">
        <f t="shared" si="270"/>
        <v>8.7899999999999991</v>
      </c>
      <c r="CN114" s="64">
        <f t="shared" si="271"/>
        <v>8.65</v>
      </c>
      <c r="CO114" s="54">
        <f t="shared" si="272"/>
        <v>8.02</v>
      </c>
      <c r="CP114" s="1">
        <f t="shared" si="273"/>
        <v>375.04129975949513</v>
      </c>
      <c r="CQ114" s="42">
        <f t="shared" si="274"/>
        <v>0.15458855841133654</v>
      </c>
      <c r="CR114" s="11">
        <f t="shared" si="275"/>
        <v>600</v>
      </c>
      <c r="CS114" s="47">
        <f t="shared" si="276"/>
        <v>3777.0844701197257</v>
      </c>
      <c r="CT114" s="55">
        <v>17</v>
      </c>
      <c r="CU114" s="10">
        <f t="shared" si="277"/>
        <v>61.834189482040131</v>
      </c>
      <c r="CV114" s="30">
        <f t="shared" si="278"/>
        <v>44.834189482040131</v>
      </c>
      <c r="CW114" s="77">
        <f t="shared" si="279"/>
        <v>1</v>
      </c>
      <c r="CX114" s="66">
        <f t="shared" si="280"/>
        <v>8.07</v>
      </c>
      <c r="CY114" s="41">
        <f t="shared" si="281"/>
        <v>8.06</v>
      </c>
      <c r="CZ114" s="65">
        <f t="shared" si="282"/>
        <v>8.7200000000000006</v>
      </c>
      <c r="DA114" s="64">
        <f t="shared" si="283"/>
        <v>8.4700000000000006</v>
      </c>
      <c r="DB114" s="54">
        <f t="shared" si="284"/>
        <v>8.06</v>
      </c>
      <c r="DC114" s="43">
        <f t="shared" si="285"/>
        <v>5.5625545263077081</v>
      </c>
      <c r="DD114" s="44">
        <v>0</v>
      </c>
      <c r="DE114" s="10">
        <f t="shared" si="286"/>
        <v>38.707347404409461</v>
      </c>
      <c r="DF114" s="30">
        <f t="shared" si="287"/>
        <v>38.707347404409461</v>
      </c>
      <c r="DG114" s="34">
        <f t="shared" si="288"/>
        <v>38.707347404409461</v>
      </c>
      <c r="DH114" s="21">
        <f t="shared" si="289"/>
        <v>8.8567869476220418E-3</v>
      </c>
      <c r="DI114" s="74">
        <f t="shared" si="290"/>
        <v>38.707347404409461</v>
      </c>
      <c r="DJ114" s="76">
        <f t="shared" si="291"/>
        <v>8.06</v>
      </c>
      <c r="DK114" s="43">
        <f t="shared" si="292"/>
        <v>4.8024004223833074</v>
      </c>
      <c r="DL114" s="16">
        <f t="shared" si="293"/>
        <v>0</v>
      </c>
      <c r="DM114" s="53">
        <f t="shared" si="294"/>
        <v>617</v>
      </c>
      <c r="DN114">
        <f t="shared" si="229"/>
        <v>3.2411073289725619E-3</v>
      </c>
      <c r="DO114">
        <f t="shared" si="295"/>
        <v>3.3283787385142137E-3</v>
      </c>
      <c r="DP114" s="1">
        <f t="shared" si="296"/>
        <v>355.03150327983417</v>
      </c>
      <c r="DQ114" s="55">
        <v>0</v>
      </c>
      <c r="DR114" s="1">
        <f t="shared" si="297"/>
        <v>355.03150327983417</v>
      </c>
      <c r="DS114" s="55">
        <v>0</v>
      </c>
      <c r="DT114" s="15">
        <f t="shared" si="298"/>
        <v>0.73428335854579097</v>
      </c>
      <c r="DU114" s="17">
        <f t="shared" si="299"/>
        <v>1.3764688508903281E-3</v>
      </c>
      <c r="DV114" s="17">
        <f t="shared" si="300"/>
        <v>1.3764688508903281E-3</v>
      </c>
      <c r="DW114" s="17">
        <f t="shared" si="301"/>
        <v>1.8391828084903111E-3</v>
      </c>
      <c r="DX114" s="1">
        <f t="shared" si="302"/>
        <v>194.40530122304287</v>
      </c>
      <c r="DY114" s="1">
        <f t="shared" si="303"/>
        <v>194.40530122304287</v>
      </c>
      <c r="DZ114" s="79">
        <f t="shared" si="304"/>
        <v>8.34</v>
      </c>
    </row>
    <row r="115" spans="1:130" x14ac:dyDescent="0.2">
      <c r="A115" s="24" t="s">
        <v>84</v>
      </c>
      <c r="B115">
        <v>0</v>
      </c>
      <c r="C115">
        <v>0</v>
      </c>
      <c r="D115">
        <v>0.20583533173461199</v>
      </c>
      <c r="E115">
        <v>0.79416466826538701</v>
      </c>
      <c r="F115">
        <v>0.124801271860095</v>
      </c>
      <c r="G115">
        <v>0.149247491638796</v>
      </c>
      <c r="H115">
        <v>0.17098662207357801</v>
      </c>
      <c r="I115">
        <v>0.15974768996224101</v>
      </c>
      <c r="J115">
        <v>0.23755930508499401</v>
      </c>
      <c r="K115">
        <v>0.95469576108454901</v>
      </c>
      <c r="L115">
        <v>0.473420471168299</v>
      </c>
      <c r="M115">
        <f t="shared" si="230"/>
        <v>0.15681467405647856</v>
      </c>
      <c r="N115">
        <f t="shared" si="231"/>
        <v>0.99814195117177995</v>
      </c>
      <c r="O115" s="68">
        <v>0</v>
      </c>
      <c r="P115">
        <v>170.56</v>
      </c>
      <c r="Q115">
        <v>172.43</v>
      </c>
      <c r="R115">
        <v>172.92</v>
      </c>
      <c r="S115">
        <v>174.42</v>
      </c>
      <c r="T115">
        <v>176.05</v>
      </c>
      <c r="U115">
        <v>176.67</v>
      </c>
      <c r="V115">
        <v>178.49</v>
      </c>
      <c r="W115">
        <v>183.15</v>
      </c>
      <c r="X115">
        <v>181.41</v>
      </c>
      <c r="Y115">
        <v>180.25</v>
      </c>
      <c r="Z115">
        <v>179.31</v>
      </c>
      <c r="AA115">
        <v>178.37</v>
      </c>
      <c r="AB115">
        <v>176.6</v>
      </c>
      <c r="AC115">
        <v>175.01</v>
      </c>
      <c r="AD115">
        <v>173.19</v>
      </c>
      <c r="AE115">
        <v>173.81</v>
      </c>
      <c r="AF115">
        <v>174.74</v>
      </c>
      <c r="AG115">
        <v>176.26</v>
      </c>
      <c r="AH115">
        <v>177.87</v>
      </c>
      <c r="AI115">
        <v>178.49</v>
      </c>
      <c r="AJ115">
        <v>180.44</v>
      </c>
      <c r="AK115">
        <v>185.52</v>
      </c>
      <c r="AL115">
        <v>183.7</v>
      </c>
      <c r="AM115">
        <v>181.52</v>
      </c>
      <c r="AN115">
        <v>180.2</v>
      </c>
      <c r="AO115">
        <v>179.4</v>
      </c>
      <c r="AP115">
        <v>177.97</v>
      </c>
      <c r="AQ115">
        <v>177.5</v>
      </c>
      <c r="AR115">
        <v>178</v>
      </c>
      <c r="AS115" s="72">
        <f t="shared" si="232"/>
        <v>1.1414334181509755</v>
      </c>
      <c r="AT115" s="17">
        <f t="shared" si="233"/>
        <v>1.9603781228271346</v>
      </c>
      <c r="AU115" s="17">
        <f t="shared" si="234"/>
        <v>2.1783611860124799</v>
      </c>
      <c r="AV115" s="17">
        <f t="shared" si="235"/>
        <v>2.3963442491978246</v>
      </c>
      <c r="AW115" s="17">
        <f t="shared" si="236"/>
        <v>-8.140353885375165E-3</v>
      </c>
      <c r="AX115" s="17">
        <f t="shared" si="237"/>
        <v>1.0798025725065195</v>
      </c>
      <c r="AY115" s="17">
        <f t="shared" si="238"/>
        <v>0.95469576108454901</v>
      </c>
      <c r="AZ115" s="17">
        <f t="shared" si="239"/>
        <v>1.9628361149699241</v>
      </c>
      <c r="BA115" s="17">
        <f t="shared" si="240"/>
        <v>-0.92682545322798415</v>
      </c>
      <c r="BB115" s="17">
        <f t="shared" si="241"/>
        <v>2.1297802684376439</v>
      </c>
      <c r="BC115" s="17">
        <f t="shared" si="242"/>
        <v>0.473420471168299</v>
      </c>
      <c r="BD115" s="17">
        <f t="shared" si="243"/>
        <v>2.400245924396283</v>
      </c>
      <c r="BE115" s="1">
        <v>1</v>
      </c>
      <c r="BF115" s="15">
        <v>1</v>
      </c>
      <c r="BG115" s="15">
        <v>1</v>
      </c>
      <c r="BH115" s="16">
        <v>1</v>
      </c>
      <c r="BI115" s="12">
        <f t="shared" si="244"/>
        <v>35.57012306300453</v>
      </c>
      <c r="BJ115" s="12">
        <f t="shared" si="245"/>
        <v>65.067303773040663</v>
      </c>
      <c r="BK115" s="12">
        <f t="shared" si="246"/>
        <v>72.302423378029985</v>
      </c>
      <c r="BL115" s="12">
        <f t="shared" si="247"/>
        <v>35.57012306300453</v>
      </c>
      <c r="BM115" s="12">
        <f t="shared" si="248"/>
        <v>65.067303773040663</v>
      </c>
      <c r="BN115" s="12">
        <f t="shared" si="249"/>
        <v>72.302423378029985</v>
      </c>
      <c r="BO115" s="9">
        <f t="shared" si="250"/>
        <v>4.5436013730780503E-2</v>
      </c>
      <c r="BP115" s="9">
        <f t="shared" si="251"/>
        <v>7.0171486308147494E-3</v>
      </c>
      <c r="BQ115" s="45">
        <f t="shared" si="252"/>
        <v>3.0029163714454378E-3</v>
      </c>
      <c r="BR115" s="78">
        <f t="shared" si="253"/>
        <v>0.99814195117177995</v>
      </c>
      <c r="BS115" s="55">
        <v>3738</v>
      </c>
      <c r="BT115" s="10">
        <f t="shared" si="254"/>
        <v>4439.2693809088832</v>
      </c>
      <c r="BU115" s="14">
        <f t="shared" si="255"/>
        <v>701.26938090888325</v>
      </c>
      <c r="BV115" s="1">
        <f t="shared" si="256"/>
        <v>1</v>
      </c>
      <c r="BW115" s="66">
        <f t="shared" si="257"/>
        <v>172.43</v>
      </c>
      <c r="BX115" s="41">
        <f t="shared" si="258"/>
        <v>173.81</v>
      </c>
      <c r="BY115" s="65">
        <f t="shared" si="259"/>
        <v>183.15</v>
      </c>
      <c r="BZ115" s="64">
        <f t="shared" si="260"/>
        <v>185.52</v>
      </c>
      <c r="CA115" s="54">
        <f t="shared" si="261"/>
        <v>173.81</v>
      </c>
      <c r="CB115" s="1">
        <f t="shared" si="262"/>
        <v>4.0346894937511264</v>
      </c>
      <c r="CC115" s="42">
        <f t="shared" si="263"/>
        <v>0.84203045124391451</v>
      </c>
      <c r="CD115" s="55">
        <v>0</v>
      </c>
      <c r="CE115" s="55">
        <v>0</v>
      </c>
      <c r="CF115" s="55">
        <v>178</v>
      </c>
      <c r="CG115" s="6">
        <f t="shared" si="264"/>
        <v>178</v>
      </c>
      <c r="CH115" s="10">
        <f t="shared" si="265"/>
        <v>953.59737798618698</v>
      </c>
      <c r="CI115" s="1">
        <f t="shared" si="266"/>
        <v>775.59737798618698</v>
      </c>
      <c r="CJ115" s="77">
        <f t="shared" si="267"/>
        <v>1</v>
      </c>
      <c r="CK115" s="66">
        <f t="shared" si="268"/>
        <v>172.92</v>
      </c>
      <c r="CL115" s="41">
        <f t="shared" si="269"/>
        <v>174.74</v>
      </c>
      <c r="CM115" s="65">
        <f t="shared" si="270"/>
        <v>181.41</v>
      </c>
      <c r="CN115" s="64">
        <f t="shared" si="271"/>
        <v>183.7</v>
      </c>
      <c r="CO115" s="54">
        <f t="shared" si="272"/>
        <v>174.74</v>
      </c>
      <c r="CP115" s="1">
        <f t="shared" si="273"/>
        <v>4.4385794780026719</v>
      </c>
      <c r="CQ115" s="42">
        <f t="shared" si="274"/>
        <v>0.18666158706927397</v>
      </c>
      <c r="CR115" s="11">
        <f t="shared" si="275"/>
        <v>3916</v>
      </c>
      <c r="CS115" s="47">
        <f t="shared" si="276"/>
        <v>5413.831799717299</v>
      </c>
      <c r="CT115" s="55">
        <v>0</v>
      </c>
      <c r="CU115" s="10">
        <f t="shared" si="277"/>
        <v>20.965040822228612</v>
      </c>
      <c r="CV115" s="30">
        <f t="shared" si="278"/>
        <v>20.965040822228612</v>
      </c>
      <c r="CW115" s="77">
        <f t="shared" si="279"/>
        <v>1</v>
      </c>
      <c r="CX115" s="66">
        <f t="shared" si="280"/>
        <v>174.42</v>
      </c>
      <c r="CY115" s="41">
        <f t="shared" si="281"/>
        <v>176.26</v>
      </c>
      <c r="CZ115" s="65">
        <f t="shared" si="282"/>
        <v>180.25</v>
      </c>
      <c r="DA115" s="64">
        <f t="shared" si="283"/>
        <v>181.52</v>
      </c>
      <c r="DB115" s="54">
        <f t="shared" si="284"/>
        <v>176.26</v>
      </c>
      <c r="DC115" s="43">
        <f t="shared" si="285"/>
        <v>0.11894383763887786</v>
      </c>
      <c r="DD115" s="44">
        <v>0</v>
      </c>
      <c r="DE115" s="10">
        <f t="shared" si="286"/>
        <v>13.123825593110285</v>
      </c>
      <c r="DF115" s="30">
        <f t="shared" si="287"/>
        <v>13.123825593110285</v>
      </c>
      <c r="DG115" s="34">
        <f t="shared" si="288"/>
        <v>13.123825593110285</v>
      </c>
      <c r="DH115" s="21">
        <f t="shared" si="289"/>
        <v>3.0029163714454382E-3</v>
      </c>
      <c r="DI115" s="74">
        <f t="shared" si="290"/>
        <v>13.123825593110285</v>
      </c>
      <c r="DJ115" s="76">
        <f t="shared" si="291"/>
        <v>176.26</v>
      </c>
      <c r="DK115" s="43">
        <f t="shared" si="292"/>
        <v>7.4457197283049392E-2</v>
      </c>
      <c r="DL115" s="16">
        <f t="shared" si="293"/>
        <v>0</v>
      </c>
      <c r="DM115" s="53">
        <f t="shared" si="294"/>
        <v>3916</v>
      </c>
      <c r="DN115">
        <f t="shared" si="229"/>
        <v>7.8463746139977621E-3</v>
      </c>
      <c r="DO115">
        <f t="shared" si="295"/>
        <v>8.0576493737794727E-3</v>
      </c>
      <c r="DP115" s="1">
        <f t="shared" si="296"/>
        <v>859.49334340230882</v>
      </c>
      <c r="DQ115" s="55">
        <v>356</v>
      </c>
      <c r="DR115" s="1">
        <f t="shared" si="297"/>
        <v>503.49334340230882</v>
      </c>
      <c r="DS115" s="55">
        <v>534</v>
      </c>
      <c r="DT115" s="15">
        <f t="shared" si="298"/>
        <v>2.3963442491978246</v>
      </c>
      <c r="DU115" s="17">
        <f t="shared" si="299"/>
        <v>4.4921257940033739E-3</v>
      </c>
      <c r="DV115" s="17">
        <f t="shared" si="300"/>
        <v>4.4921257940033739E-3</v>
      </c>
      <c r="DW115" s="17">
        <f t="shared" si="301"/>
        <v>6.0021994166907355E-3</v>
      </c>
      <c r="DX115" s="1">
        <f t="shared" si="302"/>
        <v>634.44448274304409</v>
      </c>
      <c r="DY115" s="1">
        <f t="shared" si="303"/>
        <v>100.44448274304409</v>
      </c>
      <c r="DZ115" s="79">
        <f t="shared" si="304"/>
        <v>178</v>
      </c>
    </row>
    <row r="116" spans="1:130" x14ac:dyDescent="0.2">
      <c r="A116" s="24" t="s">
        <v>132</v>
      </c>
      <c r="B116">
        <v>1</v>
      </c>
      <c r="C116">
        <v>1</v>
      </c>
      <c r="D116">
        <v>0.625407166123778</v>
      </c>
      <c r="E116">
        <v>0.374592833876221</v>
      </c>
      <c r="F116">
        <v>0.62616822429906505</v>
      </c>
      <c r="G116">
        <v>0.39593908629441599</v>
      </c>
      <c r="H116">
        <v>0.26395939086294401</v>
      </c>
      <c r="I116">
        <v>0.32328291021503802</v>
      </c>
      <c r="J116">
        <v>0.50578288549818096</v>
      </c>
      <c r="K116">
        <v>-0.95501441136350396</v>
      </c>
      <c r="L116">
        <v>-2.4683344782762999</v>
      </c>
      <c r="M116">
        <f t="shared" si="230"/>
        <v>0.47700523506471726</v>
      </c>
      <c r="N116">
        <f t="shared" si="231"/>
        <v>4.1456359051639267E-2</v>
      </c>
      <c r="O116" s="68">
        <v>0</v>
      </c>
      <c r="P116">
        <v>18.04</v>
      </c>
      <c r="Q116">
        <v>18.2</v>
      </c>
      <c r="R116">
        <v>18.329999999999998</v>
      </c>
      <c r="S116">
        <v>18.36</v>
      </c>
      <c r="T116">
        <v>18.559999999999999</v>
      </c>
      <c r="U116">
        <v>18.71</v>
      </c>
      <c r="V116">
        <v>18.89</v>
      </c>
      <c r="W116">
        <v>19.82</v>
      </c>
      <c r="X116">
        <v>19.66</v>
      </c>
      <c r="Y116">
        <v>19.53</v>
      </c>
      <c r="Z116">
        <v>19.45</v>
      </c>
      <c r="AA116">
        <v>19.190000000000001</v>
      </c>
      <c r="AB116">
        <v>19.059999999999999</v>
      </c>
      <c r="AC116">
        <v>18.84</v>
      </c>
      <c r="AD116">
        <v>18.21</v>
      </c>
      <c r="AE116">
        <v>18.350000000000001</v>
      </c>
      <c r="AF116">
        <v>18.45</v>
      </c>
      <c r="AG116">
        <v>18.55</v>
      </c>
      <c r="AH116">
        <v>18.73</v>
      </c>
      <c r="AI116">
        <v>18.899999999999999</v>
      </c>
      <c r="AJ116">
        <v>19.23</v>
      </c>
      <c r="AK116">
        <v>19.87</v>
      </c>
      <c r="AL116">
        <v>19.64</v>
      </c>
      <c r="AM116">
        <v>19.510000000000002</v>
      </c>
      <c r="AN116">
        <v>19.309999999999999</v>
      </c>
      <c r="AO116">
        <v>19.11</v>
      </c>
      <c r="AP116">
        <v>18.920000000000002</v>
      </c>
      <c r="AQ116">
        <v>18.7</v>
      </c>
      <c r="AR116">
        <v>19.079999999999998</v>
      </c>
      <c r="AS116" s="72">
        <f t="shared" si="232"/>
        <v>0.91883614723458573</v>
      </c>
      <c r="AT116" s="17">
        <f t="shared" si="233"/>
        <v>1</v>
      </c>
      <c r="AU116" s="17">
        <f t="shared" si="234"/>
        <v>1</v>
      </c>
      <c r="AV116" s="17">
        <f t="shared" si="235"/>
        <v>1</v>
      </c>
      <c r="AW116" s="17">
        <f t="shared" si="236"/>
        <v>-8.140353885375165E-3</v>
      </c>
      <c r="AX116" s="17">
        <f t="shared" si="237"/>
        <v>1.0798025725065195</v>
      </c>
      <c r="AY116" s="17">
        <f t="shared" si="238"/>
        <v>-8.140353885375165E-3</v>
      </c>
      <c r="AZ116" s="17">
        <f t="shared" si="239"/>
        <v>1</v>
      </c>
      <c r="BA116" s="17">
        <f t="shared" si="240"/>
        <v>-0.92682545322798415</v>
      </c>
      <c r="BB116" s="17">
        <f t="shared" si="241"/>
        <v>2.1297802684376439</v>
      </c>
      <c r="BC116" s="17">
        <f t="shared" si="242"/>
        <v>-0.92682545322798415</v>
      </c>
      <c r="BD116" s="17">
        <f t="shared" si="243"/>
        <v>1</v>
      </c>
      <c r="BE116" s="1">
        <v>0</v>
      </c>
      <c r="BF116" s="15">
        <v>1</v>
      </c>
      <c r="BG116" s="15">
        <v>1</v>
      </c>
      <c r="BH116" s="16">
        <v>1</v>
      </c>
      <c r="BI116" s="12">
        <f t="shared" si="244"/>
        <v>0</v>
      </c>
      <c r="BJ116" s="12">
        <f t="shared" si="245"/>
        <v>1</v>
      </c>
      <c r="BK116" s="12">
        <f t="shared" si="246"/>
        <v>1</v>
      </c>
      <c r="BL116" s="12">
        <f t="shared" si="247"/>
        <v>0</v>
      </c>
      <c r="BM116" s="12">
        <f t="shared" si="248"/>
        <v>1</v>
      </c>
      <c r="BN116" s="12">
        <f t="shared" si="249"/>
        <v>1</v>
      </c>
      <c r="BO116" s="9">
        <f t="shared" si="250"/>
        <v>0</v>
      </c>
      <c r="BP116" s="9">
        <f t="shared" si="251"/>
        <v>1.0784446602076917E-4</v>
      </c>
      <c r="BQ116" s="45">
        <f t="shared" si="252"/>
        <v>4.1532720912338223E-5</v>
      </c>
      <c r="BR116" s="78">
        <f t="shared" si="253"/>
        <v>4.1456359051639267E-2</v>
      </c>
      <c r="BS116" s="55">
        <v>0</v>
      </c>
      <c r="BT116" s="10">
        <f t="shared" si="254"/>
        <v>0</v>
      </c>
      <c r="BU116" s="14">
        <f t="shared" si="255"/>
        <v>0</v>
      </c>
      <c r="BV116" s="1">
        <f t="shared" si="256"/>
        <v>0</v>
      </c>
      <c r="BW116" s="66">
        <f t="shared" si="257"/>
        <v>18.2</v>
      </c>
      <c r="BX116" s="41">
        <f t="shared" si="258"/>
        <v>18.350000000000001</v>
      </c>
      <c r="BY116" s="65">
        <f t="shared" si="259"/>
        <v>19.82</v>
      </c>
      <c r="BZ116" s="64">
        <f t="shared" si="260"/>
        <v>19.87</v>
      </c>
      <c r="CA116" s="54">
        <f t="shared" si="261"/>
        <v>19.82</v>
      </c>
      <c r="CB116" s="1">
        <f t="shared" si="262"/>
        <v>0</v>
      </c>
      <c r="CC116" s="42" t="e">
        <f t="shared" si="263"/>
        <v>#DIV/0!</v>
      </c>
      <c r="CD116" s="55">
        <v>19</v>
      </c>
      <c r="CE116" s="55">
        <v>458</v>
      </c>
      <c r="CF116" s="55">
        <v>0</v>
      </c>
      <c r="CG116" s="6">
        <f t="shared" si="264"/>
        <v>477</v>
      </c>
      <c r="CH116" s="10">
        <f t="shared" si="265"/>
        <v>14.655553906342911</v>
      </c>
      <c r="CI116" s="1">
        <f t="shared" si="266"/>
        <v>-462.3444460936571</v>
      </c>
      <c r="CJ116" s="77">
        <f t="shared" si="267"/>
        <v>0</v>
      </c>
      <c r="CK116" s="66">
        <f t="shared" si="268"/>
        <v>18.329999999999998</v>
      </c>
      <c r="CL116" s="41">
        <f t="shared" si="269"/>
        <v>18.45</v>
      </c>
      <c r="CM116" s="65">
        <f t="shared" si="270"/>
        <v>19.66</v>
      </c>
      <c r="CN116" s="64">
        <f t="shared" si="271"/>
        <v>19.64</v>
      </c>
      <c r="CO116" s="54">
        <f t="shared" si="272"/>
        <v>19.66</v>
      </c>
      <c r="CP116" s="1">
        <f t="shared" si="273"/>
        <v>-23.517011500186015</v>
      </c>
      <c r="CQ116" s="42">
        <f t="shared" si="274"/>
        <v>32.547388044716264</v>
      </c>
      <c r="CR116" s="11">
        <f t="shared" si="275"/>
        <v>477</v>
      </c>
      <c r="CS116" s="47">
        <f t="shared" si="276"/>
        <v>14.945517089355656</v>
      </c>
      <c r="CT116" s="55">
        <v>0</v>
      </c>
      <c r="CU116" s="10">
        <f t="shared" si="277"/>
        <v>0.28996318301274404</v>
      </c>
      <c r="CV116" s="30">
        <f t="shared" si="278"/>
        <v>0.28996318301274404</v>
      </c>
      <c r="CW116" s="77">
        <f t="shared" si="279"/>
        <v>1</v>
      </c>
      <c r="CX116" s="66">
        <f t="shared" si="280"/>
        <v>18.36</v>
      </c>
      <c r="CY116" s="41">
        <f t="shared" si="281"/>
        <v>18.55</v>
      </c>
      <c r="CZ116" s="65">
        <f t="shared" si="282"/>
        <v>19.53</v>
      </c>
      <c r="DA116" s="64">
        <f t="shared" si="283"/>
        <v>19.510000000000002</v>
      </c>
      <c r="DB116" s="54">
        <f t="shared" si="284"/>
        <v>18.36</v>
      </c>
      <c r="DC116" s="43">
        <f t="shared" si="285"/>
        <v>1.5793201689147281E-2</v>
      </c>
      <c r="DD116" s="44">
        <v>0</v>
      </c>
      <c r="DE116" s="10">
        <f t="shared" si="286"/>
        <v>0.18151294216644651</v>
      </c>
      <c r="DF116" s="30">
        <f t="shared" si="287"/>
        <v>0.18151294216644651</v>
      </c>
      <c r="DG116" s="34">
        <f t="shared" si="288"/>
        <v>0.18151294216644651</v>
      </c>
      <c r="DH116" s="21">
        <f t="shared" si="289"/>
        <v>4.153272091233823E-5</v>
      </c>
      <c r="DI116" s="74">
        <f t="shared" si="290"/>
        <v>0.18151294216644648</v>
      </c>
      <c r="DJ116" s="76">
        <f t="shared" si="291"/>
        <v>18.36</v>
      </c>
      <c r="DK116" s="43">
        <f t="shared" si="292"/>
        <v>9.8863258260591773E-3</v>
      </c>
      <c r="DL116" s="16">
        <f t="shared" si="293"/>
        <v>0</v>
      </c>
      <c r="DM116" s="53">
        <f t="shared" si="294"/>
        <v>477</v>
      </c>
      <c r="DN116">
        <f t="shared" si="229"/>
        <v>3.7009902602839874E-3</v>
      </c>
      <c r="DO116">
        <f t="shared" si="295"/>
        <v>3.8006446696976053E-3</v>
      </c>
      <c r="DP116" s="1">
        <f t="shared" si="296"/>
        <v>405.40716562730415</v>
      </c>
      <c r="DQ116" s="55">
        <v>0</v>
      </c>
      <c r="DR116" s="1">
        <f t="shared" si="297"/>
        <v>405.40716562730415</v>
      </c>
      <c r="DS116" s="55">
        <v>878</v>
      </c>
      <c r="DT116" s="15">
        <f t="shared" si="298"/>
        <v>1</v>
      </c>
      <c r="DU116" s="17">
        <f t="shared" si="299"/>
        <v>1.8745744879965021E-3</v>
      </c>
      <c r="DV116" s="17">
        <f t="shared" si="300"/>
        <v>1.8745744879965021E-3</v>
      </c>
      <c r="DW116" s="17">
        <f t="shared" si="301"/>
        <v>2.5047317048458168E-3</v>
      </c>
      <c r="DX116" s="1">
        <f t="shared" si="302"/>
        <v>264.75515066561252</v>
      </c>
      <c r="DY116" s="1">
        <f t="shared" si="303"/>
        <v>-613.24484933438748</v>
      </c>
      <c r="DZ116" s="79">
        <f t="shared" si="304"/>
        <v>19.079999999999998</v>
      </c>
    </row>
    <row r="117" spans="1:130" x14ac:dyDescent="0.2">
      <c r="A117" s="24" t="s">
        <v>200</v>
      </c>
      <c r="B117">
        <v>0</v>
      </c>
      <c r="C117">
        <v>0</v>
      </c>
      <c r="D117">
        <v>0.23101518784972</v>
      </c>
      <c r="E117">
        <v>0.76898481215027903</v>
      </c>
      <c r="F117">
        <v>0.616057233704292</v>
      </c>
      <c r="G117">
        <v>0.35953177257524999</v>
      </c>
      <c r="H117">
        <v>8.9046822742474899E-2</v>
      </c>
      <c r="I117">
        <v>0.178927812323283</v>
      </c>
      <c r="J117">
        <v>0.37475220024864703</v>
      </c>
      <c r="K117">
        <v>0.74741269749427797</v>
      </c>
      <c r="L117">
        <v>0.52973024795161905</v>
      </c>
      <c r="M117">
        <f t="shared" si="230"/>
        <v>0.25994750664556426</v>
      </c>
      <c r="N117">
        <f t="shared" si="231"/>
        <v>0.52640793580126533</v>
      </c>
      <c r="O117" s="68">
        <v>0</v>
      </c>
      <c r="P117">
        <v>211.25</v>
      </c>
      <c r="Q117">
        <v>211.95</v>
      </c>
      <c r="R117">
        <v>212.37</v>
      </c>
      <c r="S117">
        <v>213.56</v>
      </c>
      <c r="T117">
        <v>214.67</v>
      </c>
      <c r="U117">
        <v>215.38</v>
      </c>
      <c r="V117">
        <v>215.87</v>
      </c>
      <c r="W117">
        <v>219.53</v>
      </c>
      <c r="X117">
        <v>218.5</v>
      </c>
      <c r="Y117">
        <v>217.64</v>
      </c>
      <c r="Z117">
        <v>216.04</v>
      </c>
      <c r="AA117">
        <v>215.59</v>
      </c>
      <c r="AB117">
        <v>214.45</v>
      </c>
      <c r="AC117">
        <v>213.63</v>
      </c>
      <c r="AD117">
        <v>212.33</v>
      </c>
      <c r="AE117">
        <v>212.53</v>
      </c>
      <c r="AF117">
        <v>212.87</v>
      </c>
      <c r="AG117">
        <v>213.83</v>
      </c>
      <c r="AH117">
        <v>214.78</v>
      </c>
      <c r="AI117">
        <v>215.37</v>
      </c>
      <c r="AJ117">
        <v>216.49</v>
      </c>
      <c r="AK117">
        <v>217.59</v>
      </c>
      <c r="AL117">
        <v>217.33</v>
      </c>
      <c r="AM117">
        <v>216.84</v>
      </c>
      <c r="AN117">
        <v>216.29</v>
      </c>
      <c r="AO117">
        <v>216.07</v>
      </c>
      <c r="AP117">
        <v>215.15</v>
      </c>
      <c r="AQ117">
        <v>214.57</v>
      </c>
      <c r="AR117">
        <v>215.28</v>
      </c>
      <c r="AS117" s="72">
        <f t="shared" si="232"/>
        <v>1.1280746395250212</v>
      </c>
      <c r="AT117" s="17">
        <f t="shared" si="233"/>
        <v>1.3448116017469911</v>
      </c>
      <c r="AU117" s="17">
        <f t="shared" si="234"/>
        <v>1.4748983938527829</v>
      </c>
      <c r="AV117" s="17">
        <f t="shared" si="235"/>
        <v>1.6049851859585749</v>
      </c>
      <c r="AW117" s="17">
        <f t="shared" si="236"/>
        <v>-8.140353885375165E-3</v>
      </c>
      <c r="AX117" s="17">
        <f t="shared" si="237"/>
        <v>1.0798025725065195</v>
      </c>
      <c r="AY117" s="17">
        <f t="shared" si="238"/>
        <v>0.74741269749427797</v>
      </c>
      <c r="AZ117" s="17">
        <f t="shared" si="239"/>
        <v>1.7555530513796531</v>
      </c>
      <c r="BA117" s="17">
        <f t="shared" si="240"/>
        <v>-0.92682545322798415</v>
      </c>
      <c r="BB117" s="17">
        <f t="shared" si="241"/>
        <v>2.1297802684376439</v>
      </c>
      <c r="BC117" s="17">
        <f t="shared" si="242"/>
        <v>0.52973024795161905</v>
      </c>
      <c r="BD117" s="17">
        <f t="shared" si="243"/>
        <v>2.4565557011796031</v>
      </c>
      <c r="BE117" s="1">
        <v>0</v>
      </c>
      <c r="BF117" s="15">
        <v>1</v>
      </c>
      <c r="BG117" s="15">
        <v>1</v>
      </c>
      <c r="BH117" s="16">
        <v>1</v>
      </c>
      <c r="BI117" s="12">
        <f t="shared" si="244"/>
        <v>0</v>
      </c>
      <c r="BJ117" s="12">
        <f t="shared" si="245"/>
        <v>48.974263221136987</v>
      </c>
      <c r="BK117" s="12">
        <f t="shared" si="246"/>
        <v>53.711658994571856</v>
      </c>
      <c r="BL117" s="12">
        <f t="shared" si="247"/>
        <v>0</v>
      </c>
      <c r="BM117" s="12">
        <f t="shared" si="248"/>
        <v>48.974263221136987</v>
      </c>
      <c r="BN117" s="12">
        <f t="shared" si="249"/>
        <v>53.711658994571856</v>
      </c>
      <c r="BO117" s="9">
        <f t="shared" si="250"/>
        <v>0</v>
      </c>
      <c r="BP117" s="9">
        <f t="shared" si="251"/>
        <v>5.2816032658441134E-3</v>
      </c>
      <c r="BQ117" s="45">
        <f t="shared" si="252"/>
        <v>2.2307913427602336E-3</v>
      </c>
      <c r="BR117" s="78">
        <f t="shared" si="253"/>
        <v>0.52640793580126533</v>
      </c>
      <c r="BS117" s="55">
        <v>0</v>
      </c>
      <c r="BT117" s="10">
        <f t="shared" si="254"/>
        <v>0</v>
      </c>
      <c r="BU117" s="14">
        <f t="shared" si="255"/>
        <v>0</v>
      </c>
      <c r="BV117" s="1">
        <f t="shared" si="256"/>
        <v>0</v>
      </c>
      <c r="BW117" s="66">
        <f t="shared" si="257"/>
        <v>211.95</v>
      </c>
      <c r="BX117" s="41">
        <f t="shared" si="258"/>
        <v>212.53</v>
      </c>
      <c r="BY117" s="65">
        <f t="shared" si="259"/>
        <v>219.53</v>
      </c>
      <c r="BZ117" s="64">
        <f t="shared" si="260"/>
        <v>217.59</v>
      </c>
      <c r="CA117" s="54">
        <f t="shared" si="261"/>
        <v>217.59</v>
      </c>
      <c r="CB117" s="1">
        <f t="shared" si="262"/>
        <v>0</v>
      </c>
      <c r="CC117" s="42" t="e">
        <f t="shared" si="263"/>
        <v>#DIV/0!</v>
      </c>
      <c r="CD117" s="55">
        <v>215</v>
      </c>
      <c r="CE117" s="55">
        <v>1722</v>
      </c>
      <c r="CF117" s="55">
        <v>0</v>
      </c>
      <c r="CG117" s="6">
        <f t="shared" si="264"/>
        <v>1937</v>
      </c>
      <c r="CH117" s="10">
        <f t="shared" si="265"/>
        <v>717.7449546608002</v>
      </c>
      <c r="CI117" s="1">
        <f t="shared" si="266"/>
        <v>-1219.2550453391998</v>
      </c>
      <c r="CJ117" s="77">
        <f t="shared" si="267"/>
        <v>0</v>
      </c>
      <c r="CK117" s="66">
        <f t="shared" si="268"/>
        <v>212.37</v>
      </c>
      <c r="CL117" s="41">
        <f t="shared" si="269"/>
        <v>212.87</v>
      </c>
      <c r="CM117" s="65">
        <f t="shared" si="270"/>
        <v>218.5</v>
      </c>
      <c r="CN117" s="64">
        <f t="shared" si="271"/>
        <v>217.33</v>
      </c>
      <c r="CO117" s="54">
        <f t="shared" si="272"/>
        <v>217.33</v>
      </c>
      <c r="CP117" s="1">
        <f t="shared" si="273"/>
        <v>-5.6101552723471206</v>
      </c>
      <c r="CQ117" s="42">
        <f t="shared" si="274"/>
        <v>2.6987302208420383</v>
      </c>
      <c r="CR117" s="11">
        <f t="shared" si="275"/>
        <v>1937</v>
      </c>
      <c r="CS117" s="47">
        <f t="shared" si="276"/>
        <v>733.31935826776134</v>
      </c>
      <c r="CT117" s="55">
        <v>0</v>
      </c>
      <c r="CU117" s="10">
        <f t="shared" si="277"/>
        <v>15.574403606961138</v>
      </c>
      <c r="CV117" s="30">
        <f t="shared" si="278"/>
        <v>15.574403606961138</v>
      </c>
      <c r="CW117" s="77">
        <f t="shared" si="279"/>
        <v>1</v>
      </c>
      <c r="CX117" s="66">
        <f t="shared" si="280"/>
        <v>213.56</v>
      </c>
      <c r="CY117" s="41">
        <f t="shared" si="281"/>
        <v>213.83</v>
      </c>
      <c r="CZ117" s="65">
        <f t="shared" si="282"/>
        <v>217.64</v>
      </c>
      <c r="DA117" s="64">
        <f t="shared" si="283"/>
        <v>216.84</v>
      </c>
      <c r="DB117" s="54">
        <f t="shared" si="284"/>
        <v>213.83</v>
      </c>
      <c r="DC117" s="43">
        <f t="shared" si="285"/>
        <v>7.2835446882856175E-2</v>
      </c>
      <c r="DD117" s="44">
        <v>0</v>
      </c>
      <c r="DE117" s="10">
        <f t="shared" si="286"/>
        <v>9.749361252745615</v>
      </c>
      <c r="DF117" s="30">
        <f t="shared" si="287"/>
        <v>9.749361252745615</v>
      </c>
      <c r="DG117" s="34">
        <f t="shared" si="288"/>
        <v>9.749361252745615</v>
      </c>
      <c r="DH117" s="21">
        <f t="shared" si="289"/>
        <v>2.230791342760234E-3</v>
      </c>
      <c r="DI117" s="74">
        <f t="shared" si="290"/>
        <v>9.749361252745615</v>
      </c>
      <c r="DJ117" s="76">
        <f t="shared" si="291"/>
        <v>213.83</v>
      </c>
      <c r="DK117" s="43">
        <f t="shared" si="292"/>
        <v>4.5593982382011948E-2</v>
      </c>
      <c r="DL117" s="16">
        <f t="shared" si="293"/>
        <v>0</v>
      </c>
      <c r="DM117" s="53">
        <f t="shared" si="294"/>
        <v>1937</v>
      </c>
      <c r="DN117">
        <f t="shared" si="229"/>
        <v>7.5975967575901823E-3</v>
      </c>
      <c r="DO117">
        <f t="shared" si="295"/>
        <v>7.8021728209117782E-3</v>
      </c>
      <c r="DP117" s="1">
        <f t="shared" si="296"/>
        <v>832.24217046101751</v>
      </c>
      <c r="DQ117" s="55">
        <v>1076</v>
      </c>
      <c r="DR117" s="1">
        <f t="shared" si="297"/>
        <v>-243.75782953898249</v>
      </c>
      <c r="DS117" s="55">
        <v>1292</v>
      </c>
      <c r="DT117" s="15">
        <f t="shared" si="298"/>
        <v>1.6049851859585749</v>
      </c>
      <c r="DU117" s="17">
        <f t="shared" si="299"/>
        <v>3.0086642832102659E-3</v>
      </c>
      <c r="DV117" s="17">
        <f t="shared" si="300"/>
        <v>3.0086642832102659E-3</v>
      </c>
      <c r="DW117" s="17">
        <f t="shared" si="301"/>
        <v>4.0200572810783009E-3</v>
      </c>
      <c r="DX117" s="1">
        <f t="shared" si="302"/>
        <v>424.92809472453854</v>
      </c>
      <c r="DY117" s="1">
        <f t="shared" si="303"/>
        <v>-867.0719052754614</v>
      </c>
      <c r="DZ117" s="79">
        <f t="shared" si="304"/>
        <v>215.28</v>
      </c>
    </row>
    <row r="118" spans="1:130" x14ac:dyDescent="0.2">
      <c r="A118" s="24" t="s">
        <v>149</v>
      </c>
      <c r="B118">
        <v>1</v>
      </c>
      <c r="C118">
        <v>1</v>
      </c>
      <c r="D118">
        <v>0.72544642857142805</v>
      </c>
      <c r="E118">
        <v>0.27455357142857101</v>
      </c>
      <c r="F118">
        <v>0.557437407952871</v>
      </c>
      <c r="G118">
        <v>0.73257698541328997</v>
      </c>
      <c r="H118">
        <v>0.56401944894651501</v>
      </c>
      <c r="I118">
        <v>0.642796754521756</v>
      </c>
      <c r="J118">
        <v>0.69276488355954202</v>
      </c>
      <c r="K118">
        <v>0.62865535177168097</v>
      </c>
      <c r="L118">
        <v>1.38508374011145</v>
      </c>
      <c r="M118">
        <f t="shared" si="230"/>
        <v>0.63450614269169725</v>
      </c>
      <c r="N118">
        <f t="shared" si="231"/>
        <v>-0.25616806566852507</v>
      </c>
      <c r="O118" s="68">
        <v>0</v>
      </c>
      <c r="P118">
        <v>63.28</v>
      </c>
      <c r="Q118">
        <v>63.57</v>
      </c>
      <c r="R118">
        <v>63.81</v>
      </c>
      <c r="S118">
        <v>64.260000000000005</v>
      </c>
      <c r="T118">
        <v>64.81</v>
      </c>
      <c r="U118">
        <v>65.42</v>
      </c>
      <c r="V118">
        <v>68.13</v>
      </c>
      <c r="W118">
        <v>68.739999999999995</v>
      </c>
      <c r="X118">
        <v>68.099999999999994</v>
      </c>
      <c r="Y118">
        <v>67.430000000000007</v>
      </c>
      <c r="Z118">
        <v>66.91</v>
      </c>
      <c r="AA118">
        <v>66.319999999999993</v>
      </c>
      <c r="AB118">
        <v>66.12</v>
      </c>
      <c r="AC118">
        <v>65.42</v>
      </c>
      <c r="AD118">
        <v>62.72</v>
      </c>
      <c r="AE118">
        <v>63.01</v>
      </c>
      <c r="AF118">
        <v>63.36</v>
      </c>
      <c r="AG118">
        <v>63.61</v>
      </c>
      <c r="AH118">
        <v>64.459999999999994</v>
      </c>
      <c r="AI118">
        <v>64.83</v>
      </c>
      <c r="AJ118">
        <v>66.45</v>
      </c>
      <c r="AK118">
        <v>68.34</v>
      </c>
      <c r="AL118">
        <v>67.39</v>
      </c>
      <c r="AM118">
        <v>66.73</v>
      </c>
      <c r="AN118">
        <v>65.98</v>
      </c>
      <c r="AO118">
        <v>65.790000000000006</v>
      </c>
      <c r="AP118">
        <v>65.59</v>
      </c>
      <c r="AQ118">
        <v>64.97</v>
      </c>
      <c r="AR118">
        <v>65.63</v>
      </c>
      <c r="AS118" s="72">
        <f t="shared" si="232"/>
        <v>0.8657618820428935</v>
      </c>
      <c r="AT118" s="17">
        <f t="shared" si="233"/>
        <v>0.88141705323720521</v>
      </c>
      <c r="AU118" s="17">
        <f t="shared" si="234"/>
        <v>0.80861931357563033</v>
      </c>
      <c r="AV118" s="17">
        <f t="shared" si="235"/>
        <v>0.73582157391405556</v>
      </c>
      <c r="AW118" s="17">
        <f t="shared" si="236"/>
        <v>-8.140353885375165E-3</v>
      </c>
      <c r="AX118" s="17">
        <f t="shared" si="237"/>
        <v>1.0798025725065195</v>
      </c>
      <c r="AY118" s="17">
        <f t="shared" si="238"/>
        <v>0.62865535177168097</v>
      </c>
      <c r="AZ118" s="17">
        <f t="shared" si="239"/>
        <v>1.6367957056570561</v>
      </c>
      <c r="BA118" s="17">
        <f t="shared" si="240"/>
        <v>-0.92682545322798415</v>
      </c>
      <c r="BB118" s="17">
        <f t="shared" si="241"/>
        <v>2.1297802684376439</v>
      </c>
      <c r="BC118" s="17">
        <f t="shared" si="242"/>
        <v>1.38508374011145</v>
      </c>
      <c r="BD118" s="17">
        <f t="shared" si="243"/>
        <v>3.3119091933394342</v>
      </c>
      <c r="BE118" s="1">
        <v>1</v>
      </c>
      <c r="BF118" s="15">
        <v>1</v>
      </c>
      <c r="BG118" s="15">
        <v>1</v>
      </c>
      <c r="BH118" s="16">
        <v>1</v>
      </c>
      <c r="BI118" s="12">
        <f t="shared" si="244"/>
        <v>5.2814165830170898</v>
      </c>
      <c r="BJ118" s="12">
        <f t="shared" si="245"/>
        <v>106.04620505109689</v>
      </c>
      <c r="BK118" s="12">
        <f t="shared" si="246"/>
        <v>97.28766787615281</v>
      </c>
      <c r="BL118" s="12">
        <f t="shared" si="247"/>
        <v>5.2814165830170898</v>
      </c>
      <c r="BM118" s="12">
        <f t="shared" si="248"/>
        <v>106.04620505109689</v>
      </c>
      <c r="BN118" s="12">
        <f t="shared" si="249"/>
        <v>97.28766787615281</v>
      </c>
      <c r="BO118" s="9">
        <f t="shared" si="250"/>
        <v>6.746294241346572E-3</v>
      </c>
      <c r="BP118" s="9">
        <f t="shared" si="251"/>
        <v>1.1436496357264538E-2</v>
      </c>
      <c r="BQ118" s="45">
        <f t="shared" si="252"/>
        <v>4.040621558112507E-3</v>
      </c>
      <c r="BR118" s="78">
        <f t="shared" si="253"/>
        <v>-0.25616806566852507</v>
      </c>
      <c r="BS118" s="55">
        <v>459</v>
      </c>
      <c r="BT118" s="10">
        <f t="shared" si="254"/>
        <v>659.13831344590756</v>
      </c>
      <c r="BU118" s="14">
        <f t="shared" si="255"/>
        <v>200.13831344590756</v>
      </c>
      <c r="BV118" s="1">
        <f t="shared" si="256"/>
        <v>1</v>
      </c>
      <c r="BW118" s="66">
        <f t="shared" si="257"/>
        <v>63.28</v>
      </c>
      <c r="BX118" s="41">
        <f t="shared" si="258"/>
        <v>62.72</v>
      </c>
      <c r="BY118" s="65">
        <f t="shared" si="259"/>
        <v>68.099999999999994</v>
      </c>
      <c r="BZ118" s="64">
        <f t="shared" si="260"/>
        <v>67.39</v>
      </c>
      <c r="CA118" s="54">
        <f t="shared" si="261"/>
        <v>63.28</v>
      </c>
      <c r="CB118" s="1">
        <f t="shared" si="262"/>
        <v>3.1627419950364657</v>
      </c>
      <c r="CC118" s="42">
        <f t="shared" si="263"/>
        <v>0.69636370794529456</v>
      </c>
      <c r="CD118" s="55">
        <v>131</v>
      </c>
      <c r="CE118" s="55">
        <v>0</v>
      </c>
      <c r="CF118" s="55">
        <v>0</v>
      </c>
      <c r="CG118" s="6">
        <f t="shared" si="264"/>
        <v>131</v>
      </c>
      <c r="CH118" s="10">
        <f t="shared" si="265"/>
        <v>1554.1658746894445</v>
      </c>
      <c r="CI118" s="1">
        <f t="shared" si="266"/>
        <v>1423.1658746894445</v>
      </c>
      <c r="CJ118" s="77">
        <f t="shared" si="267"/>
        <v>1</v>
      </c>
      <c r="CK118" s="66">
        <f t="shared" si="268"/>
        <v>63.57</v>
      </c>
      <c r="CL118" s="41">
        <f t="shared" si="269"/>
        <v>63.01</v>
      </c>
      <c r="CM118" s="65">
        <f t="shared" si="270"/>
        <v>67.430000000000007</v>
      </c>
      <c r="CN118" s="64">
        <f t="shared" si="271"/>
        <v>66.73</v>
      </c>
      <c r="CO118" s="54">
        <f t="shared" si="272"/>
        <v>63.57</v>
      </c>
      <c r="CP118" s="1">
        <f t="shared" si="273"/>
        <v>22.387382014935419</v>
      </c>
      <c r="CQ118" s="42">
        <f t="shared" si="274"/>
        <v>8.4289587188482437E-2</v>
      </c>
      <c r="CR118" s="11">
        <f t="shared" si="275"/>
        <v>590</v>
      </c>
      <c r="CS118" s="47">
        <f t="shared" si="276"/>
        <v>2241.514029980608</v>
      </c>
      <c r="CT118" s="55">
        <v>0</v>
      </c>
      <c r="CU118" s="10">
        <f t="shared" si="277"/>
        <v>28.209841845255955</v>
      </c>
      <c r="CV118" s="30">
        <f t="shared" si="278"/>
        <v>28.209841845255955</v>
      </c>
      <c r="CW118" s="77">
        <f t="shared" si="279"/>
        <v>1</v>
      </c>
      <c r="CX118" s="66">
        <f t="shared" si="280"/>
        <v>63.81</v>
      </c>
      <c r="CY118" s="41">
        <f t="shared" si="281"/>
        <v>63.36</v>
      </c>
      <c r="CZ118" s="65">
        <f t="shared" si="282"/>
        <v>66.91</v>
      </c>
      <c r="DA118" s="64">
        <f t="shared" si="283"/>
        <v>65.98</v>
      </c>
      <c r="DB118" s="54">
        <f t="shared" si="284"/>
        <v>63.81</v>
      </c>
      <c r="DC118" s="43">
        <f t="shared" si="285"/>
        <v>0.44209123719253962</v>
      </c>
      <c r="DD118" s="44">
        <v>0</v>
      </c>
      <c r="DE118" s="10">
        <f t="shared" si="286"/>
        <v>17.65897083271258</v>
      </c>
      <c r="DF118" s="30">
        <f t="shared" si="287"/>
        <v>17.65897083271258</v>
      </c>
      <c r="DG118" s="34">
        <f t="shared" si="288"/>
        <v>17.65897083271258</v>
      </c>
      <c r="DH118" s="21">
        <f t="shared" si="289"/>
        <v>4.0406215581125079E-3</v>
      </c>
      <c r="DI118" s="74">
        <f t="shared" si="290"/>
        <v>17.65897083271258</v>
      </c>
      <c r="DJ118" s="76">
        <f t="shared" si="291"/>
        <v>63.81</v>
      </c>
      <c r="DK118" s="43">
        <f t="shared" si="292"/>
        <v>0.27674300004251023</v>
      </c>
      <c r="DL118" s="16">
        <f t="shared" si="293"/>
        <v>0</v>
      </c>
      <c r="DM118" s="53">
        <f t="shared" si="294"/>
        <v>590</v>
      </c>
      <c r="DN118">
        <f t="shared" si="229"/>
        <v>2.7125988590563591E-3</v>
      </c>
      <c r="DO118">
        <f t="shared" si="295"/>
        <v>2.7856394288131065E-3</v>
      </c>
      <c r="DP118" s="1">
        <f t="shared" si="296"/>
        <v>297.13858659263644</v>
      </c>
      <c r="DQ118" s="55">
        <v>328</v>
      </c>
      <c r="DR118" s="1">
        <f t="shared" si="297"/>
        <v>-30.861413407363557</v>
      </c>
      <c r="DS118" s="55">
        <v>0</v>
      </c>
      <c r="DT118" s="15">
        <f t="shared" si="298"/>
        <v>0.73582157391405556</v>
      </c>
      <c r="DU118" s="17">
        <f t="shared" si="299"/>
        <v>1.3793523501767209E-3</v>
      </c>
      <c r="DV118" s="17">
        <f t="shared" si="300"/>
        <v>1.3793523501767209E-3</v>
      </c>
      <c r="DW118" s="17">
        <f t="shared" si="301"/>
        <v>1.8430356252920842E-3</v>
      </c>
      <c r="DX118" s="1">
        <f t="shared" si="302"/>
        <v>194.8125516646239</v>
      </c>
      <c r="DY118" s="1">
        <f t="shared" si="303"/>
        <v>194.8125516646239</v>
      </c>
      <c r="DZ118" s="79">
        <f t="shared" si="304"/>
        <v>65.63</v>
      </c>
    </row>
    <row r="119" spans="1:130" x14ac:dyDescent="0.2">
      <c r="A119" s="24" t="s">
        <v>150</v>
      </c>
      <c r="B119">
        <v>0</v>
      </c>
      <c r="C119">
        <v>0</v>
      </c>
      <c r="D119">
        <v>0.28586956521739099</v>
      </c>
      <c r="E119">
        <v>0.71413043478260796</v>
      </c>
      <c r="F119">
        <v>0.20877944325481701</v>
      </c>
      <c r="G119">
        <v>0.595061728395061</v>
      </c>
      <c r="H119">
        <v>0.32469135802469101</v>
      </c>
      <c r="I119">
        <v>0.439558188071969</v>
      </c>
      <c r="J119">
        <v>0.44815693472063201</v>
      </c>
      <c r="K119">
        <v>0.26098883462216199</v>
      </c>
      <c r="L119">
        <v>1.0820683380032601</v>
      </c>
      <c r="M119">
        <f t="shared" si="230"/>
        <v>0.2840141472216266</v>
      </c>
      <c r="N119">
        <f t="shared" si="231"/>
        <v>0.45419196014033875</v>
      </c>
      <c r="O119" s="68">
        <v>0</v>
      </c>
      <c r="P119">
        <v>23.7</v>
      </c>
      <c r="Q119">
        <v>23.86</v>
      </c>
      <c r="R119">
        <v>23.96</v>
      </c>
      <c r="S119">
        <v>24.05</v>
      </c>
      <c r="T119">
        <v>24.26</v>
      </c>
      <c r="U119">
        <v>24.56</v>
      </c>
      <c r="V119">
        <v>24.92</v>
      </c>
      <c r="W119">
        <v>26.05</v>
      </c>
      <c r="X119">
        <v>25.71</v>
      </c>
      <c r="Y119">
        <v>25.41</v>
      </c>
      <c r="Z119">
        <v>25.15</v>
      </c>
      <c r="AA119">
        <v>25.05</v>
      </c>
      <c r="AB119">
        <v>24.91</v>
      </c>
      <c r="AC119">
        <v>24.68</v>
      </c>
      <c r="AD119">
        <v>24.02</v>
      </c>
      <c r="AE119">
        <v>24.24</v>
      </c>
      <c r="AF119">
        <v>24.36</v>
      </c>
      <c r="AG119">
        <v>24.49</v>
      </c>
      <c r="AH119">
        <v>24.58</v>
      </c>
      <c r="AI119">
        <v>24.73</v>
      </c>
      <c r="AJ119">
        <v>24.92</v>
      </c>
      <c r="AK119">
        <v>25.97</v>
      </c>
      <c r="AL119">
        <v>25.71</v>
      </c>
      <c r="AM119">
        <v>25.4</v>
      </c>
      <c r="AN119">
        <v>25.13</v>
      </c>
      <c r="AO119">
        <v>24.87</v>
      </c>
      <c r="AP119">
        <v>24.79</v>
      </c>
      <c r="AQ119">
        <v>24.44</v>
      </c>
      <c r="AR119">
        <v>24.86</v>
      </c>
      <c r="AS119" s="72">
        <f t="shared" si="232"/>
        <v>1.0989725080207988</v>
      </c>
      <c r="AT119" s="17">
        <f t="shared" si="233"/>
        <v>1.1143240836839834</v>
      </c>
      <c r="AU119" s="17">
        <f t="shared" si="234"/>
        <v>1.381790945533401</v>
      </c>
      <c r="AV119" s="17">
        <f t="shared" si="235"/>
        <v>1.6492578073828184</v>
      </c>
      <c r="AW119" s="17">
        <f t="shared" si="236"/>
        <v>-8.140353885375165E-3</v>
      </c>
      <c r="AX119" s="17">
        <f t="shared" si="237"/>
        <v>1.0798025725065195</v>
      </c>
      <c r="AY119" s="17">
        <f t="shared" si="238"/>
        <v>0.26098883462216199</v>
      </c>
      <c r="AZ119" s="17">
        <f t="shared" si="239"/>
        <v>1.2691291885075371</v>
      </c>
      <c r="BA119" s="17">
        <f t="shared" si="240"/>
        <v>-0.92682545322798415</v>
      </c>
      <c r="BB119" s="17">
        <f t="shared" si="241"/>
        <v>2.1297802684376439</v>
      </c>
      <c r="BC119" s="17">
        <f t="shared" si="242"/>
        <v>1.0820683380032601</v>
      </c>
      <c r="BD119" s="17">
        <f t="shared" si="243"/>
        <v>3.0088937912312441</v>
      </c>
      <c r="BE119" s="1">
        <v>0</v>
      </c>
      <c r="BF119" s="15">
        <v>1</v>
      </c>
      <c r="BG119" s="15">
        <v>1</v>
      </c>
      <c r="BH119" s="16">
        <v>1</v>
      </c>
      <c r="BI119" s="12">
        <f t="shared" si="244"/>
        <v>0</v>
      </c>
      <c r="BJ119" s="12">
        <f t="shared" si="245"/>
        <v>91.335360990120165</v>
      </c>
      <c r="BK119" s="12">
        <f t="shared" si="246"/>
        <v>113.25823130909205</v>
      </c>
      <c r="BL119" s="12">
        <f t="shared" si="247"/>
        <v>0</v>
      </c>
      <c r="BM119" s="12">
        <f t="shared" si="248"/>
        <v>91.335360990120165</v>
      </c>
      <c r="BN119" s="12">
        <f t="shared" si="249"/>
        <v>113.25823130909205</v>
      </c>
      <c r="BO119" s="9">
        <f t="shared" si="250"/>
        <v>0</v>
      </c>
      <c r="BP119" s="9">
        <f t="shared" si="251"/>
        <v>9.8500132347936996E-3</v>
      </c>
      <c r="BQ119" s="45">
        <f t="shared" si="252"/>
        <v>4.7039225119855669E-3</v>
      </c>
      <c r="BR119" s="78">
        <f t="shared" si="253"/>
        <v>0.45419196014033875</v>
      </c>
      <c r="BS119" s="55">
        <v>224</v>
      </c>
      <c r="BT119" s="10">
        <f t="shared" si="254"/>
        <v>0</v>
      </c>
      <c r="BU119" s="14">
        <f t="shared" si="255"/>
        <v>-224</v>
      </c>
      <c r="BV119" s="1">
        <f t="shared" si="256"/>
        <v>0</v>
      </c>
      <c r="BW119" s="66">
        <f t="shared" si="257"/>
        <v>23.86</v>
      </c>
      <c r="BX119" s="41">
        <f t="shared" si="258"/>
        <v>24.24</v>
      </c>
      <c r="BY119" s="65">
        <f t="shared" si="259"/>
        <v>26.05</v>
      </c>
      <c r="BZ119" s="64">
        <f t="shared" si="260"/>
        <v>25.97</v>
      </c>
      <c r="CA119" s="54">
        <f t="shared" si="261"/>
        <v>25.97</v>
      </c>
      <c r="CB119" s="1">
        <f t="shared" si="262"/>
        <v>-8.6253369272237208</v>
      </c>
      <c r="CC119" s="42" t="e">
        <f t="shared" si="263"/>
        <v>#DIV/0!</v>
      </c>
      <c r="CD119" s="55">
        <v>0</v>
      </c>
      <c r="CE119" s="55">
        <v>25</v>
      </c>
      <c r="CF119" s="55">
        <v>0</v>
      </c>
      <c r="CG119" s="6">
        <f t="shared" si="264"/>
        <v>25</v>
      </c>
      <c r="CH119" s="10">
        <f t="shared" si="265"/>
        <v>1338.5703065459954</v>
      </c>
      <c r="CI119" s="1">
        <f t="shared" si="266"/>
        <v>1313.5703065459954</v>
      </c>
      <c r="CJ119" s="77">
        <f t="shared" si="267"/>
        <v>1</v>
      </c>
      <c r="CK119" s="66">
        <f t="shared" si="268"/>
        <v>23.96</v>
      </c>
      <c r="CL119" s="41">
        <f t="shared" si="269"/>
        <v>24.36</v>
      </c>
      <c r="CM119" s="65">
        <f t="shared" si="270"/>
        <v>25.71</v>
      </c>
      <c r="CN119" s="64">
        <f t="shared" si="271"/>
        <v>25.71</v>
      </c>
      <c r="CO119" s="54">
        <f t="shared" si="272"/>
        <v>24.36</v>
      </c>
      <c r="CP119" s="1">
        <f t="shared" si="273"/>
        <v>53.923247395155805</v>
      </c>
      <c r="CQ119" s="42">
        <f t="shared" si="274"/>
        <v>1.8676643189933902E-2</v>
      </c>
      <c r="CR119" s="11">
        <f t="shared" si="275"/>
        <v>249</v>
      </c>
      <c r="CS119" s="47">
        <f t="shared" si="276"/>
        <v>1371.4110237987734</v>
      </c>
      <c r="CT119" s="55">
        <v>0</v>
      </c>
      <c r="CU119" s="10">
        <f t="shared" si="277"/>
        <v>32.840717252777957</v>
      </c>
      <c r="CV119" s="30">
        <f t="shared" si="278"/>
        <v>32.840717252777957</v>
      </c>
      <c r="CW119" s="77">
        <f t="shared" si="279"/>
        <v>1</v>
      </c>
      <c r="CX119" s="66">
        <f t="shared" si="280"/>
        <v>24.05</v>
      </c>
      <c r="CY119" s="41">
        <f t="shared" si="281"/>
        <v>24.49</v>
      </c>
      <c r="CZ119" s="65">
        <f t="shared" si="282"/>
        <v>25.41</v>
      </c>
      <c r="DA119" s="64">
        <f t="shared" si="283"/>
        <v>25.4</v>
      </c>
      <c r="DB119" s="54">
        <f t="shared" si="284"/>
        <v>24.49</v>
      </c>
      <c r="DC119" s="43">
        <f t="shared" si="285"/>
        <v>1.3409847796152699</v>
      </c>
      <c r="DD119" s="44">
        <v>0</v>
      </c>
      <c r="DE119" s="10">
        <f t="shared" si="286"/>
        <v>20.557834789481245</v>
      </c>
      <c r="DF119" s="30">
        <f t="shared" si="287"/>
        <v>20.557834789481245</v>
      </c>
      <c r="DG119" s="34">
        <f t="shared" si="288"/>
        <v>20.557834789481245</v>
      </c>
      <c r="DH119" s="21">
        <f t="shared" si="289"/>
        <v>4.7039225119855678E-3</v>
      </c>
      <c r="DI119" s="74">
        <f t="shared" si="290"/>
        <v>20.557834789481245</v>
      </c>
      <c r="DJ119" s="76">
        <f t="shared" si="291"/>
        <v>24.49</v>
      </c>
      <c r="DK119" s="43">
        <f t="shared" si="292"/>
        <v>0.83943792525444039</v>
      </c>
      <c r="DL119" s="16">
        <f t="shared" si="293"/>
        <v>0</v>
      </c>
      <c r="DM119" s="53">
        <f t="shared" si="294"/>
        <v>249</v>
      </c>
      <c r="DN119">
        <f t="shared" si="229"/>
        <v>7.0556335964935745E-3</v>
      </c>
      <c r="DO119">
        <f t="shared" si="295"/>
        <v>7.2456165333963842E-3</v>
      </c>
      <c r="DP119" s="1">
        <f t="shared" si="296"/>
        <v>772.87542438432547</v>
      </c>
      <c r="DQ119" s="55">
        <v>771</v>
      </c>
      <c r="DR119" s="1">
        <f t="shared" si="297"/>
        <v>1.8754243843254699</v>
      </c>
      <c r="DS119" s="55">
        <v>746</v>
      </c>
      <c r="DT119" s="15">
        <f t="shared" si="298"/>
        <v>1.6492578073828184</v>
      </c>
      <c r="DU119" s="17">
        <f t="shared" si="299"/>
        <v>3.0916566098488801E-3</v>
      </c>
      <c r="DV119" s="17">
        <f t="shared" si="300"/>
        <v>3.0916566098488801E-3</v>
      </c>
      <c r="DW119" s="17">
        <f t="shared" si="301"/>
        <v>4.1309483196162395E-3</v>
      </c>
      <c r="DX119" s="1">
        <f t="shared" si="302"/>
        <v>436.64949928007576</v>
      </c>
      <c r="DY119" s="1">
        <f t="shared" si="303"/>
        <v>-309.35050071992424</v>
      </c>
      <c r="DZ119" s="79">
        <f t="shared" si="304"/>
        <v>24.86</v>
      </c>
    </row>
    <row r="120" spans="1:130" x14ac:dyDescent="0.2">
      <c r="A120" s="24" t="s">
        <v>167</v>
      </c>
      <c r="B120">
        <v>1</v>
      </c>
      <c r="C120">
        <v>1</v>
      </c>
      <c r="D120">
        <v>0.50599520383692997</v>
      </c>
      <c r="E120">
        <v>0.49400479616306903</v>
      </c>
      <c r="F120">
        <v>0.57631160572337004</v>
      </c>
      <c r="G120">
        <v>0.32734113712374502</v>
      </c>
      <c r="H120">
        <v>0.42934782608695599</v>
      </c>
      <c r="I120">
        <v>0.37489092495406201</v>
      </c>
      <c r="J120">
        <v>0.53347835718879699</v>
      </c>
      <c r="K120">
        <v>0.47923035458223201</v>
      </c>
      <c r="L120">
        <v>-0.19761858153490799</v>
      </c>
      <c r="M120">
        <f t="shared" si="230"/>
        <v>0.47029917515043163</v>
      </c>
      <c r="N120">
        <f t="shared" si="231"/>
        <v>5.3603416861708386E-2</v>
      </c>
      <c r="O120" s="68">
        <v>0</v>
      </c>
      <c r="P120">
        <v>1.92</v>
      </c>
      <c r="Q120">
        <v>1.93</v>
      </c>
      <c r="R120">
        <v>1.94</v>
      </c>
      <c r="S120">
        <v>1.94</v>
      </c>
      <c r="T120">
        <v>1.96</v>
      </c>
      <c r="U120">
        <v>1.96</v>
      </c>
      <c r="V120">
        <v>1.96</v>
      </c>
      <c r="W120">
        <v>2.0099999999999998</v>
      </c>
      <c r="X120">
        <v>2</v>
      </c>
      <c r="Y120">
        <v>2</v>
      </c>
      <c r="Z120">
        <v>1.99</v>
      </c>
      <c r="AA120">
        <v>1.98</v>
      </c>
      <c r="AB120">
        <v>1.97</v>
      </c>
      <c r="AC120">
        <v>1.96</v>
      </c>
      <c r="AD120">
        <v>1.89</v>
      </c>
      <c r="AE120">
        <v>1.91</v>
      </c>
      <c r="AF120">
        <v>1.92</v>
      </c>
      <c r="AG120">
        <v>1.93</v>
      </c>
      <c r="AH120">
        <v>1.94</v>
      </c>
      <c r="AI120">
        <v>1.95</v>
      </c>
      <c r="AJ120">
        <v>1.98</v>
      </c>
      <c r="AK120">
        <v>2.0499999999999998</v>
      </c>
      <c r="AL120">
        <v>2.04</v>
      </c>
      <c r="AM120">
        <v>2.0299999999999998</v>
      </c>
      <c r="AN120">
        <v>2</v>
      </c>
      <c r="AO120">
        <v>1.99</v>
      </c>
      <c r="AP120">
        <v>1.97</v>
      </c>
      <c r="AQ120">
        <v>1.96</v>
      </c>
      <c r="AR120">
        <v>1.96</v>
      </c>
      <c r="AS120" s="72">
        <f t="shared" si="232"/>
        <v>0.98218829516539441</v>
      </c>
      <c r="AT120" s="17">
        <f t="shared" si="233"/>
        <v>1.0215091463692874</v>
      </c>
      <c r="AU120" s="17">
        <f t="shared" si="234"/>
        <v>1.025650449519464</v>
      </c>
      <c r="AV120" s="17">
        <f t="shared" si="235"/>
        <v>1.029791752669641</v>
      </c>
      <c r="AW120" s="17">
        <f t="shared" si="236"/>
        <v>-8.140353885375165E-3</v>
      </c>
      <c r="AX120" s="17">
        <f t="shared" si="237"/>
        <v>1.0798025725065195</v>
      </c>
      <c r="AY120" s="17">
        <f t="shared" si="238"/>
        <v>0.47923035458223201</v>
      </c>
      <c r="AZ120" s="17">
        <f t="shared" si="239"/>
        <v>1.4873707084676071</v>
      </c>
      <c r="BA120" s="17">
        <f t="shared" si="240"/>
        <v>-0.92682545322798415</v>
      </c>
      <c r="BB120" s="17">
        <f t="shared" si="241"/>
        <v>2.1297802684376439</v>
      </c>
      <c r="BC120" s="17">
        <f t="shared" si="242"/>
        <v>-0.19761858153490799</v>
      </c>
      <c r="BD120" s="17">
        <f t="shared" si="243"/>
        <v>1.7292068716930762</v>
      </c>
      <c r="BE120" s="1">
        <v>0</v>
      </c>
      <c r="BF120" s="49">
        <v>0</v>
      </c>
      <c r="BG120" s="49">
        <v>0</v>
      </c>
      <c r="BH120" s="16">
        <v>1</v>
      </c>
      <c r="BI120" s="12">
        <f t="shared" si="244"/>
        <v>0</v>
      </c>
      <c r="BJ120" s="12">
        <f t="shared" si="245"/>
        <v>0</v>
      </c>
      <c r="BK120" s="12">
        <f t="shared" si="246"/>
        <v>0</v>
      </c>
      <c r="BL120" s="12">
        <f t="shared" si="247"/>
        <v>0</v>
      </c>
      <c r="BM120" s="12">
        <f t="shared" si="248"/>
        <v>0</v>
      </c>
      <c r="BN120" s="12">
        <f t="shared" si="249"/>
        <v>0</v>
      </c>
      <c r="BO120" s="9">
        <f t="shared" si="250"/>
        <v>0</v>
      </c>
      <c r="BP120" s="9">
        <f t="shared" si="251"/>
        <v>0</v>
      </c>
      <c r="BQ120" s="45">
        <f t="shared" si="252"/>
        <v>0</v>
      </c>
      <c r="BR120" s="78">
        <f t="shared" si="253"/>
        <v>5.3603416861708386E-2</v>
      </c>
      <c r="BS120" s="55">
        <v>0</v>
      </c>
      <c r="BT120" s="10">
        <f t="shared" si="254"/>
        <v>0</v>
      </c>
      <c r="BU120" s="14">
        <f t="shared" si="255"/>
        <v>0</v>
      </c>
      <c r="BV120" s="1">
        <f t="shared" si="256"/>
        <v>0</v>
      </c>
      <c r="BW120" s="66">
        <f t="shared" si="257"/>
        <v>1.93</v>
      </c>
      <c r="BX120" s="41">
        <f t="shared" si="258"/>
        <v>1.91</v>
      </c>
      <c r="BY120" s="65">
        <f t="shared" si="259"/>
        <v>2.0099999999999998</v>
      </c>
      <c r="BZ120" s="64">
        <f t="shared" si="260"/>
        <v>2.0499999999999998</v>
      </c>
      <c r="CA120" s="54">
        <f t="shared" si="261"/>
        <v>2.0099999999999998</v>
      </c>
      <c r="CB120" s="1">
        <f t="shared" si="262"/>
        <v>0</v>
      </c>
      <c r="CC120" s="42" t="e">
        <f t="shared" si="263"/>
        <v>#DIV/0!</v>
      </c>
      <c r="CD120" s="55">
        <v>1033</v>
      </c>
      <c r="CE120" s="55">
        <v>819</v>
      </c>
      <c r="CF120" s="55">
        <v>0</v>
      </c>
      <c r="CG120" s="6">
        <f t="shared" si="264"/>
        <v>1852</v>
      </c>
      <c r="CH120" s="10">
        <f t="shared" si="265"/>
        <v>0</v>
      </c>
      <c r="CI120" s="1">
        <f t="shared" si="266"/>
        <v>-1852</v>
      </c>
      <c r="CJ120" s="77">
        <f t="shared" si="267"/>
        <v>0</v>
      </c>
      <c r="CK120" s="66">
        <f t="shared" si="268"/>
        <v>1.94</v>
      </c>
      <c r="CL120" s="41">
        <f t="shared" si="269"/>
        <v>1.92</v>
      </c>
      <c r="CM120" s="65">
        <f t="shared" si="270"/>
        <v>2</v>
      </c>
      <c r="CN120" s="64">
        <f t="shared" si="271"/>
        <v>2.04</v>
      </c>
      <c r="CO120" s="54">
        <f t="shared" si="272"/>
        <v>2</v>
      </c>
      <c r="CP120" s="1">
        <f t="shared" si="273"/>
        <v>-926</v>
      </c>
      <c r="CQ120" s="42" t="e">
        <f t="shared" si="274"/>
        <v>#DIV/0!</v>
      </c>
      <c r="CR120" s="11">
        <f t="shared" si="275"/>
        <v>1852</v>
      </c>
      <c r="CS120" s="47">
        <f t="shared" si="276"/>
        <v>0</v>
      </c>
      <c r="CT120" s="55">
        <v>0</v>
      </c>
      <c r="CU120" s="10">
        <f t="shared" si="277"/>
        <v>0</v>
      </c>
      <c r="CV120" s="30">
        <f t="shared" si="278"/>
        <v>0</v>
      </c>
      <c r="CW120" s="77">
        <f t="shared" si="279"/>
        <v>0</v>
      </c>
      <c r="CX120" s="66">
        <f t="shared" si="280"/>
        <v>1.94</v>
      </c>
      <c r="CY120" s="41">
        <f t="shared" si="281"/>
        <v>1.93</v>
      </c>
      <c r="CZ120" s="65">
        <f t="shared" si="282"/>
        <v>2</v>
      </c>
      <c r="DA120" s="64">
        <f t="shared" si="283"/>
        <v>2.0299999999999998</v>
      </c>
      <c r="DB120" s="54">
        <f t="shared" si="284"/>
        <v>2</v>
      </c>
      <c r="DC120" s="43">
        <f t="shared" si="285"/>
        <v>0</v>
      </c>
      <c r="DD120" s="44">
        <v>0</v>
      </c>
      <c r="DE120" s="10">
        <f t="shared" si="286"/>
        <v>0</v>
      </c>
      <c r="DF120" s="30">
        <f t="shared" si="287"/>
        <v>0</v>
      </c>
      <c r="DG120" s="34">
        <f t="shared" si="288"/>
        <v>0</v>
      </c>
      <c r="DH120" s="21">
        <f t="shared" si="289"/>
        <v>0</v>
      </c>
      <c r="DI120" s="74">
        <f t="shared" si="290"/>
        <v>0</v>
      </c>
      <c r="DJ120" s="76">
        <f t="shared" si="291"/>
        <v>2</v>
      </c>
      <c r="DK120" s="43">
        <f t="shared" si="292"/>
        <v>0</v>
      </c>
      <c r="DL120" s="16">
        <f t="shared" si="293"/>
        <v>0</v>
      </c>
      <c r="DM120" s="53">
        <f t="shared" si="294"/>
        <v>1852</v>
      </c>
      <c r="DN120">
        <f t="shared" si="229"/>
        <v>4.8807846114248777E-3</v>
      </c>
      <c r="DO120">
        <f t="shared" si="295"/>
        <v>5.0122066562614124E-3</v>
      </c>
      <c r="DP120" s="1">
        <f t="shared" si="296"/>
        <v>534.64205961009236</v>
      </c>
      <c r="DQ120" s="55">
        <v>0</v>
      </c>
      <c r="DR120" s="1">
        <f t="shared" si="297"/>
        <v>534.64205961009236</v>
      </c>
      <c r="DS120" s="55">
        <v>0</v>
      </c>
      <c r="DT120" s="15">
        <f t="shared" si="298"/>
        <v>0</v>
      </c>
      <c r="DU120" s="17">
        <f t="shared" si="299"/>
        <v>0</v>
      </c>
      <c r="DV120" s="17">
        <f t="shared" si="300"/>
        <v>0</v>
      </c>
      <c r="DW120" s="17">
        <f t="shared" si="301"/>
        <v>0</v>
      </c>
      <c r="DX120" s="1">
        <f t="shared" si="302"/>
        <v>0</v>
      </c>
      <c r="DY120" s="1">
        <f t="shared" si="303"/>
        <v>0</v>
      </c>
      <c r="DZ120" s="79">
        <f t="shared" si="304"/>
        <v>1.96</v>
      </c>
    </row>
    <row r="121" spans="1:130" x14ac:dyDescent="0.2">
      <c r="A121" s="24" t="s">
        <v>203</v>
      </c>
      <c r="B121">
        <v>0</v>
      </c>
      <c r="C121">
        <v>0</v>
      </c>
      <c r="D121">
        <v>0.207434052757793</v>
      </c>
      <c r="E121">
        <v>0.79256594724220597</v>
      </c>
      <c r="F121">
        <v>0.224254473161033</v>
      </c>
      <c r="G121">
        <v>0.32399665551839402</v>
      </c>
      <c r="H121">
        <v>0.180183946488294</v>
      </c>
      <c r="I121">
        <v>0.24161745806193799</v>
      </c>
      <c r="J121">
        <v>0.33825905727282701</v>
      </c>
      <c r="K121">
        <v>1.1828631961540399</v>
      </c>
      <c r="L121">
        <v>1.2052298076808801</v>
      </c>
      <c r="M121">
        <f t="shared" si="230"/>
        <v>0.22356688786089654</v>
      </c>
      <c r="N121">
        <f t="shared" si="231"/>
        <v>0.65513743250355827</v>
      </c>
      <c r="O121" s="68">
        <v>0</v>
      </c>
      <c r="P121">
        <v>0.45</v>
      </c>
      <c r="Q121">
        <v>0.46</v>
      </c>
      <c r="R121">
        <v>0.47</v>
      </c>
      <c r="S121">
        <v>0.47</v>
      </c>
      <c r="T121">
        <v>0.47</v>
      </c>
      <c r="U121">
        <v>0.48</v>
      </c>
      <c r="V121">
        <v>0.5</v>
      </c>
      <c r="W121">
        <v>0.52</v>
      </c>
      <c r="X121">
        <v>0.51</v>
      </c>
      <c r="Y121">
        <v>0.51</v>
      </c>
      <c r="Z121">
        <v>0.5</v>
      </c>
      <c r="AA121">
        <v>0.5</v>
      </c>
      <c r="AB121">
        <v>0.49</v>
      </c>
      <c r="AC121">
        <v>0.49</v>
      </c>
      <c r="AD121">
        <v>0.45</v>
      </c>
      <c r="AE121">
        <v>0.46</v>
      </c>
      <c r="AF121">
        <v>0.46</v>
      </c>
      <c r="AG121">
        <v>0.47</v>
      </c>
      <c r="AH121">
        <v>0.47</v>
      </c>
      <c r="AI121">
        <v>0.48</v>
      </c>
      <c r="AJ121">
        <v>0.49</v>
      </c>
      <c r="AK121">
        <v>0.52</v>
      </c>
      <c r="AL121">
        <v>0.51</v>
      </c>
      <c r="AM121">
        <v>0.51</v>
      </c>
      <c r="AN121">
        <v>0.51</v>
      </c>
      <c r="AO121">
        <v>0.5</v>
      </c>
      <c r="AP121">
        <v>0.49</v>
      </c>
      <c r="AQ121">
        <v>0.49</v>
      </c>
      <c r="AR121">
        <v>0.49</v>
      </c>
      <c r="AS121" s="72">
        <f t="shared" si="232"/>
        <v>1.1405852417302802</v>
      </c>
      <c r="AT121" s="17">
        <f t="shared" si="233"/>
        <v>1.6197934477882416</v>
      </c>
      <c r="AU121" s="17">
        <f t="shared" si="234"/>
        <v>1.8662432657088399</v>
      </c>
      <c r="AV121" s="17">
        <f t="shared" si="235"/>
        <v>2.1126930836294382</v>
      </c>
      <c r="AW121" s="17">
        <f t="shared" si="236"/>
        <v>-8.140353885375165E-3</v>
      </c>
      <c r="AX121" s="17">
        <f t="shared" si="237"/>
        <v>1.0798025725065195</v>
      </c>
      <c r="AY121" s="17">
        <f t="shared" si="238"/>
        <v>1.0798025725065195</v>
      </c>
      <c r="AZ121" s="17">
        <f t="shared" si="239"/>
        <v>2.0879429263918947</v>
      </c>
      <c r="BA121" s="17">
        <f t="shared" si="240"/>
        <v>-0.92682545322798415</v>
      </c>
      <c r="BB121" s="17">
        <f t="shared" si="241"/>
        <v>2.1297802684376439</v>
      </c>
      <c r="BC121" s="17">
        <f t="shared" si="242"/>
        <v>1.2052298076808801</v>
      </c>
      <c r="BD121" s="17">
        <f t="shared" si="243"/>
        <v>3.1320552609088641</v>
      </c>
      <c r="BE121" s="1">
        <v>0</v>
      </c>
      <c r="BF121" s="49">
        <v>0</v>
      </c>
      <c r="BG121" s="49">
        <v>0</v>
      </c>
      <c r="BH121" s="16">
        <v>1</v>
      </c>
      <c r="BI121" s="12">
        <f t="shared" si="244"/>
        <v>0</v>
      </c>
      <c r="BJ121" s="12">
        <f t="shared" si="245"/>
        <v>0</v>
      </c>
      <c r="BK121" s="12">
        <f t="shared" si="246"/>
        <v>0</v>
      </c>
      <c r="BL121" s="12">
        <f t="shared" si="247"/>
        <v>0</v>
      </c>
      <c r="BM121" s="12">
        <f t="shared" si="248"/>
        <v>0</v>
      </c>
      <c r="BN121" s="12">
        <f t="shared" si="249"/>
        <v>0</v>
      </c>
      <c r="BO121" s="9">
        <f t="shared" si="250"/>
        <v>0</v>
      </c>
      <c r="BP121" s="9">
        <f t="shared" si="251"/>
        <v>0</v>
      </c>
      <c r="BQ121" s="45">
        <f t="shared" si="252"/>
        <v>0</v>
      </c>
      <c r="BR121" s="78">
        <f t="shared" si="253"/>
        <v>0.65513743250355827</v>
      </c>
      <c r="BS121" s="55">
        <v>0</v>
      </c>
      <c r="BT121" s="10">
        <f t="shared" si="254"/>
        <v>0</v>
      </c>
      <c r="BU121" s="14">
        <f t="shared" si="255"/>
        <v>0</v>
      </c>
      <c r="BV121" s="1">
        <f t="shared" si="256"/>
        <v>0</v>
      </c>
      <c r="BW121" s="66">
        <f t="shared" si="257"/>
        <v>0.46</v>
      </c>
      <c r="BX121" s="41">
        <f t="shared" si="258"/>
        <v>0.46</v>
      </c>
      <c r="BY121" s="65">
        <f t="shared" si="259"/>
        <v>0.52</v>
      </c>
      <c r="BZ121" s="64">
        <f t="shared" si="260"/>
        <v>0.52</v>
      </c>
      <c r="CA121" s="54">
        <f t="shared" si="261"/>
        <v>0.52</v>
      </c>
      <c r="CB121" s="1">
        <f t="shared" si="262"/>
        <v>0</v>
      </c>
      <c r="CC121" s="42" t="e">
        <f t="shared" si="263"/>
        <v>#DIV/0!</v>
      </c>
      <c r="CD121" s="55">
        <v>79</v>
      </c>
      <c r="CE121" s="55">
        <v>0</v>
      </c>
      <c r="CF121" s="55">
        <v>0</v>
      </c>
      <c r="CG121" s="6">
        <f t="shared" si="264"/>
        <v>79</v>
      </c>
      <c r="CH121" s="10">
        <f t="shared" si="265"/>
        <v>0</v>
      </c>
      <c r="CI121" s="1">
        <f t="shared" si="266"/>
        <v>-79</v>
      </c>
      <c r="CJ121" s="77">
        <f t="shared" si="267"/>
        <v>0</v>
      </c>
      <c r="CK121" s="66">
        <f t="shared" si="268"/>
        <v>0.47</v>
      </c>
      <c r="CL121" s="41">
        <f t="shared" si="269"/>
        <v>0.46</v>
      </c>
      <c r="CM121" s="65">
        <f t="shared" si="270"/>
        <v>0.51</v>
      </c>
      <c r="CN121" s="64">
        <f t="shared" si="271"/>
        <v>0.51</v>
      </c>
      <c r="CO121" s="54">
        <f t="shared" si="272"/>
        <v>0.51</v>
      </c>
      <c r="CP121" s="1">
        <f t="shared" si="273"/>
        <v>-154.90196078431373</v>
      </c>
      <c r="CQ121" s="42" t="e">
        <f t="shared" si="274"/>
        <v>#DIV/0!</v>
      </c>
      <c r="CR121" s="11">
        <f t="shared" si="275"/>
        <v>81</v>
      </c>
      <c r="CS121" s="47">
        <f t="shared" si="276"/>
        <v>0</v>
      </c>
      <c r="CT121" s="55">
        <v>2</v>
      </c>
      <c r="CU121" s="10">
        <f t="shared" si="277"/>
        <v>0</v>
      </c>
      <c r="CV121" s="30">
        <f t="shared" si="278"/>
        <v>-2</v>
      </c>
      <c r="CW121" s="77">
        <f t="shared" si="279"/>
        <v>0</v>
      </c>
      <c r="CX121" s="66">
        <f t="shared" si="280"/>
        <v>0.47</v>
      </c>
      <c r="CY121" s="41">
        <f t="shared" si="281"/>
        <v>0.47</v>
      </c>
      <c r="CZ121" s="65">
        <f t="shared" si="282"/>
        <v>0.51</v>
      </c>
      <c r="DA121" s="64">
        <f t="shared" si="283"/>
        <v>0.51</v>
      </c>
      <c r="DB121" s="54">
        <f t="shared" si="284"/>
        <v>0.51</v>
      </c>
      <c r="DC121" s="43">
        <f t="shared" si="285"/>
        <v>-3.9215686274509802</v>
      </c>
      <c r="DD121" s="44">
        <v>0</v>
      </c>
      <c r="DE121" s="10">
        <f t="shared" si="286"/>
        <v>0</v>
      </c>
      <c r="DF121" s="30">
        <f t="shared" si="287"/>
        <v>0</v>
      </c>
      <c r="DG121" s="34">
        <f t="shared" si="288"/>
        <v>0</v>
      </c>
      <c r="DH121" s="21">
        <f t="shared" si="289"/>
        <v>0</v>
      </c>
      <c r="DI121" s="74">
        <f t="shared" si="290"/>
        <v>0</v>
      </c>
      <c r="DJ121" s="76">
        <f t="shared" si="291"/>
        <v>0.51</v>
      </c>
      <c r="DK121" s="43">
        <f t="shared" si="292"/>
        <v>0</v>
      </c>
      <c r="DL121" s="16">
        <f t="shared" si="293"/>
        <v>0</v>
      </c>
      <c r="DM121" s="53">
        <f t="shared" si="294"/>
        <v>83</v>
      </c>
      <c r="DN121">
        <v>0</v>
      </c>
      <c r="DO121">
        <f t="shared" si="295"/>
        <v>0</v>
      </c>
      <c r="DP121" s="1">
        <f t="shared" si="296"/>
        <v>0</v>
      </c>
      <c r="DQ121" s="55">
        <v>0</v>
      </c>
      <c r="DR121" s="1">
        <f t="shared" si="297"/>
        <v>0</v>
      </c>
      <c r="DS121" s="55">
        <v>0</v>
      </c>
      <c r="DT121" s="15">
        <f t="shared" si="298"/>
        <v>0</v>
      </c>
      <c r="DU121" s="17">
        <f t="shared" si="299"/>
        <v>0</v>
      </c>
      <c r="DV121" s="17">
        <f t="shared" si="300"/>
        <v>0</v>
      </c>
      <c r="DW121" s="17">
        <f t="shared" si="301"/>
        <v>0</v>
      </c>
      <c r="DX121" s="1">
        <f t="shared" si="302"/>
        <v>0</v>
      </c>
      <c r="DY121" s="1">
        <f t="shared" si="303"/>
        <v>0</v>
      </c>
      <c r="DZ121" s="79">
        <f t="shared" si="304"/>
        <v>0.49</v>
      </c>
    </row>
    <row r="122" spans="1:130" x14ac:dyDescent="0.2">
      <c r="A122" s="24" t="s">
        <v>224</v>
      </c>
      <c r="B122">
        <v>0</v>
      </c>
      <c r="C122">
        <v>0</v>
      </c>
      <c r="D122">
        <v>0.15587529976019099</v>
      </c>
      <c r="E122">
        <v>0.84412470023980801</v>
      </c>
      <c r="F122">
        <v>2.3449920508744001E-2</v>
      </c>
      <c r="G122">
        <v>0.22282608695652101</v>
      </c>
      <c r="H122">
        <v>0.117892976588628</v>
      </c>
      <c r="I122">
        <v>0.16207908764828599</v>
      </c>
      <c r="J122">
        <v>0.15754289993936099</v>
      </c>
      <c r="K122">
        <v>0.38074303729722597</v>
      </c>
      <c r="L122">
        <v>0.18512592754052201</v>
      </c>
      <c r="M122">
        <f t="shared" si="230"/>
        <v>5.431901355316212E-2</v>
      </c>
      <c r="N122">
        <f t="shared" si="231"/>
        <v>2.519886078101965</v>
      </c>
      <c r="O122" s="68">
        <v>0</v>
      </c>
      <c r="P122">
        <v>316.70999999999998</v>
      </c>
      <c r="Q122">
        <v>317.62</v>
      </c>
      <c r="R122">
        <v>320.32</v>
      </c>
      <c r="S122">
        <v>321.45999999999998</v>
      </c>
      <c r="T122">
        <v>322.32</v>
      </c>
      <c r="U122">
        <v>323.01</v>
      </c>
      <c r="V122">
        <v>323.74</v>
      </c>
      <c r="W122">
        <v>334.23</v>
      </c>
      <c r="X122">
        <v>332.2</v>
      </c>
      <c r="Y122">
        <v>329.71</v>
      </c>
      <c r="Z122">
        <v>328.01</v>
      </c>
      <c r="AA122">
        <v>326.13</v>
      </c>
      <c r="AB122">
        <v>323.36</v>
      </c>
      <c r="AC122">
        <v>318.54000000000002</v>
      </c>
      <c r="AD122">
        <v>317.95</v>
      </c>
      <c r="AE122">
        <v>318.57</v>
      </c>
      <c r="AF122">
        <v>319.02999999999997</v>
      </c>
      <c r="AG122">
        <v>320.23</v>
      </c>
      <c r="AH122">
        <v>321.91000000000003</v>
      </c>
      <c r="AI122">
        <v>323.61</v>
      </c>
      <c r="AJ122">
        <v>325.73</v>
      </c>
      <c r="AK122">
        <v>330.7</v>
      </c>
      <c r="AL122">
        <v>329.61</v>
      </c>
      <c r="AM122">
        <v>328.35</v>
      </c>
      <c r="AN122">
        <v>327.19</v>
      </c>
      <c r="AO122">
        <v>326.39999999999998</v>
      </c>
      <c r="AP122">
        <v>324.7</v>
      </c>
      <c r="AQ122">
        <v>322.99</v>
      </c>
      <c r="AR122">
        <v>324.77999999999997</v>
      </c>
      <c r="AS122" s="72">
        <f t="shared" si="232"/>
        <v>1.1679389312977104</v>
      </c>
      <c r="AT122" s="17">
        <f t="shared" si="233"/>
        <v>2.2882397419649876</v>
      </c>
      <c r="AU122" s="17">
        <f t="shared" si="234"/>
        <v>4.4336698130602752</v>
      </c>
      <c r="AV122" s="17">
        <f t="shared" si="235"/>
        <v>6.5790998841555632</v>
      </c>
      <c r="AW122" s="17">
        <f t="shared" si="236"/>
        <v>-8.140353885375165E-3</v>
      </c>
      <c r="AX122" s="17">
        <f t="shared" si="237"/>
        <v>1.0798025725065195</v>
      </c>
      <c r="AY122" s="17">
        <f t="shared" si="238"/>
        <v>0.38074303729722597</v>
      </c>
      <c r="AZ122" s="17">
        <f t="shared" si="239"/>
        <v>1.3888833911826011</v>
      </c>
      <c r="BA122" s="17">
        <f t="shared" si="240"/>
        <v>-0.92682545322798415</v>
      </c>
      <c r="BB122" s="17">
        <f t="shared" si="241"/>
        <v>2.1297802684376439</v>
      </c>
      <c r="BC122" s="17">
        <f t="shared" si="242"/>
        <v>0.18512592754052201</v>
      </c>
      <c r="BD122" s="17">
        <f t="shared" si="243"/>
        <v>2.111951380768506</v>
      </c>
      <c r="BE122" s="1">
        <v>0</v>
      </c>
      <c r="BF122" s="15">
        <v>1</v>
      </c>
      <c r="BG122" s="15">
        <v>1</v>
      </c>
      <c r="BH122" s="16">
        <v>1</v>
      </c>
      <c r="BI122" s="12">
        <f t="shared" si="244"/>
        <v>0</v>
      </c>
      <c r="BJ122" s="12">
        <f t="shared" si="245"/>
        <v>45.523661820500116</v>
      </c>
      <c r="BK122" s="12">
        <f t="shared" si="246"/>
        <v>88.206179401548155</v>
      </c>
      <c r="BL122" s="12">
        <f t="shared" si="247"/>
        <v>0</v>
      </c>
      <c r="BM122" s="12">
        <f t="shared" si="248"/>
        <v>45.523661820500116</v>
      </c>
      <c r="BN122" s="12">
        <f t="shared" si="249"/>
        <v>88.206179401548155</v>
      </c>
      <c r="BO122" s="9">
        <f t="shared" si="250"/>
        <v>0</v>
      </c>
      <c r="BP122" s="9">
        <f t="shared" si="251"/>
        <v>4.9094750003419113E-3</v>
      </c>
      <c r="BQ122" s="45">
        <f t="shared" si="252"/>
        <v>3.6634426318281356E-3</v>
      </c>
      <c r="BR122" s="78">
        <f t="shared" si="253"/>
        <v>2.519886078101965</v>
      </c>
      <c r="BS122" s="55">
        <v>0</v>
      </c>
      <c r="BT122" s="10">
        <f t="shared" si="254"/>
        <v>0</v>
      </c>
      <c r="BU122" s="14">
        <f t="shared" si="255"/>
        <v>0</v>
      </c>
      <c r="BV122" s="1">
        <f t="shared" si="256"/>
        <v>0</v>
      </c>
      <c r="BW122" s="66">
        <f t="shared" si="257"/>
        <v>321.45999999999998</v>
      </c>
      <c r="BX122" s="41">
        <f t="shared" si="258"/>
        <v>320.23</v>
      </c>
      <c r="BY122" s="65">
        <f t="shared" si="259"/>
        <v>334.23</v>
      </c>
      <c r="BZ122" s="64">
        <f t="shared" si="260"/>
        <v>330.7</v>
      </c>
      <c r="CA122" s="54">
        <f t="shared" si="261"/>
        <v>330.7</v>
      </c>
      <c r="CB122" s="1">
        <f t="shared" si="262"/>
        <v>0</v>
      </c>
      <c r="CC122" s="42" t="e">
        <f t="shared" si="263"/>
        <v>#DIV/0!</v>
      </c>
      <c r="CD122" s="55">
        <v>0</v>
      </c>
      <c r="CE122" s="55">
        <v>650</v>
      </c>
      <c r="CF122" s="55">
        <v>0</v>
      </c>
      <c r="CG122" s="6">
        <f t="shared" si="264"/>
        <v>650</v>
      </c>
      <c r="CH122" s="10">
        <f t="shared" si="265"/>
        <v>667.17447982446413</v>
      </c>
      <c r="CI122" s="1">
        <f t="shared" si="266"/>
        <v>17.174479824464129</v>
      </c>
      <c r="CJ122" s="77">
        <f t="shared" si="267"/>
        <v>1</v>
      </c>
      <c r="CK122" s="66">
        <f t="shared" si="268"/>
        <v>322.32</v>
      </c>
      <c r="CL122" s="41">
        <f t="shared" si="269"/>
        <v>321.91000000000003</v>
      </c>
      <c r="CM122" s="65">
        <f t="shared" si="270"/>
        <v>332.2</v>
      </c>
      <c r="CN122" s="64">
        <f t="shared" si="271"/>
        <v>329.61</v>
      </c>
      <c r="CO122" s="54">
        <f t="shared" si="272"/>
        <v>321.91000000000003</v>
      </c>
      <c r="CP122" s="1">
        <f t="shared" si="273"/>
        <v>5.3351805860222194E-2</v>
      </c>
      <c r="CQ122" s="42">
        <f t="shared" si="274"/>
        <v>0.97425788853766893</v>
      </c>
      <c r="CR122" s="11">
        <f t="shared" si="275"/>
        <v>650</v>
      </c>
      <c r="CS122" s="47">
        <f t="shared" si="276"/>
        <v>692.75102436513021</v>
      </c>
      <c r="CT122" s="55">
        <v>0</v>
      </c>
      <c r="CU122" s="10">
        <f t="shared" si="277"/>
        <v>25.576544540666042</v>
      </c>
      <c r="CV122" s="30">
        <f t="shared" si="278"/>
        <v>25.576544540666042</v>
      </c>
      <c r="CW122" s="77">
        <f t="shared" si="279"/>
        <v>1</v>
      </c>
      <c r="CX122" s="66">
        <f t="shared" si="280"/>
        <v>323.01</v>
      </c>
      <c r="CY122" s="41">
        <f t="shared" si="281"/>
        <v>323.61</v>
      </c>
      <c r="CZ122" s="65">
        <f t="shared" si="282"/>
        <v>329.71</v>
      </c>
      <c r="DA122" s="64">
        <f t="shared" si="283"/>
        <v>328.35</v>
      </c>
      <c r="DB122" s="54">
        <f t="shared" si="284"/>
        <v>323.61</v>
      </c>
      <c r="DC122" s="43">
        <f t="shared" si="285"/>
        <v>7.9035087113086863E-2</v>
      </c>
      <c r="DD122" s="44">
        <v>0</v>
      </c>
      <c r="DE122" s="10">
        <f t="shared" si="286"/>
        <v>16.010563140436414</v>
      </c>
      <c r="DF122" s="30">
        <f t="shared" si="287"/>
        <v>16.010563140436414</v>
      </c>
      <c r="DG122" s="34">
        <f t="shared" si="288"/>
        <v>16.010563140436414</v>
      </c>
      <c r="DH122" s="21">
        <f t="shared" si="289"/>
        <v>3.6634426318281365E-3</v>
      </c>
      <c r="DI122" s="74">
        <f t="shared" si="290"/>
        <v>16.010563140436414</v>
      </c>
      <c r="DJ122" s="76">
        <f t="shared" si="291"/>
        <v>323.61</v>
      </c>
      <c r="DK122" s="43">
        <f t="shared" si="292"/>
        <v>4.9474871420649588E-2</v>
      </c>
      <c r="DL122" s="16">
        <f t="shared" si="293"/>
        <v>0</v>
      </c>
      <c r="DM122" s="53">
        <f t="shared" si="294"/>
        <v>650</v>
      </c>
      <c r="DN122">
        <f t="shared" ref="DN122:DN157" si="305">E122/$E$161</f>
        <v>8.3399814719493127E-3</v>
      </c>
      <c r="DO122">
        <f t="shared" si="295"/>
        <v>8.5645472961360138E-3</v>
      </c>
      <c r="DP122" s="1">
        <f t="shared" si="296"/>
        <v>913.5631309842363</v>
      </c>
      <c r="DQ122" s="55">
        <v>650</v>
      </c>
      <c r="DR122" s="1">
        <f t="shared" si="297"/>
        <v>263.5631309842363</v>
      </c>
      <c r="DS122" s="55">
        <v>4222</v>
      </c>
      <c r="DT122" s="15">
        <f t="shared" si="298"/>
        <v>6.5790998841555632</v>
      </c>
      <c r="DU122" s="17">
        <f t="shared" si="299"/>
        <v>1.2333012796818761E-2</v>
      </c>
      <c r="DV122" s="17">
        <f t="shared" si="300"/>
        <v>1.2333012796818761E-2</v>
      </c>
      <c r="DW122" s="17">
        <f t="shared" si="301"/>
        <v>1.6478880069191879E-2</v>
      </c>
      <c r="DX122" s="1">
        <f t="shared" si="302"/>
        <v>1741.8505810737199</v>
      </c>
      <c r="DY122" s="1">
        <f t="shared" si="303"/>
        <v>-2480.1494189262803</v>
      </c>
      <c r="DZ122" s="79">
        <f t="shared" si="304"/>
        <v>324.77999999999997</v>
      </c>
    </row>
    <row r="123" spans="1:130" x14ac:dyDescent="0.2">
      <c r="A123" s="24" t="s">
        <v>237</v>
      </c>
      <c r="B123">
        <v>0</v>
      </c>
      <c r="C123">
        <v>0</v>
      </c>
      <c r="D123">
        <v>6.0751398880895202E-2</v>
      </c>
      <c r="E123">
        <v>0.93924860111910402</v>
      </c>
      <c r="F123">
        <v>0.14904610492845699</v>
      </c>
      <c r="G123">
        <v>0.41680602006688899</v>
      </c>
      <c r="H123">
        <v>0.237667224080267</v>
      </c>
      <c r="I123">
        <v>0.314739781040214</v>
      </c>
      <c r="J123">
        <v>0.34858281834307703</v>
      </c>
      <c r="K123">
        <v>0.150236744015774</v>
      </c>
      <c r="L123">
        <v>0.15094232558957801</v>
      </c>
      <c r="M123">
        <f t="shared" si="230"/>
        <v>0.11386457798466747</v>
      </c>
      <c r="N123">
        <f t="shared" si="231"/>
        <v>1.371504691204676</v>
      </c>
      <c r="O123" s="68">
        <v>0</v>
      </c>
      <c r="P123">
        <v>4.95</v>
      </c>
      <c r="Q123">
        <v>4.9800000000000004</v>
      </c>
      <c r="R123">
        <v>4.99</v>
      </c>
      <c r="S123">
        <v>5.01</v>
      </c>
      <c r="T123">
        <v>5.0199999999999996</v>
      </c>
      <c r="U123">
        <v>5.08</v>
      </c>
      <c r="V123">
        <v>5.0999999999999996</v>
      </c>
      <c r="W123">
        <v>5.2</v>
      </c>
      <c r="X123">
        <v>5.18</v>
      </c>
      <c r="Y123">
        <v>5.16</v>
      </c>
      <c r="Z123">
        <v>5.14</v>
      </c>
      <c r="AA123">
        <v>5.0999999999999996</v>
      </c>
      <c r="AB123">
        <v>5.08</v>
      </c>
      <c r="AC123">
        <v>5.05</v>
      </c>
      <c r="AD123">
        <v>4.96</v>
      </c>
      <c r="AE123">
        <v>4.99</v>
      </c>
      <c r="AF123">
        <v>5</v>
      </c>
      <c r="AG123">
        <v>5.0199999999999996</v>
      </c>
      <c r="AH123">
        <v>5.04</v>
      </c>
      <c r="AI123">
        <v>5.08</v>
      </c>
      <c r="AJ123">
        <v>5.14</v>
      </c>
      <c r="AK123">
        <v>5.18</v>
      </c>
      <c r="AL123">
        <v>5.16</v>
      </c>
      <c r="AM123">
        <v>5.15</v>
      </c>
      <c r="AN123">
        <v>5.13</v>
      </c>
      <c r="AO123">
        <v>5.0999999999999996</v>
      </c>
      <c r="AP123">
        <v>5.0599999999999996</v>
      </c>
      <c r="AQ123">
        <v>5.0199999999999996</v>
      </c>
      <c r="AR123">
        <v>5.08</v>
      </c>
      <c r="AS123" s="72">
        <f t="shared" si="232"/>
        <v>1.2184054283290924</v>
      </c>
      <c r="AT123" s="17">
        <f t="shared" si="233"/>
        <v>1.2234057664684306</v>
      </c>
      <c r="AU123" s="17">
        <f t="shared" si="234"/>
        <v>1.9748909934884245</v>
      </c>
      <c r="AV123" s="17">
        <f t="shared" si="235"/>
        <v>2.7263762205084183</v>
      </c>
      <c r="AW123" s="17">
        <f t="shared" si="236"/>
        <v>-8.140353885375165E-3</v>
      </c>
      <c r="AX123" s="17">
        <f t="shared" si="237"/>
        <v>1.0798025725065195</v>
      </c>
      <c r="AY123" s="17">
        <f t="shared" si="238"/>
        <v>0.150236744015774</v>
      </c>
      <c r="AZ123" s="17">
        <f t="shared" si="239"/>
        <v>1.1583770979011492</v>
      </c>
      <c r="BA123" s="17">
        <f t="shared" si="240"/>
        <v>-0.92682545322798415</v>
      </c>
      <c r="BB123" s="17">
        <f t="shared" si="241"/>
        <v>2.1297802684376439</v>
      </c>
      <c r="BC123" s="17">
        <f t="shared" si="242"/>
        <v>0.15094232558957801</v>
      </c>
      <c r="BD123" s="17">
        <f t="shared" si="243"/>
        <v>2.0777677788175621</v>
      </c>
      <c r="BE123" s="1">
        <v>0</v>
      </c>
      <c r="BF123" s="50">
        <v>0.18</v>
      </c>
      <c r="BG123" s="15">
        <v>1</v>
      </c>
      <c r="BH123" s="16">
        <v>1</v>
      </c>
      <c r="BI123" s="12">
        <f t="shared" si="244"/>
        <v>0</v>
      </c>
      <c r="BJ123" s="12">
        <f t="shared" si="245"/>
        <v>4.1042240108390997</v>
      </c>
      <c r="BK123" s="12">
        <f t="shared" si="246"/>
        <v>36.80706242097456</v>
      </c>
      <c r="BL123" s="12">
        <f t="shared" si="247"/>
        <v>0</v>
      </c>
      <c r="BM123" s="12">
        <f t="shared" si="248"/>
        <v>4.1042240108390997</v>
      </c>
      <c r="BN123" s="12">
        <f t="shared" si="249"/>
        <v>36.80706242097456</v>
      </c>
      <c r="BO123" s="9">
        <f t="shared" si="250"/>
        <v>0</v>
      </c>
      <c r="BP123" s="9">
        <f t="shared" si="251"/>
        <v>4.4261784687856225E-4</v>
      </c>
      <c r="BQ123" s="45">
        <f t="shared" si="252"/>
        <v>1.5286974511333484E-3</v>
      </c>
      <c r="BR123" s="78">
        <f t="shared" si="253"/>
        <v>1.371504691204676</v>
      </c>
      <c r="BS123" s="55">
        <v>0</v>
      </c>
      <c r="BT123" s="10">
        <f t="shared" si="254"/>
        <v>0</v>
      </c>
      <c r="BU123" s="14">
        <f t="shared" si="255"/>
        <v>0</v>
      </c>
      <c r="BV123" s="1">
        <f t="shared" si="256"/>
        <v>0</v>
      </c>
      <c r="BW123" s="66">
        <f t="shared" si="257"/>
        <v>4.99</v>
      </c>
      <c r="BX123" s="41">
        <f t="shared" si="258"/>
        <v>5</v>
      </c>
      <c r="BY123" s="65">
        <f t="shared" si="259"/>
        <v>5.2</v>
      </c>
      <c r="BZ123" s="64">
        <f t="shared" si="260"/>
        <v>5.18</v>
      </c>
      <c r="CA123" s="54">
        <f t="shared" si="261"/>
        <v>5.18</v>
      </c>
      <c r="CB123" s="1">
        <f t="shared" si="262"/>
        <v>0</v>
      </c>
      <c r="CC123" s="42" t="e">
        <f t="shared" si="263"/>
        <v>#DIV/0!</v>
      </c>
      <c r="CD123" s="55">
        <v>0</v>
      </c>
      <c r="CE123" s="55">
        <v>10</v>
      </c>
      <c r="CF123" s="55">
        <v>0</v>
      </c>
      <c r="CG123" s="6">
        <f t="shared" si="264"/>
        <v>10</v>
      </c>
      <c r="CH123" s="10">
        <f t="shared" si="265"/>
        <v>60.149676234559344</v>
      </c>
      <c r="CI123" s="1">
        <f t="shared" si="266"/>
        <v>50.149676234559344</v>
      </c>
      <c r="CJ123" s="77">
        <f t="shared" si="267"/>
        <v>1</v>
      </c>
      <c r="CK123" s="66">
        <f t="shared" si="268"/>
        <v>5.01</v>
      </c>
      <c r="CL123" s="41">
        <f t="shared" si="269"/>
        <v>5.0199999999999996</v>
      </c>
      <c r="CM123" s="65">
        <f t="shared" si="270"/>
        <v>5.18</v>
      </c>
      <c r="CN123" s="64">
        <f t="shared" si="271"/>
        <v>5.16</v>
      </c>
      <c r="CO123" s="54">
        <f t="shared" si="272"/>
        <v>5.0199999999999996</v>
      </c>
      <c r="CP123" s="1">
        <f t="shared" si="273"/>
        <v>9.98997534552975</v>
      </c>
      <c r="CQ123" s="42">
        <f t="shared" si="274"/>
        <v>0.16625193394232174</v>
      </c>
      <c r="CR123" s="11">
        <f t="shared" si="275"/>
        <v>112</v>
      </c>
      <c r="CS123" s="47">
        <f t="shared" si="276"/>
        <v>70.822369211493879</v>
      </c>
      <c r="CT123" s="55">
        <v>102</v>
      </c>
      <c r="CU123" s="10">
        <f t="shared" si="277"/>
        <v>10.67269297693454</v>
      </c>
      <c r="CV123" s="30">
        <f t="shared" si="278"/>
        <v>-91.327307023065458</v>
      </c>
      <c r="CW123" s="77">
        <f t="shared" si="279"/>
        <v>0</v>
      </c>
      <c r="CX123" s="66">
        <f t="shared" si="280"/>
        <v>5.0199999999999996</v>
      </c>
      <c r="CY123" s="41">
        <f t="shared" si="281"/>
        <v>5.04</v>
      </c>
      <c r="CZ123" s="65">
        <f t="shared" si="282"/>
        <v>5.16</v>
      </c>
      <c r="DA123" s="64">
        <f t="shared" si="283"/>
        <v>5.15</v>
      </c>
      <c r="DB123" s="54">
        <f t="shared" si="284"/>
        <v>5.15</v>
      </c>
      <c r="DC123" s="43">
        <f t="shared" si="285"/>
        <v>-17.73345767438164</v>
      </c>
      <c r="DD123" s="44">
        <v>0</v>
      </c>
      <c r="DE123" s="10">
        <f t="shared" si="286"/>
        <v>6.6809581925351411</v>
      </c>
      <c r="DF123" s="30">
        <f t="shared" si="287"/>
        <v>6.6809581925351411</v>
      </c>
      <c r="DG123" s="34">
        <f t="shared" si="288"/>
        <v>6.6809581925351411</v>
      </c>
      <c r="DH123" s="21">
        <f t="shared" si="289"/>
        <v>1.5286974511333486E-3</v>
      </c>
      <c r="DI123" s="74">
        <f t="shared" si="290"/>
        <v>6.6809581925351411</v>
      </c>
      <c r="DJ123" s="76">
        <f t="shared" si="291"/>
        <v>5.15</v>
      </c>
      <c r="DK123" s="43">
        <f t="shared" si="292"/>
        <v>1.2972734354437165</v>
      </c>
      <c r="DL123" s="16">
        <f t="shared" si="293"/>
        <v>0</v>
      </c>
      <c r="DM123" s="53">
        <f t="shared" si="294"/>
        <v>214</v>
      </c>
      <c r="DN123">
        <f t="shared" si="305"/>
        <v>9.2798089294890505E-3</v>
      </c>
      <c r="DO123">
        <f t="shared" si="295"/>
        <v>9.5296809403028499E-3</v>
      </c>
      <c r="DP123" s="1">
        <f t="shared" si="296"/>
        <v>1016.5120065402244</v>
      </c>
      <c r="DQ123" s="55">
        <v>1143</v>
      </c>
      <c r="DR123" s="1">
        <f t="shared" si="297"/>
        <v>-126.48799345977557</v>
      </c>
      <c r="DS123" s="55">
        <v>0</v>
      </c>
      <c r="DT123" s="15">
        <f t="shared" si="298"/>
        <v>0.49074771969151526</v>
      </c>
      <c r="DU123" s="17">
        <f t="shared" si="299"/>
        <v>9.1994315537617308E-4</v>
      </c>
      <c r="DV123" s="17">
        <f t="shared" si="300"/>
        <v>9.1994315537617308E-4</v>
      </c>
      <c r="DW123" s="17">
        <f t="shared" si="301"/>
        <v>1.2291913725921259E-3</v>
      </c>
      <c r="DX123" s="1">
        <f t="shared" si="302"/>
        <v>129.92798646573289</v>
      </c>
      <c r="DY123" s="1">
        <f t="shared" si="303"/>
        <v>129.92798646573289</v>
      </c>
      <c r="DZ123" s="79">
        <f t="shared" si="304"/>
        <v>5.08</v>
      </c>
    </row>
    <row r="124" spans="1:130" x14ac:dyDescent="0.2">
      <c r="A124" s="24" t="s">
        <v>325</v>
      </c>
      <c r="B124">
        <v>0</v>
      </c>
      <c r="C124">
        <v>0</v>
      </c>
      <c r="D124">
        <v>1.19904076738609E-3</v>
      </c>
      <c r="E124">
        <v>0.99880095923261303</v>
      </c>
      <c r="F124">
        <v>0.38195548489666098</v>
      </c>
      <c r="G124">
        <v>0.36454849498327702</v>
      </c>
      <c r="H124">
        <v>0.154264214046822</v>
      </c>
      <c r="I124">
        <v>0.237142967554484</v>
      </c>
      <c r="J124">
        <v>0.38283207104230199</v>
      </c>
      <c r="K124">
        <v>0.42724906793019501</v>
      </c>
      <c r="L124">
        <v>1.7423629178681601</v>
      </c>
      <c r="M124">
        <f t="shared" si="230"/>
        <v>3.5678820472075834E-3</v>
      </c>
      <c r="N124">
        <f t="shared" si="231"/>
        <v>5</v>
      </c>
      <c r="O124" s="68">
        <v>1</v>
      </c>
      <c r="P124">
        <v>8.48</v>
      </c>
      <c r="Q124">
        <v>8.56</v>
      </c>
      <c r="R124">
        <v>8.59</v>
      </c>
      <c r="S124">
        <v>8.64</v>
      </c>
      <c r="T124">
        <v>8.6999999999999993</v>
      </c>
      <c r="U124">
        <v>8.7899999999999991</v>
      </c>
      <c r="V124">
        <v>8.84</v>
      </c>
      <c r="W124">
        <v>8.99</v>
      </c>
      <c r="X124">
        <v>8.9700000000000006</v>
      </c>
      <c r="Y124">
        <v>8.8800000000000008</v>
      </c>
      <c r="Z124">
        <v>8.81</v>
      </c>
      <c r="AA124">
        <v>8.7100000000000009</v>
      </c>
      <c r="AB124">
        <v>8.69</v>
      </c>
      <c r="AC124">
        <v>8.67</v>
      </c>
      <c r="AD124">
        <v>8.41</v>
      </c>
      <c r="AE124">
        <v>8.4600000000000009</v>
      </c>
      <c r="AF124">
        <v>8.51</v>
      </c>
      <c r="AG124">
        <v>8.57</v>
      </c>
      <c r="AH124">
        <v>8.6199999999999992</v>
      </c>
      <c r="AI124">
        <v>8.73</v>
      </c>
      <c r="AJ124">
        <v>8.8699999999999992</v>
      </c>
      <c r="AK124">
        <v>8.89</v>
      </c>
      <c r="AL124">
        <v>8.86</v>
      </c>
      <c r="AM124">
        <v>8.76</v>
      </c>
      <c r="AN124">
        <v>8.7100000000000009</v>
      </c>
      <c r="AO124">
        <v>8.66</v>
      </c>
      <c r="AP124">
        <v>8.59</v>
      </c>
      <c r="AQ124">
        <v>8.48</v>
      </c>
      <c r="AR124">
        <v>8.7100000000000009</v>
      </c>
      <c r="AS124" s="72">
        <f t="shared" si="232"/>
        <v>1.25</v>
      </c>
      <c r="AT124" s="17">
        <f t="shared" si="233"/>
        <v>6.0932459254660118</v>
      </c>
      <c r="AU124" s="17">
        <f t="shared" si="234"/>
        <v>335.56836449799778</v>
      </c>
      <c r="AV124" s="17">
        <f t="shared" si="235"/>
        <v>665.04348307052953</v>
      </c>
      <c r="AW124" s="17">
        <f t="shared" si="236"/>
        <v>-8.140353885375165E-3</v>
      </c>
      <c r="AX124" s="17">
        <f t="shared" si="237"/>
        <v>1.0798025725065195</v>
      </c>
      <c r="AY124" s="17">
        <f t="shared" si="238"/>
        <v>0.42724906793019501</v>
      </c>
      <c r="AZ124" s="17">
        <f t="shared" si="239"/>
        <v>1.4353894218155703</v>
      </c>
      <c r="BA124" s="17">
        <f t="shared" si="240"/>
        <v>-0.92682545322798415</v>
      </c>
      <c r="BB124" s="17">
        <f t="shared" si="241"/>
        <v>2.1297802684376439</v>
      </c>
      <c r="BC124" s="17">
        <f t="shared" si="242"/>
        <v>1.7423629178681601</v>
      </c>
      <c r="BD124" s="17">
        <f t="shared" si="243"/>
        <v>3.6691883710961442</v>
      </c>
      <c r="BE124" s="1">
        <v>0</v>
      </c>
      <c r="BF124" s="50">
        <v>0.18</v>
      </c>
      <c r="BG124" s="15">
        <v>1</v>
      </c>
      <c r="BH124" s="16">
        <v>1</v>
      </c>
      <c r="BI124" s="12">
        <f t="shared" si="244"/>
        <v>0</v>
      </c>
      <c r="BJ124" s="12">
        <f t="shared" si="245"/>
        <v>198.79307221504013</v>
      </c>
      <c r="BK124" s="12">
        <f t="shared" si="246"/>
        <v>60822.048737541307</v>
      </c>
      <c r="BL124" s="12">
        <f t="shared" si="247"/>
        <v>0</v>
      </c>
      <c r="BM124" s="12">
        <f t="shared" si="248"/>
        <v>198.79307221504013</v>
      </c>
      <c r="BN124" s="12">
        <f t="shared" si="249"/>
        <v>4268.3351870932875</v>
      </c>
      <c r="BO124" s="9">
        <f t="shared" si="250"/>
        <v>0</v>
      </c>
      <c r="BP124" s="9">
        <f t="shared" si="251"/>
        <v>2.1438732721659207E-2</v>
      </c>
      <c r="BQ124" s="45">
        <f t="shared" si="252"/>
        <v>0.17727557408585845</v>
      </c>
      <c r="BR124" s="78">
        <f t="shared" si="253"/>
        <v>5</v>
      </c>
      <c r="BS124" s="55">
        <v>0</v>
      </c>
      <c r="BT124" s="10">
        <f t="shared" si="254"/>
        <v>0</v>
      </c>
      <c r="BU124" s="14">
        <f t="shared" si="255"/>
        <v>0</v>
      </c>
      <c r="BV124" s="1">
        <f t="shared" si="256"/>
        <v>0</v>
      </c>
      <c r="BW124" s="66">
        <f t="shared" si="257"/>
        <v>8.7899999999999991</v>
      </c>
      <c r="BX124" s="41">
        <f t="shared" si="258"/>
        <v>8.73</v>
      </c>
      <c r="BY124" s="65">
        <f t="shared" si="259"/>
        <v>8.99</v>
      </c>
      <c r="BZ124" s="64">
        <f t="shared" si="260"/>
        <v>8.89</v>
      </c>
      <c r="CA124" s="54">
        <f t="shared" si="261"/>
        <v>8.89</v>
      </c>
      <c r="CB124" s="1">
        <f t="shared" si="262"/>
        <v>0</v>
      </c>
      <c r="CC124" s="42" t="e">
        <f t="shared" si="263"/>
        <v>#DIV/0!</v>
      </c>
      <c r="CD124" s="55">
        <v>0</v>
      </c>
      <c r="CE124" s="55">
        <v>1428</v>
      </c>
      <c r="CF124" s="55">
        <v>0</v>
      </c>
      <c r="CG124" s="6">
        <f t="shared" si="264"/>
        <v>1428</v>
      </c>
      <c r="CH124" s="10">
        <f t="shared" si="265"/>
        <v>2913.42258605504</v>
      </c>
      <c r="CI124" s="1">
        <f t="shared" si="266"/>
        <v>1485.42258605504</v>
      </c>
      <c r="CJ124" s="77">
        <f t="shared" si="267"/>
        <v>1</v>
      </c>
      <c r="CK124" s="66">
        <f t="shared" si="268"/>
        <v>8.84</v>
      </c>
      <c r="CL124" s="41">
        <f t="shared" si="269"/>
        <v>8.8699999999999992</v>
      </c>
      <c r="CM124" s="65">
        <f t="shared" si="270"/>
        <v>8.9700000000000006</v>
      </c>
      <c r="CN124" s="64">
        <f t="shared" si="271"/>
        <v>8.86</v>
      </c>
      <c r="CO124" s="54">
        <f t="shared" si="272"/>
        <v>8.8699999999999992</v>
      </c>
      <c r="CP124" s="1">
        <f t="shared" si="273"/>
        <v>167.4659059814025</v>
      </c>
      <c r="CQ124" s="42">
        <f t="shared" si="274"/>
        <v>0.49014516700565675</v>
      </c>
      <c r="CR124" s="11">
        <f t="shared" si="275"/>
        <v>1428</v>
      </c>
      <c r="CS124" s="47">
        <f t="shared" si="276"/>
        <v>4151.0826430699062</v>
      </c>
      <c r="CT124" s="55">
        <v>0</v>
      </c>
      <c r="CU124" s="10">
        <f t="shared" si="277"/>
        <v>1237.660057014866</v>
      </c>
      <c r="CV124" s="30">
        <f t="shared" si="278"/>
        <v>1237.660057014866</v>
      </c>
      <c r="CW124" s="77">
        <f t="shared" si="279"/>
        <v>1</v>
      </c>
      <c r="CX124" s="66">
        <f t="shared" si="280"/>
        <v>8.84</v>
      </c>
      <c r="CY124" s="41">
        <f t="shared" si="281"/>
        <v>8.8699999999999992</v>
      </c>
      <c r="CZ124" s="65">
        <f t="shared" si="282"/>
        <v>8.8800000000000008</v>
      </c>
      <c r="DA124" s="64">
        <f t="shared" si="283"/>
        <v>8.76</v>
      </c>
      <c r="DB124" s="54">
        <f t="shared" si="284"/>
        <v>8.8699999999999992</v>
      </c>
      <c r="DC124" s="43">
        <f t="shared" si="285"/>
        <v>139.53326460145053</v>
      </c>
      <c r="DD124" s="44">
        <v>0</v>
      </c>
      <c r="DE124" s="10">
        <f t="shared" si="286"/>
        <v>774.75807796187246</v>
      </c>
      <c r="DF124" s="30">
        <f t="shared" si="287"/>
        <v>774.75807796187246</v>
      </c>
      <c r="DG124" s="34">
        <f t="shared" si="288"/>
        <v>774.75807796187246</v>
      </c>
      <c r="DH124" s="21">
        <f t="shared" si="289"/>
        <v>0.17727557408585848</v>
      </c>
      <c r="DI124" s="74">
        <f t="shared" si="290"/>
        <v>774.75807796187235</v>
      </c>
      <c r="DJ124" s="76">
        <f t="shared" si="291"/>
        <v>8.8699999999999992</v>
      </c>
      <c r="DK124" s="43">
        <f t="shared" si="292"/>
        <v>87.345893795025077</v>
      </c>
      <c r="DL124" s="16">
        <f t="shared" si="293"/>
        <v>1</v>
      </c>
      <c r="DM124" s="53">
        <f t="shared" si="294"/>
        <v>1428</v>
      </c>
      <c r="DN124">
        <f t="shared" si="305"/>
        <v>9.8681883041672903E-3</v>
      </c>
      <c r="DO124">
        <f t="shared" si="295"/>
        <v>1.0133903263751838E-2</v>
      </c>
      <c r="DP124" s="1">
        <f t="shared" si="296"/>
        <v>1080.963193337881</v>
      </c>
      <c r="DQ124" s="55">
        <v>1158</v>
      </c>
      <c r="DR124" s="1">
        <f t="shared" si="297"/>
        <v>-77.036806662119034</v>
      </c>
      <c r="DS124" s="55">
        <v>2212</v>
      </c>
      <c r="DT124" s="15">
        <f t="shared" si="298"/>
        <v>119.70782695269531</v>
      </c>
      <c r="DU124" s="17">
        <f t="shared" si="299"/>
        <v>0.22440123841902268</v>
      </c>
      <c r="DV124" s="17">
        <f t="shared" si="300"/>
        <v>0.2</v>
      </c>
      <c r="DW124" s="17">
        <f t="shared" si="301"/>
        <v>0.26723202741575885</v>
      </c>
      <c r="DX124" s="1">
        <f t="shared" si="302"/>
        <v>28246.959761900544</v>
      </c>
      <c r="DY124" s="1">
        <f t="shared" si="303"/>
        <v>26034.959761900544</v>
      </c>
      <c r="DZ124" s="79">
        <f t="shared" si="304"/>
        <v>8.7100000000000009</v>
      </c>
    </row>
    <row r="125" spans="1:130" x14ac:dyDescent="0.2">
      <c r="A125" s="24" t="s">
        <v>213</v>
      </c>
      <c r="B125">
        <v>0</v>
      </c>
      <c r="C125">
        <v>0</v>
      </c>
      <c r="D125">
        <v>0.22821742605915199</v>
      </c>
      <c r="E125">
        <v>0.77178257394084704</v>
      </c>
      <c r="F125">
        <v>0.69157392686804398</v>
      </c>
      <c r="G125">
        <v>0.54933110367892901</v>
      </c>
      <c r="H125">
        <v>0.67516722408026697</v>
      </c>
      <c r="I125">
        <v>0.60900768170184205</v>
      </c>
      <c r="J125">
        <v>0.71165751236125296</v>
      </c>
      <c r="K125">
        <v>0.71413863812089895</v>
      </c>
      <c r="L125">
        <v>1.1885595012302399</v>
      </c>
      <c r="M125">
        <f t="shared" si="230"/>
        <v>0.40161832025755723</v>
      </c>
      <c r="N125">
        <f t="shared" si="231"/>
        <v>0.1824147949221708</v>
      </c>
      <c r="O125" s="68">
        <v>0</v>
      </c>
      <c r="P125">
        <v>103.24</v>
      </c>
      <c r="Q125">
        <v>103.66</v>
      </c>
      <c r="R125">
        <v>103.73</v>
      </c>
      <c r="S125">
        <v>103.91</v>
      </c>
      <c r="T125">
        <v>104.06</v>
      </c>
      <c r="U125">
        <v>104.38</v>
      </c>
      <c r="V125">
        <v>105.33</v>
      </c>
      <c r="W125">
        <v>106.04</v>
      </c>
      <c r="X125">
        <v>105.74</v>
      </c>
      <c r="Y125">
        <v>105.5</v>
      </c>
      <c r="Z125">
        <v>105.43</v>
      </c>
      <c r="AA125">
        <v>105.19</v>
      </c>
      <c r="AB125">
        <v>104.76</v>
      </c>
      <c r="AC125">
        <v>104.09</v>
      </c>
      <c r="AD125">
        <v>103.62</v>
      </c>
      <c r="AE125">
        <v>103.7</v>
      </c>
      <c r="AF125">
        <v>103.81</v>
      </c>
      <c r="AG125">
        <v>104.06</v>
      </c>
      <c r="AH125">
        <v>104.3</v>
      </c>
      <c r="AI125">
        <v>104.69</v>
      </c>
      <c r="AJ125">
        <v>104.96</v>
      </c>
      <c r="AK125">
        <v>106.03</v>
      </c>
      <c r="AL125">
        <v>105.77</v>
      </c>
      <c r="AM125">
        <v>105.43</v>
      </c>
      <c r="AN125">
        <v>105.1</v>
      </c>
      <c r="AO125">
        <v>104.74</v>
      </c>
      <c r="AP125">
        <v>104.56</v>
      </c>
      <c r="AQ125">
        <v>104.24</v>
      </c>
      <c r="AR125">
        <v>104.78</v>
      </c>
      <c r="AS125" s="72">
        <f t="shared" si="232"/>
        <v>1.1295589482612387</v>
      </c>
      <c r="AT125" s="17">
        <f t="shared" si="233"/>
        <v>1.1042534690837424</v>
      </c>
      <c r="AU125" s="17">
        <f t="shared" si="234"/>
        <v>1.1672948862224457</v>
      </c>
      <c r="AV125" s="17">
        <f t="shared" si="235"/>
        <v>1.2303363033611487</v>
      </c>
      <c r="AW125" s="17">
        <f t="shared" si="236"/>
        <v>-8.140353885375165E-3</v>
      </c>
      <c r="AX125" s="17">
        <f t="shared" si="237"/>
        <v>1.0798025725065195</v>
      </c>
      <c r="AY125" s="17">
        <f t="shared" si="238"/>
        <v>0.71413863812089895</v>
      </c>
      <c r="AZ125" s="17">
        <f t="shared" si="239"/>
        <v>1.7222789920062742</v>
      </c>
      <c r="BA125" s="17">
        <f t="shared" si="240"/>
        <v>-0.92682545322798415</v>
      </c>
      <c r="BB125" s="17">
        <f t="shared" si="241"/>
        <v>2.1297802684376439</v>
      </c>
      <c r="BC125" s="17">
        <f t="shared" si="242"/>
        <v>1.1885595012302399</v>
      </c>
      <c r="BD125" s="17">
        <f t="shared" si="243"/>
        <v>3.1153849544582242</v>
      </c>
      <c r="BE125" s="1">
        <v>0</v>
      </c>
      <c r="BF125" s="15">
        <v>1</v>
      </c>
      <c r="BG125" s="15">
        <v>1</v>
      </c>
      <c r="BH125" s="16">
        <v>1</v>
      </c>
      <c r="BI125" s="12">
        <f t="shared" si="244"/>
        <v>0</v>
      </c>
      <c r="BJ125" s="12">
        <f t="shared" si="245"/>
        <v>104.01971151932092</v>
      </c>
      <c r="BK125" s="12">
        <f t="shared" si="246"/>
        <v>109.95815790697704</v>
      </c>
      <c r="BL125" s="12">
        <f t="shared" si="247"/>
        <v>0</v>
      </c>
      <c r="BM125" s="12">
        <f t="shared" si="248"/>
        <v>104.01971151932092</v>
      </c>
      <c r="BN125" s="12">
        <f t="shared" si="249"/>
        <v>109.95815790697704</v>
      </c>
      <c r="BO125" s="9">
        <f t="shared" si="250"/>
        <v>0</v>
      </c>
      <c r="BP125" s="9">
        <f t="shared" si="251"/>
        <v>1.1217950244435617E-2</v>
      </c>
      <c r="BQ125" s="45">
        <f t="shared" si="252"/>
        <v>4.5668614843852933E-3</v>
      </c>
      <c r="BR125" s="78">
        <f t="shared" si="253"/>
        <v>0.1824147949221708</v>
      </c>
      <c r="BS125" s="55">
        <v>0</v>
      </c>
      <c r="BT125" s="10">
        <f t="shared" si="254"/>
        <v>0</v>
      </c>
      <c r="BU125" s="14">
        <f t="shared" si="255"/>
        <v>0</v>
      </c>
      <c r="BV125" s="1">
        <f t="shared" si="256"/>
        <v>0</v>
      </c>
      <c r="BW125" s="66">
        <f t="shared" si="257"/>
        <v>103.66</v>
      </c>
      <c r="BX125" s="41">
        <f t="shared" si="258"/>
        <v>103.7</v>
      </c>
      <c r="BY125" s="65">
        <f t="shared" si="259"/>
        <v>106.04</v>
      </c>
      <c r="BZ125" s="64">
        <f t="shared" si="260"/>
        <v>106.03</v>
      </c>
      <c r="CA125" s="54">
        <f t="shared" si="261"/>
        <v>106.03</v>
      </c>
      <c r="CB125" s="1">
        <f t="shared" si="262"/>
        <v>0</v>
      </c>
      <c r="CC125" s="42" t="e">
        <f t="shared" si="263"/>
        <v>#DIV/0!</v>
      </c>
      <c r="CD125" s="55">
        <v>0</v>
      </c>
      <c r="CE125" s="55">
        <v>419</v>
      </c>
      <c r="CF125" s="55">
        <v>0</v>
      </c>
      <c r="CG125" s="6">
        <f t="shared" si="264"/>
        <v>419</v>
      </c>
      <c r="CH125" s="10">
        <f t="shared" si="265"/>
        <v>1524.4664894936466</v>
      </c>
      <c r="CI125" s="1">
        <f t="shared" si="266"/>
        <v>1105.4664894936466</v>
      </c>
      <c r="CJ125" s="77">
        <f t="shared" si="267"/>
        <v>1</v>
      </c>
      <c r="CK125" s="66">
        <f t="shared" si="268"/>
        <v>103.73</v>
      </c>
      <c r="CL125" s="41">
        <f t="shared" si="269"/>
        <v>103.81</v>
      </c>
      <c r="CM125" s="65">
        <f t="shared" si="270"/>
        <v>105.74</v>
      </c>
      <c r="CN125" s="64">
        <f t="shared" si="271"/>
        <v>105.77</v>
      </c>
      <c r="CO125" s="54">
        <f t="shared" si="272"/>
        <v>103.81</v>
      </c>
      <c r="CP125" s="1">
        <f t="shared" si="273"/>
        <v>10.648940270625628</v>
      </c>
      <c r="CQ125" s="42">
        <f t="shared" si="274"/>
        <v>0.27485025278526876</v>
      </c>
      <c r="CR125" s="11">
        <f t="shared" si="275"/>
        <v>419</v>
      </c>
      <c r="CS125" s="47">
        <f t="shared" si="276"/>
        <v>1556.3503069585715</v>
      </c>
      <c r="CT125" s="55">
        <v>0</v>
      </c>
      <c r="CU125" s="10">
        <f t="shared" si="277"/>
        <v>31.883817464924991</v>
      </c>
      <c r="CV125" s="30">
        <f t="shared" si="278"/>
        <v>31.883817464924991</v>
      </c>
      <c r="CW125" s="77">
        <f t="shared" si="279"/>
        <v>1</v>
      </c>
      <c r="CX125" s="66">
        <f t="shared" si="280"/>
        <v>103.91</v>
      </c>
      <c r="CY125" s="41">
        <f t="shared" si="281"/>
        <v>104.06</v>
      </c>
      <c r="CZ125" s="65">
        <f t="shared" si="282"/>
        <v>105.5</v>
      </c>
      <c r="DA125" s="64">
        <f t="shared" si="283"/>
        <v>105.43</v>
      </c>
      <c r="DB125" s="54">
        <f t="shared" si="284"/>
        <v>104.06</v>
      </c>
      <c r="DC125" s="43">
        <f t="shared" si="285"/>
        <v>0.30639839962449539</v>
      </c>
      <c r="DD125" s="44">
        <v>0</v>
      </c>
      <c r="DE125" s="10">
        <f t="shared" si="286"/>
        <v>19.958828756898114</v>
      </c>
      <c r="DF125" s="30">
        <f t="shared" si="287"/>
        <v>19.958828756898114</v>
      </c>
      <c r="DG125" s="34">
        <f t="shared" si="288"/>
        <v>19.958828756898114</v>
      </c>
      <c r="DH125" s="21">
        <f t="shared" si="289"/>
        <v>4.5668614843852942E-3</v>
      </c>
      <c r="DI125" s="74">
        <f t="shared" si="290"/>
        <v>19.958828756898114</v>
      </c>
      <c r="DJ125" s="76">
        <f t="shared" si="291"/>
        <v>104.06</v>
      </c>
      <c r="DK125" s="43">
        <f t="shared" si="292"/>
        <v>0.19180116045452733</v>
      </c>
      <c r="DL125" s="16">
        <f t="shared" si="293"/>
        <v>0</v>
      </c>
      <c r="DM125" s="53">
        <f t="shared" si="294"/>
        <v>419</v>
      </c>
      <c r="DN125">
        <f t="shared" si="305"/>
        <v>7.625238741635473E-3</v>
      </c>
      <c r="DO125">
        <f t="shared" si="295"/>
        <v>7.8305591045637491E-3</v>
      </c>
      <c r="DP125" s="1">
        <f t="shared" si="296"/>
        <v>835.27007856560601</v>
      </c>
      <c r="DQ125" s="55">
        <v>419</v>
      </c>
      <c r="DR125" s="1">
        <f t="shared" si="297"/>
        <v>416.27007856560601</v>
      </c>
      <c r="DS125" s="55">
        <v>0</v>
      </c>
      <c r="DT125" s="15">
        <f t="shared" si="298"/>
        <v>1.2303363033611487</v>
      </c>
      <c r="DU125" s="17">
        <f t="shared" si="299"/>
        <v>2.3063570459367342E-3</v>
      </c>
      <c r="DV125" s="17">
        <f t="shared" si="300"/>
        <v>2.3063570459367342E-3</v>
      </c>
      <c r="DW125" s="17">
        <f t="shared" si="301"/>
        <v>3.0816623466514695E-3</v>
      </c>
      <c r="DX125" s="1">
        <f t="shared" si="302"/>
        <v>325.73787336575361</v>
      </c>
      <c r="DY125" s="1">
        <f t="shared" si="303"/>
        <v>325.73787336575361</v>
      </c>
      <c r="DZ125" s="79">
        <f t="shared" si="304"/>
        <v>104.78</v>
      </c>
    </row>
    <row r="126" spans="1:130" x14ac:dyDescent="0.2">
      <c r="A126" s="19" t="s">
        <v>151</v>
      </c>
      <c r="B126">
        <v>0</v>
      </c>
      <c r="C126">
        <v>0</v>
      </c>
      <c r="D126">
        <v>0.34864457831325302</v>
      </c>
      <c r="E126">
        <v>0.65135542168674698</v>
      </c>
      <c r="F126">
        <v>0.268256333830104</v>
      </c>
      <c r="G126">
        <v>0.46633825944170698</v>
      </c>
      <c r="H126">
        <v>0.55418719211822598</v>
      </c>
      <c r="I126">
        <v>0.50836865617118898</v>
      </c>
      <c r="J126">
        <v>0.51312937724101404</v>
      </c>
      <c r="K126">
        <v>0.70588866592611399</v>
      </c>
      <c r="L126">
        <v>1.3096790100023501</v>
      </c>
      <c r="M126">
        <f t="shared" si="230"/>
        <v>0.35034021996438658</v>
      </c>
      <c r="N126">
        <f t="shared" si="231"/>
        <v>0.28907811756196811</v>
      </c>
      <c r="O126" s="68">
        <v>0</v>
      </c>
      <c r="P126">
        <v>60.47</v>
      </c>
      <c r="Q126">
        <v>60.81</v>
      </c>
      <c r="R126">
        <v>61.72</v>
      </c>
      <c r="S126">
        <v>62.03</v>
      </c>
      <c r="T126">
        <v>62.25</v>
      </c>
      <c r="U126">
        <v>62.74</v>
      </c>
      <c r="V126">
        <v>63.75</v>
      </c>
      <c r="W126">
        <v>65.39</v>
      </c>
      <c r="X126">
        <v>65.02</v>
      </c>
      <c r="Y126">
        <v>64.66</v>
      </c>
      <c r="Z126">
        <v>64.08</v>
      </c>
      <c r="AA126">
        <v>63.53</v>
      </c>
      <c r="AB126">
        <v>62.67</v>
      </c>
      <c r="AC126">
        <v>62.05</v>
      </c>
      <c r="AD126">
        <v>60.5</v>
      </c>
      <c r="AE126">
        <v>60.85</v>
      </c>
      <c r="AF126">
        <v>60.97</v>
      </c>
      <c r="AG126">
        <v>61.38</v>
      </c>
      <c r="AH126">
        <v>61.85</v>
      </c>
      <c r="AI126">
        <v>62.15</v>
      </c>
      <c r="AJ126">
        <v>63.34</v>
      </c>
      <c r="AK126">
        <v>65.319999999999993</v>
      </c>
      <c r="AL126">
        <v>64.510000000000005</v>
      </c>
      <c r="AM126">
        <v>64.36</v>
      </c>
      <c r="AN126">
        <v>63.7</v>
      </c>
      <c r="AO126">
        <v>63.44</v>
      </c>
      <c r="AP126">
        <v>63.13</v>
      </c>
      <c r="AQ126">
        <v>62.9</v>
      </c>
      <c r="AR126">
        <v>62.91</v>
      </c>
      <c r="AS126" s="72">
        <f t="shared" si="232"/>
        <v>1.0656682071798644</v>
      </c>
      <c r="AT126" s="17">
        <f t="shared" si="233"/>
        <v>1.1685560069151166</v>
      </c>
      <c r="AU126" s="17">
        <f t="shared" si="234"/>
        <v>1.2864150287987191</v>
      </c>
      <c r="AV126" s="17">
        <f t="shared" si="235"/>
        <v>1.4042740506823215</v>
      </c>
      <c r="AW126" s="17">
        <f t="shared" si="236"/>
        <v>-8.140353885375165E-3</v>
      </c>
      <c r="AX126" s="17">
        <f t="shared" si="237"/>
        <v>1.0798025725065195</v>
      </c>
      <c r="AY126" s="17">
        <f t="shared" si="238"/>
        <v>0.70588866592611399</v>
      </c>
      <c r="AZ126" s="17">
        <f t="shared" si="239"/>
        <v>1.7140290198114891</v>
      </c>
      <c r="BA126" s="17">
        <f t="shared" si="240"/>
        <v>-0.92682545322798415</v>
      </c>
      <c r="BB126" s="17">
        <f t="shared" si="241"/>
        <v>2.1297802684376439</v>
      </c>
      <c r="BC126" s="17">
        <f t="shared" si="242"/>
        <v>1.3096790100023501</v>
      </c>
      <c r="BD126" s="17">
        <f t="shared" si="243"/>
        <v>3.2365044632303341</v>
      </c>
      <c r="BE126" s="1">
        <v>1</v>
      </c>
      <c r="BF126" s="15">
        <v>1</v>
      </c>
      <c r="BG126" s="15">
        <v>1</v>
      </c>
      <c r="BH126" s="16">
        <v>1</v>
      </c>
      <c r="BI126" s="12">
        <f t="shared" si="244"/>
        <v>12.120612112039252</v>
      </c>
      <c r="BJ126" s="12">
        <f t="shared" si="245"/>
        <v>128.21958687920173</v>
      </c>
      <c r="BK126" s="12">
        <f t="shared" si="246"/>
        <v>141.15164576767228</v>
      </c>
      <c r="BL126" s="12">
        <f t="shared" si="247"/>
        <v>12.120612112039252</v>
      </c>
      <c r="BM126" s="12">
        <f t="shared" si="248"/>
        <v>128.21958687920173</v>
      </c>
      <c r="BN126" s="12">
        <f t="shared" si="249"/>
        <v>141.15164576767228</v>
      </c>
      <c r="BO126" s="9">
        <f t="shared" si="250"/>
        <v>1.5482440062763237E-2</v>
      </c>
      <c r="BP126" s="9">
        <f t="shared" si="251"/>
        <v>1.3827772880391132E-2</v>
      </c>
      <c r="BQ126" s="45">
        <f t="shared" si="252"/>
        <v>5.8624119099859586E-3</v>
      </c>
      <c r="BR126" s="78">
        <f t="shared" si="253"/>
        <v>0.28907811756196811</v>
      </c>
      <c r="BS126" s="55">
        <v>1761</v>
      </c>
      <c r="BT126" s="10">
        <f t="shared" si="254"/>
        <v>1512.6926081066044</v>
      </c>
      <c r="BU126" s="14">
        <f t="shared" si="255"/>
        <v>-248.30739189339556</v>
      </c>
      <c r="BV126" s="1">
        <f t="shared" si="256"/>
        <v>0</v>
      </c>
      <c r="BW126" s="66">
        <f t="shared" si="257"/>
        <v>60.81</v>
      </c>
      <c r="BX126" s="41">
        <f t="shared" si="258"/>
        <v>60.85</v>
      </c>
      <c r="BY126" s="65">
        <f t="shared" si="259"/>
        <v>65.39</v>
      </c>
      <c r="BZ126" s="64">
        <f t="shared" si="260"/>
        <v>65.319999999999993</v>
      </c>
      <c r="CA126" s="54">
        <f t="shared" si="261"/>
        <v>65.319999999999993</v>
      </c>
      <c r="CB126" s="1">
        <f t="shared" si="262"/>
        <v>-3.8013991410501466</v>
      </c>
      <c r="CC126" s="42">
        <f t="shared" si="263"/>
        <v>1.164149273000147</v>
      </c>
      <c r="CD126" s="55">
        <v>1510</v>
      </c>
      <c r="CE126" s="55">
        <v>881</v>
      </c>
      <c r="CF126" s="55">
        <v>0</v>
      </c>
      <c r="CG126" s="6">
        <f t="shared" si="264"/>
        <v>2391</v>
      </c>
      <c r="CH126" s="10">
        <f t="shared" si="265"/>
        <v>1879.1290673571593</v>
      </c>
      <c r="CI126" s="1">
        <f t="shared" si="266"/>
        <v>-511.87093264284067</v>
      </c>
      <c r="CJ126" s="77">
        <f t="shared" si="267"/>
        <v>0</v>
      </c>
      <c r="CK126" s="66">
        <f t="shared" si="268"/>
        <v>61.72</v>
      </c>
      <c r="CL126" s="41">
        <f t="shared" si="269"/>
        <v>60.97</v>
      </c>
      <c r="CM126" s="65">
        <f t="shared" si="270"/>
        <v>65.02</v>
      </c>
      <c r="CN126" s="64">
        <f t="shared" si="271"/>
        <v>64.510000000000005</v>
      </c>
      <c r="CO126" s="54">
        <f t="shared" si="272"/>
        <v>64.510000000000005</v>
      </c>
      <c r="CP126" s="1">
        <f t="shared" si="273"/>
        <v>-7.9347532575234947</v>
      </c>
      <c r="CQ126" s="42">
        <f t="shared" si="274"/>
        <v>1.272397964320112</v>
      </c>
      <c r="CR126" s="11">
        <f t="shared" si="275"/>
        <v>4215</v>
      </c>
      <c r="CS126" s="47">
        <f t="shared" si="276"/>
        <v>3432.7504559580452</v>
      </c>
      <c r="CT126" s="55">
        <v>63</v>
      </c>
      <c r="CU126" s="10">
        <f t="shared" si="277"/>
        <v>40.928780494281568</v>
      </c>
      <c r="CV126" s="30">
        <f t="shared" si="278"/>
        <v>-22.071219505718432</v>
      </c>
      <c r="CW126" s="77">
        <f t="shared" si="279"/>
        <v>0</v>
      </c>
      <c r="CX126" s="66">
        <f t="shared" si="280"/>
        <v>62.03</v>
      </c>
      <c r="CY126" s="41">
        <f t="shared" si="281"/>
        <v>61.38</v>
      </c>
      <c r="CZ126" s="65">
        <f t="shared" si="282"/>
        <v>64.66</v>
      </c>
      <c r="DA126" s="64">
        <f t="shared" si="283"/>
        <v>64.36</v>
      </c>
      <c r="DB126" s="54">
        <f t="shared" si="284"/>
        <v>64.36</v>
      </c>
      <c r="DC126" s="43">
        <f t="shared" si="285"/>
        <v>-0.34293380213981406</v>
      </c>
      <c r="DD126" s="44">
        <v>0</v>
      </c>
      <c r="DE126" s="10">
        <f t="shared" si="286"/>
        <v>25.620850514926239</v>
      </c>
      <c r="DF126" s="30">
        <f t="shared" si="287"/>
        <v>25.620850514926239</v>
      </c>
      <c r="DG126" s="34">
        <f t="shared" si="288"/>
        <v>25.620850514926239</v>
      </c>
      <c r="DH126" s="21">
        <f t="shared" si="289"/>
        <v>5.8624119099859604E-3</v>
      </c>
      <c r="DI126" s="74">
        <f t="shared" si="290"/>
        <v>25.620850514926239</v>
      </c>
      <c r="DJ126" s="76">
        <f t="shared" si="291"/>
        <v>64.36</v>
      </c>
      <c r="DK126" s="43">
        <f t="shared" si="292"/>
        <v>0.3980865524382573</v>
      </c>
      <c r="DL126" s="16">
        <f t="shared" si="293"/>
        <v>0</v>
      </c>
      <c r="DM126" s="53">
        <f t="shared" si="294"/>
        <v>4278</v>
      </c>
      <c r="DN126">
        <f t="shared" si="305"/>
        <v>6.4354142782197194E-3</v>
      </c>
      <c r="DO126">
        <f t="shared" si="295"/>
        <v>6.608696930733033E-3</v>
      </c>
      <c r="DP126" s="1">
        <f t="shared" si="296"/>
        <v>704.93648420743114</v>
      </c>
      <c r="DQ126" s="55">
        <v>692</v>
      </c>
      <c r="DR126" s="1">
        <f t="shared" si="297"/>
        <v>12.936484207431135</v>
      </c>
      <c r="DS126" s="55">
        <v>0</v>
      </c>
      <c r="DT126" s="15">
        <f t="shared" si="298"/>
        <v>1.4042740506823215</v>
      </c>
      <c r="DU126" s="17">
        <f t="shared" si="299"/>
        <v>2.6324163095645869E-3</v>
      </c>
      <c r="DV126" s="17">
        <f t="shared" si="300"/>
        <v>2.6324163095645869E-3</v>
      </c>
      <c r="DW126" s="17">
        <f t="shared" si="301"/>
        <v>3.5173297370362719E-3</v>
      </c>
      <c r="DX126" s="1">
        <f t="shared" si="302"/>
        <v>371.78878786420802</v>
      </c>
      <c r="DY126" s="1">
        <f t="shared" si="303"/>
        <v>371.78878786420802</v>
      </c>
      <c r="DZ126" s="79">
        <f t="shared" si="304"/>
        <v>62.91</v>
      </c>
    </row>
    <row r="127" spans="1:130" x14ac:dyDescent="0.2">
      <c r="A127" s="19" t="s">
        <v>135</v>
      </c>
      <c r="B127">
        <v>0</v>
      </c>
      <c r="C127">
        <v>0</v>
      </c>
      <c r="D127">
        <v>0.168127900979886</v>
      </c>
      <c r="E127">
        <v>0.83187209902011305</v>
      </c>
      <c r="F127">
        <v>4.6618852459016397E-2</v>
      </c>
      <c r="G127">
        <v>0.223072717331875</v>
      </c>
      <c r="H127">
        <v>0.68288682340076501</v>
      </c>
      <c r="I127">
        <v>0.39029914082167899</v>
      </c>
      <c r="J127">
        <v>0.29029475716388298</v>
      </c>
      <c r="K127">
        <v>0.96347863940174905</v>
      </c>
      <c r="L127">
        <v>2.49323669770464E-2</v>
      </c>
      <c r="M127">
        <f t="shared" si="230"/>
        <v>0.10013170809217706</v>
      </c>
      <c r="N127">
        <f t="shared" si="231"/>
        <v>1.5414872549845053</v>
      </c>
      <c r="O127" s="68">
        <v>0</v>
      </c>
      <c r="P127">
        <v>40.090000000000003</v>
      </c>
      <c r="Q127">
        <v>40.200000000000003</v>
      </c>
      <c r="R127">
        <v>40.5</v>
      </c>
      <c r="S127">
        <v>40.659999999999997</v>
      </c>
      <c r="T127">
        <v>41.09</v>
      </c>
      <c r="U127">
        <v>41.75</v>
      </c>
      <c r="V127">
        <v>42.89</v>
      </c>
      <c r="W127">
        <v>43.42</v>
      </c>
      <c r="X127">
        <v>43</v>
      </c>
      <c r="Y127">
        <v>42.74</v>
      </c>
      <c r="Z127">
        <v>42.35</v>
      </c>
      <c r="AA127">
        <v>41.81</v>
      </c>
      <c r="AB127">
        <v>41.49</v>
      </c>
      <c r="AC127">
        <v>40.97</v>
      </c>
      <c r="AD127">
        <v>39.700000000000003</v>
      </c>
      <c r="AE127">
        <v>40.25</v>
      </c>
      <c r="AF127">
        <v>40.36</v>
      </c>
      <c r="AG127">
        <v>40.53</v>
      </c>
      <c r="AH127">
        <v>40.6</v>
      </c>
      <c r="AI127">
        <v>41.32</v>
      </c>
      <c r="AJ127">
        <v>41.63</v>
      </c>
      <c r="AK127">
        <v>42.63</v>
      </c>
      <c r="AL127">
        <v>42.17</v>
      </c>
      <c r="AM127">
        <v>41.77</v>
      </c>
      <c r="AN127">
        <v>41.67</v>
      </c>
      <c r="AO127">
        <v>41.48</v>
      </c>
      <c r="AP127">
        <v>41.27</v>
      </c>
      <c r="AQ127">
        <v>40.74</v>
      </c>
      <c r="AR127">
        <v>41.42</v>
      </c>
      <c r="AS127" s="72">
        <f t="shared" si="232"/>
        <v>1.1614385054597807</v>
      </c>
      <c r="AT127" s="17">
        <f t="shared" si="233"/>
        <v>2.8475141214083997</v>
      </c>
      <c r="AU127" s="17">
        <f t="shared" si="234"/>
        <v>2.8254660905798223</v>
      </c>
      <c r="AV127" s="17">
        <f t="shared" si="235"/>
        <v>2.8034180597512446</v>
      </c>
      <c r="AW127" s="17">
        <f t="shared" si="236"/>
        <v>-8.140353885375165E-3</v>
      </c>
      <c r="AX127" s="17">
        <f t="shared" si="237"/>
        <v>1.0798025725065195</v>
      </c>
      <c r="AY127" s="17">
        <f t="shared" si="238"/>
        <v>0.96347863940174905</v>
      </c>
      <c r="AZ127" s="17">
        <f t="shared" si="239"/>
        <v>1.9716189932871242</v>
      </c>
      <c r="BA127" s="17">
        <f t="shared" si="240"/>
        <v>-0.92682545322798415</v>
      </c>
      <c r="BB127" s="17">
        <f t="shared" si="241"/>
        <v>2.1297802684376439</v>
      </c>
      <c r="BC127" s="17">
        <f t="shared" si="242"/>
        <v>2.49323669770464E-2</v>
      </c>
      <c r="BD127" s="17">
        <f t="shared" si="243"/>
        <v>1.9517578202050305</v>
      </c>
      <c r="BE127" s="1">
        <v>1</v>
      </c>
      <c r="BF127" s="15">
        <v>1</v>
      </c>
      <c r="BG127" s="15">
        <v>1</v>
      </c>
      <c r="BH127" s="16">
        <v>1</v>
      </c>
      <c r="BI127" s="12">
        <f t="shared" si="244"/>
        <v>42.362330056640225</v>
      </c>
      <c r="BJ127" s="12">
        <f t="shared" si="245"/>
        <v>41.320883530615085</v>
      </c>
      <c r="BK127" s="12">
        <f t="shared" si="246"/>
        <v>41.00093986217194</v>
      </c>
      <c r="BL127" s="12">
        <f t="shared" si="247"/>
        <v>42.362330056640225</v>
      </c>
      <c r="BM127" s="12">
        <f t="shared" si="248"/>
        <v>41.320883530615085</v>
      </c>
      <c r="BN127" s="12">
        <f t="shared" si="249"/>
        <v>41.00093986217194</v>
      </c>
      <c r="BO127" s="9">
        <f t="shared" si="250"/>
        <v>5.411213806351052E-2</v>
      </c>
      <c r="BP127" s="9">
        <f t="shared" si="251"/>
        <v>4.4562286198655786E-3</v>
      </c>
      <c r="BQ127" s="45">
        <f t="shared" si="252"/>
        <v>1.7028805924391502E-3</v>
      </c>
      <c r="BR127" s="78">
        <f t="shared" si="253"/>
        <v>1.5414872549845053</v>
      </c>
      <c r="BS127" s="55">
        <v>4722</v>
      </c>
      <c r="BT127" s="10">
        <f t="shared" si="254"/>
        <v>5286.9593504440973</v>
      </c>
      <c r="BU127" s="14">
        <f t="shared" si="255"/>
        <v>564.95935044409725</v>
      </c>
      <c r="BV127" s="1">
        <f t="shared" si="256"/>
        <v>1</v>
      </c>
      <c r="BW127" s="66">
        <f t="shared" si="257"/>
        <v>40.5</v>
      </c>
      <c r="BX127" s="41">
        <f t="shared" si="258"/>
        <v>40.36</v>
      </c>
      <c r="BY127" s="65">
        <f t="shared" si="259"/>
        <v>43.42</v>
      </c>
      <c r="BZ127" s="64">
        <f t="shared" si="260"/>
        <v>42.63</v>
      </c>
      <c r="CA127" s="54">
        <f t="shared" si="261"/>
        <v>40.36</v>
      </c>
      <c r="CB127" s="1">
        <f t="shared" si="262"/>
        <v>13.998001745393887</v>
      </c>
      <c r="CC127" s="42">
        <f t="shared" si="263"/>
        <v>0.89314096950704913</v>
      </c>
      <c r="CD127" s="55">
        <v>0</v>
      </c>
      <c r="CE127" s="55">
        <v>41</v>
      </c>
      <c r="CF127" s="55">
        <v>0</v>
      </c>
      <c r="CG127" s="6">
        <f t="shared" si="264"/>
        <v>41</v>
      </c>
      <c r="CH127" s="10">
        <f t="shared" si="265"/>
        <v>605.5804360406463</v>
      </c>
      <c r="CI127" s="1">
        <f t="shared" si="266"/>
        <v>564.5804360406463</v>
      </c>
      <c r="CJ127" s="77">
        <f t="shared" si="267"/>
        <v>1</v>
      </c>
      <c r="CK127" s="66">
        <f t="shared" si="268"/>
        <v>40.659999999999997</v>
      </c>
      <c r="CL127" s="41">
        <f t="shared" si="269"/>
        <v>40.53</v>
      </c>
      <c r="CM127" s="65">
        <f t="shared" si="270"/>
        <v>43</v>
      </c>
      <c r="CN127" s="64">
        <f t="shared" si="271"/>
        <v>42.17</v>
      </c>
      <c r="CO127" s="54">
        <f t="shared" si="272"/>
        <v>40.53</v>
      </c>
      <c r="CP127" s="1">
        <f t="shared" si="273"/>
        <v>13.929939206529639</v>
      </c>
      <c r="CQ127" s="42">
        <f t="shared" si="274"/>
        <v>6.7703640276199573E-2</v>
      </c>
      <c r="CR127" s="11">
        <f t="shared" si="275"/>
        <v>4972</v>
      </c>
      <c r="CS127" s="47">
        <f t="shared" si="276"/>
        <v>5904.4285495136928</v>
      </c>
      <c r="CT127" s="55">
        <v>209</v>
      </c>
      <c r="CU127" s="10">
        <f t="shared" si="277"/>
        <v>11.888763028949475</v>
      </c>
      <c r="CV127" s="30">
        <f t="shared" si="278"/>
        <v>-197.11123697105052</v>
      </c>
      <c r="CW127" s="77">
        <f t="shared" si="279"/>
        <v>0</v>
      </c>
      <c r="CX127" s="66">
        <f t="shared" si="280"/>
        <v>41.09</v>
      </c>
      <c r="CY127" s="41">
        <f t="shared" si="281"/>
        <v>40.6</v>
      </c>
      <c r="CZ127" s="65">
        <f t="shared" si="282"/>
        <v>42.74</v>
      </c>
      <c r="DA127" s="64">
        <f t="shared" si="283"/>
        <v>41.77</v>
      </c>
      <c r="DB127" s="54">
        <f t="shared" si="284"/>
        <v>41.77</v>
      </c>
      <c r="DC127" s="43">
        <f t="shared" si="285"/>
        <v>-4.7189666500131793</v>
      </c>
      <c r="DD127" s="44">
        <v>0</v>
      </c>
      <c r="DE127" s="10">
        <f t="shared" si="286"/>
        <v>7.4422012259723651</v>
      </c>
      <c r="DF127" s="30">
        <f t="shared" si="287"/>
        <v>7.4422012259723651</v>
      </c>
      <c r="DG127" s="34">
        <f t="shared" si="288"/>
        <v>7.4422012259723651</v>
      </c>
      <c r="DH127" s="21">
        <f t="shared" si="289"/>
        <v>1.7028805924391504E-3</v>
      </c>
      <c r="DI127" s="74">
        <f t="shared" si="290"/>
        <v>7.4422012259723651</v>
      </c>
      <c r="DJ127" s="76">
        <f t="shared" si="291"/>
        <v>41.77</v>
      </c>
      <c r="DK127" s="43">
        <f t="shared" si="292"/>
        <v>0.17817096542907265</v>
      </c>
      <c r="DL127" s="16">
        <f t="shared" si="293"/>
        <v>0</v>
      </c>
      <c r="DM127" s="53">
        <f t="shared" si="294"/>
        <v>5181</v>
      </c>
      <c r="DN127">
        <f t="shared" si="305"/>
        <v>8.2189253446657388E-3</v>
      </c>
      <c r="DO127">
        <f t="shared" si="295"/>
        <v>8.4402315610118562E-3</v>
      </c>
      <c r="DP127" s="1">
        <f t="shared" si="296"/>
        <v>900.30262015001267</v>
      </c>
      <c r="DQ127" s="55">
        <v>207</v>
      </c>
      <c r="DR127" s="1">
        <f t="shared" si="297"/>
        <v>693.30262015001267</v>
      </c>
      <c r="DS127" s="55">
        <v>1077</v>
      </c>
      <c r="DT127" s="15">
        <f t="shared" si="298"/>
        <v>2.8034180597512446</v>
      </c>
      <c r="DU127" s="17">
        <f t="shared" si="299"/>
        <v>5.2552159739983366E-3</v>
      </c>
      <c r="DV127" s="17">
        <f t="shared" si="300"/>
        <v>5.2552159739983366E-3</v>
      </c>
      <c r="DW127" s="17">
        <f t="shared" si="301"/>
        <v>7.021810096196286E-3</v>
      </c>
      <c r="DX127" s="1">
        <f t="shared" si="302"/>
        <v>742.21937078813983</v>
      </c>
      <c r="DY127" s="1">
        <f t="shared" si="303"/>
        <v>-334.78062921186017</v>
      </c>
      <c r="DZ127" s="79">
        <f t="shared" si="304"/>
        <v>41.42</v>
      </c>
    </row>
    <row r="128" spans="1:130" x14ac:dyDescent="0.2">
      <c r="A128" s="19" t="s">
        <v>133</v>
      </c>
      <c r="B128">
        <v>0</v>
      </c>
      <c r="C128">
        <v>0</v>
      </c>
      <c r="D128">
        <v>0.39966555183946401</v>
      </c>
      <c r="E128">
        <v>0.60033444816053505</v>
      </c>
      <c r="F128">
        <v>0.29248366013071803</v>
      </c>
      <c r="G128">
        <v>0.62295081967213095</v>
      </c>
      <c r="H128">
        <v>0.37295081967213101</v>
      </c>
      <c r="I128">
        <v>0.48200624354062799</v>
      </c>
      <c r="J128">
        <v>0.51056581606638496</v>
      </c>
      <c r="K128">
        <v>3.7282987992255302E-2</v>
      </c>
      <c r="L128">
        <v>-0.59750875102130496</v>
      </c>
      <c r="M128">
        <f t="shared" si="230"/>
        <v>0.37519940036085281</v>
      </c>
      <c r="N128">
        <f t="shared" si="231"/>
        <v>0.2357615106018478</v>
      </c>
      <c r="O128" s="68">
        <v>0</v>
      </c>
      <c r="P128">
        <v>145.08000000000001</v>
      </c>
      <c r="Q128">
        <v>146</v>
      </c>
      <c r="R128">
        <v>147.24</v>
      </c>
      <c r="S128">
        <v>148.46</v>
      </c>
      <c r="T128">
        <v>149.74</v>
      </c>
      <c r="U128">
        <v>150.69999999999999</v>
      </c>
      <c r="V128">
        <v>152.13</v>
      </c>
      <c r="W128">
        <v>157.55000000000001</v>
      </c>
      <c r="X128">
        <v>155.57</v>
      </c>
      <c r="Y128">
        <v>154.54</v>
      </c>
      <c r="Z128">
        <v>152.87</v>
      </c>
      <c r="AA128">
        <v>150.97999999999999</v>
      </c>
      <c r="AB128">
        <v>150.44999999999999</v>
      </c>
      <c r="AC128">
        <v>148.99</v>
      </c>
      <c r="AD128">
        <v>146.30000000000001</v>
      </c>
      <c r="AE128">
        <v>147.34</v>
      </c>
      <c r="AF128">
        <v>147.66</v>
      </c>
      <c r="AG128">
        <v>148.41</v>
      </c>
      <c r="AH128">
        <v>149.31</v>
      </c>
      <c r="AI128">
        <v>150.58000000000001</v>
      </c>
      <c r="AJ128">
        <v>151.59</v>
      </c>
      <c r="AK128">
        <v>157.26</v>
      </c>
      <c r="AL128">
        <v>155.72999999999999</v>
      </c>
      <c r="AM128">
        <v>154.51</v>
      </c>
      <c r="AN128">
        <v>153.56</v>
      </c>
      <c r="AO128">
        <v>152.30000000000001</v>
      </c>
      <c r="AP128">
        <v>151.94</v>
      </c>
      <c r="AQ128">
        <v>150.18</v>
      </c>
      <c r="AR128">
        <v>151.26</v>
      </c>
      <c r="AS128" s="72">
        <f t="shared" si="232"/>
        <v>1.0385998280953479</v>
      </c>
      <c r="AT128" s="17">
        <f t="shared" si="233"/>
        <v>1.0105280114238944</v>
      </c>
      <c r="AU128" s="17">
        <f t="shared" si="234"/>
        <v>1.0399721969801807</v>
      </c>
      <c r="AV128" s="17">
        <f t="shared" si="235"/>
        <v>1.0694163825364673</v>
      </c>
      <c r="AW128" s="17">
        <f t="shared" si="236"/>
        <v>-8.140353885375165E-3</v>
      </c>
      <c r="AX128" s="17">
        <f t="shared" si="237"/>
        <v>1.0798025725065195</v>
      </c>
      <c r="AY128" s="17">
        <f t="shared" si="238"/>
        <v>3.7282987992255302E-2</v>
      </c>
      <c r="AZ128" s="17">
        <f t="shared" si="239"/>
        <v>1.0454233418776304</v>
      </c>
      <c r="BA128" s="17">
        <f t="shared" si="240"/>
        <v>-0.92682545322798415</v>
      </c>
      <c r="BB128" s="17">
        <f t="shared" si="241"/>
        <v>2.1297802684376439</v>
      </c>
      <c r="BC128" s="17">
        <f t="shared" si="242"/>
        <v>-0.59750875102130496</v>
      </c>
      <c r="BD128" s="17">
        <f t="shared" si="243"/>
        <v>1.3293167022066792</v>
      </c>
      <c r="BE128" s="1">
        <v>1</v>
      </c>
      <c r="BF128" s="15">
        <v>1</v>
      </c>
      <c r="BG128" s="15">
        <v>1</v>
      </c>
      <c r="BH128" s="16">
        <v>1</v>
      </c>
      <c r="BI128" s="12">
        <f t="shared" si="244"/>
        <v>1.277366738910418</v>
      </c>
      <c r="BJ128" s="12">
        <f t="shared" si="245"/>
        <v>3.155456535488379</v>
      </c>
      <c r="BK128" s="12">
        <f t="shared" si="246"/>
        <v>3.247398418044213</v>
      </c>
      <c r="BL128" s="12">
        <f t="shared" si="247"/>
        <v>1.277366738910418</v>
      </c>
      <c r="BM128" s="12">
        <f t="shared" si="248"/>
        <v>3.155456535488379</v>
      </c>
      <c r="BN128" s="12">
        <f t="shared" si="249"/>
        <v>3.247398418044213</v>
      </c>
      <c r="BO128" s="9">
        <f t="shared" si="250"/>
        <v>1.6316629713530625E-3</v>
      </c>
      <c r="BP128" s="9">
        <f t="shared" si="251"/>
        <v>3.4029852512149051E-4</v>
      </c>
      <c r="BQ128" s="45">
        <f t="shared" si="252"/>
        <v>1.3487329218779895E-4</v>
      </c>
      <c r="BR128" s="78">
        <f t="shared" si="253"/>
        <v>0.2357615106018478</v>
      </c>
      <c r="BS128" s="55">
        <v>151</v>
      </c>
      <c r="BT128" s="10">
        <f t="shared" si="254"/>
        <v>159.41960735396651</v>
      </c>
      <c r="BU128" s="14">
        <f t="shared" si="255"/>
        <v>8.4196073539665122</v>
      </c>
      <c r="BV128" s="1">
        <f t="shared" si="256"/>
        <v>1</v>
      </c>
      <c r="BW128" s="66">
        <f t="shared" si="257"/>
        <v>146</v>
      </c>
      <c r="BX128" s="41">
        <f t="shared" si="258"/>
        <v>147.34</v>
      </c>
      <c r="BY128" s="65">
        <f t="shared" si="259"/>
        <v>157.55000000000001</v>
      </c>
      <c r="BZ128" s="64">
        <f t="shared" si="260"/>
        <v>157.26</v>
      </c>
      <c r="CA128" s="54">
        <f t="shared" si="261"/>
        <v>147.34</v>
      </c>
      <c r="CB128" s="1">
        <f t="shared" si="262"/>
        <v>5.7144070544091978E-2</v>
      </c>
      <c r="CC128" s="42">
        <f t="shared" si="263"/>
        <v>0.94718587322027414</v>
      </c>
      <c r="CD128" s="55">
        <v>0</v>
      </c>
      <c r="CE128" s="55">
        <v>151</v>
      </c>
      <c r="CF128" s="55">
        <v>0</v>
      </c>
      <c r="CG128" s="6">
        <f t="shared" si="264"/>
        <v>151</v>
      </c>
      <c r="CH128" s="10">
        <f t="shared" si="265"/>
        <v>46.244963354971986</v>
      </c>
      <c r="CI128" s="1">
        <f t="shared" si="266"/>
        <v>-104.75503664502801</v>
      </c>
      <c r="CJ128" s="77">
        <f t="shared" si="267"/>
        <v>0</v>
      </c>
      <c r="CK128" s="66">
        <f t="shared" si="268"/>
        <v>147.24</v>
      </c>
      <c r="CL128" s="41">
        <f t="shared" si="269"/>
        <v>147.66</v>
      </c>
      <c r="CM128" s="65">
        <f t="shared" si="270"/>
        <v>155.57</v>
      </c>
      <c r="CN128" s="64">
        <f t="shared" si="271"/>
        <v>155.72999999999999</v>
      </c>
      <c r="CO128" s="54">
        <f t="shared" si="272"/>
        <v>155.72999999999999</v>
      </c>
      <c r="CP128" s="1">
        <f t="shared" si="273"/>
        <v>-0.67267088322756063</v>
      </c>
      <c r="CQ128" s="42">
        <f t="shared" si="274"/>
        <v>3.2652204487857026</v>
      </c>
      <c r="CR128" s="11">
        <f t="shared" si="275"/>
        <v>302</v>
      </c>
      <c r="CS128" s="47">
        <f t="shared" si="276"/>
        <v>206.60619669074515</v>
      </c>
      <c r="CT128" s="55">
        <v>0</v>
      </c>
      <c r="CU128" s="10">
        <f t="shared" si="277"/>
        <v>0.94162598180664969</v>
      </c>
      <c r="CV128" s="30">
        <f t="shared" si="278"/>
        <v>0.94162598180664969</v>
      </c>
      <c r="CW128" s="77">
        <f t="shared" si="279"/>
        <v>1</v>
      </c>
      <c r="CX128" s="66">
        <f t="shared" si="280"/>
        <v>148.46</v>
      </c>
      <c r="CY128" s="41">
        <f t="shared" si="281"/>
        <v>148.41</v>
      </c>
      <c r="CZ128" s="65">
        <f t="shared" si="282"/>
        <v>154.54</v>
      </c>
      <c r="DA128" s="64">
        <f t="shared" si="283"/>
        <v>154.51</v>
      </c>
      <c r="DB128" s="54">
        <f t="shared" si="284"/>
        <v>148.41</v>
      </c>
      <c r="DC128" s="43">
        <f t="shared" si="285"/>
        <v>6.3447610121059881E-3</v>
      </c>
      <c r="DD128" s="44">
        <v>0</v>
      </c>
      <c r="DE128" s="10">
        <f t="shared" si="286"/>
        <v>0.58944484124586904</v>
      </c>
      <c r="DF128" s="30">
        <f t="shared" si="287"/>
        <v>0.58944484124586904</v>
      </c>
      <c r="DG128" s="34">
        <f t="shared" si="288"/>
        <v>0.58944484124586904</v>
      </c>
      <c r="DH128" s="21">
        <f t="shared" si="289"/>
        <v>1.3487329218779897E-4</v>
      </c>
      <c r="DI128" s="74">
        <f t="shared" si="290"/>
        <v>0.58944484124586904</v>
      </c>
      <c r="DJ128" s="76">
        <f t="shared" si="291"/>
        <v>148.41</v>
      </c>
      <c r="DK128" s="43">
        <f t="shared" si="292"/>
        <v>3.9717326409667072E-3</v>
      </c>
      <c r="DL128" s="16">
        <f t="shared" si="293"/>
        <v>0</v>
      </c>
      <c r="DM128" s="53">
        <f t="shared" si="294"/>
        <v>302</v>
      </c>
      <c r="DN128">
        <f t="shared" si="305"/>
        <v>5.9313252807427601E-3</v>
      </c>
      <c r="DO128">
        <f t="shared" si="295"/>
        <v>6.0910346223845089E-3</v>
      </c>
      <c r="DP128" s="1">
        <f t="shared" si="296"/>
        <v>649.71848110051076</v>
      </c>
      <c r="DQ128" s="55">
        <v>0</v>
      </c>
      <c r="DR128" s="1">
        <f t="shared" si="297"/>
        <v>649.71848110051076</v>
      </c>
      <c r="DS128" s="55">
        <v>0</v>
      </c>
      <c r="DT128" s="15">
        <f t="shared" si="298"/>
        <v>1.0694163825364673</v>
      </c>
      <c r="DU128" s="17">
        <f t="shared" si="299"/>
        <v>2.0047006677483695E-3</v>
      </c>
      <c r="DV128" s="17">
        <f t="shared" si="300"/>
        <v>2.0047006677483695E-3</v>
      </c>
      <c r="DW128" s="17">
        <f t="shared" si="301"/>
        <v>2.6786011190206116E-3</v>
      </c>
      <c r="DX128" s="1">
        <f t="shared" si="302"/>
        <v>283.13349548271668</v>
      </c>
      <c r="DY128" s="1">
        <f t="shared" si="303"/>
        <v>283.13349548271668</v>
      </c>
      <c r="DZ128" s="79">
        <f t="shared" si="304"/>
        <v>151.26</v>
      </c>
    </row>
    <row r="129" spans="1:130" x14ac:dyDescent="0.2">
      <c r="A129" s="19" t="s">
        <v>314</v>
      </c>
      <c r="B129">
        <v>0</v>
      </c>
      <c r="C129">
        <v>0</v>
      </c>
      <c r="D129">
        <v>0.18305355715427599</v>
      </c>
      <c r="E129">
        <v>0.81694644284572304</v>
      </c>
      <c r="F129">
        <v>0.194753577106518</v>
      </c>
      <c r="G129">
        <v>0.15008361204013301</v>
      </c>
      <c r="H129">
        <v>4.5568561872909599E-2</v>
      </c>
      <c r="I129">
        <v>8.2698817170263103E-2</v>
      </c>
      <c r="J129">
        <v>0.19103854853003099</v>
      </c>
      <c r="K129">
        <v>0.43993746516006998</v>
      </c>
      <c r="L129">
        <v>2.01858669581702</v>
      </c>
      <c r="M129">
        <f t="shared" si="230"/>
        <v>0.13221889056569913</v>
      </c>
      <c r="N129">
        <f t="shared" si="231"/>
        <v>1.1886700069098295</v>
      </c>
      <c r="O129" s="68">
        <v>0</v>
      </c>
      <c r="P129">
        <v>14.74</v>
      </c>
      <c r="Q129">
        <v>14.82</v>
      </c>
      <c r="R129">
        <v>14.85</v>
      </c>
      <c r="S129">
        <v>14.97</v>
      </c>
      <c r="T129">
        <v>15.1</v>
      </c>
      <c r="U129">
        <v>15.21</v>
      </c>
      <c r="V129">
        <v>15.36</v>
      </c>
      <c r="W129">
        <v>15.88</v>
      </c>
      <c r="X129">
        <v>15.78</v>
      </c>
      <c r="Y129">
        <v>15.71</v>
      </c>
      <c r="Z129">
        <v>15.63</v>
      </c>
      <c r="AA129">
        <v>15.49</v>
      </c>
      <c r="AB129">
        <v>15.39</v>
      </c>
      <c r="AC129">
        <v>15.28</v>
      </c>
      <c r="AD129">
        <v>14.92</v>
      </c>
      <c r="AE129">
        <v>15.03</v>
      </c>
      <c r="AF129">
        <v>15.12</v>
      </c>
      <c r="AG129">
        <v>15.17</v>
      </c>
      <c r="AH129">
        <v>15.23</v>
      </c>
      <c r="AI129">
        <v>15.41</v>
      </c>
      <c r="AJ129">
        <v>15.5</v>
      </c>
      <c r="AK129">
        <v>15.97</v>
      </c>
      <c r="AL129">
        <v>15.84</v>
      </c>
      <c r="AM129">
        <v>15.75</v>
      </c>
      <c r="AN129">
        <v>15.71</v>
      </c>
      <c r="AO129">
        <v>15.66</v>
      </c>
      <c r="AP129">
        <v>15.43</v>
      </c>
      <c r="AQ129">
        <v>15.29</v>
      </c>
      <c r="AR129">
        <v>15.45</v>
      </c>
      <c r="AS129" s="72">
        <f t="shared" si="232"/>
        <v>1.1535199321458867</v>
      </c>
      <c r="AT129" s="17">
        <f t="shared" si="233"/>
        <v>1.5528464387693366</v>
      </c>
      <c r="AU129" s="17">
        <f t="shared" si="234"/>
        <v>3.3322248029415951</v>
      </c>
      <c r="AV129" s="17">
        <f t="shared" si="235"/>
        <v>5.111603167113854</v>
      </c>
      <c r="AW129" s="17">
        <f t="shared" si="236"/>
        <v>-8.140353885375165E-3</v>
      </c>
      <c r="AX129" s="17">
        <f t="shared" si="237"/>
        <v>1.0798025725065195</v>
      </c>
      <c r="AY129" s="17">
        <f t="shared" si="238"/>
        <v>0.43993746516006998</v>
      </c>
      <c r="AZ129" s="17">
        <f t="shared" si="239"/>
        <v>1.4480778190454451</v>
      </c>
      <c r="BA129" s="17">
        <f t="shared" si="240"/>
        <v>-0.92682545322798415</v>
      </c>
      <c r="BB129" s="17">
        <f t="shared" si="241"/>
        <v>2.1297802684376439</v>
      </c>
      <c r="BC129" s="17">
        <f t="shared" si="242"/>
        <v>2.01858669581702</v>
      </c>
      <c r="BD129" s="17">
        <f t="shared" si="243"/>
        <v>3.945412149045004</v>
      </c>
      <c r="BE129" s="1">
        <v>0</v>
      </c>
      <c r="BF129" s="85">
        <v>0.15</v>
      </c>
      <c r="BG129" s="86">
        <v>0.64</v>
      </c>
      <c r="BH129" s="16">
        <v>1</v>
      </c>
      <c r="BI129" s="12">
        <f t="shared" si="244"/>
        <v>0</v>
      </c>
      <c r="BJ129" s="12">
        <f t="shared" si="245"/>
        <v>56.440295604863678</v>
      </c>
      <c r="BK129" s="12">
        <f t="shared" si="246"/>
        <v>516.75391655304168</v>
      </c>
      <c r="BL129" s="12">
        <f t="shared" si="247"/>
        <v>0</v>
      </c>
      <c r="BM129" s="12">
        <f t="shared" si="248"/>
        <v>56.440295604863678</v>
      </c>
      <c r="BN129" s="12">
        <f t="shared" si="249"/>
        <v>516.75391655304168</v>
      </c>
      <c r="BO129" s="9">
        <f t="shared" si="250"/>
        <v>0</v>
      </c>
      <c r="BP129" s="9">
        <f t="shared" si="251"/>
        <v>6.0867735415608883E-3</v>
      </c>
      <c r="BQ129" s="45">
        <f t="shared" si="252"/>
        <v>2.1462196196555195E-2</v>
      </c>
      <c r="BR129" s="78">
        <f t="shared" si="253"/>
        <v>1.1886700069098295</v>
      </c>
      <c r="BS129" s="55">
        <v>0</v>
      </c>
      <c r="BT129" s="10">
        <f t="shared" si="254"/>
        <v>0</v>
      </c>
      <c r="BU129" s="14">
        <f t="shared" si="255"/>
        <v>0</v>
      </c>
      <c r="BV129" s="1">
        <f t="shared" si="256"/>
        <v>0</v>
      </c>
      <c r="BW129" s="66">
        <f t="shared" si="257"/>
        <v>14.85</v>
      </c>
      <c r="BX129" s="41">
        <f t="shared" si="258"/>
        <v>15.12</v>
      </c>
      <c r="BY129" s="65">
        <f t="shared" si="259"/>
        <v>15.88</v>
      </c>
      <c r="BZ129" s="64">
        <f t="shared" si="260"/>
        <v>15.97</v>
      </c>
      <c r="CA129" s="54">
        <f t="shared" si="261"/>
        <v>15.97</v>
      </c>
      <c r="CB129" s="1">
        <f t="shared" si="262"/>
        <v>0</v>
      </c>
      <c r="CC129" s="42" t="e">
        <f t="shared" si="263"/>
        <v>#DIV/0!</v>
      </c>
      <c r="CD129" s="55">
        <v>0</v>
      </c>
      <c r="CE129" s="55">
        <v>0</v>
      </c>
      <c r="CF129" s="55">
        <v>0</v>
      </c>
      <c r="CG129" s="6">
        <f t="shared" si="264"/>
        <v>0</v>
      </c>
      <c r="CH129" s="10">
        <f t="shared" si="265"/>
        <v>827.16379472700851</v>
      </c>
      <c r="CI129" s="1">
        <f t="shared" si="266"/>
        <v>827.16379472700851</v>
      </c>
      <c r="CJ129" s="77">
        <f t="shared" si="267"/>
        <v>1</v>
      </c>
      <c r="CK129" s="66">
        <f t="shared" si="268"/>
        <v>14.97</v>
      </c>
      <c r="CL129" s="41">
        <f t="shared" si="269"/>
        <v>15.17</v>
      </c>
      <c r="CM129" s="65">
        <f t="shared" si="270"/>
        <v>15.78</v>
      </c>
      <c r="CN129" s="64">
        <f t="shared" si="271"/>
        <v>15.84</v>
      </c>
      <c r="CO129" s="54">
        <f t="shared" si="272"/>
        <v>15.17</v>
      </c>
      <c r="CP129" s="1">
        <f t="shared" si="273"/>
        <v>54.526288380158768</v>
      </c>
      <c r="CQ129" s="42">
        <f t="shared" si="274"/>
        <v>0</v>
      </c>
      <c r="CR129" s="11">
        <f t="shared" si="275"/>
        <v>15</v>
      </c>
      <c r="CS129" s="47">
        <f t="shared" si="276"/>
        <v>977.00340520503039</v>
      </c>
      <c r="CT129" s="55">
        <v>15</v>
      </c>
      <c r="CU129" s="10">
        <f t="shared" si="277"/>
        <v>149.83961047802191</v>
      </c>
      <c r="CV129" s="30">
        <f t="shared" si="278"/>
        <v>134.83961047802191</v>
      </c>
      <c r="CW129" s="77">
        <f t="shared" si="279"/>
        <v>1</v>
      </c>
      <c r="CX129" s="66">
        <f t="shared" si="280"/>
        <v>15.1</v>
      </c>
      <c r="CY129" s="41">
        <f t="shared" si="281"/>
        <v>15.23</v>
      </c>
      <c r="CZ129" s="65">
        <f t="shared" si="282"/>
        <v>15.71</v>
      </c>
      <c r="DA129" s="64">
        <f t="shared" si="283"/>
        <v>15.75</v>
      </c>
      <c r="DB129" s="54">
        <f t="shared" si="284"/>
        <v>15.23</v>
      </c>
      <c r="DC129" s="43">
        <f t="shared" si="285"/>
        <v>8.8535528875917215</v>
      </c>
      <c r="DD129" s="44">
        <v>0</v>
      </c>
      <c r="DE129" s="10">
        <f t="shared" si="286"/>
        <v>93.797523769576969</v>
      </c>
      <c r="DF129" s="30">
        <f t="shared" si="287"/>
        <v>93.797523769576969</v>
      </c>
      <c r="DG129" s="34">
        <f t="shared" si="288"/>
        <v>93.797523769576969</v>
      </c>
      <c r="DH129" s="21">
        <f t="shared" si="289"/>
        <v>2.1462196196555199E-2</v>
      </c>
      <c r="DI129" s="74">
        <f t="shared" si="290"/>
        <v>93.797523769576969</v>
      </c>
      <c r="DJ129" s="76">
        <f t="shared" si="291"/>
        <v>15.23</v>
      </c>
      <c r="DK129" s="43">
        <f t="shared" si="292"/>
        <v>6.1587343249886386</v>
      </c>
      <c r="DL129" s="16">
        <f t="shared" si="293"/>
        <v>0</v>
      </c>
      <c r="DM129" s="53">
        <f t="shared" si="294"/>
        <v>30</v>
      </c>
      <c r="DN129">
        <f t="shared" si="305"/>
        <v>8.0714593412236704E-3</v>
      </c>
      <c r="DO129">
        <f t="shared" si="295"/>
        <v>8.2887948263740564E-3</v>
      </c>
      <c r="DP129" s="1">
        <f t="shared" si="296"/>
        <v>884.14916653966782</v>
      </c>
      <c r="DQ129" s="55">
        <v>896</v>
      </c>
      <c r="DR129" s="1">
        <f t="shared" si="297"/>
        <v>-11.850833460332183</v>
      </c>
      <c r="DS129" s="55">
        <v>0</v>
      </c>
      <c r="DT129" s="15">
        <f t="shared" si="298"/>
        <v>0.7667404750670781</v>
      </c>
      <c r="DU129" s="17">
        <f t="shared" si="299"/>
        <v>1.4373121334750627E-3</v>
      </c>
      <c r="DV129" s="17">
        <f t="shared" si="300"/>
        <v>1.4373121334750627E-3</v>
      </c>
      <c r="DW129" s="17">
        <f t="shared" si="301"/>
        <v>1.9204791772890538E-3</v>
      </c>
      <c r="DX129" s="1">
        <f t="shared" si="302"/>
        <v>202.99848999780755</v>
      </c>
      <c r="DY129" s="1">
        <f t="shared" si="303"/>
        <v>202.99848999780755</v>
      </c>
      <c r="DZ129" s="79">
        <f t="shared" si="304"/>
        <v>15.45</v>
      </c>
    </row>
    <row r="130" spans="1:130" x14ac:dyDescent="0.2">
      <c r="A130" s="19" t="s">
        <v>313</v>
      </c>
      <c r="B130">
        <v>0</v>
      </c>
      <c r="C130">
        <v>0</v>
      </c>
      <c r="D130">
        <v>0.71862509992006396</v>
      </c>
      <c r="E130">
        <v>0.28137490007993599</v>
      </c>
      <c r="F130">
        <v>0.77305246422893403</v>
      </c>
      <c r="G130">
        <v>0.73076923076922995</v>
      </c>
      <c r="H130">
        <v>0.85994983277591897</v>
      </c>
      <c r="I130">
        <v>0.79273253862685999</v>
      </c>
      <c r="J130">
        <v>0.83486371208729104</v>
      </c>
      <c r="K130">
        <v>0.41800567087666801</v>
      </c>
      <c r="L130">
        <v>2.0110685746594101</v>
      </c>
      <c r="M130">
        <f t="shared" ref="M130:M160" si="306">HARMEAN(D130,F130, I130)</f>
        <v>0.76015203230384565</v>
      </c>
      <c r="N130">
        <f t="shared" ref="N130:N161" si="307">MAX(MIN(0.6*TAN(3*(1-M130) - 1.5), 5), -5)</f>
        <v>-0.59409863709963517</v>
      </c>
      <c r="O130" s="68">
        <v>0</v>
      </c>
      <c r="P130">
        <v>73.599999999999994</v>
      </c>
      <c r="Q130">
        <v>73.87</v>
      </c>
      <c r="R130">
        <v>74.16</v>
      </c>
      <c r="S130">
        <v>74.569999999999993</v>
      </c>
      <c r="T130">
        <v>74.989999999999995</v>
      </c>
      <c r="U130">
        <v>75.44</v>
      </c>
      <c r="V130">
        <v>76.400000000000006</v>
      </c>
      <c r="W130">
        <v>77.28</v>
      </c>
      <c r="X130">
        <v>76.95</v>
      </c>
      <c r="Y130">
        <v>76.3</v>
      </c>
      <c r="Z130">
        <v>76.069999999999993</v>
      </c>
      <c r="AA130">
        <v>75.66</v>
      </c>
      <c r="AB130">
        <v>75.45</v>
      </c>
      <c r="AC130">
        <v>74.790000000000006</v>
      </c>
      <c r="AD130">
        <v>74.290000000000006</v>
      </c>
      <c r="AE130">
        <v>74.42</v>
      </c>
      <c r="AF130">
        <v>74.62</v>
      </c>
      <c r="AG130">
        <v>74.7</v>
      </c>
      <c r="AH130">
        <v>74.83</v>
      </c>
      <c r="AI130">
        <v>75.040000000000006</v>
      </c>
      <c r="AJ130">
        <v>75.69</v>
      </c>
      <c r="AK130">
        <v>78.209999999999994</v>
      </c>
      <c r="AL130">
        <v>77.56</v>
      </c>
      <c r="AM130">
        <v>76.66</v>
      </c>
      <c r="AN130">
        <v>76.260000000000005</v>
      </c>
      <c r="AO130">
        <v>76.209999999999994</v>
      </c>
      <c r="AP130">
        <v>76.099999999999994</v>
      </c>
      <c r="AQ130">
        <v>75.41</v>
      </c>
      <c r="AR130">
        <v>75.31</v>
      </c>
      <c r="AS130" s="72">
        <f t="shared" ref="AS130:AS160" si="308">0.5 * (D130-MAX($D$3:$D$160))/(MIN($D$3:$D$160)-MAX($D$3:$D$160)) + 0.75</f>
        <v>0.869380831212892</v>
      </c>
      <c r="AT130" s="17">
        <f t="shared" ref="AT130:AT160" si="309">AZ130^N130</f>
        <v>0.80986266869712509</v>
      </c>
      <c r="AU130" s="17">
        <f t="shared" ref="AU130:AU161" si="310">(AT130+AV130)/2</f>
        <v>0.62640620592802831</v>
      </c>
      <c r="AV130" s="17">
        <f t="shared" ref="AV130:AV160" si="311">BD130^N130</f>
        <v>0.44294974315893149</v>
      </c>
      <c r="AW130" s="17">
        <f t="shared" ref="AW130:AW160" si="312">PERCENTILE($K$2:$K$160, 0.02)</f>
        <v>-8.140353885375165E-3</v>
      </c>
      <c r="AX130" s="17">
        <f t="shared" ref="AX130:AX160" si="313">PERCENTILE($K$2:$K$160, 0.98)</f>
        <v>1.0798025725065195</v>
      </c>
      <c r="AY130" s="17">
        <f t="shared" ref="AY130:AY161" si="314">MIN(MAX(K130,AW130), AX130)</f>
        <v>0.41800567087666801</v>
      </c>
      <c r="AZ130" s="17">
        <f t="shared" ref="AZ130:AZ161" si="315">AY130-$AY$161+1</f>
        <v>1.4261460247620432</v>
      </c>
      <c r="BA130" s="17">
        <f t="shared" ref="BA130:BA160" si="316">PERCENTILE($L$2:$L$160, 0.02)</f>
        <v>-0.92682545322798415</v>
      </c>
      <c r="BB130" s="17">
        <f t="shared" ref="BB130:BB160" si="317">PERCENTILE($L$2:$L$160, 0.98)</f>
        <v>2.1297802684376439</v>
      </c>
      <c r="BC130" s="17">
        <f t="shared" ref="BC130:BC161" si="318">MIN(MAX(L130,BA130), BB130)</f>
        <v>2.0110685746594101</v>
      </c>
      <c r="BD130" s="17">
        <f t="shared" ref="BD130:BD161" si="319">BC130-$BC$161 + 1</f>
        <v>3.9378940278873942</v>
      </c>
      <c r="BE130" s="1">
        <v>0</v>
      </c>
      <c r="BF130" s="50">
        <v>0.18</v>
      </c>
      <c r="BG130" s="15">
        <v>1</v>
      </c>
      <c r="BH130" s="16">
        <v>1</v>
      </c>
      <c r="BI130" s="12">
        <f t="shared" ref="BI130:BI160" si="320">(AZ130^4)*AV130*BE130</f>
        <v>0</v>
      </c>
      <c r="BJ130" s="12">
        <f t="shared" ref="BJ130:BJ160" si="321">(BD130^4) *AT130*BF130</f>
        <v>35.054193871139596</v>
      </c>
      <c r="BK130" s="12">
        <f t="shared" ref="BK130:BK160" si="322">(BD130^4)*AU130*BG130*BH130</f>
        <v>150.63023394387156</v>
      </c>
      <c r="BL130" s="12">
        <f t="shared" ref="BL130:BL160" si="323">MIN(BI130, 0.05*BI$161)</f>
        <v>0</v>
      </c>
      <c r="BM130" s="12">
        <f t="shared" ref="BM130:BM160" si="324">MIN(BJ130, 0.05*BJ$161)</f>
        <v>35.054193871139596</v>
      </c>
      <c r="BN130" s="12">
        <f t="shared" ref="BN130:BN160" si="325">MIN(BK130, 0.05*BK$161)</f>
        <v>150.63023394387156</v>
      </c>
      <c r="BO130" s="9">
        <f t="shared" ref="BO130:BO160" si="326">BL130/$BL$161</f>
        <v>0</v>
      </c>
      <c r="BP130" s="9">
        <f t="shared" ref="BP130:BP160" si="327">BM130/$BM$161</f>
        <v>3.7804008198215689E-3</v>
      </c>
      <c r="BQ130" s="45">
        <f t="shared" ref="BQ130:BQ160" si="328">BN130/$BN$161</f>
        <v>6.2560834673510328E-3</v>
      </c>
      <c r="BR130" s="78">
        <f t="shared" ref="BR130:BR160" si="329">N130</f>
        <v>-0.59409863709963517</v>
      </c>
      <c r="BS130" s="55">
        <v>0</v>
      </c>
      <c r="BT130" s="10">
        <f t="shared" ref="BT130:BT160" si="330">$D$167*BO130</f>
        <v>0</v>
      </c>
      <c r="BU130" s="14">
        <f t="shared" ref="BU130:BU161" si="331">BT130-BS130</f>
        <v>0</v>
      </c>
      <c r="BV130" s="1">
        <f t="shared" ref="BV130:BV161" si="332">IF(BU130&gt;0, 1, 0)</f>
        <v>0</v>
      </c>
      <c r="BW130" s="66">
        <f t="shared" ref="BW130:BW160" si="333">IF(N130&lt;=0,P130, IF(N130&lt;=1,Q130, IF(N130&lt;=2,R130, IF(N130&lt;=3,S130, IF(N130&lt;=4,T130, IF(N130&lt;=5, U130, V130))))))</f>
        <v>73.599999999999994</v>
      </c>
      <c r="BX130" s="41">
        <f t="shared" ref="BX130:BX160" si="334">IF(N130&lt;=0,AD130, IF(N130&lt;=1,AE130, IF(N130&lt;=2,AF130, IF(N130&lt;=3,AG130, IF(N130&lt;=4,AH130, IF(N130&lt;=5, AI130, AJ130))))))</f>
        <v>74.290000000000006</v>
      </c>
      <c r="BY130" s="65">
        <f t="shared" ref="BY130:BY160" si="335">IF(N130&gt;=0,W130, IF(N130&gt;=-1,X130, IF(N130&gt;=-2,Y130, IF(N130&gt;=-3,Z130, IF(N130&gt;=-4,AA130, IF(N130&gt;=-5, AB130, AC130))))))</f>
        <v>76.95</v>
      </c>
      <c r="BZ130" s="64">
        <f t="shared" ref="BZ130:BZ160" si="336">IF(N130&gt;=0,AK130, IF(N130&gt;=-1,AL130, IF(N130&gt;=-2,AM130, IF(N130&gt;=-3,AN130, IF(N130&gt;=-4,AO130, IF(N130&gt;=-5, AP130, AQ130))))))</f>
        <v>77.56</v>
      </c>
      <c r="CA130" s="54">
        <f t="shared" ref="CA130:CA161" si="337">IF(C130&gt;0, IF(BU130 &gt;0, BW130, BY130), IF(BU130&gt;0, BX130, BZ130))</f>
        <v>77.56</v>
      </c>
      <c r="CB130" s="1">
        <f t="shared" ref="CB130:CB161" si="338">BU130/CA130</f>
        <v>0</v>
      </c>
      <c r="CC130" s="42" t="e">
        <f t="shared" ref="CC130:CC160" si="339">BS130/BT130</f>
        <v>#DIV/0!</v>
      </c>
      <c r="CD130" s="55">
        <v>0</v>
      </c>
      <c r="CE130" s="55">
        <v>0</v>
      </c>
      <c r="CF130" s="55">
        <v>0</v>
      </c>
      <c r="CG130" s="6">
        <f t="shared" ref="CG130:CG161" si="340">SUM(CD130:CF130)</f>
        <v>0</v>
      </c>
      <c r="CH130" s="10">
        <f t="shared" ref="CH130:CH160" si="341">BP130*$D$166</f>
        <v>513.73862792188163</v>
      </c>
      <c r="CI130" s="1">
        <f t="shared" ref="CI130:CI161" si="342">CH130-CG130</f>
        <v>513.73862792188163</v>
      </c>
      <c r="CJ130" s="77">
        <f t="shared" ref="CJ130:CJ161" si="343">IF(CI130&gt;1, 1, 0)</f>
        <v>1</v>
      </c>
      <c r="CK130" s="66">
        <f t="shared" ref="CK130:CK160" si="344">IF(N130&lt;=0,Q130, IF(N130&lt;=1,R130, IF(N130&lt;=2,S130, IF(N130&lt;=3,T130, IF(N130&lt;=4,U130,V130)))))</f>
        <v>73.87</v>
      </c>
      <c r="CL130" s="41">
        <f t="shared" ref="CL130:CL160" si="345">IF(N130&lt;=0,AE130, IF(N130&lt;=1,AF130, IF(N130&lt;=2,AG130, IF(N130&lt;=3,AH130, IF(N130&lt;=4,AI130,AJ130)))))</f>
        <v>74.42</v>
      </c>
      <c r="CM130" s="65">
        <f t="shared" ref="CM130:CM160" si="346">IF(N130&gt;=0,X130, IF(N130&gt;=-1,Y130, IF(N130&gt;=-2,Z130, IF(N130&gt;=-3,AA130, IF(N130&gt;=-4,AB130, AC130)))))</f>
        <v>76.3</v>
      </c>
      <c r="CN130" s="64">
        <f t="shared" ref="CN130:CN160" si="347">IF(N130&gt;=0,AL130, IF(N130&gt;=-1,AM130, IF(N130&gt;=-2,AN130, IF(N130&gt;=-3,AO130, IF(N130&gt;=-4,AP130, AQ130)))))</f>
        <v>76.66</v>
      </c>
      <c r="CO130" s="54">
        <f t="shared" ref="CO130:CO161" si="348">IF(C130&gt;0, IF(CI130 &gt;0, CK130, CM130), IF(CI130&gt;0, CL130, CN130))</f>
        <v>74.42</v>
      </c>
      <c r="CP130" s="1">
        <f t="shared" ref="CP130:CP161" si="349">CI130/CO130</f>
        <v>6.9032333770744643</v>
      </c>
      <c r="CQ130" s="42">
        <f t="shared" ref="CQ130:CQ160" si="350">CG130/CH130</f>
        <v>0</v>
      </c>
      <c r="CR130" s="11">
        <f t="shared" ref="CR130:CR160" si="351">BS130+CG130+CT130</f>
        <v>0</v>
      </c>
      <c r="CS130" s="47">
        <f t="shared" ref="CS130:CS160" si="352">BT130+CH130+CU130</f>
        <v>557.41585001420094</v>
      </c>
      <c r="CT130" s="55">
        <v>0</v>
      </c>
      <c r="CU130" s="10">
        <f t="shared" ref="CU130:CU160" si="353">BQ130*$D$169</f>
        <v>43.677222092319276</v>
      </c>
      <c r="CV130" s="30">
        <f t="shared" ref="CV130:CV161" si="354">CU130-CT130</f>
        <v>43.677222092319276</v>
      </c>
      <c r="CW130" s="77">
        <f t="shared" ref="CW130:CW161" si="355">IF(CV130&gt;0, 1, 0)</f>
        <v>1</v>
      </c>
      <c r="CX130" s="66">
        <f t="shared" ref="CX130:CX160" si="356">IF(N130&lt;=0,R130, IF(N130&lt;=1,S130, IF(N130&lt;=2,T130, IF(N130&lt;=3,U130, V130))))</f>
        <v>74.16</v>
      </c>
      <c r="CY130" s="41">
        <f t="shared" ref="CY130:CY160" si="357">IF(N130&lt;=0,AF130, IF(N130&lt;=1,AG130, IF(N130&lt;=2,AH130, IF(N130&lt;=3,AI130, AJ130))))</f>
        <v>74.62</v>
      </c>
      <c r="CZ130" s="65">
        <f t="shared" ref="CZ130:CZ160" si="358">IF(N130&gt;=0,Y130, IF(N130&gt;=-1,Z130, IF(N130&gt;=-2,AA130, IF(N130&gt;=-3,AB130,  AC130))))</f>
        <v>76.069999999999993</v>
      </c>
      <c r="DA130" s="64">
        <f t="shared" ref="DA130:DA160" si="359">IF(N130&gt;=0,AM130, IF(N130&gt;=-1,AN130, IF(N130&gt;=-2,AO130, IF(N130&gt;=-3,AP130, AQ130))))</f>
        <v>76.260000000000005</v>
      </c>
      <c r="DB130" s="54">
        <f t="shared" ref="DB130:DB161" si="360">IF(C130&gt;0, IF(CV130 &gt;0, CX130, CZ130), IF(CV130&gt;0, CY130, DA130))</f>
        <v>74.62</v>
      </c>
      <c r="DC130" s="43">
        <f t="shared" ref="DC130:DC161" si="361">CV130/DB130</f>
        <v>0.58532862627069515</v>
      </c>
      <c r="DD130" s="44">
        <v>0</v>
      </c>
      <c r="DE130" s="10">
        <f t="shared" ref="DE130:DE160" si="362">BQ130*$DD$164</f>
        <v>27.341336942372262</v>
      </c>
      <c r="DF130" s="30">
        <f t="shared" ref="DF130:DF161" si="363">DE130-DD130</f>
        <v>27.341336942372262</v>
      </c>
      <c r="DG130" s="34">
        <f t="shared" ref="DG130:DG161" si="364">DF130*(DF130&lt;&gt;0)</f>
        <v>27.341336942372262</v>
      </c>
      <c r="DH130" s="21">
        <f t="shared" ref="DH130:DH161" si="365">DG130/$DG$161</f>
        <v>6.2560834673510337E-3</v>
      </c>
      <c r="DI130" s="74">
        <f t="shared" ref="DI130:DI161" si="366">DH130 * $DF$161</f>
        <v>27.341336942372262</v>
      </c>
      <c r="DJ130" s="76">
        <f t="shared" ref="DJ130:DJ160" si="367">DB130</f>
        <v>74.62</v>
      </c>
      <c r="DK130" s="43">
        <f t="shared" ref="DK130:DK161" si="368">DI130/DJ130</f>
        <v>0.36640762452924497</v>
      </c>
      <c r="DL130" s="16">
        <f t="shared" ref="DL130:DL160" si="369">O130</f>
        <v>0</v>
      </c>
      <c r="DM130" s="53">
        <f t="shared" ref="DM130:DM160" si="370">CR130+CT130</f>
        <v>0</v>
      </c>
      <c r="DN130">
        <f t="shared" si="305"/>
        <v>2.7799938239831041E-3</v>
      </c>
      <c r="DO130">
        <f t="shared" ref="DO130:DO161" si="371">DN130/$DN$161</f>
        <v>2.8548490987120043E-3</v>
      </c>
      <c r="DP130" s="1">
        <f t="shared" ref="DP130:DP161" si="372">DO130*$DN$163</f>
        <v>304.52104366141208</v>
      </c>
      <c r="DQ130" s="55">
        <v>0</v>
      </c>
      <c r="DR130" s="1">
        <f t="shared" ref="DR130:DR161" si="373">DP130-DQ130</f>
        <v>304.52104366141208</v>
      </c>
      <c r="DS130" s="55">
        <v>0</v>
      </c>
      <c r="DT130" s="15">
        <f t="shared" ref="DT130:DT160" si="374">BF130 *BD130^N130</f>
        <v>7.9730953768607671E-2</v>
      </c>
      <c r="DU130" s="17">
        <f t="shared" ref="DU130:DU161" si="375">DT130/$DT$161</f>
        <v>1.4946161183826049E-4</v>
      </c>
      <c r="DV130" s="17">
        <f t="shared" ref="DV130:DV161" si="376">MIN(DU130, 0.2)</f>
        <v>1.4946161183826049E-4</v>
      </c>
      <c r="DW130" s="17">
        <f t="shared" ref="DW130:DW161" si="377">DV130/$DV$161</f>
        <v>1.9970464776182767E-4</v>
      </c>
      <c r="DX130" s="1">
        <f t="shared" ref="DX130:DX161" si="378">DW130*$DN$164</f>
        <v>21.109180677720708</v>
      </c>
      <c r="DY130" s="1">
        <f t="shared" ref="DY130:DY161" si="379">DX130-DS130</f>
        <v>21.109180677720708</v>
      </c>
      <c r="DZ130" s="79">
        <f t="shared" ref="DZ130:DZ160" si="380">AR130</f>
        <v>75.31</v>
      </c>
    </row>
    <row r="131" spans="1:130" x14ac:dyDescent="0.2">
      <c r="A131" s="19" t="s">
        <v>298</v>
      </c>
      <c r="B131">
        <v>0</v>
      </c>
      <c r="C131">
        <v>0</v>
      </c>
      <c r="D131">
        <v>0.14148681055155801</v>
      </c>
      <c r="E131">
        <v>0.85851318944844102</v>
      </c>
      <c r="F131">
        <v>0.163751987281399</v>
      </c>
      <c r="G131">
        <v>0.231396321070234</v>
      </c>
      <c r="H131">
        <v>2.7382943143812701E-2</v>
      </c>
      <c r="I131">
        <v>7.9600956674864401E-2</v>
      </c>
      <c r="J131">
        <v>0.179475754795204</v>
      </c>
      <c r="K131">
        <v>0.29194791193379699</v>
      </c>
      <c r="L131">
        <v>0.84079452903960605</v>
      </c>
      <c r="M131">
        <f t="shared" si="306"/>
        <v>0.11656254349253475</v>
      </c>
      <c r="N131">
        <f t="shared" si="307"/>
        <v>1.3418221677736544</v>
      </c>
      <c r="O131" s="68">
        <v>0</v>
      </c>
      <c r="P131">
        <v>7.11</v>
      </c>
      <c r="Q131">
        <v>7.12</v>
      </c>
      <c r="R131">
        <v>7.16</v>
      </c>
      <c r="S131">
        <v>7.22</v>
      </c>
      <c r="T131">
        <v>7.27</v>
      </c>
      <c r="U131">
        <v>7.32</v>
      </c>
      <c r="V131">
        <v>7.41</v>
      </c>
      <c r="W131">
        <v>7.5</v>
      </c>
      <c r="X131">
        <v>7.48</v>
      </c>
      <c r="Y131">
        <v>7.45</v>
      </c>
      <c r="Z131">
        <v>7.42</v>
      </c>
      <c r="AA131">
        <v>7.39</v>
      </c>
      <c r="AB131">
        <v>7.37</v>
      </c>
      <c r="AC131">
        <v>7.36</v>
      </c>
      <c r="AD131">
        <v>7.19</v>
      </c>
      <c r="AE131">
        <v>7.23</v>
      </c>
      <c r="AF131">
        <v>7.25</v>
      </c>
      <c r="AG131">
        <v>7.29</v>
      </c>
      <c r="AH131">
        <v>7.31</v>
      </c>
      <c r="AI131">
        <v>7.33</v>
      </c>
      <c r="AJ131">
        <v>7.36</v>
      </c>
      <c r="AK131">
        <v>7.57</v>
      </c>
      <c r="AL131">
        <v>7.5</v>
      </c>
      <c r="AM131">
        <v>7.48</v>
      </c>
      <c r="AN131">
        <v>7.46</v>
      </c>
      <c r="AO131">
        <v>7.43</v>
      </c>
      <c r="AP131">
        <v>7.41</v>
      </c>
      <c r="AQ131">
        <v>7.39</v>
      </c>
      <c r="AR131">
        <v>7.38</v>
      </c>
      <c r="AS131" s="72">
        <f t="shared" si="308"/>
        <v>1.1755725190839699</v>
      </c>
      <c r="AT131" s="17">
        <f t="shared" si="309"/>
        <v>1.4221037486814692</v>
      </c>
      <c r="AU131" s="17">
        <f t="shared" si="310"/>
        <v>2.6707909382715558</v>
      </c>
      <c r="AV131" s="17">
        <f t="shared" si="311"/>
        <v>3.9194781278616424</v>
      </c>
      <c r="AW131" s="17">
        <f t="shared" si="312"/>
        <v>-8.140353885375165E-3</v>
      </c>
      <c r="AX131" s="17">
        <f t="shared" si="313"/>
        <v>1.0798025725065195</v>
      </c>
      <c r="AY131" s="17">
        <f t="shared" si="314"/>
        <v>0.29194791193379699</v>
      </c>
      <c r="AZ131" s="17">
        <f t="shared" si="315"/>
        <v>1.3000882658191721</v>
      </c>
      <c r="BA131" s="17">
        <f t="shared" si="316"/>
        <v>-0.92682545322798415</v>
      </c>
      <c r="BB131" s="17">
        <f t="shared" si="317"/>
        <v>2.1297802684376439</v>
      </c>
      <c r="BC131" s="17">
        <f t="shared" si="318"/>
        <v>0.84079452903960605</v>
      </c>
      <c r="BD131" s="17">
        <f t="shared" si="319"/>
        <v>2.7676199822675902</v>
      </c>
      <c r="BE131" s="1">
        <v>0</v>
      </c>
      <c r="BF131" s="50">
        <v>0.18</v>
      </c>
      <c r="BG131" s="15">
        <v>1</v>
      </c>
      <c r="BH131" s="16">
        <v>1</v>
      </c>
      <c r="BI131" s="12">
        <f t="shared" si="320"/>
        <v>0</v>
      </c>
      <c r="BJ131" s="12">
        <f t="shared" si="321"/>
        <v>15.018605739068409</v>
      </c>
      <c r="BK131" s="12">
        <f t="shared" si="322"/>
        <v>156.69881934722605</v>
      </c>
      <c r="BL131" s="12">
        <f t="shared" si="323"/>
        <v>0</v>
      </c>
      <c r="BM131" s="12">
        <f t="shared" si="324"/>
        <v>15.018605739068409</v>
      </c>
      <c r="BN131" s="12">
        <f t="shared" si="325"/>
        <v>156.69881934722605</v>
      </c>
      <c r="BO131" s="9">
        <f t="shared" si="326"/>
        <v>0</v>
      </c>
      <c r="BP131" s="9">
        <f t="shared" si="327"/>
        <v>1.6196735163062919E-3</v>
      </c>
      <c r="BQ131" s="45">
        <f t="shared" si="328"/>
        <v>6.5081283312412438E-3</v>
      </c>
      <c r="BR131" s="78">
        <f t="shared" si="329"/>
        <v>1.3418221677736544</v>
      </c>
      <c r="BS131" s="55">
        <v>0</v>
      </c>
      <c r="BT131" s="10">
        <f t="shared" si="330"/>
        <v>0</v>
      </c>
      <c r="BU131" s="14">
        <f t="shared" si="331"/>
        <v>0</v>
      </c>
      <c r="BV131" s="1">
        <f t="shared" si="332"/>
        <v>0</v>
      </c>
      <c r="BW131" s="66">
        <f t="shared" si="333"/>
        <v>7.16</v>
      </c>
      <c r="BX131" s="41">
        <f t="shared" si="334"/>
        <v>7.25</v>
      </c>
      <c r="BY131" s="65">
        <f t="shared" si="335"/>
        <v>7.5</v>
      </c>
      <c r="BZ131" s="64">
        <f t="shared" si="336"/>
        <v>7.57</v>
      </c>
      <c r="CA131" s="54">
        <f t="shared" si="337"/>
        <v>7.57</v>
      </c>
      <c r="CB131" s="1">
        <f t="shared" si="338"/>
        <v>0</v>
      </c>
      <c r="CC131" s="42" t="e">
        <f t="shared" si="339"/>
        <v>#DIV/0!</v>
      </c>
      <c r="CD131" s="55">
        <v>0</v>
      </c>
      <c r="CE131" s="55">
        <v>708</v>
      </c>
      <c r="CF131" s="55">
        <v>0</v>
      </c>
      <c r="CG131" s="6">
        <f t="shared" si="340"/>
        <v>708</v>
      </c>
      <c r="CH131" s="10">
        <f t="shared" si="341"/>
        <v>220.10598600702809</v>
      </c>
      <c r="CI131" s="1">
        <f t="shared" si="342"/>
        <v>-487.89401399297191</v>
      </c>
      <c r="CJ131" s="77">
        <f t="shared" si="343"/>
        <v>0</v>
      </c>
      <c r="CK131" s="66">
        <f t="shared" si="344"/>
        <v>7.22</v>
      </c>
      <c r="CL131" s="41">
        <f t="shared" si="345"/>
        <v>7.29</v>
      </c>
      <c r="CM131" s="65">
        <f t="shared" si="346"/>
        <v>7.48</v>
      </c>
      <c r="CN131" s="64">
        <f t="shared" si="347"/>
        <v>7.5</v>
      </c>
      <c r="CO131" s="54">
        <f t="shared" si="348"/>
        <v>7.5</v>
      </c>
      <c r="CP131" s="1">
        <f t="shared" si="349"/>
        <v>-65.052535199062916</v>
      </c>
      <c r="CQ131" s="42">
        <f t="shared" si="350"/>
        <v>3.2166321909000386</v>
      </c>
      <c r="CR131" s="11">
        <f t="shared" si="351"/>
        <v>1018</v>
      </c>
      <c r="CS131" s="47">
        <f t="shared" si="352"/>
        <v>265.54287443928871</v>
      </c>
      <c r="CT131" s="55">
        <v>310</v>
      </c>
      <c r="CU131" s="10">
        <f t="shared" si="353"/>
        <v>45.436888432260623</v>
      </c>
      <c r="CV131" s="30">
        <f t="shared" si="354"/>
        <v>-264.56311156773938</v>
      </c>
      <c r="CW131" s="77">
        <f t="shared" si="355"/>
        <v>0</v>
      </c>
      <c r="CX131" s="66">
        <f t="shared" si="356"/>
        <v>7.27</v>
      </c>
      <c r="CY131" s="41">
        <f t="shared" si="357"/>
        <v>7.31</v>
      </c>
      <c r="CZ131" s="65">
        <f t="shared" si="358"/>
        <v>7.45</v>
      </c>
      <c r="DA131" s="64">
        <f t="shared" si="359"/>
        <v>7.48</v>
      </c>
      <c r="DB131" s="54">
        <f t="shared" si="360"/>
        <v>7.48</v>
      </c>
      <c r="DC131" s="43">
        <f t="shared" si="361"/>
        <v>-35.369399942211146</v>
      </c>
      <c r="DD131" s="44">
        <v>0</v>
      </c>
      <c r="DE131" s="10">
        <f t="shared" si="362"/>
        <v>28.442863733723485</v>
      </c>
      <c r="DF131" s="30">
        <f t="shared" si="363"/>
        <v>28.442863733723485</v>
      </c>
      <c r="DG131" s="34">
        <f t="shared" si="364"/>
        <v>28.442863733723485</v>
      </c>
      <c r="DH131" s="21">
        <f t="shared" si="365"/>
        <v>6.5081283312412447E-3</v>
      </c>
      <c r="DI131" s="74">
        <f t="shared" si="366"/>
        <v>28.442863733723485</v>
      </c>
      <c r="DJ131" s="76">
        <f t="shared" si="367"/>
        <v>7.48</v>
      </c>
      <c r="DK131" s="43">
        <f t="shared" si="368"/>
        <v>3.8025218895352251</v>
      </c>
      <c r="DL131" s="16">
        <f t="shared" si="369"/>
        <v>0</v>
      </c>
      <c r="DM131" s="53">
        <f t="shared" si="370"/>
        <v>1328</v>
      </c>
      <c r="DN131">
        <f t="shared" si="305"/>
        <v>8.4821402470393568E-3</v>
      </c>
      <c r="DO131">
        <f t="shared" si="371"/>
        <v>8.7105338977746943E-3</v>
      </c>
      <c r="DP131" s="1">
        <f t="shared" si="372"/>
        <v>929.13522980783114</v>
      </c>
      <c r="DQ131" s="55">
        <v>517</v>
      </c>
      <c r="DR131" s="1">
        <f t="shared" si="373"/>
        <v>412.13522980783114</v>
      </c>
      <c r="DS131" s="55">
        <v>384</v>
      </c>
      <c r="DT131" s="15">
        <f t="shared" si="374"/>
        <v>0.70550606301509555</v>
      </c>
      <c r="DU131" s="17">
        <f t="shared" si="375"/>
        <v>1.3225236668549507E-3</v>
      </c>
      <c r="DV131" s="17">
        <f t="shared" si="376"/>
        <v>1.3225236668549507E-3</v>
      </c>
      <c r="DW131" s="17">
        <f t="shared" si="377"/>
        <v>1.7671034039948605E-3</v>
      </c>
      <c r="DX131" s="1">
        <f t="shared" si="378"/>
        <v>186.78636400906476</v>
      </c>
      <c r="DY131" s="1">
        <f t="shared" si="379"/>
        <v>-197.21363599093524</v>
      </c>
      <c r="DZ131" s="79">
        <f t="shared" si="380"/>
        <v>7.38</v>
      </c>
    </row>
    <row r="132" spans="1:130" x14ac:dyDescent="0.2">
      <c r="A132" s="19" t="s">
        <v>134</v>
      </c>
      <c r="B132">
        <v>0</v>
      </c>
      <c r="C132">
        <v>0</v>
      </c>
      <c r="D132">
        <v>0.61743341404358298</v>
      </c>
      <c r="E132">
        <v>0.38256658595641602</v>
      </c>
      <c r="F132">
        <v>0.56908665105386402</v>
      </c>
      <c r="G132">
        <v>0.947194719471947</v>
      </c>
      <c r="H132">
        <v>0.67986798679867899</v>
      </c>
      <c r="I132">
        <v>0.80247577348710797</v>
      </c>
      <c r="J132">
        <v>0.77805547782367701</v>
      </c>
      <c r="K132">
        <v>0.109827448237899</v>
      </c>
      <c r="L132">
        <v>6.3669457881182195E-2</v>
      </c>
      <c r="M132">
        <f t="shared" si="306"/>
        <v>0.64893586025055139</v>
      </c>
      <c r="N132">
        <f t="shared" si="307"/>
        <v>-0.28747426164100515</v>
      </c>
      <c r="O132" s="68">
        <v>0</v>
      </c>
      <c r="P132">
        <v>18.23</v>
      </c>
      <c r="Q132">
        <v>18.39</v>
      </c>
      <c r="R132">
        <v>18.45</v>
      </c>
      <c r="S132">
        <v>18.510000000000002</v>
      </c>
      <c r="T132">
        <v>18.62</v>
      </c>
      <c r="U132">
        <v>18.649999999999999</v>
      </c>
      <c r="V132">
        <v>18.97</v>
      </c>
      <c r="W132">
        <v>19.52</v>
      </c>
      <c r="X132">
        <v>19.38</v>
      </c>
      <c r="Y132">
        <v>19.29</v>
      </c>
      <c r="Z132">
        <v>19.190000000000001</v>
      </c>
      <c r="AA132">
        <v>19.13</v>
      </c>
      <c r="AB132">
        <v>18.989999999999998</v>
      </c>
      <c r="AC132">
        <v>18.72</v>
      </c>
      <c r="AD132">
        <v>18.190000000000001</v>
      </c>
      <c r="AE132">
        <v>18.36</v>
      </c>
      <c r="AF132">
        <v>18.43</v>
      </c>
      <c r="AG132">
        <v>18.47</v>
      </c>
      <c r="AH132">
        <v>18.670000000000002</v>
      </c>
      <c r="AI132">
        <v>18.71</v>
      </c>
      <c r="AJ132">
        <v>18.84</v>
      </c>
      <c r="AK132">
        <v>19.61</v>
      </c>
      <c r="AL132">
        <v>19.46</v>
      </c>
      <c r="AM132">
        <v>19.36</v>
      </c>
      <c r="AN132">
        <v>19.27</v>
      </c>
      <c r="AO132">
        <v>19.100000000000001</v>
      </c>
      <c r="AP132">
        <v>18.97</v>
      </c>
      <c r="AQ132">
        <v>18.88</v>
      </c>
      <c r="AR132">
        <v>18.91</v>
      </c>
      <c r="AS132" s="72">
        <f t="shared" si="308"/>
        <v>0.92306649662064333</v>
      </c>
      <c r="AT132" s="17">
        <f t="shared" si="309"/>
        <v>0.96845138352239013</v>
      </c>
      <c r="AU132" s="17">
        <f t="shared" si="310"/>
        <v>0.89445472260826298</v>
      </c>
      <c r="AV132" s="17">
        <f t="shared" si="311"/>
        <v>0.82045806169413582</v>
      </c>
      <c r="AW132" s="17">
        <f t="shared" si="312"/>
        <v>-8.140353885375165E-3</v>
      </c>
      <c r="AX132" s="17">
        <f t="shared" si="313"/>
        <v>1.0798025725065195</v>
      </c>
      <c r="AY132" s="17">
        <f t="shared" si="314"/>
        <v>0.109827448237899</v>
      </c>
      <c r="AZ132" s="17">
        <f t="shared" si="315"/>
        <v>1.1179678021232742</v>
      </c>
      <c r="BA132" s="17">
        <f t="shared" si="316"/>
        <v>-0.92682545322798415</v>
      </c>
      <c r="BB132" s="17">
        <f t="shared" si="317"/>
        <v>2.1297802684376439</v>
      </c>
      <c r="BC132" s="17">
        <f t="shared" si="318"/>
        <v>6.3669457881182195E-2</v>
      </c>
      <c r="BD132" s="17">
        <f t="shared" si="319"/>
        <v>1.9904949111091663</v>
      </c>
      <c r="BE132" s="1">
        <v>1</v>
      </c>
      <c r="BF132" s="15">
        <v>1</v>
      </c>
      <c r="BG132" s="15">
        <v>1</v>
      </c>
      <c r="BH132" s="16">
        <v>1</v>
      </c>
      <c r="BI132" s="12">
        <f t="shared" si="320"/>
        <v>1.2816621833894208</v>
      </c>
      <c r="BJ132" s="12">
        <f t="shared" si="321"/>
        <v>15.202748477019307</v>
      </c>
      <c r="BK132" s="12">
        <f t="shared" si="322"/>
        <v>14.041148996490762</v>
      </c>
      <c r="BL132" s="12">
        <f t="shared" si="323"/>
        <v>1.2816621833894208</v>
      </c>
      <c r="BM132" s="12">
        <f t="shared" si="324"/>
        <v>15.202748477019307</v>
      </c>
      <c r="BN132" s="12">
        <f t="shared" si="325"/>
        <v>14.041148996490762</v>
      </c>
      <c r="BO132" s="9">
        <f t="shared" si="326"/>
        <v>1.6371498197955625E-3</v>
      </c>
      <c r="BP132" s="9">
        <f t="shared" si="327"/>
        <v>1.639532291552209E-3</v>
      </c>
      <c r="BQ132" s="45">
        <f t="shared" si="328"/>
        <v>5.8316712255980865E-4</v>
      </c>
      <c r="BR132" s="78">
        <f t="shared" si="329"/>
        <v>-0.28747426164100515</v>
      </c>
      <c r="BS132" s="55">
        <v>132</v>
      </c>
      <c r="BT132" s="10">
        <f t="shared" si="330"/>
        <v>159.95569307734891</v>
      </c>
      <c r="BU132" s="14">
        <f t="shared" si="331"/>
        <v>27.955693077348911</v>
      </c>
      <c r="BV132" s="1">
        <f t="shared" si="332"/>
        <v>1</v>
      </c>
      <c r="BW132" s="66">
        <f t="shared" si="333"/>
        <v>18.23</v>
      </c>
      <c r="BX132" s="41">
        <f t="shared" si="334"/>
        <v>18.190000000000001</v>
      </c>
      <c r="BY132" s="65">
        <f t="shared" si="335"/>
        <v>19.38</v>
      </c>
      <c r="BZ132" s="64">
        <f t="shared" si="336"/>
        <v>19.46</v>
      </c>
      <c r="CA132" s="54">
        <f t="shared" si="337"/>
        <v>18.190000000000001</v>
      </c>
      <c r="CB132" s="1">
        <f t="shared" si="338"/>
        <v>1.5368715270670099</v>
      </c>
      <c r="CC132" s="42">
        <f t="shared" si="339"/>
        <v>0.82522852085151777</v>
      </c>
      <c r="CD132" s="55">
        <v>0</v>
      </c>
      <c r="CE132" s="55">
        <v>132</v>
      </c>
      <c r="CF132" s="55">
        <v>0</v>
      </c>
      <c r="CG132" s="6">
        <f t="shared" si="340"/>
        <v>132</v>
      </c>
      <c r="CH132" s="10">
        <f t="shared" si="341"/>
        <v>222.80469982952908</v>
      </c>
      <c r="CI132" s="1">
        <f t="shared" si="342"/>
        <v>90.804699829529085</v>
      </c>
      <c r="CJ132" s="77">
        <f t="shared" si="343"/>
        <v>1</v>
      </c>
      <c r="CK132" s="66">
        <f t="shared" si="344"/>
        <v>18.39</v>
      </c>
      <c r="CL132" s="41">
        <f t="shared" si="345"/>
        <v>18.36</v>
      </c>
      <c r="CM132" s="65">
        <f t="shared" si="346"/>
        <v>19.29</v>
      </c>
      <c r="CN132" s="64">
        <f t="shared" si="347"/>
        <v>19.36</v>
      </c>
      <c r="CO132" s="54">
        <f t="shared" si="348"/>
        <v>18.36</v>
      </c>
      <c r="CP132" s="1">
        <f t="shared" si="349"/>
        <v>4.9457897510636757</v>
      </c>
      <c r="CQ132" s="42">
        <f t="shared" si="350"/>
        <v>0.59244710771808229</v>
      </c>
      <c r="CR132" s="11">
        <f t="shared" si="351"/>
        <v>264</v>
      </c>
      <c r="CS132" s="47">
        <f t="shared" si="352"/>
        <v>386.83180916305668</v>
      </c>
      <c r="CT132" s="55">
        <v>0</v>
      </c>
      <c r="CU132" s="10">
        <f t="shared" si="353"/>
        <v>4.071416256178658</v>
      </c>
      <c r="CV132" s="30">
        <f t="shared" si="354"/>
        <v>4.071416256178658</v>
      </c>
      <c r="CW132" s="77">
        <f t="shared" si="355"/>
        <v>1</v>
      </c>
      <c r="CX132" s="66">
        <f t="shared" si="356"/>
        <v>18.45</v>
      </c>
      <c r="CY132" s="41">
        <f t="shared" si="357"/>
        <v>18.43</v>
      </c>
      <c r="CZ132" s="65">
        <f t="shared" si="358"/>
        <v>19.190000000000001</v>
      </c>
      <c r="DA132" s="64">
        <f t="shared" si="359"/>
        <v>19.27</v>
      </c>
      <c r="DB132" s="54">
        <f t="shared" si="360"/>
        <v>18.43</v>
      </c>
      <c r="DC132" s="43">
        <f t="shared" si="361"/>
        <v>0.22091243929347032</v>
      </c>
      <c r="DD132" s="44">
        <v>0</v>
      </c>
      <c r="DE132" s="10">
        <f t="shared" si="362"/>
        <v>2.5486502657504855</v>
      </c>
      <c r="DF132" s="30">
        <f t="shared" si="363"/>
        <v>2.5486502657504855</v>
      </c>
      <c r="DG132" s="34">
        <f t="shared" si="364"/>
        <v>2.5486502657504855</v>
      </c>
      <c r="DH132" s="21">
        <f t="shared" si="365"/>
        <v>5.8316712255980876E-4</v>
      </c>
      <c r="DI132" s="74">
        <f t="shared" si="366"/>
        <v>2.5486502657504855</v>
      </c>
      <c r="DJ132" s="76">
        <f t="shared" si="367"/>
        <v>18.43</v>
      </c>
      <c r="DK132" s="43">
        <f t="shared" si="368"/>
        <v>0.13828813161966824</v>
      </c>
      <c r="DL132" s="16">
        <f t="shared" si="369"/>
        <v>0</v>
      </c>
      <c r="DM132" s="53">
        <f t="shared" si="370"/>
        <v>264</v>
      </c>
      <c r="DN132">
        <f t="shared" si="305"/>
        <v>3.7797712088711469E-3</v>
      </c>
      <c r="DO132">
        <f t="shared" si="371"/>
        <v>3.8815469070081496E-3</v>
      </c>
      <c r="DP132" s="1">
        <f t="shared" si="372"/>
        <v>414.03684547674533</v>
      </c>
      <c r="DQ132" s="55">
        <v>0</v>
      </c>
      <c r="DR132" s="1">
        <f t="shared" si="373"/>
        <v>414.03684547674533</v>
      </c>
      <c r="DS132" s="55">
        <v>0</v>
      </c>
      <c r="DT132" s="15">
        <f t="shared" si="374"/>
        <v>0.82045806169413582</v>
      </c>
      <c r="DU132" s="17">
        <f t="shared" si="375"/>
        <v>1.5380097509228871E-3</v>
      </c>
      <c r="DV132" s="17">
        <f t="shared" si="376"/>
        <v>1.5380097509228871E-3</v>
      </c>
      <c r="DW132" s="17">
        <f t="shared" si="377"/>
        <v>2.0550273196216469E-3</v>
      </c>
      <c r="DX132" s="1">
        <f t="shared" si="378"/>
        <v>217.22049773864731</v>
      </c>
      <c r="DY132" s="1">
        <f t="shared" si="379"/>
        <v>217.22049773864731</v>
      </c>
      <c r="DZ132" s="79">
        <f t="shared" si="380"/>
        <v>18.91</v>
      </c>
    </row>
    <row r="133" spans="1:130" x14ac:dyDescent="0.2">
      <c r="A133" s="19" t="s">
        <v>136</v>
      </c>
      <c r="B133">
        <v>0</v>
      </c>
      <c r="C133">
        <v>0</v>
      </c>
      <c r="D133">
        <v>0.40659340659340598</v>
      </c>
      <c r="E133">
        <v>0.59340659340659296</v>
      </c>
      <c r="F133">
        <v>0.29521829521829501</v>
      </c>
      <c r="G133">
        <v>0.46918378678511902</v>
      </c>
      <c r="H133">
        <v>0.40755136035535799</v>
      </c>
      <c r="I133">
        <v>0.43728307829248703</v>
      </c>
      <c r="J133">
        <v>0.48743549671897202</v>
      </c>
      <c r="K133">
        <v>0.40737845963119501</v>
      </c>
      <c r="L133">
        <v>0.58647953024210098</v>
      </c>
      <c r="M133">
        <f t="shared" si="306"/>
        <v>0.36883893488933028</v>
      </c>
      <c r="N133">
        <f t="shared" si="307"/>
        <v>0.24907950437392892</v>
      </c>
      <c r="O133" s="68">
        <v>0</v>
      </c>
      <c r="P133">
        <v>27.12</v>
      </c>
      <c r="Q133">
        <v>27.51</v>
      </c>
      <c r="R133">
        <v>27.85</v>
      </c>
      <c r="S133">
        <v>27.94</v>
      </c>
      <c r="T133">
        <v>28.1</v>
      </c>
      <c r="U133">
        <v>28.38</v>
      </c>
      <c r="V133">
        <v>28.63</v>
      </c>
      <c r="W133">
        <v>30.01</v>
      </c>
      <c r="X133">
        <v>29.52</v>
      </c>
      <c r="Y133">
        <v>29.34</v>
      </c>
      <c r="Z133">
        <v>29.02</v>
      </c>
      <c r="AA133">
        <v>28.56</v>
      </c>
      <c r="AB133">
        <v>28.38</v>
      </c>
      <c r="AC133">
        <v>28.08</v>
      </c>
      <c r="AD133">
        <v>27.53</v>
      </c>
      <c r="AE133">
        <v>27.62</v>
      </c>
      <c r="AF133">
        <v>27.92</v>
      </c>
      <c r="AG133">
        <v>28.08</v>
      </c>
      <c r="AH133">
        <v>28.28</v>
      </c>
      <c r="AI133">
        <v>28.6</v>
      </c>
      <c r="AJ133">
        <v>28.67</v>
      </c>
      <c r="AK133">
        <v>29.72</v>
      </c>
      <c r="AL133">
        <v>29.45</v>
      </c>
      <c r="AM133">
        <v>29.16</v>
      </c>
      <c r="AN133">
        <v>28.81</v>
      </c>
      <c r="AO133">
        <v>28.63</v>
      </c>
      <c r="AP133">
        <v>28.44</v>
      </c>
      <c r="AQ133">
        <v>28.11</v>
      </c>
      <c r="AR133">
        <v>28.54</v>
      </c>
      <c r="AS133" s="72">
        <f t="shared" si="308"/>
        <v>1.034924363168638</v>
      </c>
      <c r="AT133" s="17">
        <f t="shared" si="309"/>
        <v>1.0904104232745255</v>
      </c>
      <c r="AU133" s="17">
        <f t="shared" si="310"/>
        <v>1.1742229293099957</v>
      </c>
      <c r="AV133" s="17">
        <f t="shared" si="311"/>
        <v>1.2580354353454659</v>
      </c>
      <c r="AW133" s="17">
        <f t="shared" si="312"/>
        <v>-8.140353885375165E-3</v>
      </c>
      <c r="AX133" s="17">
        <f t="shared" si="313"/>
        <v>1.0798025725065195</v>
      </c>
      <c r="AY133" s="17">
        <f t="shared" si="314"/>
        <v>0.40737845963119501</v>
      </c>
      <c r="AZ133" s="17">
        <f t="shared" si="315"/>
        <v>1.4155188135165702</v>
      </c>
      <c r="BA133" s="17">
        <f t="shared" si="316"/>
        <v>-0.92682545322798415</v>
      </c>
      <c r="BB133" s="17">
        <f t="shared" si="317"/>
        <v>2.1297802684376439</v>
      </c>
      <c r="BC133" s="17">
        <f t="shared" si="318"/>
        <v>0.58647953024210098</v>
      </c>
      <c r="BD133" s="17">
        <f t="shared" si="319"/>
        <v>2.5133049834700851</v>
      </c>
      <c r="BE133" s="1">
        <v>1</v>
      </c>
      <c r="BF133" s="15">
        <v>1</v>
      </c>
      <c r="BG133" s="15">
        <v>1</v>
      </c>
      <c r="BH133" s="16">
        <v>1</v>
      </c>
      <c r="BI133" s="12">
        <f t="shared" si="320"/>
        <v>5.0507451765203681</v>
      </c>
      <c r="BJ133" s="12">
        <f t="shared" si="321"/>
        <v>43.508164689357386</v>
      </c>
      <c r="BK133" s="12">
        <f t="shared" si="322"/>
        <v>46.85234430997069</v>
      </c>
      <c r="BL133" s="12">
        <f t="shared" si="323"/>
        <v>5.0507451765203681</v>
      </c>
      <c r="BM133" s="12">
        <f t="shared" si="324"/>
        <v>43.508164689357386</v>
      </c>
      <c r="BN133" s="12">
        <f t="shared" si="325"/>
        <v>46.85234430997069</v>
      </c>
      <c r="BO133" s="9">
        <f t="shared" si="326"/>
        <v>6.4516427672901252E-3</v>
      </c>
      <c r="BP133" s="9">
        <f t="shared" si="327"/>
        <v>4.6921147884674318E-3</v>
      </c>
      <c r="BQ133" s="45">
        <f t="shared" si="328"/>
        <v>1.9459053403147902E-3</v>
      </c>
      <c r="BR133" s="78">
        <f t="shared" si="329"/>
        <v>0.24907950437392892</v>
      </c>
      <c r="BS133" s="55">
        <v>599</v>
      </c>
      <c r="BT133" s="10">
        <f t="shared" si="330"/>
        <v>630.34975654105028</v>
      </c>
      <c r="BU133" s="14">
        <f t="shared" si="331"/>
        <v>31.349756541050283</v>
      </c>
      <c r="BV133" s="1">
        <f t="shared" si="332"/>
        <v>1</v>
      </c>
      <c r="BW133" s="66">
        <f t="shared" si="333"/>
        <v>27.51</v>
      </c>
      <c r="BX133" s="41">
        <f t="shared" si="334"/>
        <v>27.62</v>
      </c>
      <c r="BY133" s="65">
        <f t="shared" si="335"/>
        <v>30.01</v>
      </c>
      <c r="BZ133" s="64">
        <f t="shared" si="336"/>
        <v>29.72</v>
      </c>
      <c r="CA133" s="54">
        <f t="shared" si="337"/>
        <v>27.62</v>
      </c>
      <c r="CB133" s="1">
        <f t="shared" si="338"/>
        <v>1.1350382527534497</v>
      </c>
      <c r="CC133" s="42">
        <f t="shared" si="339"/>
        <v>0.95026609241022419</v>
      </c>
      <c r="CD133" s="55">
        <v>457</v>
      </c>
      <c r="CE133" s="55">
        <v>1199</v>
      </c>
      <c r="CF133" s="55">
        <v>29</v>
      </c>
      <c r="CG133" s="6">
        <f t="shared" si="340"/>
        <v>1685</v>
      </c>
      <c r="CH133" s="10">
        <f t="shared" si="341"/>
        <v>637.63625297092244</v>
      </c>
      <c r="CI133" s="1">
        <f t="shared" si="342"/>
        <v>-1047.3637470290776</v>
      </c>
      <c r="CJ133" s="77">
        <f t="shared" si="343"/>
        <v>0</v>
      </c>
      <c r="CK133" s="66">
        <f t="shared" si="344"/>
        <v>27.85</v>
      </c>
      <c r="CL133" s="41">
        <f t="shared" si="345"/>
        <v>27.92</v>
      </c>
      <c r="CM133" s="65">
        <f t="shared" si="346"/>
        <v>29.52</v>
      </c>
      <c r="CN133" s="64">
        <f t="shared" si="347"/>
        <v>29.45</v>
      </c>
      <c r="CO133" s="54">
        <f t="shared" si="348"/>
        <v>29.45</v>
      </c>
      <c r="CP133" s="1">
        <f t="shared" si="349"/>
        <v>-35.564134024756456</v>
      </c>
      <c r="CQ133" s="42">
        <f t="shared" si="350"/>
        <v>2.6425724574930021</v>
      </c>
      <c r="CR133" s="11">
        <f t="shared" si="351"/>
        <v>2284</v>
      </c>
      <c r="CS133" s="47">
        <f t="shared" si="352"/>
        <v>1281.5714643997007</v>
      </c>
      <c r="CT133" s="55">
        <v>0</v>
      </c>
      <c r="CU133" s="10">
        <f t="shared" si="353"/>
        <v>13.585454887728128</v>
      </c>
      <c r="CV133" s="30">
        <f t="shared" si="354"/>
        <v>13.585454887728128</v>
      </c>
      <c r="CW133" s="77">
        <f t="shared" si="355"/>
        <v>1</v>
      </c>
      <c r="CX133" s="66">
        <f t="shared" si="356"/>
        <v>27.94</v>
      </c>
      <c r="CY133" s="41">
        <f t="shared" si="357"/>
        <v>28.08</v>
      </c>
      <c r="CZ133" s="65">
        <f t="shared" si="358"/>
        <v>29.34</v>
      </c>
      <c r="DA133" s="64">
        <f t="shared" si="359"/>
        <v>29.16</v>
      </c>
      <c r="DB133" s="54">
        <f t="shared" si="360"/>
        <v>28.08</v>
      </c>
      <c r="DC133" s="43">
        <f t="shared" si="361"/>
        <v>0.483812496001714</v>
      </c>
      <c r="DD133" s="44">
        <v>0</v>
      </c>
      <c r="DE133" s="10">
        <f t="shared" si="362"/>
        <v>8.5043068630981473</v>
      </c>
      <c r="DF133" s="30">
        <f t="shared" si="363"/>
        <v>8.5043068630981473</v>
      </c>
      <c r="DG133" s="34">
        <f t="shared" si="364"/>
        <v>8.5043068630981473</v>
      </c>
      <c r="DH133" s="21">
        <f t="shared" si="365"/>
        <v>1.9459053403147906E-3</v>
      </c>
      <c r="DI133" s="74">
        <f t="shared" si="366"/>
        <v>8.5043068630981473</v>
      </c>
      <c r="DJ133" s="76">
        <f t="shared" si="367"/>
        <v>28.08</v>
      </c>
      <c r="DK133" s="43">
        <f t="shared" si="368"/>
        <v>0.30285993102201381</v>
      </c>
      <c r="DL133" s="16">
        <f t="shared" si="369"/>
        <v>0</v>
      </c>
      <c r="DM133" s="53">
        <f t="shared" si="370"/>
        <v>2284</v>
      </c>
      <c r="DN133">
        <f t="shared" si="305"/>
        <v>5.8628778342081208E-3</v>
      </c>
      <c r="DO133">
        <f t="shared" si="371"/>
        <v>6.0207441313183891E-3</v>
      </c>
      <c r="DP133" s="1">
        <f t="shared" si="372"/>
        <v>642.22073499946987</v>
      </c>
      <c r="DQ133" s="55">
        <v>343</v>
      </c>
      <c r="DR133" s="1">
        <f t="shared" si="373"/>
        <v>299.22073499946987</v>
      </c>
      <c r="DS133" s="55">
        <v>0</v>
      </c>
      <c r="DT133" s="15">
        <f t="shared" si="374"/>
        <v>1.2580354353454659</v>
      </c>
      <c r="DU133" s="17">
        <f t="shared" si="375"/>
        <v>2.3582811320941831E-3</v>
      </c>
      <c r="DV133" s="17">
        <f t="shared" si="376"/>
        <v>2.3582811320941831E-3</v>
      </c>
      <c r="DW133" s="17">
        <f t="shared" si="377"/>
        <v>3.1510412407292974E-3</v>
      </c>
      <c r="DX133" s="1">
        <f t="shared" si="378"/>
        <v>333.07136122756822</v>
      </c>
      <c r="DY133" s="1">
        <f t="shared" si="379"/>
        <v>333.07136122756822</v>
      </c>
      <c r="DZ133" s="79">
        <f t="shared" si="380"/>
        <v>28.54</v>
      </c>
    </row>
    <row r="134" spans="1:130" x14ac:dyDescent="0.2">
      <c r="A134" s="19" t="s">
        <v>152</v>
      </c>
      <c r="B134">
        <v>1</v>
      </c>
      <c r="C134">
        <v>1</v>
      </c>
      <c r="D134">
        <v>0.37986651835372598</v>
      </c>
      <c r="E134">
        <v>0.62013348164627302</v>
      </c>
      <c r="F134">
        <v>0.30259525124240699</v>
      </c>
      <c r="G134">
        <v>9.4786729857819899E-2</v>
      </c>
      <c r="H134">
        <v>0.58471563981042596</v>
      </c>
      <c r="I134">
        <v>0.23542150155487701</v>
      </c>
      <c r="J134">
        <v>0.35986415475623101</v>
      </c>
      <c r="K134">
        <v>0.81149402013623395</v>
      </c>
      <c r="L134">
        <v>0.19590533470787</v>
      </c>
      <c r="M134">
        <f t="shared" si="306"/>
        <v>0.29455229769874491</v>
      </c>
      <c r="N134">
        <f t="shared" si="307"/>
        <v>0.42504160201071883</v>
      </c>
      <c r="O134" s="68">
        <v>0</v>
      </c>
      <c r="P134">
        <v>158.12</v>
      </c>
      <c r="Q134">
        <v>159.38999999999999</v>
      </c>
      <c r="R134">
        <v>161.1</v>
      </c>
      <c r="S134">
        <v>161.99</v>
      </c>
      <c r="T134">
        <v>163.11000000000001</v>
      </c>
      <c r="U134">
        <v>164.12</v>
      </c>
      <c r="V134">
        <v>165.64</v>
      </c>
      <c r="W134">
        <v>172.21</v>
      </c>
      <c r="X134">
        <v>170.75</v>
      </c>
      <c r="Y134">
        <v>170.02</v>
      </c>
      <c r="Z134">
        <v>167.8</v>
      </c>
      <c r="AA134">
        <v>166.49</v>
      </c>
      <c r="AB134">
        <v>164.35</v>
      </c>
      <c r="AC134">
        <v>162.46</v>
      </c>
      <c r="AD134">
        <v>160.30000000000001</v>
      </c>
      <c r="AE134">
        <v>160.51</v>
      </c>
      <c r="AF134">
        <v>160.87</v>
      </c>
      <c r="AG134">
        <v>161.41</v>
      </c>
      <c r="AH134">
        <v>162.32</v>
      </c>
      <c r="AI134">
        <v>164.52</v>
      </c>
      <c r="AJ134">
        <v>166.76</v>
      </c>
      <c r="AK134">
        <v>171.2</v>
      </c>
      <c r="AL134">
        <v>170.07</v>
      </c>
      <c r="AM134">
        <v>167.7</v>
      </c>
      <c r="AN134">
        <v>167.35</v>
      </c>
      <c r="AO134">
        <v>165.43</v>
      </c>
      <c r="AP134">
        <v>164.7</v>
      </c>
      <c r="AQ134">
        <v>163.99</v>
      </c>
      <c r="AR134">
        <v>165.15</v>
      </c>
      <c r="AS134" s="72">
        <f t="shared" si="308"/>
        <v>1.0491038954790026</v>
      </c>
      <c r="AT134" s="17">
        <f t="shared" si="309"/>
        <v>1.289745650962842</v>
      </c>
      <c r="AU134" s="17">
        <f t="shared" si="310"/>
        <v>1.3333886786039257</v>
      </c>
      <c r="AV134" s="17">
        <f t="shared" si="311"/>
        <v>1.3770317062450095</v>
      </c>
      <c r="AW134" s="17">
        <f t="shared" si="312"/>
        <v>-8.140353885375165E-3</v>
      </c>
      <c r="AX134" s="17">
        <f t="shared" si="313"/>
        <v>1.0798025725065195</v>
      </c>
      <c r="AY134" s="17">
        <f t="shared" si="314"/>
        <v>0.81149402013623395</v>
      </c>
      <c r="AZ134" s="17">
        <f t="shared" si="315"/>
        <v>1.819634374021609</v>
      </c>
      <c r="BA134" s="17">
        <f t="shared" si="316"/>
        <v>-0.92682545322798415</v>
      </c>
      <c r="BB134" s="17">
        <f t="shared" si="317"/>
        <v>2.1297802684376439</v>
      </c>
      <c r="BC134" s="17">
        <f t="shared" si="318"/>
        <v>0.19590533470787</v>
      </c>
      <c r="BD134" s="17">
        <f t="shared" si="319"/>
        <v>2.1227307879358541</v>
      </c>
      <c r="BE134" s="1">
        <v>1</v>
      </c>
      <c r="BF134" s="15">
        <v>1</v>
      </c>
      <c r="BG134" s="15">
        <v>1</v>
      </c>
      <c r="BH134" s="16">
        <v>1</v>
      </c>
      <c r="BI134" s="12">
        <f t="shared" si="320"/>
        <v>15.09664592726876</v>
      </c>
      <c r="BJ134" s="12">
        <f t="shared" si="321"/>
        <v>26.186879380960303</v>
      </c>
      <c r="BK134" s="12">
        <f t="shared" si="322"/>
        <v>27.073003478222255</v>
      </c>
      <c r="BL134" s="12">
        <f t="shared" si="323"/>
        <v>15.09664592726876</v>
      </c>
      <c r="BM134" s="12">
        <f t="shared" si="324"/>
        <v>26.186879380960303</v>
      </c>
      <c r="BN134" s="12">
        <f t="shared" si="325"/>
        <v>27.073003478222255</v>
      </c>
      <c r="BO134" s="9">
        <f t="shared" si="326"/>
        <v>1.928392011534907E-2</v>
      </c>
      <c r="BP134" s="9">
        <f t="shared" si="327"/>
        <v>2.8241100235899541E-3</v>
      </c>
      <c r="BQ134" s="45">
        <f t="shared" si="328"/>
        <v>1.1244154977197668E-3</v>
      </c>
      <c r="BR134" s="78">
        <f t="shared" si="329"/>
        <v>0.42504160201071883</v>
      </c>
      <c r="BS134" s="55">
        <v>2147</v>
      </c>
      <c r="BT134" s="10">
        <f t="shared" si="330"/>
        <v>1884.1115028092381</v>
      </c>
      <c r="BU134" s="14">
        <f t="shared" si="331"/>
        <v>-262.88849719076188</v>
      </c>
      <c r="BV134" s="1">
        <f t="shared" si="332"/>
        <v>0</v>
      </c>
      <c r="BW134" s="66">
        <f t="shared" si="333"/>
        <v>159.38999999999999</v>
      </c>
      <c r="BX134" s="41">
        <f t="shared" si="334"/>
        <v>160.51</v>
      </c>
      <c r="BY134" s="65">
        <f t="shared" si="335"/>
        <v>172.21</v>
      </c>
      <c r="BZ134" s="64">
        <f t="shared" si="336"/>
        <v>171.2</v>
      </c>
      <c r="CA134" s="54">
        <f t="shared" si="337"/>
        <v>172.21</v>
      </c>
      <c r="CB134" s="1">
        <f t="shared" si="338"/>
        <v>-1.5265576748781249</v>
      </c>
      <c r="CC134" s="42">
        <f t="shared" si="339"/>
        <v>1.13952916098585</v>
      </c>
      <c r="CD134" s="55">
        <v>0</v>
      </c>
      <c r="CE134" s="55">
        <v>2477</v>
      </c>
      <c r="CF134" s="55">
        <v>0</v>
      </c>
      <c r="CG134" s="6">
        <f t="shared" si="340"/>
        <v>2477</v>
      </c>
      <c r="CH134" s="10">
        <f t="shared" si="341"/>
        <v>383.78322240656343</v>
      </c>
      <c r="CI134" s="1">
        <f t="shared" si="342"/>
        <v>-2093.2167775934367</v>
      </c>
      <c r="CJ134" s="77">
        <f t="shared" si="343"/>
        <v>0</v>
      </c>
      <c r="CK134" s="66">
        <f t="shared" si="344"/>
        <v>161.1</v>
      </c>
      <c r="CL134" s="41">
        <f t="shared" si="345"/>
        <v>160.87</v>
      </c>
      <c r="CM134" s="65">
        <f t="shared" si="346"/>
        <v>170.75</v>
      </c>
      <c r="CN134" s="64">
        <f t="shared" si="347"/>
        <v>170.07</v>
      </c>
      <c r="CO134" s="54">
        <f t="shared" si="348"/>
        <v>170.75</v>
      </c>
      <c r="CP134" s="1">
        <f t="shared" si="349"/>
        <v>-12.258956237736086</v>
      </c>
      <c r="CQ134" s="42">
        <f t="shared" si="350"/>
        <v>6.4541643703641967</v>
      </c>
      <c r="CR134" s="11">
        <f t="shared" si="351"/>
        <v>4624</v>
      </c>
      <c r="CS134" s="47">
        <f t="shared" si="352"/>
        <v>2275.7448994780616</v>
      </c>
      <c r="CT134" s="55">
        <v>0</v>
      </c>
      <c r="CU134" s="10">
        <f t="shared" si="353"/>
        <v>7.8501742622604151</v>
      </c>
      <c r="CV134" s="30">
        <f t="shared" si="354"/>
        <v>7.8501742622604151</v>
      </c>
      <c r="CW134" s="77">
        <f t="shared" si="355"/>
        <v>1</v>
      </c>
      <c r="CX134" s="66">
        <f t="shared" si="356"/>
        <v>161.99</v>
      </c>
      <c r="CY134" s="41">
        <f t="shared" si="357"/>
        <v>161.41</v>
      </c>
      <c r="CZ134" s="65">
        <f t="shared" si="358"/>
        <v>170.02</v>
      </c>
      <c r="DA134" s="64">
        <f t="shared" si="359"/>
        <v>167.7</v>
      </c>
      <c r="DB134" s="54">
        <f t="shared" si="360"/>
        <v>161.99</v>
      </c>
      <c r="DC134" s="43">
        <f t="shared" si="361"/>
        <v>4.8460857227362271E-2</v>
      </c>
      <c r="DD134" s="44">
        <v>0</v>
      </c>
      <c r="DE134" s="10">
        <f t="shared" si="362"/>
        <v>4.9141005146145611</v>
      </c>
      <c r="DF134" s="30">
        <f t="shared" si="363"/>
        <v>4.9141005146145611</v>
      </c>
      <c r="DG134" s="34">
        <f t="shared" si="364"/>
        <v>4.9141005146145611</v>
      </c>
      <c r="DH134" s="21">
        <f t="shared" si="365"/>
        <v>1.1244154977197672E-3</v>
      </c>
      <c r="DI134" s="74">
        <f t="shared" si="366"/>
        <v>4.914100514614562</v>
      </c>
      <c r="DJ134" s="76">
        <f t="shared" si="367"/>
        <v>161.99</v>
      </c>
      <c r="DK134" s="43">
        <f t="shared" si="368"/>
        <v>3.0335826375792095E-2</v>
      </c>
      <c r="DL134" s="16">
        <f t="shared" si="369"/>
        <v>0</v>
      </c>
      <c r="DM134" s="53">
        <f t="shared" si="370"/>
        <v>4624</v>
      </c>
      <c r="DN134">
        <f t="shared" si="305"/>
        <v>6.1269404219495612E-3</v>
      </c>
      <c r="DO134">
        <f t="shared" si="371"/>
        <v>6.2919169785792869E-3</v>
      </c>
      <c r="DP134" s="1">
        <f t="shared" si="372"/>
        <v>671.14620027109538</v>
      </c>
      <c r="DQ134" s="55">
        <v>495</v>
      </c>
      <c r="DR134" s="1">
        <f t="shared" si="373"/>
        <v>176.14620027109538</v>
      </c>
      <c r="DS134" s="55">
        <v>0</v>
      </c>
      <c r="DT134" s="15">
        <f t="shared" si="374"/>
        <v>1.3770317062450095</v>
      </c>
      <c r="DU134" s="17">
        <f t="shared" si="375"/>
        <v>2.5813485056891882E-3</v>
      </c>
      <c r="DV134" s="17">
        <f t="shared" si="376"/>
        <v>2.5813485056891882E-3</v>
      </c>
      <c r="DW134" s="17">
        <f t="shared" si="377"/>
        <v>3.4490949732098064E-3</v>
      </c>
      <c r="DX134" s="1">
        <f t="shared" si="378"/>
        <v>364.57623685822296</v>
      </c>
      <c r="DY134" s="1">
        <f t="shared" si="379"/>
        <v>364.57623685822296</v>
      </c>
      <c r="DZ134" s="79">
        <f t="shared" si="380"/>
        <v>165.15</v>
      </c>
    </row>
    <row r="135" spans="1:130" x14ac:dyDescent="0.2">
      <c r="A135" s="19" t="s">
        <v>230</v>
      </c>
      <c r="B135">
        <v>1</v>
      </c>
      <c r="C135">
        <v>1</v>
      </c>
      <c r="D135">
        <v>0.43005595523581103</v>
      </c>
      <c r="E135">
        <v>0.56994404476418803</v>
      </c>
      <c r="F135">
        <v>0.51987281399046104</v>
      </c>
      <c r="G135">
        <v>0.57692307692307598</v>
      </c>
      <c r="H135">
        <v>0.26672240802675501</v>
      </c>
      <c r="I135">
        <v>0.39227326230974202</v>
      </c>
      <c r="J135">
        <v>0.53182485508404598</v>
      </c>
      <c r="K135">
        <v>0.91839068863616002</v>
      </c>
      <c r="L135">
        <v>-0.21169943358921001</v>
      </c>
      <c r="M135">
        <f t="shared" si="306"/>
        <v>0.44130175177866376</v>
      </c>
      <c r="N135">
        <f t="shared" si="307"/>
        <v>0.10676268236198826</v>
      </c>
      <c r="O135" s="68">
        <v>0</v>
      </c>
      <c r="P135">
        <v>144.83000000000001</v>
      </c>
      <c r="Q135">
        <v>145.22</v>
      </c>
      <c r="R135">
        <v>145.57</v>
      </c>
      <c r="S135">
        <v>145.69999999999999</v>
      </c>
      <c r="T135">
        <v>146.15</v>
      </c>
      <c r="U135">
        <v>146.49</v>
      </c>
      <c r="V135">
        <v>147.44999999999999</v>
      </c>
      <c r="W135">
        <v>148.33000000000001</v>
      </c>
      <c r="X135">
        <v>148.19999999999999</v>
      </c>
      <c r="Y135">
        <v>147.83000000000001</v>
      </c>
      <c r="Z135">
        <v>147.63999999999999</v>
      </c>
      <c r="AA135">
        <v>147.37</v>
      </c>
      <c r="AB135">
        <v>146.84</v>
      </c>
      <c r="AC135">
        <v>146.44999999999999</v>
      </c>
      <c r="AD135">
        <v>144.94999999999999</v>
      </c>
      <c r="AE135">
        <v>145.37</v>
      </c>
      <c r="AF135">
        <v>145.91</v>
      </c>
      <c r="AG135">
        <v>146.05000000000001</v>
      </c>
      <c r="AH135">
        <v>146.34</v>
      </c>
      <c r="AI135">
        <v>147.1</v>
      </c>
      <c r="AJ135">
        <v>147.28</v>
      </c>
      <c r="AK135">
        <v>148.99</v>
      </c>
      <c r="AL135">
        <v>148.72</v>
      </c>
      <c r="AM135">
        <v>148.61000000000001</v>
      </c>
      <c r="AN135">
        <v>148.29</v>
      </c>
      <c r="AO135">
        <v>147.9</v>
      </c>
      <c r="AP135">
        <v>147.33000000000001</v>
      </c>
      <c r="AQ135">
        <v>146.55000000000001</v>
      </c>
      <c r="AR135">
        <v>147.09</v>
      </c>
      <c r="AS135" s="72">
        <f t="shared" si="308"/>
        <v>1.0224766751484309</v>
      </c>
      <c r="AT135" s="17">
        <f t="shared" si="309"/>
        <v>1.0725151876175225</v>
      </c>
      <c r="AU135" s="17">
        <f t="shared" si="310"/>
        <v>1.0659016191207886</v>
      </c>
      <c r="AV135" s="17">
        <f t="shared" si="311"/>
        <v>1.0592880506240545</v>
      </c>
      <c r="AW135" s="17">
        <f t="shared" si="312"/>
        <v>-8.140353885375165E-3</v>
      </c>
      <c r="AX135" s="17">
        <f t="shared" si="313"/>
        <v>1.0798025725065195</v>
      </c>
      <c r="AY135" s="17">
        <f t="shared" si="314"/>
        <v>0.91839068863616002</v>
      </c>
      <c r="AZ135" s="17">
        <f t="shared" si="315"/>
        <v>1.9265310425215352</v>
      </c>
      <c r="BA135" s="17">
        <f t="shared" si="316"/>
        <v>-0.92682545322798415</v>
      </c>
      <c r="BB135" s="17">
        <f t="shared" si="317"/>
        <v>2.1297802684376439</v>
      </c>
      <c r="BC135" s="17">
        <f t="shared" si="318"/>
        <v>-0.21169943358921001</v>
      </c>
      <c r="BD135" s="17">
        <f t="shared" si="319"/>
        <v>1.7151260196387741</v>
      </c>
      <c r="BE135" s="1">
        <v>0</v>
      </c>
      <c r="BF135" s="15">
        <v>1</v>
      </c>
      <c r="BG135" s="15">
        <v>1</v>
      </c>
      <c r="BH135" s="16">
        <v>1</v>
      </c>
      <c r="BI135" s="12">
        <f t="shared" si="320"/>
        <v>0</v>
      </c>
      <c r="BJ135" s="12">
        <f t="shared" si="321"/>
        <v>9.2808465685583581</v>
      </c>
      <c r="BK135" s="12">
        <f t="shared" si="322"/>
        <v>9.2236170624427523</v>
      </c>
      <c r="BL135" s="12">
        <f t="shared" si="323"/>
        <v>0</v>
      </c>
      <c r="BM135" s="12">
        <f t="shared" si="324"/>
        <v>9.2808465685583581</v>
      </c>
      <c r="BN135" s="12">
        <f t="shared" si="325"/>
        <v>9.2236170624427523</v>
      </c>
      <c r="BO135" s="9">
        <f t="shared" si="326"/>
        <v>0</v>
      </c>
      <c r="BP135" s="9">
        <f t="shared" si="327"/>
        <v>1.0008879424068639E-3</v>
      </c>
      <c r="BQ135" s="45">
        <f t="shared" si="328"/>
        <v>3.8308191325671571E-4</v>
      </c>
      <c r="BR135" s="78">
        <f t="shared" si="329"/>
        <v>0.10676268236198826</v>
      </c>
      <c r="BS135" s="55">
        <v>0</v>
      </c>
      <c r="BT135" s="10">
        <f t="shared" si="330"/>
        <v>0</v>
      </c>
      <c r="BU135" s="14">
        <f t="shared" si="331"/>
        <v>0</v>
      </c>
      <c r="BV135" s="1">
        <f t="shared" si="332"/>
        <v>0</v>
      </c>
      <c r="BW135" s="66">
        <f t="shared" si="333"/>
        <v>145.22</v>
      </c>
      <c r="BX135" s="41">
        <f t="shared" si="334"/>
        <v>145.37</v>
      </c>
      <c r="BY135" s="65">
        <f t="shared" si="335"/>
        <v>148.33000000000001</v>
      </c>
      <c r="BZ135" s="64">
        <f t="shared" si="336"/>
        <v>148.99</v>
      </c>
      <c r="CA135" s="54">
        <f t="shared" si="337"/>
        <v>148.33000000000001</v>
      </c>
      <c r="CB135" s="1">
        <f t="shared" si="338"/>
        <v>0</v>
      </c>
      <c r="CC135" s="42" t="e">
        <f t="shared" si="339"/>
        <v>#DIV/0!</v>
      </c>
      <c r="CD135" s="55">
        <v>0</v>
      </c>
      <c r="CE135" s="55">
        <v>0</v>
      </c>
      <c r="CF135" s="55">
        <v>0</v>
      </c>
      <c r="CG135" s="6">
        <f t="shared" si="340"/>
        <v>0</v>
      </c>
      <c r="CH135" s="10">
        <f t="shared" si="341"/>
        <v>136.01594718200465</v>
      </c>
      <c r="CI135" s="1">
        <f t="shared" si="342"/>
        <v>136.01594718200465</v>
      </c>
      <c r="CJ135" s="77">
        <f t="shared" si="343"/>
        <v>1</v>
      </c>
      <c r="CK135" s="66">
        <f t="shared" si="344"/>
        <v>145.57</v>
      </c>
      <c r="CL135" s="41">
        <f t="shared" si="345"/>
        <v>145.91</v>
      </c>
      <c r="CM135" s="65">
        <f t="shared" si="346"/>
        <v>148.19999999999999</v>
      </c>
      <c r="CN135" s="64">
        <f t="shared" si="347"/>
        <v>148.72</v>
      </c>
      <c r="CO135" s="54">
        <f t="shared" si="348"/>
        <v>145.57</v>
      </c>
      <c r="CP135" s="1">
        <f t="shared" si="349"/>
        <v>0.93436798229033902</v>
      </c>
      <c r="CQ135" s="42">
        <f t="shared" si="350"/>
        <v>0</v>
      </c>
      <c r="CR135" s="11">
        <f t="shared" si="351"/>
        <v>0</v>
      </c>
      <c r="CS135" s="47">
        <f t="shared" si="352"/>
        <v>138.69045654432122</v>
      </c>
      <c r="CT135" s="55">
        <v>0</v>
      </c>
      <c r="CU135" s="10">
        <f t="shared" si="353"/>
        <v>2.6745093623165563</v>
      </c>
      <c r="CV135" s="30">
        <f t="shared" si="354"/>
        <v>2.6745093623165563</v>
      </c>
      <c r="CW135" s="77">
        <f t="shared" si="355"/>
        <v>1</v>
      </c>
      <c r="CX135" s="66">
        <f t="shared" si="356"/>
        <v>145.69999999999999</v>
      </c>
      <c r="CY135" s="41">
        <f t="shared" si="357"/>
        <v>146.05000000000001</v>
      </c>
      <c r="CZ135" s="65">
        <f t="shared" si="358"/>
        <v>147.83000000000001</v>
      </c>
      <c r="DA135" s="64">
        <f t="shared" si="359"/>
        <v>148.61000000000001</v>
      </c>
      <c r="DB135" s="54">
        <f t="shared" si="360"/>
        <v>145.69999999999999</v>
      </c>
      <c r="DC135" s="43">
        <f t="shared" si="361"/>
        <v>1.8356275650765658E-2</v>
      </c>
      <c r="DD135" s="44">
        <v>0</v>
      </c>
      <c r="DE135" s="10">
        <f t="shared" si="362"/>
        <v>1.6742058704206202</v>
      </c>
      <c r="DF135" s="30">
        <f t="shared" si="363"/>
        <v>1.6742058704206202</v>
      </c>
      <c r="DG135" s="34">
        <f t="shared" si="364"/>
        <v>1.6742058704206202</v>
      </c>
      <c r="DH135" s="21">
        <f t="shared" si="365"/>
        <v>3.8308191325671576E-4</v>
      </c>
      <c r="DI135" s="74">
        <f t="shared" si="366"/>
        <v>1.6742058704206202</v>
      </c>
      <c r="DJ135" s="76">
        <f t="shared" si="367"/>
        <v>145.69999999999999</v>
      </c>
      <c r="DK135" s="43">
        <f t="shared" si="368"/>
        <v>1.149077467687454E-2</v>
      </c>
      <c r="DL135" s="16">
        <f t="shared" si="369"/>
        <v>0</v>
      </c>
      <c r="DM135" s="53">
        <f t="shared" si="370"/>
        <v>0</v>
      </c>
      <c r="DN135">
        <f t="shared" si="305"/>
        <v>5.6310670355112259E-3</v>
      </c>
      <c r="DO135">
        <f t="shared" si="371"/>
        <v>5.7826914982433445E-3</v>
      </c>
      <c r="DP135" s="1">
        <f t="shared" si="372"/>
        <v>616.82813673462113</v>
      </c>
      <c r="DQ135" s="55">
        <v>735</v>
      </c>
      <c r="DR135" s="1">
        <f t="shared" si="373"/>
        <v>-118.17186326537887</v>
      </c>
      <c r="DS135" s="55">
        <v>735</v>
      </c>
      <c r="DT135" s="15">
        <f t="shared" si="374"/>
        <v>1.0592880506240545</v>
      </c>
      <c r="DU135" s="17">
        <f t="shared" si="375"/>
        <v>1.9857143551393996E-3</v>
      </c>
      <c r="DV135" s="17">
        <f t="shared" si="376"/>
        <v>1.9857143551393996E-3</v>
      </c>
      <c r="DW135" s="17">
        <f t="shared" si="377"/>
        <v>2.6532323649623895E-3</v>
      </c>
      <c r="DX135" s="1">
        <f t="shared" si="378"/>
        <v>280.45196744125451</v>
      </c>
      <c r="DY135" s="1">
        <f t="shared" si="379"/>
        <v>-454.54803255874549</v>
      </c>
      <c r="DZ135" s="79">
        <f t="shared" si="380"/>
        <v>147.09</v>
      </c>
    </row>
    <row r="136" spans="1:130" x14ac:dyDescent="0.2">
      <c r="A136" s="19" t="s">
        <v>85</v>
      </c>
      <c r="B136">
        <v>0</v>
      </c>
      <c r="C136">
        <v>0</v>
      </c>
      <c r="D136">
        <v>0.22182254196642601</v>
      </c>
      <c r="E136">
        <v>0.77817745803357297</v>
      </c>
      <c r="F136">
        <v>7.9888712241653406E-2</v>
      </c>
      <c r="G136">
        <v>0.379598662207357</v>
      </c>
      <c r="H136">
        <v>0.381688963210702</v>
      </c>
      <c r="I136">
        <v>0.38064237784841498</v>
      </c>
      <c r="J136">
        <v>0.32800459217039202</v>
      </c>
      <c r="K136">
        <v>0.70481195958373899</v>
      </c>
      <c r="L136">
        <v>0.219273303949753</v>
      </c>
      <c r="M136">
        <f t="shared" si="306"/>
        <v>0.15265110006384991</v>
      </c>
      <c r="N136">
        <f t="shared" si="307"/>
        <v>1.0269776469835961</v>
      </c>
      <c r="O136" s="68">
        <v>0</v>
      </c>
      <c r="P136">
        <v>48.82</v>
      </c>
      <c r="Q136">
        <v>49.2</v>
      </c>
      <c r="R136">
        <v>49.42</v>
      </c>
      <c r="S136">
        <v>49.68</v>
      </c>
      <c r="T136">
        <v>50.05</v>
      </c>
      <c r="U136">
        <v>50.5</v>
      </c>
      <c r="V136">
        <v>51.25</v>
      </c>
      <c r="W136">
        <v>52.01</v>
      </c>
      <c r="X136">
        <v>51.62</v>
      </c>
      <c r="Y136">
        <v>51.3</v>
      </c>
      <c r="Z136">
        <v>50.79</v>
      </c>
      <c r="AA136">
        <v>50.24</v>
      </c>
      <c r="AB136">
        <v>49.98</v>
      </c>
      <c r="AC136">
        <v>49.7</v>
      </c>
      <c r="AD136">
        <v>49.21</v>
      </c>
      <c r="AE136">
        <v>49.39</v>
      </c>
      <c r="AF136">
        <v>49.47</v>
      </c>
      <c r="AG136">
        <v>49.52</v>
      </c>
      <c r="AH136">
        <v>50.02</v>
      </c>
      <c r="AI136">
        <v>50.55</v>
      </c>
      <c r="AJ136">
        <v>51.05</v>
      </c>
      <c r="AK136">
        <v>51.72</v>
      </c>
      <c r="AL136">
        <v>51.61</v>
      </c>
      <c r="AM136">
        <v>51.32</v>
      </c>
      <c r="AN136">
        <v>50.95</v>
      </c>
      <c r="AO136">
        <v>50.47</v>
      </c>
      <c r="AP136">
        <v>50.32</v>
      </c>
      <c r="AQ136">
        <v>49.87</v>
      </c>
      <c r="AR136">
        <v>50.43</v>
      </c>
      <c r="AS136" s="72">
        <f t="shared" si="308"/>
        <v>1.1329516539440208</v>
      </c>
      <c r="AT136" s="17">
        <f t="shared" si="309"/>
        <v>1.7380055956228095</v>
      </c>
      <c r="AU136" s="17">
        <f t="shared" si="310"/>
        <v>1.964387915123863</v>
      </c>
      <c r="AV136" s="17">
        <f t="shared" si="311"/>
        <v>2.1907702346249165</v>
      </c>
      <c r="AW136" s="17">
        <f t="shared" si="312"/>
        <v>-8.140353885375165E-3</v>
      </c>
      <c r="AX136" s="17">
        <f t="shared" si="313"/>
        <v>1.0798025725065195</v>
      </c>
      <c r="AY136" s="17">
        <f t="shared" si="314"/>
        <v>0.70481195958373899</v>
      </c>
      <c r="AZ136" s="17">
        <f t="shared" si="315"/>
        <v>1.7129523134691143</v>
      </c>
      <c r="BA136" s="17">
        <f t="shared" si="316"/>
        <v>-0.92682545322798415</v>
      </c>
      <c r="BB136" s="17">
        <f t="shared" si="317"/>
        <v>2.1297802684376439</v>
      </c>
      <c r="BC136" s="17">
        <f t="shared" si="318"/>
        <v>0.219273303949753</v>
      </c>
      <c r="BD136" s="17">
        <f t="shared" si="319"/>
        <v>2.1460987571777372</v>
      </c>
      <c r="BE136" s="1">
        <v>1</v>
      </c>
      <c r="BF136" s="15">
        <v>1</v>
      </c>
      <c r="BG136" s="15">
        <v>1</v>
      </c>
      <c r="BH136" s="16">
        <v>1</v>
      </c>
      <c r="BI136" s="12">
        <f t="shared" si="320"/>
        <v>18.861573627667056</v>
      </c>
      <c r="BJ136" s="12">
        <f t="shared" si="321"/>
        <v>36.868034273747639</v>
      </c>
      <c r="BK136" s="12">
        <f t="shared" si="322"/>
        <v>41.670246151175149</v>
      </c>
      <c r="BL136" s="12">
        <f t="shared" si="323"/>
        <v>18.861573627667056</v>
      </c>
      <c r="BM136" s="12">
        <f t="shared" si="324"/>
        <v>36.868034273747639</v>
      </c>
      <c r="BN136" s="12">
        <f t="shared" si="325"/>
        <v>41.670246151175149</v>
      </c>
      <c r="BO136" s="9">
        <f t="shared" si="326"/>
        <v>2.4093105239271537E-2</v>
      </c>
      <c r="BP136" s="9">
        <f t="shared" si="327"/>
        <v>3.9760134694877304E-3</v>
      </c>
      <c r="BQ136" s="45">
        <f t="shared" si="328"/>
        <v>1.7306787037451934E-3</v>
      </c>
      <c r="BR136" s="78">
        <f t="shared" si="329"/>
        <v>1.0269776469835961</v>
      </c>
      <c r="BS136" s="55">
        <v>1009</v>
      </c>
      <c r="BT136" s="10">
        <f t="shared" si="330"/>
        <v>2353.9869719525291</v>
      </c>
      <c r="BU136" s="14">
        <f t="shared" si="331"/>
        <v>1344.9869719525291</v>
      </c>
      <c r="BV136" s="1">
        <f t="shared" si="332"/>
        <v>1</v>
      </c>
      <c r="BW136" s="66">
        <f t="shared" si="333"/>
        <v>49.42</v>
      </c>
      <c r="BX136" s="41">
        <f t="shared" si="334"/>
        <v>49.47</v>
      </c>
      <c r="BY136" s="65">
        <f t="shared" si="335"/>
        <v>52.01</v>
      </c>
      <c r="BZ136" s="64">
        <f t="shared" si="336"/>
        <v>51.72</v>
      </c>
      <c r="CA136" s="54">
        <f t="shared" si="337"/>
        <v>49.47</v>
      </c>
      <c r="CB136" s="1">
        <f t="shared" si="338"/>
        <v>27.187931513089328</v>
      </c>
      <c r="CC136" s="42">
        <f t="shared" si="339"/>
        <v>0.42863448779543528</v>
      </c>
      <c r="CD136" s="55">
        <v>0</v>
      </c>
      <c r="CE136" s="55">
        <v>0</v>
      </c>
      <c r="CF136" s="55">
        <v>0</v>
      </c>
      <c r="CG136" s="6">
        <f t="shared" si="340"/>
        <v>0</v>
      </c>
      <c r="CH136" s="10">
        <f t="shared" si="341"/>
        <v>540.32146371980662</v>
      </c>
      <c r="CI136" s="1">
        <f t="shared" si="342"/>
        <v>540.32146371980662</v>
      </c>
      <c r="CJ136" s="77">
        <f t="shared" si="343"/>
        <v>1</v>
      </c>
      <c r="CK136" s="66">
        <f t="shared" si="344"/>
        <v>49.68</v>
      </c>
      <c r="CL136" s="41">
        <f t="shared" si="345"/>
        <v>49.52</v>
      </c>
      <c r="CM136" s="65">
        <f t="shared" si="346"/>
        <v>51.62</v>
      </c>
      <c r="CN136" s="64">
        <f t="shared" si="347"/>
        <v>51.61</v>
      </c>
      <c r="CO136" s="54">
        <f t="shared" si="348"/>
        <v>49.52</v>
      </c>
      <c r="CP136" s="1">
        <f t="shared" si="349"/>
        <v>10.911176569462976</v>
      </c>
      <c r="CQ136" s="42">
        <f t="shared" si="350"/>
        <v>0</v>
      </c>
      <c r="CR136" s="11">
        <f t="shared" si="351"/>
        <v>1009</v>
      </c>
      <c r="CS136" s="47">
        <f t="shared" si="352"/>
        <v>2906.3912728832552</v>
      </c>
      <c r="CT136" s="55">
        <v>0</v>
      </c>
      <c r="CU136" s="10">
        <f t="shared" si="353"/>
        <v>12.082837210919294</v>
      </c>
      <c r="CV136" s="30">
        <f t="shared" si="354"/>
        <v>12.082837210919294</v>
      </c>
      <c r="CW136" s="77">
        <f t="shared" si="355"/>
        <v>1</v>
      </c>
      <c r="CX136" s="66">
        <f t="shared" si="356"/>
        <v>50.05</v>
      </c>
      <c r="CY136" s="41">
        <f t="shared" si="357"/>
        <v>50.02</v>
      </c>
      <c r="CZ136" s="65">
        <f t="shared" si="358"/>
        <v>51.3</v>
      </c>
      <c r="DA136" s="64">
        <f t="shared" si="359"/>
        <v>51.32</v>
      </c>
      <c r="DB136" s="54">
        <f t="shared" si="360"/>
        <v>50.02</v>
      </c>
      <c r="DC136" s="43">
        <f t="shared" si="361"/>
        <v>0.24156012017031775</v>
      </c>
      <c r="DD136" s="44">
        <v>0</v>
      </c>
      <c r="DE136" s="10">
        <f t="shared" si="362"/>
        <v>7.5636889796998448</v>
      </c>
      <c r="DF136" s="30">
        <f t="shared" si="363"/>
        <v>7.5636889796998448</v>
      </c>
      <c r="DG136" s="34">
        <f t="shared" si="364"/>
        <v>7.5636889796998448</v>
      </c>
      <c r="DH136" s="21">
        <f t="shared" si="365"/>
        <v>1.7306787037451939E-3</v>
      </c>
      <c r="DI136" s="74">
        <f t="shared" si="366"/>
        <v>7.5636889796998448</v>
      </c>
      <c r="DJ136" s="76">
        <f t="shared" si="367"/>
        <v>50.02</v>
      </c>
      <c r="DK136" s="43">
        <f t="shared" si="368"/>
        <v>0.15121329427628638</v>
      </c>
      <c r="DL136" s="16">
        <f t="shared" si="369"/>
        <v>0</v>
      </c>
      <c r="DM136" s="53">
        <f t="shared" si="370"/>
        <v>1009</v>
      </c>
      <c r="DN136">
        <f t="shared" si="305"/>
        <v>7.6884204194532721E-3</v>
      </c>
      <c r="DO136">
        <f t="shared" si="371"/>
        <v>7.8954420386253867E-3</v>
      </c>
      <c r="DP136" s="1">
        <f t="shared" si="372"/>
        <v>842.19101137609277</v>
      </c>
      <c r="DQ136" s="55">
        <v>454</v>
      </c>
      <c r="DR136" s="1">
        <f t="shared" si="373"/>
        <v>388.19101137609277</v>
      </c>
      <c r="DS136" s="55">
        <v>0</v>
      </c>
      <c r="DT136" s="15">
        <f t="shared" si="374"/>
        <v>2.1907702346249165</v>
      </c>
      <c r="DU136" s="17">
        <f t="shared" si="375"/>
        <v>4.106761990889979E-3</v>
      </c>
      <c r="DV136" s="17">
        <f t="shared" si="376"/>
        <v>4.106761990889979E-3</v>
      </c>
      <c r="DW136" s="17">
        <f t="shared" si="377"/>
        <v>5.4872916646975358E-3</v>
      </c>
      <c r="DX136" s="1">
        <f t="shared" si="378"/>
        <v>580.01770354185896</v>
      </c>
      <c r="DY136" s="1">
        <f t="shared" si="379"/>
        <v>580.01770354185896</v>
      </c>
      <c r="DZ136" s="79">
        <f t="shared" si="380"/>
        <v>50.43</v>
      </c>
    </row>
    <row r="137" spans="1:130" x14ac:dyDescent="0.2">
      <c r="A137" s="19" t="s">
        <v>205</v>
      </c>
      <c r="B137">
        <v>0</v>
      </c>
      <c r="C137">
        <v>0</v>
      </c>
      <c r="D137">
        <v>0.58553157474020701</v>
      </c>
      <c r="E137">
        <v>0.41446842525979199</v>
      </c>
      <c r="F137">
        <v>0.79133545310015896</v>
      </c>
      <c r="G137">
        <v>0.72157190635451496</v>
      </c>
      <c r="H137">
        <v>0.662207357859531</v>
      </c>
      <c r="I137">
        <v>0.69125264962435296</v>
      </c>
      <c r="J137">
        <v>0.78416699697408798</v>
      </c>
      <c r="K137">
        <v>0.71706135794311399</v>
      </c>
      <c r="L137">
        <v>1.7735709620053799</v>
      </c>
      <c r="M137">
        <f t="shared" si="306"/>
        <v>0.67901178212906466</v>
      </c>
      <c r="N137">
        <f t="shared" si="307"/>
        <v>-0.35724411571246784</v>
      </c>
      <c r="O137" s="68">
        <v>0</v>
      </c>
      <c r="P137">
        <v>230.25</v>
      </c>
      <c r="Q137">
        <v>230.74</v>
      </c>
      <c r="R137">
        <v>231.5</v>
      </c>
      <c r="S137">
        <v>232.03</v>
      </c>
      <c r="T137">
        <v>232.68</v>
      </c>
      <c r="U137">
        <v>233.15</v>
      </c>
      <c r="V137">
        <v>234.72</v>
      </c>
      <c r="W137">
        <v>237.44</v>
      </c>
      <c r="X137">
        <v>237.09</v>
      </c>
      <c r="Y137">
        <v>236.29</v>
      </c>
      <c r="Z137">
        <v>235.46</v>
      </c>
      <c r="AA137">
        <v>235.08</v>
      </c>
      <c r="AB137">
        <v>234.63</v>
      </c>
      <c r="AC137">
        <v>232.42</v>
      </c>
      <c r="AD137">
        <v>229.88</v>
      </c>
      <c r="AE137">
        <v>230.16</v>
      </c>
      <c r="AF137">
        <v>230.61</v>
      </c>
      <c r="AG137">
        <v>231.49</v>
      </c>
      <c r="AH137">
        <v>233.14</v>
      </c>
      <c r="AI137">
        <v>233.33</v>
      </c>
      <c r="AJ137">
        <v>234.53</v>
      </c>
      <c r="AK137">
        <v>238.58</v>
      </c>
      <c r="AL137">
        <v>237</v>
      </c>
      <c r="AM137">
        <v>236.01</v>
      </c>
      <c r="AN137">
        <v>235.39</v>
      </c>
      <c r="AO137">
        <v>235.01</v>
      </c>
      <c r="AP137">
        <v>233.95</v>
      </c>
      <c r="AQ137">
        <v>233.36</v>
      </c>
      <c r="AR137">
        <v>234.04</v>
      </c>
      <c r="AS137" s="72">
        <f t="shared" si="308"/>
        <v>0.93999151823579319</v>
      </c>
      <c r="AT137" s="17">
        <f t="shared" si="309"/>
        <v>0.82298201856072539</v>
      </c>
      <c r="AU137" s="17">
        <f t="shared" si="310"/>
        <v>0.72479552911452116</v>
      </c>
      <c r="AV137" s="17">
        <f t="shared" si="311"/>
        <v>0.62660903966831683</v>
      </c>
      <c r="AW137" s="17">
        <f t="shared" si="312"/>
        <v>-8.140353885375165E-3</v>
      </c>
      <c r="AX137" s="17">
        <f t="shared" si="313"/>
        <v>1.0798025725065195</v>
      </c>
      <c r="AY137" s="17">
        <f t="shared" si="314"/>
        <v>0.71706135794311399</v>
      </c>
      <c r="AZ137" s="17">
        <f t="shared" si="315"/>
        <v>1.7252017118284892</v>
      </c>
      <c r="BA137" s="17">
        <f t="shared" si="316"/>
        <v>-0.92682545322798415</v>
      </c>
      <c r="BB137" s="17">
        <f t="shared" si="317"/>
        <v>2.1297802684376439</v>
      </c>
      <c r="BC137" s="17">
        <f t="shared" si="318"/>
        <v>1.7735709620053799</v>
      </c>
      <c r="BD137" s="17">
        <f t="shared" si="319"/>
        <v>3.7003964152333642</v>
      </c>
      <c r="BE137" s="1">
        <v>1</v>
      </c>
      <c r="BF137" s="15">
        <v>1</v>
      </c>
      <c r="BG137" s="15">
        <v>1</v>
      </c>
      <c r="BH137" s="16">
        <v>1</v>
      </c>
      <c r="BI137" s="12">
        <f t="shared" si="320"/>
        <v>5.5508076413252043</v>
      </c>
      <c r="BJ137" s="12">
        <f t="shared" si="321"/>
        <v>154.3061915799847</v>
      </c>
      <c r="BK137" s="12">
        <f t="shared" si="322"/>
        <v>135.89657519790549</v>
      </c>
      <c r="BL137" s="12">
        <f t="shared" si="323"/>
        <v>5.5508076413252043</v>
      </c>
      <c r="BM137" s="12">
        <f t="shared" si="324"/>
        <v>154.3061915799847</v>
      </c>
      <c r="BN137" s="12">
        <f t="shared" si="325"/>
        <v>135.89657519790549</v>
      </c>
      <c r="BO137" s="9">
        <f t="shared" si="326"/>
        <v>7.0904048254611237E-3</v>
      </c>
      <c r="BP137" s="9">
        <f t="shared" si="327"/>
        <v>1.6641068834641958E-2</v>
      </c>
      <c r="BQ137" s="45">
        <f t="shared" si="328"/>
        <v>5.6441545306371932E-3</v>
      </c>
      <c r="BR137" s="78">
        <f t="shared" si="329"/>
        <v>-0.35724411571246784</v>
      </c>
      <c r="BS137" s="55">
        <v>468</v>
      </c>
      <c r="BT137" s="10">
        <f t="shared" si="330"/>
        <v>692.75921136969555</v>
      </c>
      <c r="BU137" s="14">
        <f t="shared" si="331"/>
        <v>224.75921136969555</v>
      </c>
      <c r="BV137" s="1">
        <f t="shared" si="332"/>
        <v>1</v>
      </c>
      <c r="BW137" s="66">
        <f t="shared" si="333"/>
        <v>230.25</v>
      </c>
      <c r="BX137" s="41">
        <f t="shared" si="334"/>
        <v>229.88</v>
      </c>
      <c r="BY137" s="65">
        <f t="shared" si="335"/>
        <v>237.09</v>
      </c>
      <c r="BZ137" s="64">
        <f t="shared" si="336"/>
        <v>237</v>
      </c>
      <c r="CA137" s="54">
        <f t="shared" si="337"/>
        <v>229.88</v>
      </c>
      <c r="CB137" s="1">
        <f t="shared" si="338"/>
        <v>0.97772407938792216</v>
      </c>
      <c r="CC137" s="42">
        <f t="shared" si="339"/>
        <v>0.6755594040744537</v>
      </c>
      <c r="CD137" s="55">
        <v>0</v>
      </c>
      <c r="CE137" s="55">
        <v>234</v>
      </c>
      <c r="CF137" s="55">
        <v>0</v>
      </c>
      <c r="CG137" s="6">
        <f t="shared" si="340"/>
        <v>234</v>
      </c>
      <c r="CH137" s="10">
        <f t="shared" si="341"/>
        <v>2261.4427087829426</v>
      </c>
      <c r="CI137" s="1">
        <f t="shared" si="342"/>
        <v>2027.4427087829426</v>
      </c>
      <c r="CJ137" s="77">
        <f t="shared" si="343"/>
        <v>1</v>
      </c>
      <c r="CK137" s="66">
        <f t="shared" si="344"/>
        <v>230.74</v>
      </c>
      <c r="CL137" s="41">
        <f t="shared" si="345"/>
        <v>230.16</v>
      </c>
      <c r="CM137" s="65">
        <f t="shared" si="346"/>
        <v>236.29</v>
      </c>
      <c r="CN137" s="64">
        <f t="shared" si="347"/>
        <v>236.01</v>
      </c>
      <c r="CO137" s="54">
        <f t="shared" si="348"/>
        <v>230.16</v>
      </c>
      <c r="CP137" s="1">
        <f t="shared" si="349"/>
        <v>8.8088404100753497</v>
      </c>
      <c r="CQ137" s="42">
        <f t="shared" si="350"/>
        <v>0.10347376879865045</v>
      </c>
      <c r="CR137" s="11">
        <f t="shared" si="351"/>
        <v>702</v>
      </c>
      <c r="CS137" s="47">
        <f t="shared" si="352"/>
        <v>2993.6069236575536</v>
      </c>
      <c r="CT137" s="55">
        <v>0</v>
      </c>
      <c r="CU137" s="10">
        <f t="shared" si="353"/>
        <v>39.405003504915406</v>
      </c>
      <c r="CV137" s="30">
        <f t="shared" si="354"/>
        <v>39.405003504915406</v>
      </c>
      <c r="CW137" s="77">
        <f t="shared" si="355"/>
        <v>1</v>
      </c>
      <c r="CX137" s="66">
        <f t="shared" si="356"/>
        <v>231.5</v>
      </c>
      <c r="CY137" s="41">
        <f t="shared" si="357"/>
        <v>230.61</v>
      </c>
      <c r="CZ137" s="65">
        <f t="shared" si="358"/>
        <v>235.46</v>
      </c>
      <c r="DA137" s="64">
        <f t="shared" si="359"/>
        <v>235.39</v>
      </c>
      <c r="DB137" s="54">
        <f t="shared" si="360"/>
        <v>230.61</v>
      </c>
      <c r="DC137" s="43">
        <f t="shared" si="361"/>
        <v>0.17087291750104247</v>
      </c>
      <c r="DD137" s="44">
        <v>0</v>
      </c>
      <c r="DE137" s="10">
        <f t="shared" si="362"/>
        <v>24.666987194515567</v>
      </c>
      <c r="DF137" s="30">
        <f t="shared" si="363"/>
        <v>24.666987194515567</v>
      </c>
      <c r="DG137" s="34">
        <f t="shared" si="364"/>
        <v>24.666987194515567</v>
      </c>
      <c r="DH137" s="21">
        <f t="shared" si="365"/>
        <v>5.6441545306371941E-3</v>
      </c>
      <c r="DI137" s="74">
        <f t="shared" si="366"/>
        <v>24.666987194515567</v>
      </c>
      <c r="DJ137" s="76">
        <f t="shared" si="367"/>
        <v>230.61</v>
      </c>
      <c r="DK137" s="43">
        <f t="shared" si="368"/>
        <v>0.10696408306021234</v>
      </c>
      <c r="DL137" s="16">
        <f t="shared" si="369"/>
        <v>0</v>
      </c>
      <c r="DM137" s="53">
        <f t="shared" si="370"/>
        <v>702</v>
      </c>
      <c r="DN137">
        <f t="shared" si="305"/>
        <v>4.0949624935660203E-3</v>
      </c>
      <c r="DO137">
        <f t="shared" si="371"/>
        <v>4.2052251638698118E-3</v>
      </c>
      <c r="DP137" s="1">
        <f t="shared" si="372"/>
        <v>448.56295777966506</v>
      </c>
      <c r="DQ137" s="55">
        <v>468</v>
      </c>
      <c r="DR137" s="1">
        <f t="shared" si="373"/>
        <v>-19.437042220334945</v>
      </c>
      <c r="DS137" s="55">
        <v>0</v>
      </c>
      <c r="DT137" s="15">
        <f t="shared" si="374"/>
        <v>0.62660903966831683</v>
      </c>
      <c r="DU137" s="17">
        <f t="shared" si="375"/>
        <v>1.1746253197102148E-3</v>
      </c>
      <c r="DV137" s="17">
        <f t="shared" si="376"/>
        <v>1.1746253197102148E-3</v>
      </c>
      <c r="DW137" s="17">
        <f t="shared" si="377"/>
        <v>1.569487528200223E-3</v>
      </c>
      <c r="DX137" s="1">
        <f t="shared" si="378"/>
        <v>165.89797070581997</v>
      </c>
      <c r="DY137" s="1">
        <f t="shared" si="379"/>
        <v>165.89797070581997</v>
      </c>
      <c r="DZ137" s="79">
        <f t="shared" si="380"/>
        <v>234.04</v>
      </c>
    </row>
    <row r="138" spans="1:130" x14ac:dyDescent="0.2">
      <c r="A138" s="19" t="s">
        <v>183</v>
      </c>
      <c r="B138">
        <v>1</v>
      </c>
      <c r="C138">
        <v>1</v>
      </c>
      <c r="D138">
        <v>0.65747402078337303</v>
      </c>
      <c r="E138">
        <v>0.34252597921662598</v>
      </c>
      <c r="F138">
        <v>0.71661367249602503</v>
      </c>
      <c r="G138">
        <v>7.69230769230769E-2</v>
      </c>
      <c r="H138">
        <v>0.80894648829431404</v>
      </c>
      <c r="I138">
        <v>0.24945270683180901</v>
      </c>
      <c r="J138">
        <v>0.45953160171270202</v>
      </c>
      <c r="K138">
        <v>1.06033485044535</v>
      </c>
      <c r="L138">
        <v>2.0209477667110001</v>
      </c>
      <c r="M138">
        <f t="shared" si="306"/>
        <v>0.43320044943868763</v>
      </c>
      <c r="N138">
        <f t="shared" si="307"/>
        <v>0.12187506113739671</v>
      </c>
      <c r="O138" s="68">
        <v>0</v>
      </c>
      <c r="P138">
        <v>190.62</v>
      </c>
      <c r="Q138">
        <v>192.29</v>
      </c>
      <c r="R138">
        <v>192.93</v>
      </c>
      <c r="S138">
        <v>193.73</v>
      </c>
      <c r="T138">
        <v>194.85</v>
      </c>
      <c r="U138">
        <v>198.35</v>
      </c>
      <c r="V138">
        <v>200.15</v>
      </c>
      <c r="W138">
        <v>207.49</v>
      </c>
      <c r="X138">
        <v>205.59</v>
      </c>
      <c r="Y138">
        <v>203.58</v>
      </c>
      <c r="Z138">
        <v>201.22</v>
      </c>
      <c r="AA138">
        <v>200.15</v>
      </c>
      <c r="AB138">
        <v>198.99</v>
      </c>
      <c r="AC138">
        <v>196.45</v>
      </c>
      <c r="AD138">
        <v>187.53</v>
      </c>
      <c r="AE138">
        <v>189.49</v>
      </c>
      <c r="AF138">
        <v>191.06</v>
      </c>
      <c r="AG138">
        <v>192.93</v>
      </c>
      <c r="AH138">
        <v>194.62</v>
      </c>
      <c r="AI138">
        <v>197.16</v>
      </c>
      <c r="AJ138">
        <v>202.88</v>
      </c>
      <c r="AK138">
        <v>204.42</v>
      </c>
      <c r="AL138">
        <v>202.55</v>
      </c>
      <c r="AM138">
        <v>201.99</v>
      </c>
      <c r="AN138">
        <v>199.67</v>
      </c>
      <c r="AO138">
        <v>198.37</v>
      </c>
      <c r="AP138">
        <v>195.87</v>
      </c>
      <c r="AQ138">
        <v>193.05</v>
      </c>
      <c r="AR138">
        <v>197.37</v>
      </c>
      <c r="AS138" s="72">
        <f t="shared" si="308"/>
        <v>0.90182357930449519</v>
      </c>
      <c r="AT138" s="17">
        <f t="shared" si="309"/>
        <v>1.092621902238015</v>
      </c>
      <c r="AU138" s="17">
        <f t="shared" si="310"/>
        <v>1.1373966675486109</v>
      </c>
      <c r="AV138" s="17">
        <f t="shared" si="311"/>
        <v>1.1821714328592068</v>
      </c>
      <c r="AW138" s="17">
        <f t="shared" si="312"/>
        <v>-8.140353885375165E-3</v>
      </c>
      <c r="AX138" s="17">
        <f t="shared" si="313"/>
        <v>1.0798025725065195</v>
      </c>
      <c r="AY138" s="17">
        <f t="shared" si="314"/>
        <v>1.06033485044535</v>
      </c>
      <c r="AZ138" s="17">
        <f t="shared" si="315"/>
        <v>2.0684752043307251</v>
      </c>
      <c r="BA138" s="17">
        <f t="shared" si="316"/>
        <v>-0.92682545322798415</v>
      </c>
      <c r="BB138" s="17">
        <f t="shared" si="317"/>
        <v>2.1297802684376439</v>
      </c>
      <c r="BC138" s="17">
        <f t="shared" si="318"/>
        <v>2.0209477667110001</v>
      </c>
      <c r="BD138" s="17">
        <f t="shared" si="319"/>
        <v>3.9477732199389841</v>
      </c>
      <c r="BE138" s="1">
        <v>0</v>
      </c>
      <c r="BF138" s="49">
        <v>1</v>
      </c>
      <c r="BG138" s="15">
        <v>1</v>
      </c>
      <c r="BH138" s="16">
        <v>1</v>
      </c>
      <c r="BI138" s="12">
        <f t="shared" si="320"/>
        <v>0</v>
      </c>
      <c r="BJ138" s="12">
        <f t="shared" si="321"/>
        <v>265.38641545424832</v>
      </c>
      <c r="BK138" s="12">
        <f t="shared" si="322"/>
        <v>276.26173695773008</v>
      </c>
      <c r="BL138" s="12">
        <f t="shared" si="323"/>
        <v>0</v>
      </c>
      <c r="BM138" s="12">
        <f t="shared" si="324"/>
        <v>265.38641545424832</v>
      </c>
      <c r="BN138" s="12">
        <f t="shared" si="325"/>
        <v>276.26173695773008</v>
      </c>
      <c r="BO138" s="9">
        <f t="shared" si="326"/>
        <v>0</v>
      </c>
      <c r="BP138" s="9">
        <f t="shared" si="327"/>
        <v>2.8620456263829412E-2</v>
      </c>
      <c r="BQ138" s="45">
        <f t="shared" si="328"/>
        <v>1.1473901619823196E-2</v>
      </c>
      <c r="BR138" s="78">
        <f t="shared" si="329"/>
        <v>0.12187506113739671</v>
      </c>
      <c r="BS138" s="55">
        <v>0</v>
      </c>
      <c r="BT138" s="10">
        <f t="shared" si="330"/>
        <v>0</v>
      </c>
      <c r="BU138" s="14">
        <f t="shared" si="331"/>
        <v>0</v>
      </c>
      <c r="BV138" s="1">
        <f t="shared" si="332"/>
        <v>0</v>
      </c>
      <c r="BW138" s="66">
        <f t="shared" si="333"/>
        <v>192.29</v>
      </c>
      <c r="BX138" s="41">
        <f t="shared" si="334"/>
        <v>189.49</v>
      </c>
      <c r="BY138" s="65">
        <f t="shared" si="335"/>
        <v>207.49</v>
      </c>
      <c r="BZ138" s="64">
        <f t="shared" si="336"/>
        <v>204.42</v>
      </c>
      <c r="CA138" s="54">
        <f t="shared" si="337"/>
        <v>207.49</v>
      </c>
      <c r="CB138" s="1">
        <f t="shared" si="338"/>
        <v>0</v>
      </c>
      <c r="CC138" s="42" t="e">
        <f t="shared" si="339"/>
        <v>#DIV/0!</v>
      </c>
      <c r="CD138" s="55">
        <v>0</v>
      </c>
      <c r="CE138" s="55">
        <v>4540</v>
      </c>
      <c r="CF138" s="55">
        <v>0</v>
      </c>
      <c r="CG138" s="6">
        <f t="shared" si="340"/>
        <v>4540</v>
      </c>
      <c r="CH138" s="10">
        <f t="shared" si="341"/>
        <v>3889.3849177008519</v>
      </c>
      <c r="CI138" s="1">
        <f t="shared" si="342"/>
        <v>-650.61508229914807</v>
      </c>
      <c r="CJ138" s="77">
        <f t="shared" si="343"/>
        <v>0</v>
      </c>
      <c r="CK138" s="66">
        <f t="shared" si="344"/>
        <v>192.93</v>
      </c>
      <c r="CL138" s="41">
        <f t="shared" si="345"/>
        <v>191.06</v>
      </c>
      <c r="CM138" s="65">
        <f t="shared" si="346"/>
        <v>205.59</v>
      </c>
      <c r="CN138" s="64">
        <f t="shared" si="347"/>
        <v>202.55</v>
      </c>
      <c r="CO138" s="54">
        <f t="shared" si="348"/>
        <v>205.59</v>
      </c>
      <c r="CP138" s="1">
        <f t="shared" si="349"/>
        <v>-3.1646241660545167</v>
      </c>
      <c r="CQ138" s="42">
        <f t="shared" si="350"/>
        <v>1.1672796845943829</v>
      </c>
      <c r="CR138" s="11">
        <f t="shared" si="351"/>
        <v>4540</v>
      </c>
      <c r="CS138" s="47">
        <f t="shared" si="352"/>
        <v>3969.4906502937447</v>
      </c>
      <c r="CT138" s="55">
        <v>0</v>
      </c>
      <c r="CU138" s="10">
        <f t="shared" si="353"/>
        <v>80.105732592892835</v>
      </c>
      <c r="CV138" s="30">
        <f t="shared" si="354"/>
        <v>80.105732592892835</v>
      </c>
      <c r="CW138" s="77">
        <f t="shared" si="355"/>
        <v>1</v>
      </c>
      <c r="CX138" s="66">
        <f t="shared" si="356"/>
        <v>193.73</v>
      </c>
      <c r="CY138" s="41">
        <f t="shared" si="357"/>
        <v>192.93</v>
      </c>
      <c r="CZ138" s="65">
        <f t="shared" si="358"/>
        <v>203.58</v>
      </c>
      <c r="DA138" s="64">
        <f t="shared" si="359"/>
        <v>201.99</v>
      </c>
      <c r="DB138" s="54">
        <f t="shared" si="360"/>
        <v>193.73</v>
      </c>
      <c r="DC138" s="43">
        <f t="shared" si="361"/>
        <v>0.41349162542142592</v>
      </c>
      <c r="DD138" s="44">
        <v>0</v>
      </c>
      <c r="DE138" s="10">
        <f t="shared" si="362"/>
        <v>50.145080683210509</v>
      </c>
      <c r="DF138" s="30">
        <f t="shared" si="363"/>
        <v>50.145080683210509</v>
      </c>
      <c r="DG138" s="34">
        <f t="shared" si="364"/>
        <v>50.145080683210509</v>
      </c>
      <c r="DH138" s="21">
        <f t="shared" si="365"/>
        <v>1.1473901619823198E-2</v>
      </c>
      <c r="DI138" s="74">
        <f t="shared" si="366"/>
        <v>50.145080683210509</v>
      </c>
      <c r="DJ138" s="76">
        <f t="shared" si="367"/>
        <v>193.73</v>
      </c>
      <c r="DK138" s="43">
        <f t="shared" si="368"/>
        <v>0.25884003862700927</v>
      </c>
      <c r="DL138" s="16">
        <f t="shared" si="369"/>
        <v>0</v>
      </c>
      <c r="DM138" s="53">
        <f t="shared" si="370"/>
        <v>4540</v>
      </c>
      <c r="DN138">
        <f t="shared" si="305"/>
        <v>3.3841686181157894E-3</v>
      </c>
      <c r="DO138">
        <f t="shared" si="371"/>
        <v>3.4752921556763963E-3</v>
      </c>
      <c r="DP138" s="1">
        <f t="shared" si="372"/>
        <v>370.70246366168982</v>
      </c>
      <c r="DQ138" s="55">
        <v>592</v>
      </c>
      <c r="DR138" s="1">
        <f t="shared" si="373"/>
        <v>-221.29753633831018</v>
      </c>
      <c r="DS138" s="55">
        <v>0</v>
      </c>
      <c r="DT138" s="15">
        <f t="shared" si="374"/>
        <v>1.1821714328592068</v>
      </c>
      <c r="DU138" s="17">
        <f t="shared" si="375"/>
        <v>2.2160684084761386E-3</v>
      </c>
      <c r="DV138" s="17">
        <f t="shared" si="376"/>
        <v>2.2160684084761386E-3</v>
      </c>
      <c r="DW138" s="17">
        <f t="shared" si="377"/>
        <v>2.9610222684454627E-3</v>
      </c>
      <c r="DX138" s="1">
        <f t="shared" si="378"/>
        <v>312.98597581922229</v>
      </c>
      <c r="DY138" s="1">
        <f t="shared" si="379"/>
        <v>312.98597581922229</v>
      </c>
      <c r="DZ138" s="79">
        <f t="shared" si="380"/>
        <v>197.37</v>
      </c>
    </row>
    <row r="139" spans="1:130" x14ac:dyDescent="0.2">
      <c r="A139" s="19" t="s">
        <v>245</v>
      </c>
      <c r="B139">
        <v>0</v>
      </c>
      <c r="C139">
        <v>0</v>
      </c>
      <c r="D139">
        <v>0.286570743405275</v>
      </c>
      <c r="E139">
        <v>0.713429256594724</v>
      </c>
      <c r="F139">
        <v>0.73131955484896605</v>
      </c>
      <c r="G139">
        <v>0.45443143812709003</v>
      </c>
      <c r="H139">
        <v>0.85535117056856103</v>
      </c>
      <c r="I139">
        <v>0.62345686502368503</v>
      </c>
      <c r="J139">
        <v>0.73018011606982103</v>
      </c>
      <c r="K139">
        <v>0.88737083082763102</v>
      </c>
      <c r="L139">
        <v>1.0669460205115799</v>
      </c>
      <c r="M139">
        <f t="shared" si="306"/>
        <v>0.46433222303716065</v>
      </c>
      <c r="N139">
        <f t="shared" si="307"/>
        <v>6.4448157456118121E-2</v>
      </c>
      <c r="O139" s="68">
        <v>0</v>
      </c>
      <c r="P139">
        <v>109.59</v>
      </c>
      <c r="Q139">
        <v>109.74</v>
      </c>
      <c r="R139">
        <v>110.07</v>
      </c>
      <c r="S139">
        <v>110.25</v>
      </c>
      <c r="T139">
        <v>110.6</v>
      </c>
      <c r="U139">
        <v>110.81</v>
      </c>
      <c r="V139">
        <v>111.32</v>
      </c>
      <c r="W139">
        <v>112.64</v>
      </c>
      <c r="X139">
        <v>112.55</v>
      </c>
      <c r="Y139">
        <v>112.27</v>
      </c>
      <c r="Z139">
        <v>112.15</v>
      </c>
      <c r="AA139">
        <v>111.74</v>
      </c>
      <c r="AB139">
        <v>111.4</v>
      </c>
      <c r="AC139">
        <v>110.51</v>
      </c>
      <c r="AD139">
        <v>109.94</v>
      </c>
      <c r="AE139">
        <v>110.14</v>
      </c>
      <c r="AF139">
        <v>110.35</v>
      </c>
      <c r="AG139">
        <v>110.48</v>
      </c>
      <c r="AH139">
        <v>110.86</v>
      </c>
      <c r="AI139">
        <v>111.18</v>
      </c>
      <c r="AJ139">
        <v>111.44</v>
      </c>
      <c r="AK139">
        <v>112.54</v>
      </c>
      <c r="AL139">
        <v>112.48</v>
      </c>
      <c r="AM139">
        <v>112.33</v>
      </c>
      <c r="AN139">
        <v>111.98</v>
      </c>
      <c r="AO139">
        <v>111.71</v>
      </c>
      <c r="AP139">
        <v>111.55</v>
      </c>
      <c r="AQ139">
        <v>111.04</v>
      </c>
      <c r="AR139">
        <v>111.22</v>
      </c>
      <c r="AS139" s="72">
        <f t="shared" si="308"/>
        <v>1.0986005089058528</v>
      </c>
      <c r="AT139" s="17">
        <f t="shared" si="309"/>
        <v>1.042074939018093</v>
      </c>
      <c r="AU139" s="17">
        <f t="shared" si="310"/>
        <v>1.0576507523580811</v>
      </c>
      <c r="AV139" s="17">
        <f t="shared" si="311"/>
        <v>1.0732265656980693</v>
      </c>
      <c r="AW139" s="17">
        <f t="shared" si="312"/>
        <v>-8.140353885375165E-3</v>
      </c>
      <c r="AX139" s="17">
        <f t="shared" si="313"/>
        <v>1.0798025725065195</v>
      </c>
      <c r="AY139" s="17">
        <f t="shared" si="314"/>
        <v>0.88737083082763102</v>
      </c>
      <c r="AZ139" s="17">
        <f t="shared" si="315"/>
        <v>1.8955111847130062</v>
      </c>
      <c r="BA139" s="17">
        <f t="shared" si="316"/>
        <v>-0.92682545322798415</v>
      </c>
      <c r="BB139" s="17">
        <f t="shared" si="317"/>
        <v>2.1297802684376439</v>
      </c>
      <c r="BC139" s="17">
        <f t="shared" si="318"/>
        <v>1.0669460205115799</v>
      </c>
      <c r="BD139" s="17">
        <f t="shared" si="319"/>
        <v>2.9937714737395642</v>
      </c>
      <c r="BE139" s="56">
        <v>0</v>
      </c>
      <c r="BF139" s="49">
        <v>1</v>
      </c>
      <c r="BG139" s="49">
        <v>1</v>
      </c>
      <c r="BH139" s="57">
        <v>1</v>
      </c>
      <c r="BI139" s="12">
        <f t="shared" si="320"/>
        <v>0</v>
      </c>
      <c r="BJ139" s="12">
        <f t="shared" si="321"/>
        <v>83.70926624728601</v>
      </c>
      <c r="BK139" s="12">
        <f t="shared" si="322"/>
        <v>84.960462161395284</v>
      </c>
      <c r="BL139" s="12">
        <f t="shared" si="323"/>
        <v>0</v>
      </c>
      <c r="BM139" s="12">
        <f t="shared" si="324"/>
        <v>83.70926624728601</v>
      </c>
      <c r="BN139" s="12">
        <f t="shared" si="325"/>
        <v>84.960462161395284</v>
      </c>
      <c r="BO139" s="9">
        <f t="shared" si="326"/>
        <v>0</v>
      </c>
      <c r="BP139" s="9">
        <f t="shared" si="327"/>
        <v>9.0275811194289561E-3</v>
      </c>
      <c r="BQ139" s="45">
        <f t="shared" si="328"/>
        <v>3.5286391635325019E-3</v>
      </c>
      <c r="BR139" s="78">
        <f t="shared" si="329"/>
        <v>6.4448157456118121E-2</v>
      </c>
      <c r="BS139" s="55">
        <v>0</v>
      </c>
      <c r="BT139" s="10">
        <f t="shared" si="330"/>
        <v>0</v>
      </c>
      <c r="BU139" s="14">
        <f t="shared" si="331"/>
        <v>0</v>
      </c>
      <c r="BV139" s="1">
        <f t="shared" si="332"/>
        <v>0</v>
      </c>
      <c r="BW139" s="66">
        <f t="shared" si="333"/>
        <v>109.74</v>
      </c>
      <c r="BX139" s="41">
        <f t="shared" si="334"/>
        <v>110.14</v>
      </c>
      <c r="BY139" s="65">
        <f t="shared" si="335"/>
        <v>112.64</v>
      </c>
      <c r="BZ139" s="64">
        <f t="shared" si="336"/>
        <v>112.54</v>
      </c>
      <c r="CA139" s="54">
        <f t="shared" si="337"/>
        <v>112.54</v>
      </c>
      <c r="CB139" s="1">
        <f t="shared" si="338"/>
        <v>0</v>
      </c>
      <c r="CC139" s="42" t="e">
        <f t="shared" si="339"/>
        <v>#DIV/0!</v>
      </c>
      <c r="CD139" s="55">
        <v>0</v>
      </c>
      <c r="CE139" s="55">
        <v>0</v>
      </c>
      <c r="CF139" s="55">
        <v>0</v>
      </c>
      <c r="CG139" s="6">
        <f t="shared" si="340"/>
        <v>0</v>
      </c>
      <c r="CH139" s="10">
        <f t="shared" si="341"/>
        <v>1226.8056639475114</v>
      </c>
      <c r="CI139" s="1">
        <f t="shared" si="342"/>
        <v>1226.8056639475114</v>
      </c>
      <c r="CJ139" s="77">
        <f t="shared" si="343"/>
        <v>1</v>
      </c>
      <c r="CK139" s="66">
        <f t="shared" si="344"/>
        <v>110.07</v>
      </c>
      <c r="CL139" s="41">
        <f t="shared" si="345"/>
        <v>110.35</v>
      </c>
      <c r="CM139" s="65">
        <f t="shared" si="346"/>
        <v>112.55</v>
      </c>
      <c r="CN139" s="64">
        <f t="shared" si="347"/>
        <v>112.48</v>
      </c>
      <c r="CO139" s="54">
        <f t="shared" si="348"/>
        <v>110.35</v>
      </c>
      <c r="CP139" s="1">
        <f t="shared" si="349"/>
        <v>11.117405201155519</v>
      </c>
      <c r="CQ139" s="42">
        <f t="shared" si="350"/>
        <v>0</v>
      </c>
      <c r="CR139" s="11">
        <f t="shared" si="351"/>
        <v>0</v>
      </c>
      <c r="CS139" s="47">
        <f t="shared" si="352"/>
        <v>1251.4410699860634</v>
      </c>
      <c r="CT139" s="55">
        <v>0</v>
      </c>
      <c r="CU139" s="10">
        <f t="shared" si="353"/>
        <v>24.635406038551974</v>
      </c>
      <c r="CV139" s="30">
        <f t="shared" si="354"/>
        <v>24.635406038551974</v>
      </c>
      <c r="CW139" s="77">
        <f t="shared" si="355"/>
        <v>1</v>
      </c>
      <c r="CX139" s="66">
        <f t="shared" si="356"/>
        <v>110.25</v>
      </c>
      <c r="CY139" s="41">
        <f t="shared" si="357"/>
        <v>110.48</v>
      </c>
      <c r="CZ139" s="65">
        <f t="shared" si="358"/>
        <v>112.27</v>
      </c>
      <c r="DA139" s="64">
        <f t="shared" si="359"/>
        <v>112.33</v>
      </c>
      <c r="DB139" s="54">
        <f t="shared" si="360"/>
        <v>110.48</v>
      </c>
      <c r="DC139" s="43">
        <f t="shared" si="361"/>
        <v>0.22298521034170865</v>
      </c>
      <c r="DD139" s="44">
        <v>0</v>
      </c>
      <c r="DE139" s="10">
        <f t="shared" si="362"/>
        <v>15.421423454735907</v>
      </c>
      <c r="DF139" s="30">
        <f t="shared" si="363"/>
        <v>15.421423454735907</v>
      </c>
      <c r="DG139" s="34">
        <f t="shared" si="364"/>
        <v>15.421423454735907</v>
      </c>
      <c r="DH139" s="21">
        <f t="shared" si="365"/>
        <v>3.5286391635325027E-3</v>
      </c>
      <c r="DI139" s="74">
        <f t="shared" si="366"/>
        <v>15.421423454735907</v>
      </c>
      <c r="DJ139" s="76">
        <f t="shared" si="367"/>
        <v>110.48</v>
      </c>
      <c r="DK139" s="43">
        <f t="shared" si="368"/>
        <v>0.13958565762794992</v>
      </c>
      <c r="DL139" s="16">
        <f t="shared" si="369"/>
        <v>0</v>
      </c>
      <c r="DM139" s="53">
        <f t="shared" si="370"/>
        <v>0</v>
      </c>
      <c r="DN139">
        <f t="shared" si="305"/>
        <v>7.0487059315480684E-3</v>
      </c>
      <c r="DO139">
        <f t="shared" si="371"/>
        <v>7.2385023312513163E-3</v>
      </c>
      <c r="DP139" s="1">
        <f t="shared" si="372"/>
        <v>772.11656666991541</v>
      </c>
      <c r="DQ139" s="55">
        <v>890</v>
      </c>
      <c r="DR139" s="1">
        <f t="shared" si="373"/>
        <v>-117.88343333008459</v>
      </c>
      <c r="DS139" s="55">
        <v>0</v>
      </c>
      <c r="DT139" s="15">
        <f t="shared" si="374"/>
        <v>1.0732265656980693</v>
      </c>
      <c r="DU139" s="17">
        <f t="shared" si="375"/>
        <v>2.0118431398977025E-3</v>
      </c>
      <c r="DV139" s="17">
        <f t="shared" si="376"/>
        <v>2.0118431398977025E-3</v>
      </c>
      <c r="DW139" s="17">
        <f t="shared" si="377"/>
        <v>2.6881446055867456E-3</v>
      </c>
      <c r="DX139" s="1">
        <f t="shared" si="378"/>
        <v>284.14226109973021</v>
      </c>
      <c r="DY139" s="1">
        <f t="shared" si="379"/>
        <v>284.14226109973021</v>
      </c>
      <c r="DZ139" s="79">
        <f t="shared" si="380"/>
        <v>111.22</v>
      </c>
    </row>
    <row r="140" spans="1:130" x14ac:dyDescent="0.2">
      <c r="A140" s="25" t="s">
        <v>86</v>
      </c>
      <c r="B140">
        <v>1</v>
      </c>
      <c r="C140">
        <v>1</v>
      </c>
      <c r="D140">
        <v>0.60524672079950004</v>
      </c>
      <c r="E140">
        <v>0.39475327920049902</v>
      </c>
      <c r="F140">
        <v>0.34117647058823503</v>
      </c>
      <c r="G140">
        <v>0.479543930248155</v>
      </c>
      <c r="H140">
        <v>0.38028169014084501</v>
      </c>
      <c r="I140">
        <v>0.42703837800782202</v>
      </c>
      <c r="J140">
        <v>0.49943413452405899</v>
      </c>
      <c r="K140">
        <v>0.975565228264063</v>
      </c>
      <c r="L140">
        <v>1.40575417020223</v>
      </c>
      <c r="M140">
        <f t="shared" si="306"/>
        <v>0.43321530034745059</v>
      </c>
      <c r="N140">
        <f t="shared" si="307"/>
        <v>0.12184722681136605</v>
      </c>
      <c r="O140" s="68">
        <v>0</v>
      </c>
      <c r="P140">
        <v>54.46</v>
      </c>
      <c r="Q140">
        <v>54.82</v>
      </c>
      <c r="R140">
        <v>54.93</v>
      </c>
      <c r="S140">
        <v>55.17</v>
      </c>
      <c r="T140">
        <v>55.53</v>
      </c>
      <c r="U140">
        <v>56.48</v>
      </c>
      <c r="V140">
        <v>58.71</v>
      </c>
      <c r="W140">
        <v>58.17</v>
      </c>
      <c r="X140">
        <v>57.94</v>
      </c>
      <c r="Y140">
        <v>57.73</v>
      </c>
      <c r="Z140">
        <v>57.49</v>
      </c>
      <c r="AA140">
        <v>57.17</v>
      </c>
      <c r="AB140">
        <v>56.41</v>
      </c>
      <c r="AC140">
        <v>55.61</v>
      </c>
      <c r="AD140">
        <v>55.09</v>
      </c>
      <c r="AE140">
        <v>55.35</v>
      </c>
      <c r="AF140">
        <v>55.59</v>
      </c>
      <c r="AG140">
        <v>55.83</v>
      </c>
      <c r="AH140">
        <v>56</v>
      </c>
      <c r="AI140">
        <v>56.3</v>
      </c>
      <c r="AJ140">
        <v>57.37</v>
      </c>
      <c r="AK140">
        <v>58.78</v>
      </c>
      <c r="AL140">
        <v>57.84</v>
      </c>
      <c r="AM140">
        <v>57.66</v>
      </c>
      <c r="AN140">
        <v>57.6</v>
      </c>
      <c r="AO140">
        <v>57.11</v>
      </c>
      <c r="AP140">
        <v>56.63</v>
      </c>
      <c r="AQ140">
        <v>56.23</v>
      </c>
      <c r="AR140">
        <v>56.75</v>
      </c>
      <c r="AS140" s="72">
        <f t="shared" si="308"/>
        <v>0.92953195601349647</v>
      </c>
      <c r="AT140" s="17">
        <f t="shared" si="309"/>
        <v>1.0870431251275228</v>
      </c>
      <c r="AU140" s="17">
        <f t="shared" si="310"/>
        <v>1.1225092959179745</v>
      </c>
      <c r="AV140" s="17">
        <f t="shared" si="311"/>
        <v>1.1579754667084261</v>
      </c>
      <c r="AW140" s="17">
        <f t="shared" si="312"/>
        <v>-8.140353885375165E-3</v>
      </c>
      <c r="AX140" s="17">
        <f t="shared" si="313"/>
        <v>1.0798025725065195</v>
      </c>
      <c r="AY140" s="17">
        <f t="shared" si="314"/>
        <v>0.975565228264063</v>
      </c>
      <c r="AZ140" s="17">
        <f t="shared" si="315"/>
        <v>1.983705582149438</v>
      </c>
      <c r="BA140" s="17">
        <f t="shared" si="316"/>
        <v>-0.92682545322798415</v>
      </c>
      <c r="BB140" s="17">
        <f t="shared" si="317"/>
        <v>2.1297802684376439</v>
      </c>
      <c r="BC140" s="17">
        <f t="shared" si="318"/>
        <v>1.40575417020223</v>
      </c>
      <c r="BD140" s="17">
        <f t="shared" si="319"/>
        <v>3.3325796234302141</v>
      </c>
      <c r="BE140" s="1">
        <v>1</v>
      </c>
      <c r="BF140" s="15">
        <v>1</v>
      </c>
      <c r="BG140" s="15">
        <v>1</v>
      </c>
      <c r="BH140" s="16">
        <v>1</v>
      </c>
      <c r="BI140" s="12">
        <f t="shared" si="320"/>
        <v>17.931153158772116</v>
      </c>
      <c r="BJ140" s="12">
        <f t="shared" si="321"/>
        <v>134.08151609123993</v>
      </c>
      <c r="BK140" s="12">
        <f t="shared" si="322"/>
        <v>138.45609685957584</v>
      </c>
      <c r="BL140" s="12">
        <f t="shared" si="323"/>
        <v>17.931153158772116</v>
      </c>
      <c r="BM140" s="12">
        <f t="shared" si="324"/>
        <v>134.08151609123993</v>
      </c>
      <c r="BN140" s="12">
        <f t="shared" si="325"/>
        <v>138.45609685957584</v>
      </c>
      <c r="BO140" s="9">
        <f t="shared" si="326"/>
        <v>2.2904619129025878E-2</v>
      </c>
      <c r="BP140" s="9">
        <f t="shared" si="327"/>
        <v>1.445994950611494E-2</v>
      </c>
      <c r="BQ140" s="45">
        <f t="shared" si="328"/>
        <v>5.7504584294804312E-3</v>
      </c>
      <c r="BR140" s="78">
        <f t="shared" si="329"/>
        <v>0.12184722681136605</v>
      </c>
      <c r="BS140" s="55">
        <v>3746</v>
      </c>
      <c r="BT140" s="10">
        <f t="shared" si="330"/>
        <v>2237.8674102737536</v>
      </c>
      <c r="BU140" s="14">
        <f t="shared" si="331"/>
        <v>-1508.1325897262464</v>
      </c>
      <c r="BV140" s="1">
        <f t="shared" si="332"/>
        <v>0</v>
      </c>
      <c r="BW140" s="66">
        <f t="shared" si="333"/>
        <v>54.82</v>
      </c>
      <c r="BX140" s="41">
        <f t="shared" si="334"/>
        <v>55.35</v>
      </c>
      <c r="BY140" s="65">
        <f t="shared" si="335"/>
        <v>58.17</v>
      </c>
      <c r="BZ140" s="64">
        <f t="shared" si="336"/>
        <v>58.78</v>
      </c>
      <c r="CA140" s="54">
        <f t="shared" si="337"/>
        <v>58.17</v>
      </c>
      <c r="CB140" s="1">
        <f t="shared" si="338"/>
        <v>-25.926295164625174</v>
      </c>
      <c r="CC140" s="42">
        <f t="shared" si="339"/>
        <v>1.6739150777220353</v>
      </c>
      <c r="CD140" s="55">
        <v>0</v>
      </c>
      <c r="CE140" s="55">
        <v>114</v>
      </c>
      <c r="CF140" s="55">
        <v>0</v>
      </c>
      <c r="CG140" s="6">
        <f t="shared" si="340"/>
        <v>114</v>
      </c>
      <c r="CH140" s="10">
        <f t="shared" si="341"/>
        <v>1965.0388869193514</v>
      </c>
      <c r="CI140" s="1">
        <f t="shared" si="342"/>
        <v>1851.0388869193514</v>
      </c>
      <c r="CJ140" s="77">
        <f t="shared" si="343"/>
        <v>1</v>
      </c>
      <c r="CK140" s="66">
        <f t="shared" si="344"/>
        <v>54.93</v>
      </c>
      <c r="CL140" s="41">
        <f t="shared" si="345"/>
        <v>55.59</v>
      </c>
      <c r="CM140" s="65">
        <f t="shared" si="346"/>
        <v>57.94</v>
      </c>
      <c r="CN140" s="64">
        <f t="shared" si="347"/>
        <v>57.84</v>
      </c>
      <c r="CO140" s="54">
        <f t="shared" si="348"/>
        <v>54.93</v>
      </c>
      <c r="CP140" s="1">
        <f t="shared" si="349"/>
        <v>33.698141032575123</v>
      </c>
      <c r="CQ140" s="42">
        <f t="shared" si="350"/>
        <v>5.8014119088870102E-2</v>
      </c>
      <c r="CR140" s="11">
        <f t="shared" si="351"/>
        <v>3917</v>
      </c>
      <c r="CS140" s="47">
        <f t="shared" si="352"/>
        <v>4243.0534677460291</v>
      </c>
      <c r="CT140" s="55">
        <v>57</v>
      </c>
      <c r="CU140" s="10">
        <f t="shared" si="353"/>
        <v>40.147170552923399</v>
      </c>
      <c r="CV140" s="30">
        <f t="shared" si="354"/>
        <v>-16.852829447076601</v>
      </c>
      <c r="CW140" s="77">
        <f t="shared" si="355"/>
        <v>0</v>
      </c>
      <c r="CX140" s="66">
        <f t="shared" si="356"/>
        <v>55.17</v>
      </c>
      <c r="CY140" s="41">
        <f t="shared" si="357"/>
        <v>55.83</v>
      </c>
      <c r="CZ140" s="65">
        <f t="shared" si="358"/>
        <v>57.73</v>
      </c>
      <c r="DA140" s="64">
        <f t="shared" si="359"/>
        <v>57.66</v>
      </c>
      <c r="DB140" s="54">
        <f t="shared" si="360"/>
        <v>57.73</v>
      </c>
      <c r="DC140" s="43">
        <f t="shared" si="361"/>
        <v>-0.29192498609174783</v>
      </c>
      <c r="DD140" s="44">
        <v>0</v>
      </c>
      <c r="DE140" s="10">
        <f t="shared" si="362"/>
        <v>25.1315735018641</v>
      </c>
      <c r="DF140" s="30">
        <f t="shared" si="363"/>
        <v>25.1315735018641</v>
      </c>
      <c r="DG140" s="34">
        <f t="shared" si="364"/>
        <v>25.1315735018641</v>
      </c>
      <c r="DH140" s="21">
        <f t="shared" si="365"/>
        <v>5.7504584294804321E-3</v>
      </c>
      <c r="DI140" s="74">
        <f t="shared" si="366"/>
        <v>25.1315735018641</v>
      </c>
      <c r="DJ140" s="76">
        <f t="shared" si="367"/>
        <v>57.73</v>
      </c>
      <c r="DK140" s="43">
        <f t="shared" si="368"/>
        <v>0.43532952540904385</v>
      </c>
      <c r="DL140" s="16">
        <f t="shared" si="369"/>
        <v>0</v>
      </c>
      <c r="DM140" s="53">
        <f t="shared" si="370"/>
        <v>3974</v>
      </c>
      <c r="DN140">
        <f t="shared" si="305"/>
        <v>3.9001761630575462E-3</v>
      </c>
      <c r="DO140">
        <f t="shared" si="371"/>
        <v>4.0051939352763648E-3</v>
      </c>
      <c r="DP140" s="1">
        <f t="shared" si="372"/>
        <v>427.22602668805928</v>
      </c>
      <c r="DQ140" s="55">
        <v>57</v>
      </c>
      <c r="DR140" s="1">
        <f t="shared" si="373"/>
        <v>370.22602668805928</v>
      </c>
      <c r="DS140" s="55">
        <v>227</v>
      </c>
      <c r="DT140" s="15">
        <f t="shared" si="374"/>
        <v>1.1579754667084261</v>
      </c>
      <c r="DU140" s="17">
        <f t="shared" si="375"/>
        <v>2.1707112676174582E-3</v>
      </c>
      <c r="DV140" s="17">
        <f t="shared" si="376"/>
        <v>2.1707112676174582E-3</v>
      </c>
      <c r="DW140" s="17">
        <f t="shared" si="377"/>
        <v>2.9004178648982261E-3</v>
      </c>
      <c r="DX140" s="1">
        <f t="shared" si="378"/>
        <v>306.57996915547233</v>
      </c>
      <c r="DY140" s="1">
        <f t="shared" si="379"/>
        <v>79.579969155472327</v>
      </c>
      <c r="DZ140" s="79">
        <f t="shared" si="380"/>
        <v>56.75</v>
      </c>
    </row>
    <row r="141" spans="1:130" x14ac:dyDescent="0.2">
      <c r="A141" s="25" t="s">
        <v>153</v>
      </c>
      <c r="B141">
        <v>1</v>
      </c>
      <c r="C141">
        <v>1</v>
      </c>
      <c r="D141">
        <v>0.49120703437250202</v>
      </c>
      <c r="E141">
        <v>0.50879296562749798</v>
      </c>
      <c r="F141">
        <v>0.50278219395866397</v>
      </c>
      <c r="G141">
        <v>0.28344481605351102</v>
      </c>
      <c r="H141">
        <v>0.38754180602006599</v>
      </c>
      <c r="I141">
        <v>0.33143131403113302</v>
      </c>
      <c r="J141">
        <v>0.48477670393383199</v>
      </c>
      <c r="K141">
        <v>0.75142475870397696</v>
      </c>
      <c r="L141">
        <v>1.52020052864969</v>
      </c>
      <c r="M141">
        <f t="shared" si="306"/>
        <v>0.42601832010259977</v>
      </c>
      <c r="N141">
        <f t="shared" si="307"/>
        <v>0.13539756926255755</v>
      </c>
      <c r="O141" s="68">
        <v>0</v>
      </c>
      <c r="P141">
        <v>109.85</v>
      </c>
      <c r="Q141">
        <v>110.13</v>
      </c>
      <c r="R141">
        <v>110.48</v>
      </c>
      <c r="S141">
        <v>110.77</v>
      </c>
      <c r="T141">
        <v>111.49</v>
      </c>
      <c r="U141">
        <v>111.81</v>
      </c>
      <c r="V141">
        <v>112.24</v>
      </c>
      <c r="W141">
        <v>113.84</v>
      </c>
      <c r="X141">
        <v>113.49</v>
      </c>
      <c r="Y141">
        <v>113.12</v>
      </c>
      <c r="Z141">
        <v>112.8</v>
      </c>
      <c r="AA141">
        <v>112.61</v>
      </c>
      <c r="AB141">
        <v>112.11</v>
      </c>
      <c r="AC141">
        <v>110.92</v>
      </c>
      <c r="AD141">
        <v>110.45</v>
      </c>
      <c r="AE141">
        <v>110.49</v>
      </c>
      <c r="AF141">
        <v>110.58</v>
      </c>
      <c r="AG141">
        <v>110.79</v>
      </c>
      <c r="AH141">
        <v>111.06</v>
      </c>
      <c r="AI141">
        <v>111.5</v>
      </c>
      <c r="AJ141">
        <v>112.82</v>
      </c>
      <c r="AK141">
        <v>114.05</v>
      </c>
      <c r="AL141">
        <v>113.4</v>
      </c>
      <c r="AM141">
        <v>113</v>
      </c>
      <c r="AN141">
        <v>112.73</v>
      </c>
      <c r="AO141">
        <v>112.44</v>
      </c>
      <c r="AP141">
        <v>112.11</v>
      </c>
      <c r="AQ141">
        <v>111.84</v>
      </c>
      <c r="AR141">
        <v>112.02</v>
      </c>
      <c r="AS141" s="72">
        <f t="shared" si="308"/>
        <v>0.99003392705682758</v>
      </c>
      <c r="AT141" s="17">
        <f t="shared" si="309"/>
        <v>1.0795115339043744</v>
      </c>
      <c r="AU141" s="17">
        <f t="shared" si="310"/>
        <v>1.1309615736479302</v>
      </c>
      <c r="AV141" s="17">
        <f t="shared" si="311"/>
        <v>1.1824116133914861</v>
      </c>
      <c r="AW141" s="17">
        <f t="shared" si="312"/>
        <v>-8.140353885375165E-3</v>
      </c>
      <c r="AX141" s="17">
        <f t="shared" si="313"/>
        <v>1.0798025725065195</v>
      </c>
      <c r="AY141" s="17">
        <f t="shared" si="314"/>
        <v>0.75142475870397696</v>
      </c>
      <c r="AZ141" s="17">
        <f t="shared" si="315"/>
        <v>1.7595651125893521</v>
      </c>
      <c r="BA141" s="17">
        <f t="shared" si="316"/>
        <v>-0.92682545322798415</v>
      </c>
      <c r="BB141" s="17">
        <f t="shared" si="317"/>
        <v>2.1297802684376439</v>
      </c>
      <c r="BC141" s="17">
        <f t="shared" si="318"/>
        <v>1.52020052864969</v>
      </c>
      <c r="BD141" s="17">
        <f t="shared" si="319"/>
        <v>3.4470259818776743</v>
      </c>
      <c r="BE141" s="1">
        <v>1</v>
      </c>
      <c r="BF141" s="15">
        <v>1</v>
      </c>
      <c r="BG141" s="15">
        <v>1</v>
      </c>
      <c r="BH141" s="16">
        <v>1</v>
      </c>
      <c r="BI141" s="12">
        <f t="shared" si="320"/>
        <v>11.334178725963131</v>
      </c>
      <c r="BJ141" s="12">
        <f t="shared" si="321"/>
        <v>152.40721056656307</v>
      </c>
      <c r="BK141" s="12">
        <f t="shared" si="322"/>
        <v>159.67101164193789</v>
      </c>
      <c r="BL141" s="12">
        <f t="shared" si="323"/>
        <v>11.334178725963131</v>
      </c>
      <c r="BM141" s="12">
        <f t="shared" si="324"/>
        <v>152.40721056656307</v>
      </c>
      <c r="BN141" s="12">
        <f t="shared" si="325"/>
        <v>159.67101164193789</v>
      </c>
      <c r="BO141" s="9">
        <f t="shared" si="326"/>
        <v>1.4477877945707672E-2</v>
      </c>
      <c r="BP141" s="9">
        <f t="shared" si="327"/>
        <v>1.6436274241265921E-2</v>
      </c>
      <c r="BQ141" s="45">
        <f t="shared" si="328"/>
        <v>6.6315715643153134E-3</v>
      </c>
      <c r="BR141" s="78">
        <f t="shared" si="329"/>
        <v>0.13539756926255755</v>
      </c>
      <c r="BS141" s="55">
        <v>2128</v>
      </c>
      <c r="BT141" s="10">
        <f t="shared" si="330"/>
        <v>1414.5431121167155</v>
      </c>
      <c r="BU141" s="14">
        <f t="shared" si="331"/>
        <v>-713.45688788328448</v>
      </c>
      <c r="BV141" s="1">
        <f t="shared" si="332"/>
        <v>0</v>
      </c>
      <c r="BW141" s="66">
        <f t="shared" si="333"/>
        <v>110.13</v>
      </c>
      <c r="BX141" s="41">
        <f t="shared" si="334"/>
        <v>110.49</v>
      </c>
      <c r="BY141" s="65">
        <f t="shared" si="335"/>
        <v>113.84</v>
      </c>
      <c r="BZ141" s="64">
        <f t="shared" si="336"/>
        <v>114.05</v>
      </c>
      <c r="CA141" s="54">
        <f t="shared" si="337"/>
        <v>113.84</v>
      </c>
      <c r="CB141" s="1">
        <f t="shared" si="338"/>
        <v>-6.2671898092347549</v>
      </c>
      <c r="CC141" s="42">
        <f t="shared" si="339"/>
        <v>1.5043726711274787</v>
      </c>
      <c r="CD141" s="55">
        <v>0</v>
      </c>
      <c r="CE141" s="55">
        <v>0</v>
      </c>
      <c r="CF141" s="55">
        <v>0</v>
      </c>
      <c r="CG141" s="6">
        <f t="shared" si="340"/>
        <v>0</v>
      </c>
      <c r="CH141" s="10">
        <f t="shared" si="341"/>
        <v>2233.6120901736199</v>
      </c>
      <c r="CI141" s="1">
        <f t="shared" si="342"/>
        <v>2233.6120901736199</v>
      </c>
      <c r="CJ141" s="77">
        <f t="shared" si="343"/>
        <v>1</v>
      </c>
      <c r="CK141" s="66">
        <f t="shared" si="344"/>
        <v>110.48</v>
      </c>
      <c r="CL141" s="41">
        <f t="shared" si="345"/>
        <v>110.58</v>
      </c>
      <c r="CM141" s="65">
        <f t="shared" si="346"/>
        <v>113.49</v>
      </c>
      <c r="CN141" s="64">
        <f t="shared" si="347"/>
        <v>113.4</v>
      </c>
      <c r="CO141" s="54">
        <f t="shared" si="348"/>
        <v>110.48</v>
      </c>
      <c r="CP141" s="1">
        <f t="shared" si="349"/>
        <v>20.217343321629432</v>
      </c>
      <c r="CQ141" s="42">
        <f t="shared" si="350"/>
        <v>0</v>
      </c>
      <c r="CR141" s="11">
        <f t="shared" si="351"/>
        <v>2128</v>
      </c>
      <c r="CS141" s="47">
        <f t="shared" si="352"/>
        <v>3694.4539170608964</v>
      </c>
      <c r="CT141" s="55">
        <v>0</v>
      </c>
      <c r="CU141" s="10">
        <f t="shared" si="353"/>
        <v>46.298714770561219</v>
      </c>
      <c r="CV141" s="30">
        <f t="shared" si="354"/>
        <v>46.298714770561219</v>
      </c>
      <c r="CW141" s="77">
        <f t="shared" si="355"/>
        <v>1</v>
      </c>
      <c r="CX141" s="66">
        <f t="shared" si="356"/>
        <v>110.77</v>
      </c>
      <c r="CY141" s="41">
        <f t="shared" si="357"/>
        <v>110.79</v>
      </c>
      <c r="CZ141" s="65">
        <f t="shared" si="358"/>
        <v>113.12</v>
      </c>
      <c r="DA141" s="64">
        <f t="shared" si="359"/>
        <v>113</v>
      </c>
      <c r="DB141" s="54">
        <f t="shared" si="360"/>
        <v>110.77</v>
      </c>
      <c r="DC141" s="43">
        <f t="shared" si="361"/>
        <v>0.41797160576474879</v>
      </c>
      <c r="DD141" s="44">
        <v>0</v>
      </c>
      <c r="DE141" s="10">
        <f t="shared" si="362"/>
        <v>28.982355101821078</v>
      </c>
      <c r="DF141" s="30">
        <f t="shared" si="363"/>
        <v>28.982355101821078</v>
      </c>
      <c r="DG141" s="34">
        <f t="shared" si="364"/>
        <v>28.982355101821078</v>
      </c>
      <c r="DH141" s="21">
        <f t="shared" si="365"/>
        <v>6.6315715643153151E-3</v>
      </c>
      <c r="DI141" s="74">
        <f t="shared" si="366"/>
        <v>28.982355101821078</v>
      </c>
      <c r="DJ141" s="76">
        <f t="shared" si="367"/>
        <v>110.77</v>
      </c>
      <c r="DK141" s="43">
        <f t="shared" si="368"/>
        <v>0.26164444436057666</v>
      </c>
      <c r="DL141" s="16">
        <f t="shared" si="369"/>
        <v>0</v>
      </c>
      <c r="DM141" s="53">
        <f t="shared" si="370"/>
        <v>2128</v>
      </c>
      <c r="DN141">
        <f t="shared" si="305"/>
        <v>5.0268922413785402E-3</v>
      </c>
      <c r="DO141">
        <f t="shared" si="371"/>
        <v>5.1622484412789521E-3</v>
      </c>
      <c r="DP141" s="1">
        <f t="shared" si="372"/>
        <v>550.64671673434327</v>
      </c>
      <c r="DQ141" s="55">
        <v>672</v>
      </c>
      <c r="DR141" s="1">
        <f t="shared" si="373"/>
        <v>-121.35328326565673</v>
      </c>
      <c r="DS141" s="55">
        <v>0</v>
      </c>
      <c r="DT141" s="15">
        <f t="shared" si="374"/>
        <v>1.1824116133914861</v>
      </c>
      <c r="DU141" s="17">
        <f t="shared" si="375"/>
        <v>2.2165186447744632E-3</v>
      </c>
      <c r="DV141" s="17">
        <f t="shared" si="376"/>
        <v>2.2165186447744632E-3</v>
      </c>
      <c r="DW141" s="17">
        <f t="shared" si="377"/>
        <v>2.9616238562395498E-3</v>
      </c>
      <c r="DX141" s="1">
        <f t="shared" si="378"/>
        <v>313.04956485223289</v>
      </c>
      <c r="DY141" s="1">
        <f t="shared" si="379"/>
        <v>313.04956485223289</v>
      </c>
      <c r="DZ141" s="79">
        <f t="shared" si="380"/>
        <v>112.02</v>
      </c>
    </row>
    <row r="142" spans="1:130" x14ac:dyDescent="0.2">
      <c r="A142" s="25" t="s">
        <v>87</v>
      </c>
      <c r="B142">
        <v>1</v>
      </c>
      <c r="C142">
        <v>1</v>
      </c>
      <c r="D142">
        <v>0.67949488875526098</v>
      </c>
      <c r="E142">
        <v>0.32050511124473802</v>
      </c>
      <c r="F142">
        <v>0.450208706022659</v>
      </c>
      <c r="G142">
        <v>0.55891822279459102</v>
      </c>
      <c r="H142">
        <v>0.661300708306503</v>
      </c>
      <c r="I142">
        <v>0.60795807143212999</v>
      </c>
      <c r="J142">
        <v>0.63869025021923498</v>
      </c>
      <c r="K142">
        <v>0.51585738913643397</v>
      </c>
      <c r="L142">
        <v>1.2240156976151</v>
      </c>
      <c r="M142">
        <f t="shared" si="306"/>
        <v>0.56203732992598066</v>
      </c>
      <c r="N142">
        <f t="shared" si="307"/>
        <v>-0.11297460841705299</v>
      </c>
      <c r="O142" s="68">
        <v>0</v>
      </c>
      <c r="P142">
        <v>63.75</v>
      </c>
      <c r="Q142">
        <v>64.47</v>
      </c>
      <c r="R142">
        <v>65.03</v>
      </c>
      <c r="S142">
        <v>65.55</v>
      </c>
      <c r="T142">
        <v>66.010000000000005</v>
      </c>
      <c r="U142">
        <v>66.459999999999994</v>
      </c>
      <c r="V142">
        <v>67.11</v>
      </c>
      <c r="W142">
        <v>69.099999999999994</v>
      </c>
      <c r="X142">
        <v>68.790000000000006</v>
      </c>
      <c r="Y142">
        <v>68.37</v>
      </c>
      <c r="Z142">
        <v>67.760000000000005</v>
      </c>
      <c r="AA142">
        <v>67.040000000000006</v>
      </c>
      <c r="AB142">
        <v>66.45</v>
      </c>
      <c r="AC142">
        <v>66.06</v>
      </c>
      <c r="AD142">
        <v>64.63</v>
      </c>
      <c r="AE142">
        <v>64.66</v>
      </c>
      <c r="AF142">
        <v>65.010000000000005</v>
      </c>
      <c r="AG142">
        <v>65.13</v>
      </c>
      <c r="AH142">
        <v>65.22</v>
      </c>
      <c r="AI142">
        <v>65.28</v>
      </c>
      <c r="AJ142">
        <v>66.41</v>
      </c>
      <c r="AK142">
        <v>68.36</v>
      </c>
      <c r="AL142">
        <v>68.11</v>
      </c>
      <c r="AM142">
        <v>67.760000000000005</v>
      </c>
      <c r="AN142">
        <v>67.290000000000006</v>
      </c>
      <c r="AO142">
        <v>66.989999999999995</v>
      </c>
      <c r="AP142">
        <v>66.66</v>
      </c>
      <c r="AQ142">
        <v>66.14</v>
      </c>
      <c r="AR142">
        <v>66.489999999999995</v>
      </c>
      <c r="AS142" s="72">
        <f t="shared" si="308"/>
        <v>0.89014075240337909</v>
      </c>
      <c r="AT142" s="17">
        <f t="shared" si="309"/>
        <v>0.95351475460348412</v>
      </c>
      <c r="AU142" s="17">
        <f t="shared" si="310"/>
        <v>0.915955489453252</v>
      </c>
      <c r="AV142" s="17">
        <f t="shared" si="311"/>
        <v>0.87839622430302</v>
      </c>
      <c r="AW142" s="17">
        <f t="shared" si="312"/>
        <v>-8.140353885375165E-3</v>
      </c>
      <c r="AX142" s="17">
        <f t="shared" si="313"/>
        <v>1.0798025725065195</v>
      </c>
      <c r="AY142" s="17">
        <f t="shared" si="314"/>
        <v>0.51585738913643397</v>
      </c>
      <c r="AZ142" s="17">
        <f t="shared" si="315"/>
        <v>1.523997743021809</v>
      </c>
      <c r="BA142" s="17">
        <f t="shared" si="316"/>
        <v>-0.92682545322798415</v>
      </c>
      <c r="BB142" s="17">
        <f t="shared" si="317"/>
        <v>2.1297802684376439</v>
      </c>
      <c r="BC142" s="17">
        <f t="shared" si="318"/>
        <v>1.2240156976151</v>
      </c>
      <c r="BD142" s="17">
        <f t="shared" si="319"/>
        <v>3.150841150843084</v>
      </c>
      <c r="BE142" s="1">
        <v>1</v>
      </c>
      <c r="BF142" s="15">
        <v>1</v>
      </c>
      <c r="BG142" s="15">
        <v>1</v>
      </c>
      <c r="BH142" s="16">
        <v>1</v>
      </c>
      <c r="BI142" s="12">
        <f t="shared" si="320"/>
        <v>4.738356751064738</v>
      </c>
      <c r="BJ142" s="12">
        <f t="shared" si="321"/>
        <v>93.979569876472453</v>
      </c>
      <c r="BK142" s="12">
        <f t="shared" si="322"/>
        <v>90.277683181323155</v>
      </c>
      <c r="BL142" s="12">
        <f t="shared" si="323"/>
        <v>4.738356751064738</v>
      </c>
      <c r="BM142" s="12">
        <f t="shared" si="324"/>
        <v>93.979569876472453</v>
      </c>
      <c r="BN142" s="12">
        <f t="shared" si="325"/>
        <v>90.277683181323155</v>
      </c>
      <c r="BO142" s="9">
        <f t="shared" si="326"/>
        <v>6.0526088712533309E-3</v>
      </c>
      <c r="BP142" s="9">
        <f t="shared" si="327"/>
        <v>1.0135176530189735E-2</v>
      </c>
      <c r="BQ142" s="45">
        <f t="shared" si="328"/>
        <v>3.7494778201823844E-3</v>
      </c>
      <c r="BR142" s="78">
        <f t="shared" si="329"/>
        <v>-0.11297460841705299</v>
      </c>
      <c r="BS142" s="55">
        <v>731</v>
      </c>
      <c r="BT142" s="10">
        <f t="shared" si="330"/>
        <v>591.36264453080639</v>
      </c>
      <c r="BU142" s="14">
        <f t="shared" si="331"/>
        <v>-139.63735546919361</v>
      </c>
      <c r="BV142" s="1">
        <f t="shared" si="332"/>
        <v>0</v>
      </c>
      <c r="BW142" s="66">
        <f t="shared" si="333"/>
        <v>63.75</v>
      </c>
      <c r="BX142" s="41">
        <f t="shared" si="334"/>
        <v>64.63</v>
      </c>
      <c r="BY142" s="65">
        <f t="shared" si="335"/>
        <v>68.790000000000006</v>
      </c>
      <c r="BZ142" s="64">
        <f t="shared" si="336"/>
        <v>68.11</v>
      </c>
      <c r="CA142" s="54">
        <f t="shared" si="337"/>
        <v>68.790000000000006</v>
      </c>
      <c r="CB142" s="1">
        <f t="shared" si="338"/>
        <v>-2.0299077695768801</v>
      </c>
      <c r="CC142" s="42">
        <f t="shared" si="339"/>
        <v>1.2361281301086973</v>
      </c>
      <c r="CD142" s="55">
        <v>66</v>
      </c>
      <c r="CE142" s="55">
        <v>2327</v>
      </c>
      <c r="CF142" s="55">
        <v>66</v>
      </c>
      <c r="CG142" s="6">
        <f t="shared" si="340"/>
        <v>2459</v>
      </c>
      <c r="CH142" s="10">
        <f t="shared" si="341"/>
        <v>1377.3226524195625</v>
      </c>
      <c r="CI142" s="1">
        <f t="shared" si="342"/>
        <v>-1081.6773475804375</v>
      </c>
      <c r="CJ142" s="77">
        <f t="shared" si="343"/>
        <v>0</v>
      </c>
      <c r="CK142" s="66">
        <f t="shared" si="344"/>
        <v>64.47</v>
      </c>
      <c r="CL142" s="41">
        <f t="shared" si="345"/>
        <v>64.66</v>
      </c>
      <c r="CM142" s="65">
        <f t="shared" si="346"/>
        <v>68.37</v>
      </c>
      <c r="CN142" s="64">
        <f t="shared" si="347"/>
        <v>67.760000000000005</v>
      </c>
      <c r="CO142" s="54">
        <f t="shared" si="348"/>
        <v>68.37</v>
      </c>
      <c r="CP142" s="1">
        <f t="shared" si="349"/>
        <v>-15.820935316373227</v>
      </c>
      <c r="CQ142" s="42">
        <f t="shared" si="350"/>
        <v>1.785347823678235</v>
      </c>
      <c r="CR142" s="11">
        <f t="shared" si="351"/>
        <v>3190</v>
      </c>
      <c r="CS142" s="47">
        <f t="shared" si="352"/>
        <v>1994.8625013206413</v>
      </c>
      <c r="CT142" s="55">
        <v>0</v>
      </c>
      <c r="CU142" s="10">
        <f t="shared" si="353"/>
        <v>26.177204370272531</v>
      </c>
      <c r="CV142" s="30">
        <f t="shared" si="354"/>
        <v>26.177204370272531</v>
      </c>
      <c r="CW142" s="77">
        <f t="shared" si="355"/>
        <v>1</v>
      </c>
      <c r="CX142" s="66">
        <f t="shared" si="356"/>
        <v>65.03</v>
      </c>
      <c r="CY142" s="41">
        <f t="shared" si="357"/>
        <v>65.010000000000005</v>
      </c>
      <c r="CZ142" s="65">
        <f t="shared" si="358"/>
        <v>67.760000000000005</v>
      </c>
      <c r="DA142" s="64">
        <f t="shared" si="359"/>
        <v>67.290000000000006</v>
      </c>
      <c r="DB142" s="54">
        <f t="shared" si="360"/>
        <v>65.03</v>
      </c>
      <c r="DC142" s="43">
        <f t="shared" si="361"/>
        <v>0.40254043318887484</v>
      </c>
      <c r="DD142" s="44">
        <v>0</v>
      </c>
      <c r="DE142" s="10">
        <f t="shared" si="362"/>
        <v>16.386567886212287</v>
      </c>
      <c r="DF142" s="30">
        <f t="shared" si="363"/>
        <v>16.386567886212287</v>
      </c>
      <c r="DG142" s="34">
        <f t="shared" si="364"/>
        <v>16.386567886212287</v>
      </c>
      <c r="DH142" s="21">
        <f t="shared" si="365"/>
        <v>3.7494778201823849E-3</v>
      </c>
      <c r="DI142" s="74">
        <f t="shared" si="366"/>
        <v>16.386567886212287</v>
      </c>
      <c r="DJ142" s="76">
        <f t="shared" si="367"/>
        <v>65.03</v>
      </c>
      <c r="DK142" s="43">
        <f t="shared" si="368"/>
        <v>0.25198474375230334</v>
      </c>
      <c r="DL142" s="16">
        <f t="shared" si="369"/>
        <v>0</v>
      </c>
      <c r="DM142" s="53">
        <f t="shared" si="370"/>
        <v>3190</v>
      </c>
      <c r="DN142">
        <f t="shared" si="305"/>
        <v>3.1666016747132169E-3</v>
      </c>
      <c r="DO142">
        <f t="shared" si="371"/>
        <v>3.2518669138920696E-3</v>
      </c>
      <c r="DP142" s="1">
        <f t="shared" si="372"/>
        <v>346.87013997103929</v>
      </c>
      <c r="DQ142" s="55">
        <v>0</v>
      </c>
      <c r="DR142" s="1">
        <f t="shared" si="373"/>
        <v>346.87013997103929</v>
      </c>
      <c r="DS142" s="55">
        <v>0</v>
      </c>
      <c r="DT142" s="15">
        <f t="shared" si="374"/>
        <v>0.87839622430302</v>
      </c>
      <c r="DU142" s="17">
        <f t="shared" si="375"/>
        <v>1.6466191524308943E-3</v>
      </c>
      <c r="DV142" s="17">
        <f t="shared" si="376"/>
        <v>1.6466191524308943E-3</v>
      </c>
      <c r="DW142" s="17">
        <f t="shared" si="377"/>
        <v>2.2001468724286316E-3</v>
      </c>
      <c r="DX142" s="1">
        <f t="shared" si="378"/>
        <v>232.55992470945122</v>
      </c>
      <c r="DY142" s="1">
        <f t="shared" si="379"/>
        <v>232.55992470945122</v>
      </c>
      <c r="DZ142" s="79">
        <f t="shared" si="380"/>
        <v>66.489999999999995</v>
      </c>
    </row>
    <row r="143" spans="1:130" x14ac:dyDescent="0.2">
      <c r="A143" s="25" t="s">
        <v>154</v>
      </c>
      <c r="B143">
        <v>1</v>
      </c>
      <c r="C143">
        <v>1</v>
      </c>
      <c r="D143">
        <v>0.46722621902478001</v>
      </c>
      <c r="E143">
        <v>0.53277378097521899</v>
      </c>
      <c r="F143">
        <v>0.48251192368839402</v>
      </c>
      <c r="G143">
        <v>0.240384615384615</v>
      </c>
      <c r="H143">
        <v>0.31814381270903003</v>
      </c>
      <c r="I143">
        <v>0.27654453177572502</v>
      </c>
      <c r="J143">
        <v>0.43828796976659601</v>
      </c>
      <c r="K143">
        <v>0.75723815851536302</v>
      </c>
      <c r="L143">
        <v>0.51888044848450998</v>
      </c>
      <c r="M143">
        <f t="shared" si="306"/>
        <v>0.38319889312161398</v>
      </c>
      <c r="N143">
        <f t="shared" si="307"/>
        <v>0.21929137414319042</v>
      </c>
      <c r="O143" s="68">
        <v>0</v>
      </c>
      <c r="P143">
        <v>321.54000000000002</v>
      </c>
      <c r="Q143">
        <v>325.81</v>
      </c>
      <c r="R143">
        <v>326.86</v>
      </c>
      <c r="S143">
        <v>329.29</v>
      </c>
      <c r="T143">
        <v>331.39</v>
      </c>
      <c r="U143">
        <v>332.47</v>
      </c>
      <c r="V143">
        <v>333.38</v>
      </c>
      <c r="W143">
        <v>341.49</v>
      </c>
      <c r="X143">
        <v>339.67</v>
      </c>
      <c r="Y143">
        <v>338.33</v>
      </c>
      <c r="Z143">
        <v>334.51</v>
      </c>
      <c r="AA143">
        <v>332.55</v>
      </c>
      <c r="AB143">
        <v>330.94</v>
      </c>
      <c r="AC143">
        <v>329.27</v>
      </c>
      <c r="AD143">
        <v>327.45</v>
      </c>
      <c r="AE143">
        <v>328.11</v>
      </c>
      <c r="AF143">
        <v>329.11</v>
      </c>
      <c r="AG143">
        <v>329.66</v>
      </c>
      <c r="AH143">
        <v>331.41</v>
      </c>
      <c r="AI143">
        <v>332.43</v>
      </c>
      <c r="AJ143">
        <v>336.19</v>
      </c>
      <c r="AK143">
        <v>340.28</v>
      </c>
      <c r="AL143">
        <v>338.77</v>
      </c>
      <c r="AM143">
        <v>336.66</v>
      </c>
      <c r="AN143">
        <v>335.86</v>
      </c>
      <c r="AO143">
        <v>335.23</v>
      </c>
      <c r="AP143">
        <v>334.23</v>
      </c>
      <c r="AQ143">
        <v>333.05</v>
      </c>
      <c r="AR143">
        <v>333.26</v>
      </c>
      <c r="AS143" s="72">
        <f t="shared" si="308"/>
        <v>1.0027565733672603</v>
      </c>
      <c r="AT143" s="17">
        <f t="shared" si="309"/>
        <v>1.1327378389244582</v>
      </c>
      <c r="AU143" s="17">
        <f t="shared" si="310"/>
        <v>1.1747051774369246</v>
      </c>
      <c r="AV143" s="17">
        <f t="shared" si="311"/>
        <v>1.2166725159493912</v>
      </c>
      <c r="AW143" s="17">
        <f t="shared" si="312"/>
        <v>-8.140353885375165E-3</v>
      </c>
      <c r="AX143" s="17">
        <f t="shared" si="313"/>
        <v>1.0798025725065195</v>
      </c>
      <c r="AY143" s="17">
        <f t="shared" si="314"/>
        <v>0.75723815851536302</v>
      </c>
      <c r="AZ143" s="17">
        <f t="shared" si="315"/>
        <v>1.7653785124007382</v>
      </c>
      <c r="BA143" s="17">
        <f t="shared" si="316"/>
        <v>-0.92682545322798415</v>
      </c>
      <c r="BB143" s="17">
        <f t="shared" si="317"/>
        <v>2.1297802684376439</v>
      </c>
      <c r="BC143" s="17">
        <f t="shared" si="318"/>
        <v>0.51888044848450998</v>
      </c>
      <c r="BD143" s="17">
        <f t="shared" si="319"/>
        <v>2.4457059017124942</v>
      </c>
      <c r="BE143" s="1">
        <v>0</v>
      </c>
      <c r="BF143" s="15">
        <v>1</v>
      </c>
      <c r="BG143" s="15">
        <v>1</v>
      </c>
      <c r="BH143" s="16">
        <v>1</v>
      </c>
      <c r="BI143" s="12">
        <f t="shared" si="320"/>
        <v>0</v>
      </c>
      <c r="BJ143" s="12">
        <f t="shared" si="321"/>
        <v>40.527175256245371</v>
      </c>
      <c r="BK143" s="12">
        <f t="shared" si="322"/>
        <v>42.028685689187064</v>
      </c>
      <c r="BL143" s="12">
        <f t="shared" si="323"/>
        <v>0</v>
      </c>
      <c r="BM143" s="12">
        <f t="shared" si="324"/>
        <v>40.527175256245371</v>
      </c>
      <c r="BN143" s="12">
        <f t="shared" si="325"/>
        <v>42.028685689187064</v>
      </c>
      <c r="BO143" s="9">
        <f t="shared" si="326"/>
        <v>0</v>
      </c>
      <c r="BP143" s="9">
        <f t="shared" si="327"/>
        <v>4.3706315748399107E-3</v>
      </c>
      <c r="BQ143" s="45">
        <f t="shared" si="328"/>
        <v>1.7455656730413897E-3</v>
      </c>
      <c r="BR143" s="78">
        <f t="shared" si="329"/>
        <v>0.21929137414319042</v>
      </c>
      <c r="BS143" s="55">
        <v>0</v>
      </c>
      <c r="BT143" s="10">
        <f t="shared" si="330"/>
        <v>0</v>
      </c>
      <c r="BU143" s="14">
        <f t="shared" si="331"/>
        <v>0</v>
      </c>
      <c r="BV143" s="1">
        <f t="shared" si="332"/>
        <v>0</v>
      </c>
      <c r="BW143" s="66">
        <f t="shared" si="333"/>
        <v>325.81</v>
      </c>
      <c r="BX143" s="41">
        <f t="shared" si="334"/>
        <v>328.11</v>
      </c>
      <c r="BY143" s="65">
        <f t="shared" si="335"/>
        <v>341.49</v>
      </c>
      <c r="BZ143" s="64">
        <f t="shared" si="336"/>
        <v>340.28</v>
      </c>
      <c r="CA143" s="54">
        <f t="shared" si="337"/>
        <v>341.49</v>
      </c>
      <c r="CB143" s="1">
        <f t="shared" si="338"/>
        <v>0</v>
      </c>
      <c r="CC143" s="42" t="e">
        <f t="shared" si="339"/>
        <v>#DIV/0!</v>
      </c>
      <c r="CD143" s="55">
        <v>0</v>
      </c>
      <c r="CE143" s="55">
        <v>0</v>
      </c>
      <c r="CF143" s="55">
        <v>0</v>
      </c>
      <c r="CG143" s="6">
        <f t="shared" si="340"/>
        <v>0</v>
      </c>
      <c r="CH143" s="10">
        <f t="shared" si="341"/>
        <v>593.94820163971065</v>
      </c>
      <c r="CI143" s="1">
        <f t="shared" si="342"/>
        <v>593.94820163971065</v>
      </c>
      <c r="CJ143" s="77">
        <f t="shared" si="343"/>
        <v>1</v>
      </c>
      <c r="CK143" s="66">
        <f t="shared" si="344"/>
        <v>326.86</v>
      </c>
      <c r="CL143" s="41">
        <f t="shared" si="345"/>
        <v>329.11</v>
      </c>
      <c r="CM143" s="65">
        <f t="shared" si="346"/>
        <v>339.67</v>
      </c>
      <c r="CN143" s="64">
        <f t="shared" si="347"/>
        <v>338.77</v>
      </c>
      <c r="CO143" s="54">
        <f t="shared" si="348"/>
        <v>326.86</v>
      </c>
      <c r="CP143" s="1">
        <f t="shared" si="349"/>
        <v>1.8171333342706681</v>
      </c>
      <c r="CQ143" s="42">
        <f t="shared" si="350"/>
        <v>0</v>
      </c>
      <c r="CR143" s="11">
        <f t="shared" si="351"/>
        <v>0</v>
      </c>
      <c r="CS143" s="47">
        <f t="shared" si="352"/>
        <v>606.13497311998947</v>
      </c>
      <c r="CT143" s="55">
        <v>0</v>
      </c>
      <c r="CU143" s="10">
        <f t="shared" si="353"/>
        <v>12.186771480278844</v>
      </c>
      <c r="CV143" s="30">
        <f t="shared" si="354"/>
        <v>12.186771480278844</v>
      </c>
      <c r="CW143" s="77">
        <f t="shared" si="355"/>
        <v>1</v>
      </c>
      <c r="CX143" s="66">
        <f t="shared" si="356"/>
        <v>329.29</v>
      </c>
      <c r="CY143" s="41">
        <f t="shared" si="357"/>
        <v>329.66</v>
      </c>
      <c r="CZ143" s="65">
        <f t="shared" si="358"/>
        <v>338.33</v>
      </c>
      <c r="DA143" s="64">
        <f t="shared" si="359"/>
        <v>336.66</v>
      </c>
      <c r="DB143" s="54">
        <f t="shared" si="360"/>
        <v>329.29</v>
      </c>
      <c r="DC143" s="43">
        <f t="shared" si="361"/>
        <v>3.7009236479330812E-2</v>
      </c>
      <c r="DD143" s="44">
        <v>0</v>
      </c>
      <c r="DE143" s="10">
        <f t="shared" si="362"/>
        <v>7.628750394833169</v>
      </c>
      <c r="DF143" s="30">
        <f t="shared" si="363"/>
        <v>7.628750394833169</v>
      </c>
      <c r="DG143" s="34">
        <f t="shared" si="364"/>
        <v>7.628750394833169</v>
      </c>
      <c r="DH143" s="21">
        <f t="shared" si="365"/>
        <v>1.7455656730413901E-3</v>
      </c>
      <c r="DI143" s="74">
        <f t="shared" si="366"/>
        <v>7.628750394833169</v>
      </c>
      <c r="DJ143" s="76">
        <f t="shared" si="367"/>
        <v>329.29</v>
      </c>
      <c r="DK143" s="43">
        <f t="shared" si="368"/>
        <v>2.3167270171682009E-2</v>
      </c>
      <c r="DL143" s="16">
        <f t="shared" si="369"/>
        <v>0</v>
      </c>
      <c r="DM143" s="53">
        <f t="shared" si="370"/>
        <v>0</v>
      </c>
      <c r="DN143">
        <f t="shared" si="305"/>
        <v>5.2638235331952735E-3</v>
      </c>
      <c r="DO143">
        <f t="shared" si="371"/>
        <v>5.4055594440100795E-3</v>
      </c>
      <c r="DP143" s="1">
        <f t="shared" si="372"/>
        <v>576.60021477366718</v>
      </c>
      <c r="DQ143" s="55">
        <v>333</v>
      </c>
      <c r="DR143" s="1">
        <f t="shared" si="373"/>
        <v>243.60021477366718</v>
      </c>
      <c r="DS143" s="55">
        <v>667</v>
      </c>
      <c r="DT143" s="15">
        <f t="shared" si="374"/>
        <v>1.2166725159493912</v>
      </c>
      <c r="DU143" s="17">
        <f t="shared" si="375"/>
        <v>2.2807432586452459E-3</v>
      </c>
      <c r="DV143" s="17">
        <f t="shared" si="376"/>
        <v>2.2807432586452459E-3</v>
      </c>
      <c r="DW143" s="17">
        <f t="shared" si="377"/>
        <v>3.0474382251129673E-3</v>
      </c>
      <c r="DX143" s="1">
        <f t="shared" si="378"/>
        <v>322.12031527089084</v>
      </c>
      <c r="DY143" s="1">
        <f t="shared" si="379"/>
        <v>-344.87968472910916</v>
      </c>
      <c r="DZ143" s="79">
        <f t="shared" si="380"/>
        <v>333.26</v>
      </c>
    </row>
    <row r="144" spans="1:130" x14ac:dyDescent="0.2">
      <c r="A144" s="25" t="s">
        <v>243</v>
      </c>
      <c r="B144">
        <v>0</v>
      </c>
      <c r="C144">
        <v>0</v>
      </c>
      <c r="D144">
        <v>0.17466027178257301</v>
      </c>
      <c r="E144">
        <v>0.82533972821742596</v>
      </c>
      <c r="F144">
        <v>0.24324324324324301</v>
      </c>
      <c r="G144">
        <v>0.23913043478260801</v>
      </c>
      <c r="H144">
        <v>5.6438127090301E-2</v>
      </c>
      <c r="I144">
        <v>0.116172603781699</v>
      </c>
      <c r="J144">
        <v>0.23936577709232701</v>
      </c>
      <c r="K144">
        <v>0.88137137246206498</v>
      </c>
      <c r="L144">
        <v>1.23365791358571</v>
      </c>
      <c r="M144">
        <f t="shared" si="306"/>
        <v>0.1626510559861169</v>
      </c>
      <c r="N144">
        <f t="shared" si="307"/>
        <v>0.95967929384004036</v>
      </c>
      <c r="O144" s="68">
        <v>0</v>
      </c>
      <c r="P144">
        <v>268.37</v>
      </c>
      <c r="Q144">
        <v>270.25</v>
      </c>
      <c r="R144">
        <v>271.02</v>
      </c>
      <c r="S144">
        <v>271.55</v>
      </c>
      <c r="T144">
        <v>272.47000000000003</v>
      </c>
      <c r="U144">
        <v>273.52</v>
      </c>
      <c r="V144">
        <v>274.82</v>
      </c>
      <c r="W144">
        <v>278.52999999999997</v>
      </c>
      <c r="X144">
        <v>278.16000000000003</v>
      </c>
      <c r="Y144">
        <v>277.81</v>
      </c>
      <c r="Z144">
        <v>277.45</v>
      </c>
      <c r="AA144">
        <v>275.67</v>
      </c>
      <c r="AB144">
        <v>274.01</v>
      </c>
      <c r="AC144">
        <v>271.8</v>
      </c>
      <c r="AD144">
        <v>269.05</v>
      </c>
      <c r="AE144">
        <v>269.93</v>
      </c>
      <c r="AF144">
        <v>270.31</v>
      </c>
      <c r="AG144">
        <v>271.48</v>
      </c>
      <c r="AH144">
        <v>271.98</v>
      </c>
      <c r="AI144">
        <v>272.64999999999998</v>
      </c>
      <c r="AJ144">
        <v>275.25</v>
      </c>
      <c r="AK144">
        <v>279.22000000000003</v>
      </c>
      <c r="AL144">
        <v>277.69</v>
      </c>
      <c r="AM144">
        <v>277.3</v>
      </c>
      <c r="AN144">
        <v>276.63</v>
      </c>
      <c r="AO144">
        <v>275.97000000000003</v>
      </c>
      <c r="AP144">
        <v>274.83</v>
      </c>
      <c r="AQ144">
        <v>272.86</v>
      </c>
      <c r="AR144">
        <v>274.25</v>
      </c>
      <c r="AS144" s="72">
        <f t="shared" si="308"/>
        <v>1.1579728583545381</v>
      </c>
      <c r="AT144" s="17">
        <f t="shared" si="309"/>
        <v>1.8416495058580615</v>
      </c>
      <c r="AU144" s="17">
        <f t="shared" si="310"/>
        <v>2.4294212639823343</v>
      </c>
      <c r="AV144" s="17">
        <f t="shared" si="311"/>
        <v>3.017193022106607</v>
      </c>
      <c r="AW144" s="17">
        <f t="shared" si="312"/>
        <v>-8.140353885375165E-3</v>
      </c>
      <c r="AX144" s="17">
        <f t="shared" si="313"/>
        <v>1.0798025725065195</v>
      </c>
      <c r="AY144" s="17">
        <f t="shared" si="314"/>
        <v>0.88137137246206498</v>
      </c>
      <c r="AZ144" s="17">
        <f t="shared" si="315"/>
        <v>1.8895117263474401</v>
      </c>
      <c r="BA144" s="17">
        <f t="shared" si="316"/>
        <v>-0.92682545322798415</v>
      </c>
      <c r="BB144" s="17">
        <f t="shared" si="317"/>
        <v>2.1297802684376439</v>
      </c>
      <c r="BC144" s="17">
        <f t="shared" si="318"/>
        <v>1.23365791358571</v>
      </c>
      <c r="BD144" s="17">
        <f t="shared" si="319"/>
        <v>3.1604833668136942</v>
      </c>
      <c r="BE144" s="1">
        <v>0</v>
      </c>
      <c r="BF144" s="87">
        <v>0.17</v>
      </c>
      <c r="BG144" s="88">
        <v>0.8</v>
      </c>
      <c r="BH144" s="16">
        <v>1</v>
      </c>
      <c r="BI144" s="12">
        <f t="shared" si="320"/>
        <v>0</v>
      </c>
      <c r="BJ144" s="12">
        <f t="shared" si="321"/>
        <v>31.237044649389411</v>
      </c>
      <c r="BK144" s="12">
        <f t="shared" si="322"/>
        <v>193.91296706643752</v>
      </c>
      <c r="BL144" s="12">
        <f t="shared" si="323"/>
        <v>0</v>
      </c>
      <c r="BM144" s="12">
        <f t="shared" si="324"/>
        <v>31.237044649389411</v>
      </c>
      <c r="BN144" s="12">
        <f t="shared" si="325"/>
        <v>193.91296706643752</v>
      </c>
      <c r="BO144" s="9">
        <f t="shared" si="326"/>
        <v>0</v>
      </c>
      <c r="BP144" s="9">
        <f t="shared" si="327"/>
        <v>3.3687424002803255E-3</v>
      </c>
      <c r="BQ144" s="45">
        <f t="shared" si="328"/>
        <v>8.0537331424537818E-3</v>
      </c>
      <c r="BR144" s="78">
        <f t="shared" si="329"/>
        <v>0.95967929384004036</v>
      </c>
      <c r="BS144" s="55">
        <v>0</v>
      </c>
      <c r="BT144" s="10">
        <f t="shared" si="330"/>
        <v>0</v>
      </c>
      <c r="BU144" s="14">
        <f t="shared" si="331"/>
        <v>0</v>
      </c>
      <c r="BV144" s="1">
        <f t="shared" si="332"/>
        <v>0</v>
      </c>
      <c r="BW144" s="66">
        <f t="shared" si="333"/>
        <v>270.25</v>
      </c>
      <c r="BX144" s="41">
        <f t="shared" si="334"/>
        <v>269.93</v>
      </c>
      <c r="BY144" s="65">
        <f t="shared" si="335"/>
        <v>278.52999999999997</v>
      </c>
      <c r="BZ144" s="64">
        <f t="shared" si="336"/>
        <v>279.22000000000003</v>
      </c>
      <c r="CA144" s="54">
        <f t="shared" si="337"/>
        <v>279.22000000000003</v>
      </c>
      <c r="CB144" s="1">
        <f t="shared" si="338"/>
        <v>0</v>
      </c>
      <c r="CC144" s="42" t="e">
        <f t="shared" si="339"/>
        <v>#DIV/0!</v>
      </c>
      <c r="CD144" s="55">
        <v>0</v>
      </c>
      <c r="CE144" s="55">
        <v>1920</v>
      </c>
      <c r="CF144" s="55">
        <v>0</v>
      </c>
      <c r="CG144" s="6">
        <f t="shared" si="340"/>
        <v>1920</v>
      </c>
      <c r="CH144" s="10">
        <f t="shared" si="341"/>
        <v>457.79619173396691</v>
      </c>
      <c r="CI144" s="1">
        <f t="shared" si="342"/>
        <v>-1462.2038082660331</v>
      </c>
      <c r="CJ144" s="77">
        <f t="shared" si="343"/>
        <v>0</v>
      </c>
      <c r="CK144" s="66">
        <f t="shared" si="344"/>
        <v>271.02</v>
      </c>
      <c r="CL144" s="41">
        <f t="shared" si="345"/>
        <v>270.31</v>
      </c>
      <c r="CM144" s="65">
        <f t="shared" si="346"/>
        <v>278.16000000000003</v>
      </c>
      <c r="CN144" s="64">
        <f t="shared" si="347"/>
        <v>277.69</v>
      </c>
      <c r="CO144" s="54">
        <f t="shared" si="348"/>
        <v>277.69</v>
      </c>
      <c r="CP144" s="1">
        <f t="shared" si="349"/>
        <v>-5.2655976386115206</v>
      </c>
      <c r="CQ144" s="42">
        <f t="shared" si="350"/>
        <v>4.1940060548073417</v>
      </c>
      <c r="CR144" s="11">
        <f t="shared" si="351"/>
        <v>2194</v>
      </c>
      <c r="CS144" s="47">
        <f t="shared" si="352"/>
        <v>514.0238128919965</v>
      </c>
      <c r="CT144" s="55">
        <v>274</v>
      </c>
      <c r="CU144" s="10">
        <f t="shared" si="353"/>
        <v>56.227621158029628</v>
      </c>
      <c r="CV144" s="30">
        <f t="shared" si="354"/>
        <v>-217.77237884197038</v>
      </c>
      <c r="CW144" s="77">
        <f t="shared" si="355"/>
        <v>0</v>
      </c>
      <c r="CX144" s="66">
        <f t="shared" si="356"/>
        <v>271.55</v>
      </c>
      <c r="CY144" s="41">
        <f t="shared" si="357"/>
        <v>271.48</v>
      </c>
      <c r="CZ144" s="65">
        <f t="shared" si="358"/>
        <v>277.81</v>
      </c>
      <c r="DA144" s="64">
        <f t="shared" si="359"/>
        <v>277.3</v>
      </c>
      <c r="DB144" s="54">
        <f t="shared" si="360"/>
        <v>277.3</v>
      </c>
      <c r="DC144" s="43">
        <f t="shared" si="361"/>
        <v>-0.78533133372510056</v>
      </c>
      <c r="DD144" s="44">
        <v>0</v>
      </c>
      <c r="DE144" s="10">
        <f t="shared" si="362"/>
        <v>35.197713176454315</v>
      </c>
      <c r="DF144" s="30">
        <f t="shared" si="363"/>
        <v>35.197713176454315</v>
      </c>
      <c r="DG144" s="34">
        <f t="shared" si="364"/>
        <v>35.197713176454315</v>
      </c>
      <c r="DH144" s="21">
        <f t="shared" si="365"/>
        <v>8.0537331424537836E-3</v>
      </c>
      <c r="DI144" s="74">
        <f t="shared" si="366"/>
        <v>35.197713176454315</v>
      </c>
      <c r="DJ144" s="76">
        <f t="shared" si="367"/>
        <v>277.3</v>
      </c>
      <c r="DK144" s="43">
        <f t="shared" si="368"/>
        <v>0.12693008718519405</v>
      </c>
      <c r="DL144" s="16">
        <f t="shared" si="369"/>
        <v>0</v>
      </c>
      <c r="DM144" s="53">
        <f t="shared" si="370"/>
        <v>2468</v>
      </c>
      <c r="DN144">
        <f t="shared" si="305"/>
        <v>8.1543852933595312E-3</v>
      </c>
      <c r="DO144">
        <f t="shared" si="371"/>
        <v>8.373953677329956E-3</v>
      </c>
      <c r="DP144" s="1">
        <f t="shared" si="372"/>
        <v>893.23289085343174</v>
      </c>
      <c r="DQ144" s="55">
        <v>823</v>
      </c>
      <c r="DR144" s="1">
        <f t="shared" si="373"/>
        <v>70.232890853431741</v>
      </c>
      <c r="DS144" s="55">
        <v>274</v>
      </c>
      <c r="DT144" s="15">
        <f t="shared" si="374"/>
        <v>0.51292281375812321</v>
      </c>
      <c r="DU144" s="17">
        <f t="shared" si="375"/>
        <v>9.6151202098235895E-4</v>
      </c>
      <c r="DV144" s="17">
        <f t="shared" si="376"/>
        <v>9.6151202098235895E-4</v>
      </c>
      <c r="DW144" s="17">
        <f t="shared" si="377"/>
        <v>1.2847340337586971E-3</v>
      </c>
      <c r="DX144" s="1">
        <f t="shared" si="378"/>
        <v>135.79895683636181</v>
      </c>
      <c r="DY144" s="1">
        <f t="shared" si="379"/>
        <v>-138.20104316363819</v>
      </c>
      <c r="DZ144" s="79">
        <f t="shared" si="380"/>
        <v>274.25</v>
      </c>
    </row>
    <row r="145" spans="1:131" x14ac:dyDescent="0.2">
      <c r="A145" s="25" t="s">
        <v>139</v>
      </c>
      <c r="B145">
        <v>0</v>
      </c>
      <c r="C145">
        <v>0</v>
      </c>
      <c r="D145">
        <v>0.651685393258427</v>
      </c>
      <c r="E145">
        <v>0.348314606741573</v>
      </c>
      <c r="F145">
        <v>0.571167883211678</v>
      </c>
      <c r="G145">
        <v>0.75</v>
      </c>
      <c r="H145">
        <v>0.62971698113207497</v>
      </c>
      <c r="I145">
        <v>0.68723193744838096</v>
      </c>
      <c r="J145">
        <v>0.72068023552676597</v>
      </c>
      <c r="K145">
        <v>0.50596762365042902</v>
      </c>
      <c r="L145">
        <v>1.3771993084063301</v>
      </c>
      <c r="M145">
        <f t="shared" si="306"/>
        <v>0.63285874803201314</v>
      </c>
      <c r="N145">
        <f t="shared" si="307"/>
        <v>-0.25266958146904839</v>
      </c>
      <c r="O145" s="68">
        <v>0</v>
      </c>
      <c r="P145">
        <v>17.260000000000002</v>
      </c>
      <c r="Q145">
        <v>17.45</v>
      </c>
      <c r="R145">
        <v>17.649999999999999</v>
      </c>
      <c r="S145">
        <v>17.75</v>
      </c>
      <c r="T145">
        <v>17.95</v>
      </c>
      <c r="U145">
        <v>18.25</v>
      </c>
      <c r="V145">
        <v>18.600000000000001</v>
      </c>
      <c r="W145">
        <v>19.850000000000001</v>
      </c>
      <c r="X145">
        <v>19.510000000000002</v>
      </c>
      <c r="Y145">
        <v>19.329999999999998</v>
      </c>
      <c r="Z145">
        <v>19.05</v>
      </c>
      <c r="AA145">
        <v>18.809999999999999</v>
      </c>
      <c r="AB145">
        <v>18.64</v>
      </c>
      <c r="AC145">
        <v>18.04</v>
      </c>
      <c r="AD145">
        <v>17.61</v>
      </c>
      <c r="AE145">
        <v>17.8</v>
      </c>
      <c r="AF145">
        <v>17.93</v>
      </c>
      <c r="AG145">
        <v>18.03</v>
      </c>
      <c r="AH145">
        <v>18.13</v>
      </c>
      <c r="AI145">
        <v>18.420000000000002</v>
      </c>
      <c r="AJ145">
        <v>18.850000000000001</v>
      </c>
      <c r="AK145">
        <v>19.510000000000002</v>
      </c>
      <c r="AL145">
        <v>19.25</v>
      </c>
      <c r="AM145">
        <v>18.989999999999998</v>
      </c>
      <c r="AN145">
        <v>18.739999999999998</v>
      </c>
      <c r="AO145">
        <v>18.68</v>
      </c>
      <c r="AP145">
        <v>18.559999999999999</v>
      </c>
      <c r="AQ145">
        <v>18.23</v>
      </c>
      <c r="AR145">
        <v>18.55</v>
      </c>
      <c r="AS145" s="72">
        <f t="shared" si="308"/>
        <v>0.90489464505246275</v>
      </c>
      <c r="AT145" s="17">
        <f t="shared" si="309"/>
        <v>0.9004919705851625</v>
      </c>
      <c r="AU145" s="17">
        <f t="shared" si="310"/>
        <v>0.8199239399109719</v>
      </c>
      <c r="AV145" s="17">
        <f t="shared" si="311"/>
        <v>0.73935590923678141</v>
      </c>
      <c r="AW145" s="17">
        <f t="shared" si="312"/>
        <v>-8.140353885375165E-3</v>
      </c>
      <c r="AX145" s="17">
        <f t="shared" si="313"/>
        <v>1.0798025725065195</v>
      </c>
      <c r="AY145" s="17">
        <f t="shared" si="314"/>
        <v>0.50596762365042902</v>
      </c>
      <c r="AZ145" s="17">
        <f t="shared" si="315"/>
        <v>1.5141079775358042</v>
      </c>
      <c r="BA145" s="17">
        <f t="shared" si="316"/>
        <v>-0.92682545322798415</v>
      </c>
      <c r="BB145" s="17">
        <f t="shared" si="317"/>
        <v>2.1297802684376439</v>
      </c>
      <c r="BC145" s="17">
        <f t="shared" si="318"/>
        <v>1.3771993084063301</v>
      </c>
      <c r="BD145" s="17">
        <f t="shared" si="319"/>
        <v>3.3040247616343144</v>
      </c>
      <c r="BE145" s="1">
        <v>1</v>
      </c>
      <c r="BF145" s="15">
        <v>1</v>
      </c>
      <c r="BG145" s="15">
        <v>1</v>
      </c>
      <c r="BH145" s="16">
        <v>1</v>
      </c>
      <c r="BI145" s="12">
        <f t="shared" si="320"/>
        <v>3.885804429224287</v>
      </c>
      <c r="BJ145" s="12">
        <f t="shared" si="321"/>
        <v>107.31316862400746</v>
      </c>
      <c r="BK145" s="12">
        <f t="shared" si="322"/>
        <v>97.711738579245122</v>
      </c>
      <c r="BL145" s="12">
        <f t="shared" si="323"/>
        <v>3.885804429224287</v>
      </c>
      <c r="BM145" s="12">
        <f t="shared" si="324"/>
        <v>107.31316862400746</v>
      </c>
      <c r="BN145" s="12">
        <f t="shared" si="325"/>
        <v>97.711738579245122</v>
      </c>
      <c r="BO145" s="9">
        <f t="shared" si="326"/>
        <v>4.9635887705149016E-3</v>
      </c>
      <c r="BP145" s="9">
        <f t="shared" si="327"/>
        <v>1.1573131367252845E-2</v>
      </c>
      <c r="BQ145" s="45">
        <f t="shared" si="328"/>
        <v>4.0582343682711393E-3</v>
      </c>
      <c r="BR145" s="78">
        <f t="shared" si="329"/>
        <v>-0.25266958146904839</v>
      </c>
      <c r="BS145" s="55">
        <v>816</v>
      </c>
      <c r="BT145" s="10">
        <f t="shared" si="330"/>
        <v>484.96128597308308</v>
      </c>
      <c r="BU145" s="14">
        <f t="shared" si="331"/>
        <v>-331.03871402691692</v>
      </c>
      <c r="BV145" s="1">
        <f t="shared" si="332"/>
        <v>0</v>
      </c>
      <c r="BW145" s="66">
        <f t="shared" si="333"/>
        <v>17.260000000000002</v>
      </c>
      <c r="BX145" s="41">
        <f t="shared" si="334"/>
        <v>17.61</v>
      </c>
      <c r="BY145" s="65">
        <f t="shared" si="335"/>
        <v>19.510000000000002</v>
      </c>
      <c r="BZ145" s="64">
        <f t="shared" si="336"/>
        <v>19.25</v>
      </c>
      <c r="CA145" s="54">
        <f t="shared" si="337"/>
        <v>19.25</v>
      </c>
      <c r="CB145" s="1">
        <f t="shared" si="338"/>
        <v>-17.196816313086593</v>
      </c>
      <c r="CC145" s="42">
        <f t="shared" si="339"/>
        <v>1.6826085372210322</v>
      </c>
      <c r="CD145" s="55">
        <v>278</v>
      </c>
      <c r="CE145" s="55">
        <v>0</v>
      </c>
      <c r="CF145" s="55">
        <v>0</v>
      </c>
      <c r="CG145" s="6">
        <f t="shared" si="340"/>
        <v>278</v>
      </c>
      <c r="CH145" s="10">
        <f t="shared" si="341"/>
        <v>1572.7339276296082</v>
      </c>
      <c r="CI145" s="1">
        <f t="shared" si="342"/>
        <v>1294.7339276296082</v>
      </c>
      <c r="CJ145" s="77">
        <f t="shared" si="343"/>
        <v>1</v>
      </c>
      <c r="CK145" s="66">
        <f t="shared" si="344"/>
        <v>17.45</v>
      </c>
      <c r="CL145" s="41">
        <f t="shared" si="345"/>
        <v>17.8</v>
      </c>
      <c r="CM145" s="65">
        <f t="shared" si="346"/>
        <v>19.329999999999998</v>
      </c>
      <c r="CN145" s="64">
        <f t="shared" si="347"/>
        <v>18.989999999999998</v>
      </c>
      <c r="CO145" s="54">
        <f t="shared" si="348"/>
        <v>17.8</v>
      </c>
      <c r="CP145" s="1">
        <f t="shared" si="349"/>
        <v>72.737861102786979</v>
      </c>
      <c r="CQ145" s="42">
        <f t="shared" si="350"/>
        <v>0.17676225782131871</v>
      </c>
      <c r="CR145" s="11">
        <f t="shared" si="351"/>
        <v>1094</v>
      </c>
      <c r="CS145" s="47">
        <f t="shared" si="352"/>
        <v>2086.0280203388384</v>
      </c>
      <c r="CT145" s="55">
        <v>0</v>
      </c>
      <c r="CU145" s="10">
        <f t="shared" si="353"/>
        <v>28.332806736147056</v>
      </c>
      <c r="CV145" s="30">
        <f t="shared" si="354"/>
        <v>28.332806736147056</v>
      </c>
      <c r="CW145" s="77">
        <f t="shared" si="355"/>
        <v>1</v>
      </c>
      <c r="CX145" s="66">
        <f t="shared" si="356"/>
        <v>17.649999999999999</v>
      </c>
      <c r="CY145" s="41">
        <f t="shared" si="357"/>
        <v>17.93</v>
      </c>
      <c r="CZ145" s="65">
        <f t="shared" si="358"/>
        <v>19.05</v>
      </c>
      <c r="DA145" s="64">
        <f t="shared" si="359"/>
        <v>18.739999999999998</v>
      </c>
      <c r="DB145" s="54">
        <f t="shared" si="360"/>
        <v>17.93</v>
      </c>
      <c r="DC145" s="43">
        <f t="shared" si="361"/>
        <v>1.5801900020160098</v>
      </c>
      <c r="DD145" s="44">
        <v>0</v>
      </c>
      <c r="DE145" s="10">
        <f t="shared" si="362"/>
        <v>17.735945153717459</v>
      </c>
      <c r="DF145" s="30">
        <f t="shared" si="363"/>
        <v>17.735945153717459</v>
      </c>
      <c r="DG145" s="34">
        <f t="shared" si="364"/>
        <v>17.735945153717459</v>
      </c>
      <c r="DH145" s="21">
        <f t="shared" si="365"/>
        <v>4.0582343682711401E-3</v>
      </c>
      <c r="DI145" s="74">
        <f t="shared" si="366"/>
        <v>17.735945153717459</v>
      </c>
      <c r="DJ145" s="76">
        <f t="shared" si="367"/>
        <v>17.93</v>
      </c>
      <c r="DK145" s="43">
        <f t="shared" si="368"/>
        <v>0.98917708609690236</v>
      </c>
      <c r="DL145" s="16">
        <f t="shared" si="369"/>
        <v>0</v>
      </c>
      <c r="DM145" s="53">
        <f t="shared" si="370"/>
        <v>1094</v>
      </c>
      <c r="DN145">
        <f t="shared" si="305"/>
        <v>3.4413604599045191E-3</v>
      </c>
      <c r="DO145">
        <f t="shared" si="371"/>
        <v>3.5340239688824771E-3</v>
      </c>
      <c r="DP145" s="1">
        <f t="shared" si="372"/>
        <v>376.96726871275609</v>
      </c>
      <c r="DQ145" s="55">
        <v>0</v>
      </c>
      <c r="DR145" s="1">
        <f t="shared" si="373"/>
        <v>376.96726871275609</v>
      </c>
      <c r="DS145" s="55">
        <v>0</v>
      </c>
      <c r="DT145" s="15">
        <f t="shared" si="374"/>
        <v>0.73935590923678141</v>
      </c>
      <c r="DU145" s="17">
        <f t="shared" si="375"/>
        <v>1.3859777250047277E-3</v>
      </c>
      <c r="DV145" s="17">
        <f t="shared" si="376"/>
        <v>1.3859777250047277E-3</v>
      </c>
      <c r="DW145" s="17">
        <f t="shared" si="377"/>
        <v>1.8518881870304724E-3</v>
      </c>
      <c r="DX145" s="1">
        <f t="shared" si="378"/>
        <v>195.748285145495</v>
      </c>
      <c r="DY145" s="1">
        <f t="shared" si="379"/>
        <v>195.748285145495</v>
      </c>
      <c r="DZ145" s="79">
        <f t="shared" si="380"/>
        <v>18.55</v>
      </c>
    </row>
    <row r="146" spans="1:131" x14ac:dyDescent="0.2">
      <c r="A146" s="25" t="s">
        <v>326</v>
      </c>
      <c r="B146">
        <v>0</v>
      </c>
      <c r="C146">
        <v>0</v>
      </c>
      <c r="D146">
        <v>0.367306155075939</v>
      </c>
      <c r="E146">
        <v>0.63269384492406</v>
      </c>
      <c r="F146">
        <v>0.247615262321144</v>
      </c>
      <c r="G146">
        <v>0.68520066889632103</v>
      </c>
      <c r="H146">
        <v>0.65384615384615297</v>
      </c>
      <c r="I146">
        <v>0.66933984041790795</v>
      </c>
      <c r="J146">
        <v>0.57712208023030598</v>
      </c>
      <c r="K146">
        <v>0.13751106582003</v>
      </c>
      <c r="L146">
        <v>1.0694215859028999</v>
      </c>
      <c r="M146">
        <f t="shared" si="306"/>
        <v>0.36341359605215912</v>
      </c>
      <c r="N146">
        <f t="shared" si="307"/>
        <v>0.26060697628811241</v>
      </c>
      <c r="O146" s="68">
        <v>0</v>
      </c>
      <c r="P146">
        <v>25.92</v>
      </c>
      <c r="Q146">
        <v>25.99</v>
      </c>
      <c r="R146">
        <v>26.09</v>
      </c>
      <c r="S146">
        <v>26.12</v>
      </c>
      <c r="T146">
        <v>26.15</v>
      </c>
      <c r="U146">
        <v>26.3</v>
      </c>
      <c r="V146">
        <v>26.59</v>
      </c>
      <c r="W146">
        <v>27.04</v>
      </c>
      <c r="X146">
        <v>27</v>
      </c>
      <c r="Y146">
        <v>26.89</v>
      </c>
      <c r="Z146">
        <v>26.72</v>
      </c>
      <c r="AA146">
        <v>26.59</v>
      </c>
      <c r="AB146">
        <v>26.5</v>
      </c>
      <c r="AC146">
        <v>26.35</v>
      </c>
      <c r="AD146">
        <v>25.91</v>
      </c>
      <c r="AE146">
        <v>25.98</v>
      </c>
      <c r="AF146">
        <v>26.02</v>
      </c>
      <c r="AG146">
        <v>26.16</v>
      </c>
      <c r="AH146">
        <v>26.23</v>
      </c>
      <c r="AI146">
        <v>26.56</v>
      </c>
      <c r="AJ146">
        <v>26.62</v>
      </c>
      <c r="AK146">
        <v>27.16</v>
      </c>
      <c r="AL146">
        <v>27.03</v>
      </c>
      <c r="AM146">
        <v>26.92</v>
      </c>
      <c r="AN146">
        <v>26.73</v>
      </c>
      <c r="AO146">
        <v>26.59</v>
      </c>
      <c r="AP146">
        <v>26.41</v>
      </c>
      <c r="AQ146">
        <v>26.13</v>
      </c>
      <c r="AR146">
        <v>26.49</v>
      </c>
      <c r="AS146" s="72">
        <f t="shared" si="308"/>
        <v>1.0557675996607294</v>
      </c>
      <c r="AT146" s="17">
        <f t="shared" si="309"/>
        <v>1.0360709404403758</v>
      </c>
      <c r="AU146" s="17">
        <f t="shared" si="310"/>
        <v>1.1835682583698652</v>
      </c>
      <c r="AV146" s="17">
        <f t="shared" si="311"/>
        <v>1.3310655762993548</v>
      </c>
      <c r="AW146" s="17">
        <f t="shared" si="312"/>
        <v>-8.140353885375165E-3</v>
      </c>
      <c r="AX146" s="17">
        <f t="shared" si="313"/>
        <v>1.0798025725065195</v>
      </c>
      <c r="AY146" s="17">
        <f t="shared" si="314"/>
        <v>0.13751106582003</v>
      </c>
      <c r="AZ146" s="17">
        <f t="shared" si="315"/>
        <v>1.1456514197054051</v>
      </c>
      <c r="BA146" s="17">
        <f t="shared" si="316"/>
        <v>-0.92682545322798415</v>
      </c>
      <c r="BB146" s="17">
        <f t="shared" si="317"/>
        <v>2.1297802684376439</v>
      </c>
      <c r="BC146" s="17">
        <f t="shared" si="318"/>
        <v>1.0694215859028999</v>
      </c>
      <c r="BD146" s="17">
        <f t="shared" si="319"/>
        <v>2.9962470391308842</v>
      </c>
      <c r="BE146" s="1">
        <v>0</v>
      </c>
      <c r="BF146" s="50">
        <v>0.18</v>
      </c>
      <c r="BG146" s="15">
        <v>1</v>
      </c>
      <c r="BH146" s="16">
        <v>1</v>
      </c>
      <c r="BI146" s="12">
        <f t="shared" si="320"/>
        <v>0</v>
      </c>
      <c r="BJ146" s="12">
        <f t="shared" si="321"/>
        <v>15.030466827959451</v>
      </c>
      <c r="BK146" s="12">
        <f t="shared" si="322"/>
        <v>95.390204750590641</v>
      </c>
      <c r="BL146" s="12">
        <f t="shared" si="323"/>
        <v>0</v>
      </c>
      <c r="BM146" s="12">
        <f t="shared" si="324"/>
        <v>15.030466827959451</v>
      </c>
      <c r="BN146" s="12">
        <f t="shared" si="325"/>
        <v>95.390204750590641</v>
      </c>
      <c r="BO146" s="9">
        <f t="shared" si="326"/>
        <v>0</v>
      </c>
      <c r="BP146" s="9">
        <f t="shared" si="327"/>
        <v>1.6209526691041711E-3</v>
      </c>
      <c r="BQ146" s="45">
        <f t="shared" si="328"/>
        <v>3.9618147516770801E-3</v>
      </c>
      <c r="BR146" s="78">
        <f t="shared" si="329"/>
        <v>0.26060697628811241</v>
      </c>
      <c r="BS146" s="55">
        <v>0</v>
      </c>
      <c r="BT146" s="10">
        <f t="shared" si="330"/>
        <v>0</v>
      </c>
      <c r="BU146" s="14">
        <f t="shared" si="331"/>
        <v>0</v>
      </c>
      <c r="BV146" s="1">
        <f t="shared" si="332"/>
        <v>0</v>
      </c>
      <c r="BW146" s="66">
        <f t="shared" si="333"/>
        <v>25.99</v>
      </c>
      <c r="BX146" s="41">
        <f t="shared" si="334"/>
        <v>25.98</v>
      </c>
      <c r="BY146" s="65">
        <f t="shared" si="335"/>
        <v>27.04</v>
      </c>
      <c r="BZ146" s="64">
        <f t="shared" si="336"/>
        <v>27.16</v>
      </c>
      <c r="CA146" s="54">
        <f t="shared" si="337"/>
        <v>27.16</v>
      </c>
      <c r="CB146" s="1">
        <f t="shared" si="338"/>
        <v>0</v>
      </c>
      <c r="CC146" s="42" t="e">
        <f t="shared" si="339"/>
        <v>#DIV/0!</v>
      </c>
      <c r="CD146" s="55">
        <v>0</v>
      </c>
      <c r="CE146" s="55">
        <v>0</v>
      </c>
      <c r="CF146" s="55">
        <v>0</v>
      </c>
      <c r="CG146" s="6">
        <f t="shared" si="340"/>
        <v>0</v>
      </c>
      <c r="CH146" s="10">
        <f t="shared" si="341"/>
        <v>220.27981683465867</v>
      </c>
      <c r="CI146" s="1">
        <f t="shared" si="342"/>
        <v>220.27981683465867</v>
      </c>
      <c r="CJ146" s="77">
        <f t="shared" si="343"/>
        <v>1</v>
      </c>
      <c r="CK146" s="66">
        <f t="shared" si="344"/>
        <v>26.09</v>
      </c>
      <c r="CL146" s="41">
        <f t="shared" si="345"/>
        <v>26.02</v>
      </c>
      <c r="CM146" s="65">
        <f t="shared" si="346"/>
        <v>27</v>
      </c>
      <c r="CN146" s="64">
        <f t="shared" si="347"/>
        <v>27.03</v>
      </c>
      <c r="CO146" s="54">
        <f t="shared" si="348"/>
        <v>26.02</v>
      </c>
      <c r="CP146" s="1">
        <f t="shared" si="349"/>
        <v>8.4657885024849602</v>
      </c>
      <c r="CQ146" s="42">
        <f t="shared" si="350"/>
        <v>0</v>
      </c>
      <c r="CR146" s="11">
        <f t="shared" si="351"/>
        <v>0</v>
      </c>
      <c r="CS146" s="47">
        <f t="shared" si="352"/>
        <v>247.9394642323773</v>
      </c>
      <c r="CT146" s="55">
        <v>0</v>
      </c>
      <c r="CU146" s="10">
        <f t="shared" si="353"/>
        <v>27.659647397718636</v>
      </c>
      <c r="CV146" s="30">
        <f t="shared" si="354"/>
        <v>27.659647397718636</v>
      </c>
      <c r="CW146" s="77">
        <f t="shared" si="355"/>
        <v>1</v>
      </c>
      <c r="CX146" s="66">
        <f t="shared" si="356"/>
        <v>26.12</v>
      </c>
      <c r="CY146" s="41">
        <f t="shared" si="357"/>
        <v>26.16</v>
      </c>
      <c r="CZ146" s="65">
        <f t="shared" si="358"/>
        <v>26.89</v>
      </c>
      <c r="DA146" s="64">
        <f t="shared" si="359"/>
        <v>26.92</v>
      </c>
      <c r="DB146" s="54">
        <f t="shared" si="360"/>
        <v>26.16</v>
      </c>
      <c r="DC146" s="43">
        <f t="shared" si="361"/>
        <v>1.057325970860804</v>
      </c>
      <c r="DD146" s="44">
        <v>0</v>
      </c>
      <c r="DE146" s="10">
        <f t="shared" si="362"/>
        <v>17.314556718139446</v>
      </c>
      <c r="DF146" s="30">
        <f t="shared" si="363"/>
        <v>17.314556718139446</v>
      </c>
      <c r="DG146" s="34">
        <f t="shared" si="364"/>
        <v>17.314556718139446</v>
      </c>
      <c r="DH146" s="21">
        <f t="shared" si="365"/>
        <v>3.961814751677081E-3</v>
      </c>
      <c r="DI146" s="74">
        <f t="shared" si="366"/>
        <v>17.314556718139446</v>
      </c>
      <c r="DJ146" s="76">
        <f t="shared" si="367"/>
        <v>26.16</v>
      </c>
      <c r="DK146" s="43">
        <f t="shared" si="368"/>
        <v>0.66187143417964245</v>
      </c>
      <c r="DL146" s="16">
        <f t="shared" si="369"/>
        <v>0</v>
      </c>
      <c r="DM146" s="53">
        <f t="shared" si="370"/>
        <v>0</v>
      </c>
      <c r="DN146">
        <f t="shared" si="305"/>
        <v>6.2510372490983662E-3</v>
      </c>
      <c r="DO146">
        <f t="shared" si="371"/>
        <v>6.4193552887231511E-3</v>
      </c>
      <c r="DP146" s="1">
        <f t="shared" si="372"/>
        <v>684.7397899375211</v>
      </c>
      <c r="DQ146" s="55">
        <v>0</v>
      </c>
      <c r="DR146" s="1">
        <f t="shared" si="373"/>
        <v>684.7397899375211</v>
      </c>
      <c r="DS146" s="55">
        <v>0</v>
      </c>
      <c r="DT146" s="15">
        <f t="shared" si="374"/>
        <v>0.23959180373388386</v>
      </c>
      <c r="DU146" s="17">
        <f t="shared" si="375"/>
        <v>4.4913268281260375E-4</v>
      </c>
      <c r="DV146" s="17">
        <f t="shared" si="376"/>
        <v>4.4913268281260375E-4</v>
      </c>
      <c r="DW146" s="17">
        <f t="shared" si="377"/>
        <v>6.0011318703345523E-4</v>
      </c>
      <c r="DX146" s="1">
        <f t="shared" si="378"/>
        <v>63.433164095810284</v>
      </c>
      <c r="DY146" s="1">
        <f t="shared" si="379"/>
        <v>63.433164095810284</v>
      </c>
      <c r="DZ146" s="79">
        <f t="shared" si="380"/>
        <v>26.49</v>
      </c>
    </row>
    <row r="147" spans="1:131" x14ac:dyDescent="0.2">
      <c r="A147" s="25" t="s">
        <v>137</v>
      </c>
      <c r="B147">
        <v>0</v>
      </c>
      <c r="C147">
        <v>0</v>
      </c>
      <c r="D147">
        <v>0.35912783240701102</v>
      </c>
      <c r="E147">
        <v>0.64087216759298804</v>
      </c>
      <c r="F147">
        <v>0.337866553336166</v>
      </c>
      <c r="G147">
        <v>0.167788245850157</v>
      </c>
      <c r="H147">
        <v>0.25930910722296902</v>
      </c>
      <c r="I147">
        <v>0.208588159380901</v>
      </c>
      <c r="J147">
        <v>0.348201891761317</v>
      </c>
      <c r="K147">
        <v>0.60000099899023396</v>
      </c>
      <c r="L147">
        <v>0.61673162841520701</v>
      </c>
      <c r="M147">
        <f t="shared" si="306"/>
        <v>0.28467297318719859</v>
      </c>
      <c r="N147">
        <f t="shared" si="307"/>
        <v>0.45232931066088389</v>
      </c>
      <c r="O147" s="68">
        <v>0</v>
      </c>
      <c r="P147">
        <v>165.64</v>
      </c>
      <c r="Q147">
        <v>166.45</v>
      </c>
      <c r="R147">
        <v>166.97</v>
      </c>
      <c r="S147">
        <v>167.71</v>
      </c>
      <c r="T147">
        <v>167.91</v>
      </c>
      <c r="U147">
        <v>168.59</v>
      </c>
      <c r="V147">
        <v>169.7</v>
      </c>
      <c r="W147">
        <v>172.6</v>
      </c>
      <c r="X147">
        <v>172.15</v>
      </c>
      <c r="Y147">
        <v>171.72</v>
      </c>
      <c r="Z147">
        <v>171.11</v>
      </c>
      <c r="AA147">
        <v>170.63</v>
      </c>
      <c r="AB147">
        <v>169.16</v>
      </c>
      <c r="AC147">
        <v>168.21</v>
      </c>
      <c r="AD147">
        <v>165.48</v>
      </c>
      <c r="AE147">
        <v>166.15</v>
      </c>
      <c r="AF147">
        <v>166.71</v>
      </c>
      <c r="AG147">
        <v>167.91</v>
      </c>
      <c r="AH147">
        <v>168.41</v>
      </c>
      <c r="AI147">
        <v>169.04</v>
      </c>
      <c r="AJ147">
        <v>170.82</v>
      </c>
      <c r="AK147">
        <v>173.52</v>
      </c>
      <c r="AL147">
        <v>172.37</v>
      </c>
      <c r="AM147">
        <v>171.01</v>
      </c>
      <c r="AN147">
        <v>170.48</v>
      </c>
      <c r="AO147">
        <v>169.66</v>
      </c>
      <c r="AP147">
        <v>169.04</v>
      </c>
      <c r="AQ147">
        <v>168.16</v>
      </c>
      <c r="AR147">
        <v>169.63</v>
      </c>
      <c r="AS147" s="72">
        <f t="shared" si="308"/>
        <v>1.0601064807713438</v>
      </c>
      <c r="AT147" s="17">
        <f t="shared" si="309"/>
        <v>1.239728234113413</v>
      </c>
      <c r="AU147" s="17">
        <f t="shared" si="310"/>
        <v>1.3825804969511908</v>
      </c>
      <c r="AV147" s="17">
        <f t="shared" si="311"/>
        <v>1.5254327597889688</v>
      </c>
      <c r="AW147" s="17">
        <f t="shared" si="312"/>
        <v>-8.140353885375165E-3</v>
      </c>
      <c r="AX147" s="17">
        <f t="shared" si="313"/>
        <v>1.0798025725065195</v>
      </c>
      <c r="AY147" s="17">
        <f t="shared" si="314"/>
        <v>0.60000099899023396</v>
      </c>
      <c r="AZ147" s="17">
        <f t="shared" si="315"/>
        <v>1.608141352875609</v>
      </c>
      <c r="BA147" s="17">
        <f t="shared" si="316"/>
        <v>-0.92682545322798415</v>
      </c>
      <c r="BB147" s="17">
        <f t="shared" si="317"/>
        <v>2.1297802684376439</v>
      </c>
      <c r="BC147" s="17">
        <f t="shared" si="318"/>
        <v>0.61673162841520701</v>
      </c>
      <c r="BD147" s="17">
        <f t="shared" si="319"/>
        <v>2.5435570816431912</v>
      </c>
      <c r="BE147" s="1">
        <v>1</v>
      </c>
      <c r="BF147" s="15">
        <v>1</v>
      </c>
      <c r="BG147" s="15">
        <v>1</v>
      </c>
      <c r="BH147" s="16">
        <v>1</v>
      </c>
      <c r="BI147" s="12">
        <f t="shared" si="320"/>
        <v>10.202108742209418</v>
      </c>
      <c r="BJ147" s="12">
        <f t="shared" si="321"/>
        <v>51.891048445411187</v>
      </c>
      <c r="BK147" s="12">
        <f t="shared" si="322"/>
        <v>57.870386083674255</v>
      </c>
      <c r="BL147" s="12">
        <f t="shared" si="323"/>
        <v>10.202108742209418</v>
      </c>
      <c r="BM147" s="12">
        <f t="shared" si="324"/>
        <v>51.891048445411187</v>
      </c>
      <c r="BN147" s="12">
        <f t="shared" si="325"/>
        <v>57.870386083674255</v>
      </c>
      <c r="BO147" s="9">
        <f t="shared" si="326"/>
        <v>1.3031811896542494E-2</v>
      </c>
      <c r="BP147" s="9">
        <f t="shared" si="327"/>
        <v>5.5961624108532334E-3</v>
      </c>
      <c r="BQ147" s="45">
        <f t="shared" si="328"/>
        <v>2.4035145943025046E-3</v>
      </c>
      <c r="BR147" s="78">
        <f t="shared" si="329"/>
        <v>0.45232931066088389</v>
      </c>
      <c r="BS147" s="55">
        <v>1527</v>
      </c>
      <c r="BT147" s="10">
        <f t="shared" si="330"/>
        <v>1273.2570219049328</v>
      </c>
      <c r="BU147" s="14">
        <f t="shared" si="331"/>
        <v>-253.7429780950672</v>
      </c>
      <c r="BV147" s="1">
        <f t="shared" si="332"/>
        <v>0</v>
      </c>
      <c r="BW147" s="66">
        <f t="shared" si="333"/>
        <v>166.45</v>
      </c>
      <c r="BX147" s="41">
        <f t="shared" si="334"/>
        <v>166.15</v>
      </c>
      <c r="BY147" s="65">
        <f t="shared" si="335"/>
        <v>172.6</v>
      </c>
      <c r="BZ147" s="64">
        <f t="shared" si="336"/>
        <v>173.52</v>
      </c>
      <c r="CA147" s="54">
        <f t="shared" si="337"/>
        <v>173.52</v>
      </c>
      <c r="CB147" s="1">
        <f t="shared" si="338"/>
        <v>-1.4623269830282801</v>
      </c>
      <c r="CC147" s="42">
        <f t="shared" si="339"/>
        <v>1.1992865334568819</v>
      </c>
      <c r="CD147" s="55">
        <v>0</v>
      </c>
      <c r="CE147" s="55">
        <v>1696</v>
      </c>
      <c r="CF147" s="55">
        <v>0</v>
      </c>
      <c r="CG147" s="6">
        <f t="shared" si="340"/>
        <v>1696</v>
      </c>
      <c r="CH147" s="10">
        <f t="shared" si="341"/>
        <v>760.49205774837515</v>
      </c>
      <c r="CI147" s="1">
        <f t="shared" si="342"/>
        <v>-935.50794225162485</v>
      </c>
      <c r="CJ147" s="77">
        <f t="shared" si="343"/>
        <v>0</v>
      </c>
      <c r="CK147" s="66">
        <f t="shared" si="344"/>
        <v>166.97</v>
      </c>
      <c r="CL147" s="41">
        <f t="shared" si="345"/>
        <v>166.71</v>
      </c>
      <c r="CM147" s="65">
        <f t="shared" si="346"/>
        <v>172.15</v>
      </c>
      <c r="CN147" s="64">
        <f t="shared" si="347"/>
        <v>172.37</v>
      </c>
      <c r="CO147" s="54">
        <f t="shared" si="348"/>
        <v>172.37</v>
      </c>
      <c r="CP147" s="1">
        <f t="shared" si="349"/>
        <v>-5.4273246055092237</v>
      </c>
      <c r="CQ147" s="42">
        <f t="shared" si="350"/>
        <v>2.230135058900454</v>
      </c>
      <c r="CR147" s="11">
        <f t="shared" si="351"/>
        <v>3223</v>
      </c>
      <c r="CS147" s="47">
        <f t="shared" si="352"/>
        <v>2050.5293610043063</v>
      </c>
      <c r="CT147" s="55">
        <v>0</v>
      </c>
      <c r="CU147" s="10">
        <f t="shared" si="353"/>
        <v>16.780281350998596</v>
      </c>
      <c r="CV147" s="30">
        <f t="shared" si="354"/>
        <v>16.780281350998596</v>
      </c>
      <c r="CW147" s="77">
        <f t="shared" si="355"/>
        <v>1</v>
      </c>
      <c r="CX147" s="66">
        <f t="shared" si="356"/>
        <v>167.71</v>
      </c>
      <c r="CY147" s="41">
        <f t="shared" si="357"/>
        <v>167.91</v>
      </c>
      <c r="CZ147" s="65">
        <f t="shared" si="358"/>
        <v>171.72</v>
      </c>
      <c r="DA147" s="64">
        <f t="shared" si="359"/>
        <v>171.01</v>
      </c>
      <c r="DB147" s="54">
        <f t="shared" si="360"/>
        <v>167.91</v>
      </c>
      <c r="DC147" s="43">
        <f t="shared" si="361"/>
        <v>9.9936164320163154E-2</v>
      </c>
      <c r="DD147" s="44">
        <v>0</v>
      </c>
      <c r="DE147" s="10">
        <f t="shared" si="362"/>
        <v>10.504224042355895</v>
      </c>
      <c r="DF147" s="30">
        <f t="shared" si="363"/>
        <v>10.504224042355895</v>
      </c>
      <c r="DG147" s="34">
        <f t="shared" si="364"/>
        <v>10.504224042355895</v>
      </c>
      <c r="DH147" s="21">
        <f t="shared" si="365"/>
        <v>2.403514594302505E-3</v>
      </c>
      <c r="DI147" s="74">
        <f t="shared" si="366"/>
        <v>10.504224042355895</v>
      </c>
      <c r="DJ147" s="76">
        <f t="shared" si="367"/>
        <v>167.91</v>
      </c>
      <c r="DK147" s="43">
        <f t="shared" si="368"/>
        <v>6.255865667533736E-2</v>
      </c>
      <c r="DL147" s="16">
        <f t="shared" si="369"/>
        <v>0</v>
      </c>
      <c r="DM147" s="53">
        <f t="shared" si="370"/>
        <v>3223</v>
      </c>
      <c r="DN147">
        <f t="shared" si="305"/>
        <v>6.33183936223533E-3</v>
      </c>
      <c r="DO147">
        <f t="shared" si="371"/>
        <v>6.5023331133042782E-3</v>
      </c>
      <c r="DP147" s="1">
        <f t="shared" si="372"/>
        <v>693.59086852994074</v>
      </c>
      <c r="DQ147" s="55">
        <v>1018</v>
      </c>
      <c r="DR147" s="1">
        <f t="shared" si="373"/>
        <v>-324.40913147005926</v>
      </c>
      <c r="DS147" s="55">
        <v>1018</v>
      </c>
      <c r="DT147" s="15">
        <f t="shared" si="374"/>
        <v>1.5254327597889688</v>
      </c>
      <c r="DU147" s="17">
        <f t="shared" si="375"/>
        <v>2.8595373346544974E-3</v>
      </c>
      <c r="DV147" s="17">
        <f t="shared" si="376"/>
        <v>2.8595373346544974E-3</v>
      </c>
      <c r="DW147" s="17">
        <f t="shared" si="377"/>
        <v>3.8207997970538827E-3</v>
      </c>
      <c r="DX147" s="1">
        <f t="shared" si="378"/>
        <v>403.86618014818953</v>
      </c>
      <c r="DY147" s="1">
        <f t="shared" si="379"/>
        <v>-614.13381985181047</v>
      </c>
      <c r="DZ147" s="79">
        <f t="shared" si="380"/>
        <v>169.63</v>
      </c>
    </row>
    <row r="148" spans="1:131" x14ac:dyDescent="0.2">
      <c r="A148" s="25" t="s">
        <v>168</v>
      </c>
      <c r="B148">
        <v>1</v>
      </c>
      <c r="C148">
        <v>1</v>
      </c>
      <c r="D148">
        <v>0.47070809984717199</v>
      </c>
      <c r="E148">
        <v>0.52929190015282701</v>
      </c>
      <c r="F148">
        <v>0.82751643904906402</v>
      </c>
      <c r="G148">
        <v>0.41338370210469499</v>
      </c>
      <c r="H148">
        <v>0.179708580679978</v>
      </c>
      <c r="I148">
        <v>0.27255934836557999</v>
      </c>
      <c r="J148">
        <v>0.49793734420889901</v>
      </c>
      <c r="K148">
        <v>0.24060545495430599</v>
      </c>
      <c r="L148">
        <v>0.49819894526040498</v>
      </c>
      <c r="M148">
        <f t="shared" si="306"/>
        <v>0.42846004183616127</v>
      </c>
      <c r="N148">
        <f t="shared" si="307"/>
        <v>0.13078619599634708</v>
      </c>
      <c r="O148" s="68">
        <v>0</v>
      </c>
      <c r="P148">
        <v>19.41</v>
      </c>
      <c r="Q148">
        <v>19.47</v>
      </c>
      <c r="R148">
        <v>19.53</v>
      </c>
      <c r="S148">
        <v>19.71</v>
      </c>
      <c r="T148">
        <v>19.82</v>
      </c>
      <c r="U148">
        <v>19.850000000000001</v>
      </c>
      <c r="V148">
        <v>19.89</v>
      </c>
      <c r="W148">
        <v>20.27</v>
      </c>
      <c r="X148">
        <v>20.21</v>
      </c>
      <c r="Y148">
        <v>20.18</v>
      </c>
      <c r="Z148">
        <v>19.96</v>
      </c>
      <c r="AA148">
        <v>19.940000000000001</v>
      </c>
      <c r="AB148">
        <v>19.8</v>
      </c>
      <c r="AC148">
        <v>19.63</v>
      </c>
      <c r="AD148">
        <v>19.62</v>
      </c>
      <c r="AE148">
        <v>19.63</v>
      </c>
      <c r="AF148">
        <v>19.670000000000002</v>
      </c>
      <c r="AG148">
        <v>19.75</v>
      </c>
      <c r="AH148">
        <v>19.829999999999998</v>
      </c>
      <c r="AI148">
        <v>19.88</v>
      </c>
      <c r="AJ148">
        <v>19.989999999999998</v>
      </c>
      <c r="AK148">
        <v>20.3</v>
      </c>
      <c r="AL148">
        <v>20.190000000000001</v>
      </c>
      <c r="AM148">
        <v>20.14</v>
      </c>
      <c r="AN148">
        <v>20.09</v>
      </c>
      <c r="AO148">
        <v>20.03</v>
      </c>
      <c r="AP148">
        <v>19.989999999999998</v>
      </c>
      <c r="AQ148">
        <v>19.920000000000002</v>
      </c>
      <c r="AR148">
        <v>19.940000000000001</v>
      </c>
      <c r="AS148" s="72">
        <f t="shared" si="308"/>
        <v>1.0009093159843883</v>
      </c>
      <c r="AT148" s="17">
        <f t="shared" si="309"/>
        <v>1.0294789553435419</v>
      </c>
      <c r="AU148" s="17">
        <f t="shared" si="310"/>
        <v>1.076156480336171</v>
      </c>
      <c r="AV148" s="17">
        <f t="shared" si="311"/>
        <v>1.1228340053288</v>
      </c>
      <c r="AW148" s="17">
        <f t="shared" si="312"/>
        <v>-8.140353885375165E-3</v>
      </c>
      <c r="AX148" s="17">
        <f t="shared" si="313"/>
        <v>1.0798025725065195</v>
      </c>
      <c r="AY148" s="17">
        <f t="shared" si="314"/>
        <v>0.24060545495430599</v>
      </c>
      <c r="AZ148" s="17">
        <f t="shared" si="315"/>
        <v>1.2487458088396812</v>
      </c>
      <c r="BA148" s="17">
        <f t="shared" si="316"/>
        <v>-0.92682545322798415</v>
      </c>
      <c r="BB148" s="17">
        <f t="shared" si="317"/>
        <v>2.1297802684376439</v>
      </c>
      <c r="BC148" s="17">
        <f t="shared" si="318"/>
        <v>0.49819894526040498</v>
      </c>
      <c r="BD148" s="17">
        <f t="shared" si="319"/>
        <v>2.425024398488389</v>
      </c>
      <c r="BE148" s="1">
        <v>0</v>
      </c>
      <c r="BF148" s="49">
        <v>0</v>
      </c>
      <c r="BG148" s="49">
        <v>0</v>
      </c>
      <c r="BH148" s="16">
        <v>1</v>
      </c>
      <c r="BI148" s="12">
        <f t="shared" si="320"/>
        <v>0</v>
      </c>
      <c r="BJ148" s="12">
        <f t="shared" si="321"/>
        <v>0</v>
      </c>
      <c r="BK148" s="12">
        <f t="shared" si="322"/>
        <v>0</v>
      </c>
      <c r="BL148" s="12">
        <f t="shared" si="323"/>
        <v>0</v>
      </c>
      <c r="BM148" s="12">
        <f t="shared" si="324"/>
        <v>0</v>
      </c>
      <c r="BN148" s="12">
        <f t="shared" si="325"/>
        <v>0</v>
      </c>
      <c r="BO148" s="9">
        <f t="shared" si="326"/>
        <v>0</v>
      </c>
      <c r="BP148" s="9">
        <f t="shared" si="327"/>
        <v>0</v>
      </c>
      <c r="BQ148" s="45">
        <f t="shared" si="328"/>
        <v>0</v>
      </c>
      <c r="BR148" s="78">
        <f t="shared" si="329"/>
        <v>0.13078619599634708</v>
      </c>
      <c r="BS148" s="55">
        <v>0</v>
      </c>
      <c r="BT148" s="10">
        <f t="shared" si="330"/>
        <v>0</v>
      </c>
      <c r="BU148" s="14">
        <f t="shared" si="331"/>
        <v>0</v>
      </c>
      <c r="BV148" s="1">
        <f t="shared" si="332"/>
        <v>0</v>
      </c>
      <c r="BW148" s="66">
        <f t="shared" si="333"/>
        <v>19.47</v>
      </c>
      <c r="BX148" s="41">
        <f t="shared" si="334"/>
        <v>19.63</v>
      </c>
      <c r="BY148" s="65">
        <f t="shared" si="335"/>
        <v>20.27</v>
      </c>
      <c r="BZ148" s="64">
        <f t="shared" si="336"/>
        <v>20.3</v>
      </c>
      <c r="CA148" s="54">
        <f t="shared" si="337"/>
        <v>20.27</v>
      </c>
      <c r="CB148" s="1">
        <f t="shared" si="338"/>
        <v>0</v>
      </c>
      <c r="CC148" s="42" t="e">
        <f t="shared" si="339"/>
        <v>#DIV/0!</v>
      </c>
      <c r="CD148" s="55">
        <v>0</v>
      </c>
      <c r="CE148" s="55">
        <v>997</v>
      </c>
      <c r="CF148" s="55">
        <v>0</v>
      </c>
      <c r="CG148" s="6">
        <f t="shared" si="340"/>
        <v>997</v>
      </c>
      <c r="CH148" s="10">
        <f t="shared" si="341"/>
        <v>0</v>
      </c>
      <c r="CI148" s="1">
        <f t="shared" si="342"/>
        <v>-997</v>
      </c>
      <c r="CJ148" s="77">
        <f t="shared" si="343"/>
        <v>0</v>
      </c>
      <c r="CK148" s="66">
        <f t="shared" si="344"/>
        <v>19.53</v>
      </c>
      <c r="CL148" s="41">
        <f t="shared" si="345"/>
        <v>19.670000000000002</v>
      </c>
      <c r="CM148" s="65">
        <f t="shared" si="346"/>
        <v>20.21</v>
      </c>
      <c r="CN148" s="64">
        <f t="shared" si="347"/>
        <v>20.190000000000001</v>
      </c>
      <c r="CO148" s="54">
        <f t="shared" si="348"/>
        <v>20.21</v>
      </c>
      <c r="CP148" s="1">
        <f t="shared" si="349"/>
        <v>-49.33201385452746</v>
      </c>
      <c r="CQ148" s="42" t="e">
        <f t="shared" si="350"/>
        <v>#DIV/0!</v>
      </c>
      <c r="CR148" s="11">
        <f t="shared" si="351"/>
        <v>997</v>
      </c>
      <c r="CS148" s="47">
        <f t="shared" si="352"/>
        <v>0</v>
      </c>
      <c r="CT148" s="55">
        <v>0</v>
      </c>
      <c r="CU148" s="10">
        <f t="shared" si="353"/>
        <v>0</v>
      </c>
      <c r="CV148" s="30">
        <f t="shared" si="354"/>
        <v>0</v>
      </c>
      <c r="CW148" s="77">
        <f t="shared" si="355"/>
        <v>0</v>
      </c>
      <c r="CX148" s="66">
        <f t="shared" si="356"/>
        <v>19.71</v>
      </c>
      <c r="CY148" s="41">
        <f t="shared" si="357"/>
        <v>19.75</v>
      </c>
      <c r="CZ148" s="65">
        <f t="shared" si="358"/>
        <v>20.18</v>
      </c>
      <c r="DA148" s="64">
        <f t="shared" si="359"/>
        <v>20.14</v>
      </c>
      <c r="DB148" s="54">
        <f t="shared" si="360"/>
        <v>20.18</v>
      </c>
      <c r="DC148" s="43">
        <f t="shared" si="361"/>
        <v>0</v>
      </c>
      <c r="DD148" s="44">
        <v>0</v>
      </c>
      <c r="DE148" s="10">
        <f t="shared" si="362"/>
        <v>0</v>
      </c>
      <c r="DF148" s="30">
        <f t="shared" si="363"/>
        <v>0</v>
      </c>
      <c r="DG148" s="34">
        <f t="shared" si="364"/>
        <v>0</v>
      </c>
      <c r="DH148" s="21">
        <f t="shared" si="365"/>
        <v>0</v>
      </c>
      <c r="DI148" s="74">
        <f t="shared" si="366"/>
        <v>0</v>
      </c>
      <c r="DJ148" s="76">
        <f t="shared" si="367"/>
        <v>20.18</v>
      </c>
      <c r="DK148" s="43">
        <f t="shared" si="368"/>
        <v>0</v>
      </c>
      <c r="DL148" s="16">
        <f t="shared" si="369"/>
        <v>0</v>
      </c>
      <c r="DM148" s="53">
        <f t="shared" si="370"/>
        <v>997</v>
      </c>
      <c r="DN148">
        <f t="shared" si="305"/>
        <v>5.2294224292611805E-3</v>
      </c>
      <c r="DO148">
        <f t="shared" si="371"/>
        <v>5.3702320415843323E-3</v>
      </c>
      <c r="DP148" s="1">
        <f t="shared" si="372"/>
        <v>572.83191141171756</v>
      </c>
      <c r="DQ148" s="55">
        <v>0</v>
      </c>
      <c r="DR148" s="1">
        <f t="shared" si="373"/>
        <v>572.83191141171756</v>
      </c>
      <c r="DS148" s="55">
        <v>0</v>
      </c>
      <c r="DT148" s="15">
        <f t="shared" si="374"/>
        <v>0</v>
      </c>
      <c r="DU148" s="17">
        <f t="shared" si="375"/>
        <v>0</v>
      </c>
      <c r="DV148" s="17">
        <f t="shared" si="376"/>
        <v>0</v>
      </c>
      <c r="DW148" s="17">
        <f t="shared" si="377"/>
        <v>0</v>
      </c>
      <c r="DX148" s="1">
        <f t="shared" si="378"/>
        <v>0</v>
      </c>
      <c r="DY148" s="1">
        <f t="shared" si="379"/>
        <v>0</v>
      </c>
      <c r="DZ148" s="79">
        <f t="shared" si="380"/>
        <v>19.940000000000001</v>
      </c>
    </row>
    <row r="149" spans="1:131" x14ac:dyDescent="0.2">
      <c r="A149" s="25" t="s">
        <v>89</v>
      </c>
      <c r="B149">
        <v>1</v>
      </c>
      <c r="C149">
        <v>1</v>
      </c>
      <c r="D149">
        <v>0.80353634577603095</v>
      </c>
      <c r="E149">
        <v>0.196463654223968</v>
      </c>
      <c r="F149">
        <v>0.44933078393881398</v>
      </c>
      <c r="G149">
        <v>0.64160401002506195</v>
      </c>
      <c r="H149">
        <v>0.77192982456140302</v>
      </c>
      <c r="I149">
        <v>0.70375654234723695</v>
      </c>
      <c r="J149">
        <v>0.68683555030409404</v>
      </c>
      <c r="K149">
        <v>-0.24113524499299199</v>
      </c>
      <c r="L149">
        <v>-0.37950138905786601</v>
      </c>
      <c r="M149">
        <f t="shared" si="306"/>
        <v>0.61337442945822107</v>
      </c>
      <c r="N149">
        <f t="shared" si="307"/>
        <v>-0.21232535970685248</v>
      </c>
      <c r="O149" s="68">
        <v>0</v>
      </c>
      <c r="P149">
        <v>2.94</v>
      </c>
      <c r="Q149">
        <v>2.97</v>
      </c>
      <c r="R149">
        <v>2.98</v>
      </c>
      <c r="S149">
        <v>2.99</v>
      </c>
      <c r="T149">
        <v>3.03</v>
      </c>
      <c r="U149">
        <v>3.06</v>
      </c>
      <c r="V149">
        <v>3.12</v>
      </c>
      <c r="W149">
        <v>3.32</v>
      </c>
      <c r="X149">
        <v>3.3</v>
      </c>
      <c r="Y149">
        <v>3.27</v>
      </c>
      <c r="Z149">
        <v>3.2</v>
      </c>
      <c r="AA149">
        <v>3.14</v>
      </c>
      <c r="AB149">
        <v>3.11</v>
      </c>
      <c r="AC149">
        <v>3.07</v>
      </c>
      <c r="AD149">
        <v>2.94</v>
      </c>
      <c r="AE149">
        <v>2.95</v>
      </c>
      <c r="AF149">
        <v>2.97</v>
      </c>
      <c r="AG149">
        <v>2.99</v>
      </c>
      <c r="AH149">
        <v>3.03</v>
      </c>
      <c r="AI149">
        <v>3.05</v>
      </c>
      <c r="AJ149">
        <v>3.1</v>
      </c>
      <c r="AK149">
        <v>3.26</v>
      </c>
      <c r="AL149">
        <v>3.24</v>
      </c>
      <c r="AM149">
        <v>3.2</v>
      </c>
      <c r="AN149">
        <v>3.19</v>
      </c>
      <c r="AO149">
        <v>3.15</v>
      </c>
      <c r="AP149">
        <v>3.14</v>
      </c>
      <c r="AQ149">
        <v>3.09</v>
      </c>
      <c r="AR149">
        <v>3.09</v>
      </c>
      <c r="AS149" s="72">
        <f t="shared" si="308"/>
        <v>0.82433249848777967</v>
      </c>
      <c r="AT149" s="17">
        <f t="shared" si="309"/>
        <v>1</v>
      </c>
      <c r="AU149" s="17">
        <f t="shared" si="310"/>
        <v>0.95573994009576257</v>
      </c>
      <c r="AV149" s="17">
        <f t="shared" si="311"/>
        <v>0.91147988019152515</v>
      </c>
      <c r="AW149" s="17">
        <f t="shared" si="312"/>
        <v>-8.140353885375165E-3</v>
      </c>
      <c r="AX149" s="17">
        <f t="shared" si="313"/>
        <v>1.0798025725065195</v>
      </c>
      <c r="AY149" s="17">
        <f t="shared" si="314"/>
        <v>-8.140353885375165E-3</v>
      </c>
      <c r="AZ149" s="17">
        <f t="shared" si="315"/>
        <v>1</v>
      </c>
      <c r="BA149" s="17">
        <f t="shared" si="316"/>
        <v>-0.92682545322798415</v>
      </c>
      <c r="BB149" s="17">
        <f t="shared" si="317"/>
        <v>2.1297802684376439</v>
      </c>
      <c r="BC149" s="17">
        <f t="shared" si="318"/>
        <v>-0.37950138905786601</v>
      </c>
      <c r="BD149" s="17">
        <f t="shared" si="319"/>
        <v>1.5473240641701183</v>
      </c>
      <c r="BE149" s="1">
        <v>0</v>
      </c>
      <c r="BF149" s="15">
        <v>1</v>
      </c>
      <c r="BG149" s="15">
        <v>1</v>
      </c>
      <c r="BH149" s="16">
        <v>1</v>
      </c>
      <c r="BI149" s="12">
        <f t="shared" si="320"/>
        <v>0</v>
      </c>
      <c r="BJ149" s="12">
        <f t="shared" si="321"/>
        <v>5.7322499496150661</v>
      </c>
      <c r="BK149" s="12">
        <f t="shared" si="322"/>
        <v>5.4785402234590412</v>
      </c>
      <c r="BL149" s="12">
        <f t="shared" si="323"/>
        <v>0</v>
      </c>
      <c r="BM149" s="12">
        <f t="shared" si="324"/>
        <v>5.7322499496150661</v>
      </c>
      <c r="BN149" s="12">
        <f t="shared" si="325"/>
        <v>5.4785402234590412</v>
      </c>
      <c r="BO149" s="9">
        <f t="shared" si="326"/>
        <v>0</v>
      </c>
      <c r="BP149" s="9">
        <f t="shared" si="327"/>
        <v>6.1819143491381777E-4</v>
      </c>
      <c r="BQ149" s="45">
        <f t="shared" si="328"/>
        <v>2.2753868210794343E-4</v>
      </c>
      <c r="BR149" s="78">
        <f t="shared" si="329"/>
        <v>-0.21232535970685248</v>
      </c>
      <c r="BS149" s="55">
        <v>0</v>
      </c>
      <c r="BT149" s="10">
        <f t="shared" si="330"/>
        <v>0</v>
      </c>
      <c r="BU149" s="14">
        <f t="shared" si="331"/>
        <v>0</v>
      </c>
      <c r="BV149" s="1">
        <f t="shared" si="332"/>
        <v>0</v>
      </c>
      <c r="BW149" s="66">
        <f t="shared" si="333"/>
        <v>2.94</v>
      </c>
      <c r="BX149" s="41">
        <f t="shared" si="334"/>
        <v>2.94</v>
      </c>
      <c r="BY149" s="65">
        <f t="shared" si="335"/>
        <v>3.3</v>
      </c>
      <c r="BZ149" s="64">
        <f t="shared" si="336"/>
        <v>3.24</v>
      </c>
      <c r="CA149" s="54">
        <f t="shared" si="337"/>
        <v>3.3</v>
      </c>
      <c r="CB149" s="1">
        <f t="shared" si="338"/>
        <v>0</v>
      </c>
      <c r="CC149" s="42" t="e">
        <f t="shared" si="339"/>
        <v>#DIV/0!</v>
      </c>
      <c r="CD149" s="55">
        <v>40</v>
      </c>
      <c r="CE149" s="55">
        <v>28</v>
      </c>
      <c r="CF149" s="55">
        <v>0</v>
      </c>
      <c r="CG149" s="6">
        <f t="shared" si="340"/>
        <v>68</v>
      </c>
      <c r="CH149" s="10">
        <f t="shared" si="341"/>
        <v>84.009298141215041</v>
      </c>
      <c r="CI149" s="1">
        <f t="shared" si="342"/>
        <v>16.009298141215041</v>
      </c>
      <c r="CJ149" s="77">
        <f t="shared" si="343"/>
        <v>1</v>
      </c>
      <c r="CK149" s="66">
        <f t="shared" si="344"/>
        <v>2.97</v>
      </c>
      <c r="CL149" s="41">
        <f t="shared" si="345"/>
        <v>2.95</v>
      </c>
      <c r="CM149" s="65">
        <f t="shared" si="346"/>
        <v>3.27</v>
      </c>
      <c r="CN149" s="64">
        <f t="shared" si="347"/>
        <v>3.2</v>
      </c>
      <c r="CO149" s="54">
        <f t="shared" si="348"/>
        <v>2.97</v>
      </c>
      <c r="CP149" s="1">
        <f t="shared" si="349"/>
        <v>5.3903360744831783</v>
      </c>
      <c r="CQ149" s="42">
        <f t="shared" si="350"/>
        <v>0.80943421150472794</v>
      </c>
      <c r="CR149" s="11">
        <f t="shared" si="351"/>
        <v>68</v>
      </c>
      <c r="CS149" s="47">
        <f t="shared" si="352"/>
        <v>85.59787310267258</v>
      </c>
      <c r="CT149" s="55">
        <v>0</v>
      </c>
      <c r="CU149" s="10">
        <f t="shared" si="353"/>
        <v>1.5885749614575335</v>
      </c>
      <c r="CV149" s="30">
        <f t="shared" si="354"/>
        <v>1.5885749614575335</v>
      </c>
      <c r="CW149" s="77">
        <f t="shared" si="355"/>
        <v>1</v>
      </c>
      <c r="CX149" s="66">
        <f t="shared" si="356"/>
        <v>2.98</v>
      </c>
      <c r="CY149" s="41">
        <f t="shared" si="357"/>
        <v>2.97</v>
      </c>
      <c r="CZ149" s="65">
        <f t="shared" si="358"/>
        <v>3.2</v>
      </c>
      <c r="DA149" s="64">
        <f t="shared" si="359"/>
        <v>3.19</v>
      </c>
      <c r="DB149" s="54">
        <f t="shared" si="360"/>
        <v>2.98</v>
      </c>
      <c r="DC149" s="43">
        <f t="shared" si="361"/>
        <v>0.5330788461266891</v>
      </c>
      <c r="DD149" s="44">
        <v>0</v>
      </c>
      <c r="DE149" s="10">
        <f t="shared" si="362"/>
        <v>0.9944259547372718</v>
      </c>
      <c r="DF149" s="30">
        <f t="shared" si="363"/>
        <v>0.9944259547372718</v>
      </c>
      <c r="DG149" s="34">
        <f t="shared" si="364"/>
        <v>0.9944259547372718</v>
      </c>
      <c r="DH149" s="21">
        <f t="shared" si="365"/>
        <v>2.2753868210794348E-4</v>
      </c>
      <c r="DI149" s="74">
        <f t="shared" si="366"/>
        <v>0.9944259547372718</v>
      </c>
      <c r="DJ149" s="76">
        <f t="shared" si="367"/>
        <v>2.98</v>
      </c>
      <c r="DK149" s="43">
        <f t="shared" si="368"/>
        <v>0.33369998481116503</v>
      </c>
      <c r="DL149" s="16">
        <f t="shared" si="369"/>
        <v>0</v>
      </c>
      <c r="DM149" s="53">
        <f t="shared" si="370"/>
        <v>68</v>
      </c>
      <c r="DN149">
        <f t="shared" si="305"/>
        <v>1.9410677541764456E-3</v>
      </c>
      <c r="DO149">
        <f t="shared" si="371"/>
        <v>1.9933337551843564E-3</v>
      </c>
      <c r="DP149" s="1">
        <f t="shared" si="372"/>
        <v>212.62492499800493</v>
      </c>
      <c r="DQ149" s="55">
        <v>0</v>
      </c>
      <c r="DR149" s="1">
        <f t="shared" si="373"/>
        <v>212.62492499800493</v>
      </c>
      <c r="DS149" s="55">
        <v>0</v>
      </c>
      <c r="DT149" s="15">
        <f t="shared" si="374"/>
        <v>0.91147988019152515</v>
      </c>
      <c r="DU149" s="17">
        <f t="shared" si="375"/>
        <v>1.7086369297291413E-3</v>
      </c>
      <c r="DV149" s="17">
        <f t="shared" si="376"/>
        <v>1.7086369297291413E-3</v>
      </c>
      <c r="DW149" s="17">
        <f t="shared" si="377"/>
        <v>2.2830125542447795E-3</v>
      </c>
      <c r="DX149" s="1">
        <f t="shared" si="378"/>
        <v>241.31899300878169</v>
      </c>
      <c r="DY149" s="1">
        <f t="shared" si="379"/>
        <v>241.31899300878169</v>
      </c>
      <c r="DZ149" s="79">
        <f t="shared" si="380"/>
        <v>3.09</v>
      </c>
    </row>
    <row r="150" spans="1:131" x14ac:dyDescent="0.2">
      <c r="A150" s="25" t="s">
        <v>178</v>
      </c>
      <c r="B150">
        <v>0</v>
      </c>
      <c r="C150">
        <v>0</v>
      </c>
      <c r="D150">
        <v>0.15427657873701001</v>
      </c>
      <c r="E150">
        <v>0.84572342126298905</v>
      </c>
      <c r="F150">
        <v>0.17488076311605699</v>
      </c>
      <c r="G150">
        <v>0.46070234113712299</v>
      </c>
      <c r="H150">
        <v>0.14506688963210701</v>
      </c>
      <c r="I150">
        <v>0.25852012624743997</v>
      </c>
      <c r="J150">
        <v>0.32880066679154801</v>
      </c>
      <c r="K150">
        <v>0.63412682869994297</v>
      </c>
      <c r="L150">
        <v>0.56518241431081395</v>
      </c>
      <c r="M150">
        <f t="shared" si="306"/>
        <v>0.18670396559557101</v>
      </c>
      <c r="N150">
        <f t="shared" si="307"/>
        <v>0.82134770948344804</v>
      </c>
      <c r="O150" s="68">
        <v>0</v>
      </c>
      <c r="P150">
        <v>287.58999999999997</v>
      </c>
      <c r="Q150">
        <v>289.75</v>
      </c>
      <c r="R150">
        <v>290.33999999999997</v>
      </c>
      <c r="S150">
        <v>290.69</v>
      </c>
      <c r="T150">
        <v>291.25</v>
      </c>
      <c r="U150">
        <v>291.83</v>
      </c>
      <c r="V150">
        <v>292.42</v>
      </c>
      <c r="W150">
        <v>297</v>
      </c>
      <c r="X150">
        <v>294.89999999999998</v>
      </c>
      <c r="Y150">
        <v>294.43</v>
      </c>
      <c r="Z150">
        <v>294.05</v>
      </c>
      <c r="AA150">
        <v>293.08</v>
      </c>
      <c r="AB150">
        <v>292.26</v>
      </c>
      <c r="AC150">
        <v>290.97000000000003</v>
      </c>
      <c r="AD150">
        <v>288.47000000000003</v>
      </c>
      <c r="AE150">
        <v>288.74</v>
      </c>
      <c r="AF150">
        <v>289.58</v>
      </c>
      <c r="AG150">
        <v>290.06</v>
      </c>
      <c r="AH150">
        <v>290.62</v>
      </c>
      <c r="AI150">
        <v>291.42</v>
      </c>
      <c r="AJ150">
        <v>292.63</v>
      </c>
      <c r="AK150">
        <v>296.39999999999998</v>
      </c>
      <c r="AL150">
        <v>295.89</v>
      </c>
      <c r="AM150">
        <v>295.2</v>
      </c>
      <c r="AN150">
        <v>294.63</v>
      </c>
      <c r="AO150">
        <v>293.70999999999998</v>
      </c>
      <c r="AP150">
        <v>292.77</v>
      </c>
      <c r="AQ150">
        <v>291.81</v>
      </c>
      <c r="AR150">
        <v>292.48</v>
      </c>
      <c r="AS150" s="72">
        <f t="shared" si="308"/>
        <v>1.1687871077184055</v>
      </c>
      <c r="AT150" s="17">
        <f t="shared" si="309"/>
        <v>1.5029837445961365</v>
      </c>
      <c r="AU150" s="17">
        <f t="shared" si="310"/>
        <v>1.8099530978428784</v>
      </c>
      <c r="AV150" s="17">
        <f t="shared" si="311"/>
        <v>2.1169224510896201</v>
      </c>
      <c r="AW150" s="17">
        <f t="shared" si="312"/>
        <v>-8.140353885375165E-3</v>
      </c>
      <c r="AX150" s="17">
        <f t="shared" si="313"/>
        <v>1.0798025725065195</v>
      </c>
      <c r="AY150" s="17">
        <f t="shared" si="314"/>
        <v>0.63412682869994297</v>
      </c>
      <c r="AZ150" s="17">
        <f t="shared" si="315"/>
        <v>1.6422671825853181</v>
      </c>
      <c r="BA150" s="17">
        <f t="shared" si="316"/>
        <v>-0.92682545322798415</v>
      </c>
      <c r="BB150" s="17">
        <f t="shared" si="317"/>
        <v>2.1297802684376439</v>
      </c>
      <c r="BC150" s="17">
        <f t="shared" si="318"/>
        <v>0.56518241431081395</v>
      </c>
      <c r="BD150" s="17">
        <f t="shared" si="319"/>
        <v>2.4920078675387982</v>
      </c>
      <c r="BE150" s="1">
        <v>1</v>
      </c>
      <c r="BF150" s="15">
        <v>1</v>
      </c>
      <c r="BG150" s="15">
        <v>1</v>
      </c>
      <c r="BH150" s="16">
        <v>1</v>
      </c>
      <c r="BI150" s="12">
        <f t="shared" si="320"/>
        <v>15.398563444434883</v>
      </c>
      <c r="BJ150" s="12">
        <f t="shared" si="321"/>
        <v>57.963142103063753</v>
      </c>
      <c r="BK150" s="12">
        <f t="shared" si="322"/>
        <v>69.801532443278361</v>
      </c>
      <c r="BL150" s="12">
        <f t="shared" si="323"/>
        <v>15.398563444434883</v>
      </c>
      <c r="BM150" s="12">
        <f t="shared" si="324"/>
        <v>57.963142103063753</v>
      </c>
      <c r="BN150" s="12">
        <f t="shared" si="325"/>
        <v>69.801532443278361</v>
      </c>
      <c r="BO150" s="9">
        <f t="shared" si="326"/>
        <v>1.9669578844480395E-2</v>
      </c>
      <c r="BP150" s="9">
        <f t="shared" si="327"/>
        <v>6.2510041089908737E-3</v>
      </c>
      <c r="BQ150" s="45">
        <f t="shared" si="328"/>
        <v>2.8990475662202019E-3</v>
      </c>
      <c r="BR150" s="78">
        <f t="shared" si="329"/>
        <v>0.82134770948344804</v>
      </c>
      <c r="BS150" s="55">
        <v>1170</v>
      </c>
      <c r="BT150" s="10">
        <f t="shared" si="330"/>
        <v>1921.7918107221901</v>
      </c>
      <c r="BU150" s="14">
        <f t="shared" si="331"/>
        <v>751.79181072219012</v>
      </c>
      <c r="BV150" s="1">
        <f t="shared" si="332"/>
        <v>1</v>
      </c>
      <c r="BW150" s="66">
        <f t="shared" si="333"/>
        <v>289.75</v>
      </c>
      <c r="BX150" s="41">
        <f t="shared" si="334"/>
        <v>288.74</v>
      </c>
      <c r="BY150" s="65">
        <f t="shared" si="335"/>
        <v>297</v>
      </c>
      <c r="BZ150" s="64">
        <f t="shared" si="336"/>
        <v>296.39999999999998</v>
      </c>
      <c r="CA150" s="54">
        <f t="shared" si="337"/>
        <v>288.74</v>
      </c>
      <c r="CB150" s="1">
        <f t="shared" si="338"/>
        <v>2.60369817386642</v>
      </c>
      <c r="CC150" s="42">
        <f t="shared" si="339"/>
        <v>0.60880684029989995</v>
      </c>
      <c r="CD150" s="55">
        <v>0</v>
      </c>
      <c r="CE150" s="55">
        <v>1170</v>
      </c>
      <c r="CF150" s="55">
        <v>0</v>
      </c>
      <c r="CG150" s="6">
        <f t="shared" si="340"/>
        <v>1170</v>
      </c>
      <c r="CH150" s="10">
        <f t="shared" si="341"/>
        <v>849.48195367246535</v>
      </c>
      <c r="CI150" s="1">
        <f t="shared" si="342"/>
        <v>-320.51804632753465</v>
      </c>
      <c r="CJ150" s="77">
        <f t="shared" si="343"/>
        <v>0</v>
      </c>
      <c r="CK150" s="66">
        <f t="shared" si="344"/>
        <v>290.33999999999997</v>
      </c>
      <c r="CL150" s="41">
        <f t="shared" si="345"/>
        <v>289.58</v>
      </c>
      <c r="CM150" s="65">
        <f t="shared" si="346"/>
        <v>294.89999999999998</v>
      </c>
      <c r="CN150" s="64">
        <f t="shared" si="347"/>
        <v>295.89</v>
      </c>
      <c r="CO150" s="54">
        <f t="shared" si="348"/>
        <v>295.89</v>
      </c>
      <c r="CP150" s="1">
        <f t="shared" si="349"/>
        <v>-1.0832337906909144</v>
      </c>
      <c r="CQ150" s="42">
        <f t="shared" si="350"/>
        <v>1.3773100122278956</v>
      </c>
      <c r="CR150" s="11">
        <f t="shared" si="351"/>
        <v>2340</v>
      </c>
      <c r="CS150" s="47">
        <f t="shared" si="352"/>
        <v>2791.5136389210761</v>
      </c>
      <c r="CT150" s="55">
        <v>0</v>
      </c>
      <c r="CU150" s="10">
        <f t="shared" si="353"/>
        <v>20.239874526420312</v>
      </c>
      <c r="CV150" s="30">
        <f t="shared" si="354"/>
        <v>20.239874526420312</v>
      </c>
      <c r="CW150" s="77">
        <f t="shared" si="355"/>
        <v>1</v>
      </c>
      <c r="CX150" s="66">
        <f t="shared" si="356"/>
        <v>290.69</v>
      </c>
      <c r="CY150" s="41">
        <f t="shared" si="357"/>
        <v>290.06</v>
      </c>
      <c r="CZ150" s="65">
        <f t="shared" si="358"/>
        <v>294.43</v>
      </c>
      <c r="DA150" s="64">
        <f t="shared" si="359"/>
        <v>295.2</v>
      </c>
      <c r="DB150" s="54">
        <f t="shared" si="360"/>
        <v>290.06</v>
      </c>
      <c r="DC150" s="43">
        <f t="shared" si="361"/>
        <v>6.9778233904779399E-2</v>
      </c>
      <c r="DD150" s="44">
        <v>0</v>
      </c>
      <c r="DE150" s="10">
        <f t="shared" si="362"/>
        <v>12.669881521506124</v>
      </c>
      <c r="DF150" s="30">
        <f t="shared" si="363"/>
        <v>12.669881521506124</v>
      </c>
      <c r="DG150" s="34">
        <f t="shared" si="364"/>
        <v>12.669881521506124</v>
      </c>
      <c r="DH150" s="21">
        <f t="shared" si="365"/>
        <v>2.8990475662202028E-3</v>
      </c>
      <c r="DI150" s="74">
        <f t="shared" si="366"/>
        <v>12.669881521506124</v>
      </c>
      <c r="DJ150" s="76">
        <f t="shared" si="367"/>
        <v>290.06</v>
      </c>
      <c r="DK150" s="43">
        <f t="shared" si="368"/>
        <v>4.3680209341191906E-2</v>
      </c>
      <c r="DL150" s="16">
        <f t="shared" si="369"/>
        <v>0</v>
      </c>
      <c r="DM150" s="53">
        <f t="shared" si="370"/>
        <v>2340</v>
      </c>
      <c r="DN150">
        <f t="shared" si="305"/>
        <v>8.3557768914037586E-3</v>
      </c>
      <c r="DO150">
        <f t="shared" si="371"/>
        <v>8.5807680296514192E-3</v>
      </c>
      <c r="DP150" s="1">
        <f t="shared" si="372"/>
        <v>915.29336418685762</v>
      </c>
      <c r="DQ150" s="55">
        <v>1462</v>
      </c>
      <c r="DR150" s="1">
        <f t="shared" si="373"/>
        <v>-546.70663581314238</v>
      </c>
      <c r="DS150" s="55">
        <v>877</v>
      </c>
      <c r="DT150" s="15">
        <f t="shared" si="374"/>
        <v>2.1169224510896201</v>
      </c>
      <c r="DU150" s="17">
        <f t="shared" si="375"/>
        <v>3.9683288198796244E-3</v>
      </c>
      <c r="DV150" s="17">
        <f t="shared" si="376"/>
        <v>3.9683288198796244E-3</v>
      </c>
      <c r="DW150" s="17">
        <f t="shared" si="377"/>
        <v>5.3023227799440884E-3</v>
      </c>
      <c r="DX150" s="1">
        <f t="shared" si="378"/>
        <v>560.46612248565009</v>
      </c>
      <c r="DY150" s="1">
        <f t="shared" si="379"/>
        <v>-316.53387751434991</v>
      </c>
      <c r="DZ150" s="79">
        <f t="shared" si="380"/>
        <v>292.48</v>
      </c>
    </row>
    <row r="151" spans="1:131" x14ac:dyDescent="0.2">
      <c r="A151" s="25" t="s">
        <v>299</v>
      </c>
      <c r="B151">
        <v>0</v>
      </c>
      <c r="C151">
        <v>0</v>
      </c>
      <c r="D151">
        <v>0.241806554756195</v>
      </c>
      <c r="E151">
        <v>0.75819344524380405</v>
      </c>
      <c r="F151">
        <v>0.47694753577106502</v>
      </c>
      <c r="G151">
        <v>0.30100334448160498</v>
      </c>
      <c r="H151">
        <v>0.24226588628762499</v>
      </c>
      <c r="I151">
        <v>0.270042296735854</v>
      </c>
      <c r="J151">
        <v>0.43185062139243402</v>
      </c>
      <c r="K151">
        <v>0.56784465819340901</v>
      </c>
      <c r="L151">
        <v>1.78662212032095</v>
      </c>
      <c r="M151">
        <f t="shared" si="306"/>
        <v>0.30195280581757994</v>
      </c>
      <c r="N151">
        <f t="shared" si="307"/>
        <v>0.40534238008554285</v>
      </c>
      <c r="O151" s="68">
        <v>0</v>
      </c>
      <c r="P151">
        <v>4.51</v>
      </c>
      <c r="Q151">
        <v>4.5199999999999996</v>
      </c>
      <c r="R151">
        <v>4.54</v>
      </c>
      <c r="S151">
        <v>4.57</v>
      </c>
      <c r="T151">
        <v>4.59</v>
      </c>
      <c r="U151">
        <v>4.6100000000000003</v>
      </c>
      <c r="V151">
        <v>4.62</v>
      </c>
      <c r="W151">
        <v>4.7300000000000004</v>
      </c>
      <c r="X151">
        <v>4.6500000000000004</v>
      </c>
      <c r="Y151">
        <v>4.6399999999999997</v>
      </c>
      <c r="Z151">
        <v>4.5999999999999996</v>
      </c>
      <c r="AA151">
        <v>4.59</v>
      </c>
      <c r="AB151">
        <v>4.57</v>
      </c>
      <c r="AC151">
        <v>4.5599999999999996</v>
      </c>
      <c r="AD151">
        <v>4.47</v>
      </c>
      <c r="AE151">
        <v>4.49</v>
      </c>
      <c r="AF151">
        <v>4.51</v>
      </c>
      <c r="AG151">
        <v>4.54</v>
      </c>
      <c r="AH151">
        <v>4.5599999999999996</v>
      </c>
      <c r="AI151">
        <v>4.58</v>
      </c>
      <c r="AJ151">
        <v>4.5999999999999996</v>
      </c>
      <c r="AK151">
        <v>4.68</v>
      </c>
      <c r="AL151">
        <v>4.66</v>
      </c>
      <c r="AM151">
        <v>4.6399999999999997</v>
      </c>
      <c r="AN151">
        <v>4.62</v>
      </c>
      <c r="AO151">
        <v>4.5999999999999996</v>
      </c>
      <c r="AP151">
        <v>4.5999999999999996</v>
      </c>
      <c r="AQ151">
        <v>4.58</v>
      </c>
      <c r="AR151">
        <v>4.5999999999999996</v>
      </c>
      <c r="AS151" s="72">
        <f t="shared" si="308"/>
        <v>1.1223494486853265</v>
      </c>
      <c r="AT151" s="17">
        <f t="shared" si="309"/>
        <v>1.2024754860151583</v>
      </c>
      <c r="AU151" s="17">
        <f t="shared" si="310"/>
        <v>1.4522285920079194</v>
      </c>
      <c r="AV151" s="17">
        <f t="shared" si="311"/>
        <v>1.7019816980006806</v>
      </c>
      <c r="AW151" s="17">
        <f t="shared" si="312"/>
        <v>-8.140353885375165E-3</v>
      </c>
      <c r="AX151" s="17">
        <f t="shared" si="313"/>
        <v>1.0798025725065195</v>
      </c>
      <c r="AY151" s="17">
        <f t="shared" si="314"/>
        <v>0.56784465819340901</v>
      </c>
      <c r="AZ151" s="17">
        <f t="shared" si="315"/>
        <v>1.5759850120787842</v>
      </c>
      <c r="BA151" s="17">
        <f t="shared" si="316"/>
        <v>-0.92682545322798415</v>
      </c>
      <c r="BB151" s="17">
        <f t="shared" si="317"/>
        <v>2.1297802684376439</v>
      </c>
      <c r="BC151" s="17">
        <f t="shared" si="318"/>
        <v>1.78662212032095</v>
      </c>
      <c r="BD151" s="17">
        <f t="shared" si="319"/>
        <v>3.7134475735489341</v>
      </c>
      <c r="BE151" s="1">
        <v>0</v>
      </c>
      <c r="BF151" s="50">
        <v>0.18</v>
      </c>
      <c r="BG151" s="15">
        <v>1</v>
      </c>
      <c r="BH151" s="16">
        <v>1</v>
      </c>
      <c r="BI151" s="12">
        <f t="shared" si="320"/>
        <v>0</v>
      </c>
      <c r="BJ151" s="12">
        <f t="shared" si="321"/>
        <v>41.158346997848845</v>
      </c>
      <c r="BK151" s="12">
        <f t="shared" si="322"/>
        <v>276.1494424774491</v>
      </c>
      <c r="BL151" s="12">
        <f t="shared" si="323"/>
        <v>0</v>
      </c>
      <c r="BM151" s="12">
        <f t="shared" si="324"/>
        <v>41.158346997848845</v>
      </c>
      <c r="BN151" s="12">
        <f t="shared" si="325"/>
        <v>276.1494424774491</v>
      </c>
      <c r="BO151" s="9">
        <f t="shared" si="326"/>
        <v>0</v>
      </c>
      <c r="BP151" s="9">
        <f t="shared" si="327"/>
        <v>4.4386999542805365E-3</v>
      </c>
      <c r="BQ151" s="45">
        <f t="shared" si="328"/>
        <v>1.1469237724513691E-2</v>
      </c>
      <c r="BR151" s="78">
        <f t="shared" si="329"/>
        <v>0.40534238008554285</v>
      </c>
      <c r="BS151" s="55">
        <v>0</v>
      </c>
      <c r="BT151" s="10">
        <f t="shared" si="330"/>
        <v>0</v>
      </c>
      <c r="BU151" s="14">
        <f t="shared" si="331"/>
        <v>0</v>
      </c>
      <c r="BV151" s="1">
        <f t="shared" si="332"/>
        <v>0</v>
      </c>
      <c r="BW151" s="66">
        <f t="shared" si="333"/>
        <v>4.5199999999999996</v>
      </c>
      <c r="BX151" s="41">
        <f t="shared" si="334"/>
        <v>4.49</v>
      </c>
      <c r="BY151" s="65">
        <f t="shared" si="335"/>
        <v>4.7300000000000004</v>
      </c>
      <c r="BZ151" s="64">
        <f t="shared" si="336"/>
        <v>4.68</v>
      </c>
      <c r="CA151" s="54">
        <f t="shared" si="337"/>
        <v>4.68</v>
      </c>
      <c r="CB151" s="1">
        <f t="shared" si="338"/>
        <v>0</v>
      </c>
      <c r="CC151" s="42" t="e">
        <f t="shared" si="339"/>
        <v>#DIV/0!</v>
      </c>
      <c r="CD151" s="55">
        <v>51</v>
      </c>
      <c r="CE151" s="55">
        <v>0</v>
      </c>
      <c r="CF151" s="55">
        <v>0</v>
      </c>
      <c r="CG151" s="6">
        <f t="shared" si="340"/>
        <v>51</v>
      </c>
      <c r="CH151" s="10">
        <f t="shared" si="341"/>
        <v>603.19837312294067</v>
      </c>
      <c r="CI151" s="1">
        <f t="shared" si="342"/>
        <v>552.19837312294067</v>
      </c>
      <c r="CJ151" s="77">
        <f t="shared" si="343"/>
        <v>1</v>
      </c>
      <c r="CK151" s="66">
        <f t="shared" si="344"/>
        <v>4.54</v>
      </c>
      <c r="CL151" s="41">
        <f t="shared" si="345"/>
        <v>4.51</v>
      </c>
      <c r="CM151" s="65">
        <f t="shared" si="346"/>
        <v>4.6500000000000004</v>
      </c>
      <c r="CN151" s="64">
        <f t="shared" si="347"/>
        <v>4.66</v>
      </c>
      <c r="CO151" s="54">
        <f t="shared" si="348"/>
        <v>4.51</v>
      </c>
      <c r="CP151" s="1">
        <f t="shared" si="349"/>
        <v>122.43866366362322</v>
      </c>
      <c r="CQ151" s="42">
        <f t="shared" si="350"/>
        <v>8.4549299654038443E-2</v>
      </c>
      <c r="CR151" s="11">
        <f t="shared" si="351"/>
        <v>157</v>
      </c>
      <c r="CS151" s="47">
        <f t="shared" si="352"/>
        <v>683.2715444508965</v>
      </c>
      <c r="CT151" s="55">
        <v>106</v>
      </c>
      <c r="CU151" s="10">
        <f t="shared" si="353"/>
        <v>80.073171327955805</v>
      </c>
      <c r="CV151" s="30">
        <f t="shared" si="354"/>
        <v>-25.926828672044195</v>
      </c>
      <c r="CW151" s="77">
        <f t="shared" si="355"/>
        <v>0</v>
      </c>
      <c r="CX151" s="66">
        <f t="shared" si="356"/>
        <v>4.57</v>
      </c>
      <c r="CY151" s="41">
        <f t="shared" si="357"/>
        <v>4.54</v>
      </c>
      <c r="CZ151" s="65">
        <f t="shared" si="358"/>
        <v>4.6399999999999997</v>
      </c>
      <c r="DA151" s="64">
        <f t="shared" si="359"/>
        <v>4.6399999999999997</v>
      </c>
      <c r="DB151" s="54">
        <f t="shared" si="360"/>
        <v>4.6399999999999997</v>
      </c>
      <c r="DC151" s="43">
        <f t="shared" si="361"/>
        <v>-5.5876785931129733</v>
      </c>
      <c r="DD151" s="44">
        <v>0</v>
      </c>
      <c r="DE151" s="10">
        <f t="shared" si="362"/>
        <v>50.124697781705656</v>
      </c>
      <c r="DF151" s="30">
        <f t="shared" si="363"/>
        <v>50.124697781705656</v>
      </c>
      <c r="DG151" s="34">
        <f t="shared" si="364"/>
        <v>50.124697781705656</v>
      </c>
      <c r="DH151" s="21">
        <f t="shared" si="365"/>
        <v>1.1469237724513692E-2</v>
      </c>
      <c r="DI151" s="74">
        <f t="shared" si="366"/>
        <v>50.124697781705656</v>
      </c>
      <c r="DJ151" s="76">
        <f t="shared" si="367"/>
        <v>4.6399999999999997</v>
      </c>
      <c r="DK151" s="43">
        <f t="shared" si="368"/>
        <v>10.802736590884841</v>
      </c>
      <c r="DL151" s="16">
        <f t="shared" si="369"/>
        <v>0</v>
      </c>
      <c r="DM151" s="53">
        <f t="shared" si="370"/>
        <v>263</v>
      </c>
      <c r="DN151">
        <f t="shared" si="305"/>
        <v>7.4909776762726466E-3</v>
      </c>
      <c r="DO151">
        <f t="shared" si="371"/>
        <v>7.6926828696827652E-3</v>
      </c>
      <c r="DP151" s="1">
        <f t="shared" si="372"/>
        <v>820.56309634332115</v>
      </c>
      <c r="DQ151" s="55">
        <v>538</v>
      </c>
      <c r="DR151" s="1">
        <f t="shared" si="373"/>
        <v>282.56309634332115</v>
      </c>
      <c r="DS151" s="55">
        <v>0</v>
      </c>
      <c r="DT151" s="15">
        <f t="shared" si="374"/>
        <v>0.30635670564012246</v>
      </c>
      <c r="DU151" s="17">
        <f t="shared" si="375"/>
        <v>5.7428846461962766E-4</v>
      </c>
      <c r="DV151" s="17">
        <f t="shared" si="376"/>
        <v>5.7428846461962766E-4</v>
      </c>
      <c r="DW151" s="17">
        <f t="shared" si="377"/>
        <v>7.673413536089319E-4</v>
      </c>
      <c r="DX151" s="1">
        <f t="shared" si="378"/>
        <v>81.109515759171316</v>
      </c>
      <c r="DY151" s="1">
        <f t="shared" si="379"/>
        <v>81.109515759171316</v>
      </c>
      <c r="DZ151" s="79">
        <f t="shared" si="380"/>
        <v>4.5999999999999996</v>
      </c>
    </row>
    <row r="152" spans="1:131" x14ac:dyDescent="0.2">
      <c r="A152" s="25" t="s">
        <v>172</v>
      </c>
      <c r="B152">
        <v>1</v>
      </c>
      <c r="C152">
        <v>1</v>
      </c>
      <c r="D152">
        <v>0.78976818545163796</v>
      </c>
      <c r="E152">
        <v>0.21023181454836101</v>
      </c>
      <c r="F152">
        <v>0.78896882494004705</v>
      </c>
      <c r="G152">
        <v>0.222408026755852</v>
      </c>
      <c r="H152">
        <v>0.84782608695652095</v>
      </c>
      <c r="I152">
        <v>0.43423879033561202</v>
      </c>
      <c r="J152">
        <v>0.62105386493752501</v>
      </c>
      <c r="K152">
        <v>0.67926098811060298</v>
      </c>
      <c r="L152">
        <v>1.9444562988902701</v>
      </c>
      <c r="M152">
        <f t="shared" si="306"/>
        <v>0.62027660175270871</v>
      </c>
      <c r="N152">
        <f t="shared" si="307"/>
        <v>-0.22641031150852942</v>
      </c>
      <c r="O152" s="68">
        <v>0</v>
      </c>
      <c r="P152">
        <v>0.75</v>
      </c>
      <c r="Q152">
        <v>0.77</v>
      </c>
      <c r="R152">
        <v>0.77</v>
      </c>
      <c r="S152">
        <v>0.79</v>
      </c>
      <c r="T152">
        <v>0.81</v>
      </c>
      <c r="U152">
        <v>0.83</v>
      </c>
      <c r="V152">
        <v>0.85</v>
      </c>
      <c r="W152">
        <v>0.93</v>
      </c>
      <c r="X152">
        <v>0.92</v>
      </c>
      <c r="Y152">
        <v>0.9</v>
      </c>
      <c r="Z152">
        <v>0.87</v>
      </c>
      <c r="AA152">
        <v>0.86</v>
      </c>
      <c r="AB152">
        <v>0.84</v>
      </c>
      <c r="AC152">
        <v>0.84</v>
      </c>
      <c r="AD152">
        <v>0.76</v>
      </c>
      <c r="AE152">
        <v>0.78</v>
      </c>
      <c r="AF152">
        <v>0.79</v>
      </c>
      <c r="AG152">
        <v>0.81</v>
      </c>
      <c r="AH152">
        <v>0.81</v>
      </c>
      <c r="AI152">
        <v>0.83</v>
      </c>
      <c r="AJ152">
        <v>0.85</v>
      </c>
      <c r="AK152">
        <v>0.94</v>
      </c>
      <c r="AL152">
        <v>0.92</v>
      </c>
      <c r="AM152">
        <v>0.9</v>
      </c>
      <c r="AN152">
        <v>0.88</v>
      </c>
      <c r="AO152">
        <v>0.87</v>
      </c>
      <c r="AP152">
        <v>0.85</v>
      </c>
      <c r="AQ152">
        <v>0.83</v>
      </c>
      <c r="AR152">
        <v>0.83</v>
      </c>
      <c r="AS152" s="72">
        <f t="shared" si="308"/>
        <v>0.83163698049194235</v>
      </c>
      <c r="AT152" s="17">
        <f t="shared" si="309"/>
        <v>0.88829130999942063</v>
      </c>
      <c r="AU152" s="17">
        <f t="shared" si="310"/>
        <v>0.81216751875320725</v>
      </c>
      <c r="AV152" s="17">
        <f t="shared" si="311"/>
        <v>0.73604372750699387</v>
      </c>
      <c r="AW152" s="17">
        <f t="shared" si="312"/>
        <v>-8.140353885375165E-3</v>
      </c>
      <c r="AX152" s="17">
        <f t="shared" si="313"/>
        <v>1.0798025725065195</v>
      </c>
      <c r="AY152" s="17">
        <f t="shared" si="314"/>
        <v>0.67926098811060298</v>
      </c>
      <c r="AZ152" s="17">
        <f t="shared" si="315"/>
        <v>1.6874013419959781</v>
      </c>
      <c r="BA152" s="17">
        <f t="shared" si="316"/>
        <v>-0.92682545322798415</v>
      </c>
      <c r="BB152" s="17">
        <f t="shared" si="317"/>
        <v>2.1297802684376439</v>
      </c>
      <c r="BC152" s="17">
        <f t="shared" si="318"/>
        <v>1.9444562988902701</v>
      </c>
      <c r="BD152" s="17">
        <f t="shared" si="319"/>
        <v>3.8712817521182541</v>
      </c>
      <c r="BE152" s="1">
        <v>0</v>
      </c>
      <c r="BF152" s="49">
        <v>0</v>
      </c>
      <c r="BG152" s="49">
        <v>0</v>
      </c>
      <c r="BH152" s="16">
        <v>1</v>
      </c>
      <c r="BI152" s="12">
        <f t="shared" si="320"/>
        <v>0</v>
      </c>
      <c r="BJ152" s="12">
        <f t="shared" si="321"/>
        <v>0</v>
      </c>
      <c r="BK152" s="12">
        <f t="shared" si="322"/>
        <v>0</v>
      </c>
      <c r="BL152" s="12">
        <f t="shared" si="323"/>
        <v>0</v>
      </c>
      <c r="BM152" s="12">
        <f t="shared" si="324"/>
        <v>0</v>
      </c>
      <c r="BN152" s="12">
        <f t="shared" si="325"/>
        <v>0</v>
      </c>
      <c r="BO152" s="9">
        <f t="shared" si="326"/>
        <v>0</v>
      </c>
      <c r="BP152" s="9">
        <f t="shared" si="327"/>
        <v>0</v>
      </c>
      <c r="BQ152" s="45">
        <f t="shared" si="328"/>
        <v>0</v>
      </c>
      <c r="BR152" s="78">
        <f t="shared" si="329"/>
        <v>-0.22641031150852942</v>
      </c>
      <c r="BS152" s="55">
        <v>0</v>
      </c>
      <c r="BT152" s="10">
        <f t="shared" si="330"/>
        <v>0</v>
      </c>
      <c r="BU152" s="14">
        <f t="shared" si="331"/>
        <v>0</v>
      </c>
      <c r="BV152" s="1">
        <f t="shared" si="332"/>
        <v>0</v>
      </c>
      <c r="BW152" s="66">
        <f t="shared" si="333"/>
        <v>0.75</v>
      </c>
      <c r="BX152" s="41">
        <f t="shared" si="334"/>
        <v>0.76</v>
      </c>
      <c r="BY152" s="65">
        <f t="shared" si="335"/>
        <v>0.92</v>
      </c>
      <c r="BZ152" s="64">
        <f t="shared" si="336"/>
        <v>0.92</v>
      </c>
      <c r="CA152" s="54">
        <f t="shared" si="337"/>
        <v>0.92</v>
      </c>
      <c r="CB152" s="1">
        <f t="shared" si="338"/>
        <v>0</v>
      </c>
      <c r="CC152" s="42" t="e">
        <f t="shared" si="339"/>
        <v>#DIV/0!</v>
      </c>
      <c r="CD152" s="55">
        <v>0</v>
      </c>
      <c r="CE152" s="55">
        <v>881</v>
      </c>
      <c r="CF152" s="55">
        <v>0</v>
      </c>
      <c r="CG152" s="6">
        <f t="shared" si="340"/>
        <v>881</v>
      </c>
      <c r="CH152" s="10">
        <f t="shared" si="341"/>
        <v>0</v>
      </c>
      <c r="CI152" s="1">
        <f t="shared" si="342"/>
        <v>-881</v>
      </c>
      <c r="CJ152" s="77">
        <f t="shared" si="343"/>
        <v>0</v>
      </c>
      <c r="CK152" s="66">
        <f t="shared" si="344"/>
        <v>0.77</v>
      </c>
      <c r="CL152" s="41">
        <f t="shared" si="345"/>
        <v>0.78</v>
      </c>
      <c r="CM152" s="65">
        <f t="shared" si="346"/>
        <v>0.9</v>
      </c>
      <c r="CN152" s="64">
        <f t="shared" si="347"/>
        <v>0.9</v>
      </c>
      <c r="CO152" s="54">
        <f t="shared" si="348"/>
        <v>0.9</v>
      </c>
      <c r="CP152" s="1">
        <f t="shared" si="349"/>
        <v>-978.88888888888891</v>
      </c>
      <c r="CQ152" s="42" t="e">
        <f t="shared" si="350"/>
        <v>#DIV/0!</v>
      </c>
      <c r="CR152" s="11">
        <f t="shared" si="351"/>
        <v>881</v>
      </c>
      <c r="CS152" s="47">
        <f t="shared" si="352"/>
        <v>0</v>
      </c>
      <c r="CT152" s="55">
        <v>0</v>
      </c>
      <c r="CU152" s="10">
        <f t="shared" si="353"/>
        <v>0</v>
      </c>
      <c r="CV152" s="30">
        <f t="shared" si="354"/>
        <v>0</v>
      </c>
      <c r="CW152" s="77">
        <f t="shared" si="355"/>
        <v>0</v>
      </c>
      <c r="CX152" s="66">
        <f t="shared" si="356"/>
        <v>0.77</v>
      </c>
      <c r="CY152" s="41">
        <f t="shared" si="357"/>
        <v>0.79</v>
      </c>
      <c r="CZ152" s="65">
        <f t="shared" si="358"/>
        <v>0.87</v>
      </c>
      <c r="DA152" s="64">
        <f t="shared" si="359"/>
        <v>0.88</v>
      </c>
      <c r="DB152" s="54">
        <f t="shared" si="360"/>
        <v>0.87</v>
      </c>
      <c r="DC152" s="43">
        <f t="shared" si="361"/>
        <v>0</v>
      </c>
      <c r="DD152" s="44">
        <v>0</v>
      </c>
      <c r="DE152" s="10">
        <f t="shared" si="362"/>
        <v>0</v>
      </c>
      <c r="DF152" s="30">
        <f t="shared" si="363"/>
        <v>0</v>
      </c>
      <c r="DG152" s="34">
        <f t="shared" si="364"/>
        <v>0</v>
      </c>
      <c r="DH152" s="21">
        <f t="shared" si="365"/>
        <v>0</v>
      </c>
      <c r="DI152" s="74">
        <f t="shared" si="366"/>
        <v>0</v>
      </c>
      <c r="DJ152" s="76">
        <f t="shared" si="367"/>
        <v>0.87</v>
      </c>
      <c r="DK152" s="43">
        <f t="shared" si="368"/>
        <v>0</v>
      </c>
      <c r="DL152" s="16">
        <f t="shared" si="369"/>
        <v>0</v>
      </c>
      <c r="DM152" s="53">
        <f t="shared" si="370"/>
        <v>881</v>
      </c>
      <c r="DN152">
        <f t="shared" si="305"/>
        <v>2.0770976582601009E-3</v>
      </c>
      <c r="DO152">
        <f t="shared" si="371"/>
        <v>2.1330264572762959E-3</v>
      </c>
      <c r="DP152" s="1">
        <f t="shared" si="372"/>
        <v>227.52566614474793</v>
      </c>
      <c r="DQ152" s="55">
        <v>0</v>
      </c>
      <c r="DR152" s="1">
        <f t="shared" si="373"/>
        <v>227.52566614474793</v>
      </c>
      <c r="DS152" s="55">
        <v>0</v>
      </c>
      <c r="DT152" s="15">
        <f t="shared" si="374"/>
        <v>0</v>
      </c>
      <c r="DU152" s="17">
        <f t="shared" si="375"/>
        <v>0</v>
      </c>
      <c r="DV152" s="17">
        <f t="shared" si="376"/>
        <v>0</v>
      </c>
      <c r="DW152" s="17">
        <f t="shared" si="377"/>
        <v>0</v>
      </c>
      <c r="DX152" s="1">
        <f t="shared" si="378"/>
        <v>0</v>
      </c>
      <c r="DY152" s="1">
        <f t="shared" si="379"/>
        <v>0</v>
      </c>
      <c r="DZ152" s="79">
        <f t="shared" si="380"/>
        <v>0.83</v>
      </c>
    </row>
    <row r="153" spans="1:131" x14ac:dyDescent="0.2">
      <c r="A153" s="25" t="s">
        <v>173</v>
      </c>
      <c r="B153">
        <v>1</v>
      </c>
      <c r="C153">
        <v>1</v>
      </c>
      <c r="D153">
        <v>0.51079136690647398</v>
      </c>
      <c r="E153">
        <v>0.48920863309352502</v>
      </c>
      <c r="F153">
        <v>0.46422893481716998</v>
      </c>
      <c r="G153">
        <v>0.48787625418060199</v>
      </c>
      <c r="H153">
        <v>0.50961538461538403</v>
      </c>
      <c r="I153">
        <v>0.49862736078053299</v>
      </c>
      <c r="J153">
        <v>0.58286919643129398</v>
      </c>
      <c r="K153">
        <v>0.50934259998716902</v>
      </c>
      <c r="L153">
        <v>-0.11453393251485899</v>
      </c>
      <c r="M153">
        <f t="shared" si="306"/>
        <v>0.49040748737828876</v>
      </c>
      <c r="N153">
        <f t="shared" si="307"/>
        <v>1.7271290703042858E-2</v>
      </c>
      <c r="O153" s="68">
        <v>0</v>
      </c>
      <c r="P153">
        <v>1.91</v>
      </c>
      <c r="Q153">
        <v>1.93</v>
      </c>
      <c r="R153">
        <v>1.94</v>
      </c>
      <c r="S153">
        <v>1.95</v>
      </c>
      <c r="T153">
        <v>1.97</v>
      </c>
      <c r="U153">
        <v>1.99</v>
      </c>
      <c r="V153">
        <v>2.02</v>
      </c>
      <c r="W153">
        <v>2.13</v>
      </c>
      <c r="X153">
        <v>2.11</v>
      </c>
      <c r="Y153">
        <v>2.1</v>
      </c>
      <c r="Z153">
        <v>2.08</v>
      </c>
      <c r="AA153">
        <v>2.06</v>
      </c>
      <c r="AB153">
        <v>2.04</v>
      </c>
      <c r="AC153">
        <v>2.0099999999999998</v>
      </c>
      <c r="AD153">
        <v>1.94</v>
      </c>
      <c r="AE153">
        <v>1.95</v>
      </c>
      <c r="AF153">
        <v>1.96</v>
      </c>
      <c r="AG153">
        <v>1.97</v>
      </c>
      <c r="AH153">
        <v>1.98</v>
      </c>
      <c r="AI153">
        <v>1.99</v>
      </c>
      <c r="AJ153">
        <v>2.02</v>
      </c>
      <c r="AK153">
        <v>2.11</v>
      </c>
      <c r="AL153">
        <v>2.1</v>
      </c>
      <c r="AM153">
        <v>2.08</v>
      </c>
      <c r="AN153">
        <v>2.0699999999999998</v>
      </c>
      <c r="AO153">
        <v>2.0499999999999998</v>
      </c>
      <c r="AP153">
        <v>2.04</v>
      </c>
      <c r="AQ153">
        <v>2.0099999999999998</v>
      </c>
      <c r="AR153">
        <v>2.02</v>
      </c>
      <c r="AS153" s="72">
        <f t="shared" si="308"/>
        <v>0.97964376590330815</v>
      </c>
      <c r="AT153" s="17">
        <f t="shared" si="309"/>
        <v>1.0072290481082324</v>
      </c>
      <c r="AU153" s="17">
        <f t="shared" si="310"/>
        <v>1.0087756658556239</v>
      </c>
      <c r="AV153" s="17">
        <f t="shared" si="311"/>
        <v>1.0103222836030155</v>
      </c>
      <c r="AW153" s="17">
        <f t="shared" si="312"/>
        <v>-8.140353885375165E-3</v>
      </c>
      <c r="AX153" s="17">
        <f t="shared" si="313"/>
        <v>1.0798025725065195</v>
      </c>
      <c r="AY153" s="17">
        <f t="shared" si="314"/>
        <v>0.50934259998716902</v>
      </c>
      <c r="AZ153" s="17">
        <f t="shared" si="315"/>
        <v>1.5174829538725443</v>
      </c>
      <c r="BA153" s="17">
        <f t="shared" si="316"/>
        <v>-0.92682545322798415</v>
      </c>
      <c r="BB153" s="17">
        <f t="shared" si="317"/>
        <v>2.1297802684376439</v>
      </c>
      <c r="BC153" s="17">
        <f t="shared" si="318"/>
        <v>-0.11453393251485899</v>
      </c>
      <c r="BD153" s="17">
        <f t="shared" si="319"/>
        <v>1.8122915207131252</v>
      </c>
      <c r="BE153" s="1">
        <v>0</v>
      </c>
      <c r="BF153" s="49">
        <v>0</v>
      </c>
      <c r="BG153" s="49">
        <v>0</v>
      </c>
      <c r="BH153" s="16">
        <v>1</v>
      </c>
      <c r="BI153" s="12">
        <f t="shared" si="320"/>
        <v>0</v>
      </c>
      <c r="BJ153" s="12">
        <f t="shared" si="321"/>
        <v>0</v>
      </c>
      <c r="BK153" s="12">
        <f t="shared" si="322"/>
        <v>0</v>
      </c>
      <c r="BL153" s="12">
        <f t="shared" si="323"/>
        <v>0</v>
      </c>
      <c r="BM153" s="12">
        <f t="shared" si="324"/>
        <v>0</v>
      </c>
      <c r="BN153" s="12">
        <f t="shared" si="325"/>
        <v>0</v>
      </c>
      <c r="BO153" s="9">
        <f t="shared" si="326"/>
        <v>0</v>
      </c>
      <c r="BP153" s="9">
        <f t="shared" si="327"/>
        <v>0</v>
      </c>
      <c r="BQ153" s="45">
        <f t="shared" si="328"/>
        <v>0</v>
      </c>
      <c r="BR153" s="78">
        <f t="shared" si="329"/>
        <v>1.7271290703042858E-2</v>
      </c>
      <c r="BS153" s="55">
        <v>0</v>
      </c>
      <c r="BT153" s="10">
        <f t="shared" si="330"/>
        <v>0</v>
      </c>
      <c r="BU153" s="14">
        <f t="shared" si="331"/>
        <v>0</v>
      </c>
      <c r="BV153" s="1">
        <f t="shared" si="332"/>
        <v>0</v>
      </c>
      <c r="BW153" s="66">
        <f t="shared" si="333"/>
        <v>1.93</v>
      </c>
      <c r="BX153" s="41">
        <f t="shared" si="334"/>
        <v>1.95</v>
      </c>
      <c r="BY153" s="65">
        <f t="shared" si="335"/>
        <v>2.13</v>
      </c>
      <c r="BZ153" s="64">
        <f t="shared" si="336"/>
        <v>2.11</v>
      </c>
      <c r="CA153" s="54">
        <f t="shared" si="337"/>
        <v>2.13</v>
      </c>
      <c r="CB153" s="1">
        <f t="shared" si="338"/>
        <v>0</v>
      </c>
      <c r="CC153" s="42" t="e">
        <f t="shared" si="339"/>
        <v>#DIV/0!</v>
      </c>
      <c r="CD153" s="55">
        <v>0</v>
      </c>
      <c r="CE153" s="55">
        <v>50</v>
      </c>
      <c r="CF153" s="55">
        <v>0</v>
      </c>
      <c r="CG153" s="6">
        <f t="shared" si="340"/>
        <v>50</v>
      </c>
      <c r="CH153" s="10">
        <f t="shared" si="341"/>
        <v>0</v>
      </c>
      <c r="CI153" s="1">
        <f t="shared" si="342"/>
        <v>-50</v>
      </c>
      <c r="CJ153" s="77">
        <f t="shared" si="343"/>
        <v>0</v>
      </c>
      <c r="CK153" s="66">
        <f t="shared" si="344"/>
        <v>1.94</v>
      </c>
      <c r="CL153" s="41">
        <f t="shared" si="345"/>
        <v>1.96</v>
      </c>
      <c r="CM153" s="65">
        <f t="shared" si="346"/>
        <v>2.11</v>
      </c>
      <c r="CN153" s="64">
        <f t="shared" si="347"/>
        <v>2.1</v>
      </c>
      <c r="CO153" s="54">
        <f t="shared" si="348"/>
        <v>2.11</v>
      </c>
      <c r="CP153" s="1">
        <f t="shared" si="349"/>
        <v>-23.696682464454977</v>
      </c>
      <c r="CQ153" s="42" t="e">
        <f t="shared" si="350"/>
        <v>#DIV/0!</v>
      </c>
      <c r="CR153" s="11">
        <f t="shared" si="351"/>
        <v>50</v>
      </c>
      <c r="CS153" s="47">
        <f t="shared" si="352"/>
        <v>0</v>
      </c>
      <c r="CT153" s="55">
        <v>0</v>
      </c>
      <c r="CU153" s="10">
        <f t="shared" si="353"/>
        <v>0</v>
      </c>
      <c r="CV153" s="30">
        <f t="shared" si="354"/>
        <v>0</v>
      </c>
      <c r="CW153" s="77">
        <f t="shared" si="355"/>
        <v>0</v>
      </c>
      <c r="CX153" s="66">
        <f t="shared" si="356"/>
        <v>1.95</v>
      </c>
      <c r="CY153" s="41">
        <f t="shared" si="357"/>
        <v>1.97</v>
      </c>
      <c r="CZ153" s="65">
        <f t="shared" si="358"/>
        <v>2.1</v>
      </c>
      <c r="DA153" s="64">
        <f t="shared" si="359"/>
        <v>2.08</v>
      </c>
      <c r="DB153" s="54">
        <f t="shared" si="360"/>
        <v>2.1</v>
      </c>
      <c r="DC153" s="43">
        <f t="shared" si="361"/>
        <v>0</v>
      </c>
      <c r="DD153" s="44">
        <v>0</v>
      </c>
      <c r="DE153" s="10">
        <f t="shared" si="362"/>
        <v>0</v>
      </c>
      <c r="DF153" s="30">
        <f t="shared" si="363"/>
        <v>0</v>
      </c>
      <c r="DG153" s="34">
        <f t="shared" si="364"/>
        <v>0</v>
      </c>
      <c r="DH153" s="21">
        <f t="shared" si="365"/>
        <v>0</v>
      </c>
      <c r="DI153" s="74">
        <f t="shared" si="366"/>
        <v>0</v>
      </c>
      <c r="DJ153" s="76">
        <f t="shared" si="367"/>
        <v>2.1</v>
      </c>
      <c r="DK153" s="43">
        <f t="shared" si="368"/>
        <v>0</v>
      </c>
      <c r="DL153" s="16">
        <f t="shared" si="369"/>
        <v>0</v>
      </c>
      <c r="DM153" s="53">
        <f t="shared" si="370"/>
        <v>50</v>
      </c>
      <c r="DN153">
        <f t="shared" si="305"/>
        <v>4.8333983530615332E-3</v>
      </c>
      <c r="DO153">
        <f t="shared" si="371"/>
        <v>4.963544455715189E-3</v>
      </c>
      <c r="DP153" s="1">
        <f t="shared" si="372"/>
        <v>529.45136000222783</v>
      </c>
      <c r="DQ153" s="55">
        <v>0</v>
      </c>
      <c r="DR153" s="1">
        <f t="shared" si="373"/>
        <v>529.45136000222783</v>
      </c>
      <c r="DS153" s="55">
        <v>0</v>
      </c>
      <c r="DT153" s="15">
        <f t="shared" si="374"/>
        <v>0</v>
      </c>
      <c r="DU153" s="17">
        <f t="shared" si="375"/>
        <v>0</v>
      </c>
      <c r="DV153" s="17">
        <f t="shared" si="376"/>
        <v>0</v>
      </c>
      <c r="DW153" s="17">
        <f t="shared" si="377"/>
        <v>0</v>
      </c>
      <c r="DX153" s="1">
        <f t="shared" si="378"/>
        <v>0</v>
      </c>
      <c r="DY153" s="1">
        <f t="shared" si="379"/>
        <v>0</v>
      </c>
      <c r="DZ153" s="79">
        <f t="shared" si="380"/>
        <v>2.02</v>
      </c>
    </row>
    <row r="154" spans="1:131" x14ac:dyDescent="0.2">
      <c r="A154" s="25" t="s">
        <v>238</v>
      </c>
      <c r="B154">
        <v>0</v>
      </c>
      <c r="C154">
        <v>0</v>
      </c>
      <c r="D154">
        <v>3.7969624300559501E-2</v>
      </c>
      <c r="E154">
        <v>0.96203037569944005</v>
      </c>
      <c r="F154">
        <v>0.101351351351351</v>
      </c>
      <c r="G154">
        <v>0.56312709030100305</v>
      </c>
      <c r="H154">
        <v>0.48369565217391303</v>
      </c>
      <c r="I154">
        <v>0.521902409651404</v>
      </c>
      <c r="J154">
        <v>0.40761676404980501</v>
      </c>
      <c r="K154">
        <v>0.37934846716058501</v>
      </c>
      <c r="L154">
        <v>1.0307517762182301</v>
      </c>
      <c r="M154">
        <f t="shared" si="306"/>
        <v>7.8699721518142321E-2</v>
      </c>
      <c r="N154">
        <f t="shared" si="307"/>
        <v>1.8932949479413848</v>
      </c>
      <c r="O154" s="68">
        <v>0</v>
      </c>
      <c r="P154">
        <v>1.48</v>
      </c>
      <c r="Q154">
        <v>1.49</v>
      </c>
      <c r="R154">
        <v>1.5</v>
      </c>
      <c r="S154">
        <v>1.5</v>
      </c>
      <c r="T154">
        <v>1.51</v>
      </c>
      <c r="U154">
        <v>1.54</v>
      </c>
      <c r="V154">
        <v>1.55</v>
      </c>
      <c r="W154">
        <v>1.58</v>
      </c>
      <c r="X154">
        <v>1.57</v>
      </c>
      <c r="Y154">
        <v>1.56</v>
      </c>
      <c r="Z154">
        <v>1.55</v>
      </c>
      <c r="AA154">
        <v>1.54</v>
      </c>
      <c r="AB154">
        <v>1.54</v>
      </c>
      <c r="AC154">
        <v>1.53</v>
      </c>
      <c r="AD154">
        <v>1.49</v>
      </c>
      <c r="AE154">
        <v>1.49</v>
      </c>
      <c r="AF154">
        <v>1.5</v>
      </c>
      <c r="AG154">
        <v>1.51</v>
      </c>
      <c r="AH154">
        <v>1.51</v>
      </c>
      <c r="AI154">
        <v>1.53</v>
      </c>
      <c r="AJ154">
        <v>1.54</v>
      </c>
      <c r="AK154">
        <v>1.57</v>
      </c>
      <c r="AL154">
        <v>1.56</v>
      </c>
      <c r="AM154">
        <v>1.56</v>
      </c>
      <c r="AN154">
        <v>1.55</v>
      </c>
      <c r="AO154">
        <v>1.55</v>
      </c>
      <c r="AP154">
        <v>1.53</v>
      </c>
      <c r="AQ154">
        <v>1.52</v>
      </c>
      <c r="AR154">
        <v>1.53</v>
      </c>
      <c r="AS154" s="72">
        <f t="shared" si="308"/>
        <v>1.2304919423240035</v>
      </c>
      <c r="AT154" s="17">
        <f t="shared" si="309"/>
        <v>1.8590127997299954</v>
      </c>
      <c r="AU154" s="17">
        <f t="shared" si="310"/>
        <v>4.825255076014769</v>
      </c>
      <c r="AV154" s="17">
        <f t="shared" si="311"/>
        <v>7.791497352299543</v>
      </c>
      <c r="AW154" s="17">
        <f t="shared" si="312"/>
        <v>-8.140353885375165E-3</v>
      </c>
      <c r="AX154" s="17">
        <f t="shared" si="313"/>
        <v>1.0798025725065195</v>
      </c>
      <c r="AY154" s="17">
        <f t="shared" si="314"/>
        <v>0.37934846716058501</v>
      </c>
      <c r="AZ154" s="17">
        <f t="shared" si="315"/>
        <v>1.3874888210459602</v>
      </c>
      <c r="BA154" s="17">
        <f t="shared" si="316"/>
        <v>-0.92682545322798415</v>
      </c>
      <c r="BB154" s="17">
        <f t="shared" si="317"/>
        <v>2.1297802684376439</v>
      </c>
      <c r="BC154" s="17">
        <f t="shared" si="318"/>
        <v>1.0307517762182301</v>
      </c>
      <c r="BD154" s="17">
        <f t="shared" si="319"/>
        <v>2.9575772294462142</v>
      </c>
      <c r="BE154" s="1">
        <v>0</v>
      </c>
      <c r="BF154" s="49">
        <v>0</v>
      </c>
      <c r="BG154" s="49">
        <v>0</v>
      </c>
      <c r="BH154" s="16">
        <v>1</v>
      </c>
      <c r="BI154" s="12">
        <f t="shared" si="320"/>
        <v>0</v>
      </c>
      <c r="BJ154" s="12">
        <f t="shared" si="321"/>
        <v>0</v>
      </c>
      <c r="BK154" s="12">
        <f t="shared" si="322"/>
        <v>0</v>
      </c>
      <c r="BL154" s="12">
        <f t="shared" si="323"/>
        <v>0</v>
      </c>
      <c r="BM154" s="12">
        <f t="shared" si="324"/>
        <v>0</v>
      </c>
      <c r="BN154" s="12">
        <f t="shared" si="325"/>
        <v>0</v>
      </c>
      <c r="BO154" s="9">
        <f t="shared" si="326"/>
        <v>0</v>
      </c>
      <c r="BP154" s="9">
        <f t="shared" si="327"/>
        <v>0</v>
      </c>
      <c r="BQ154" s="45">
        <f t="shared" si="328"/>
        <v>0</v>
      </c>
      <c r="BR154" s="78">
        <f t="shared" si="329"/>
        <v>1.8932949479413848</v>
      </c>
      <c r="BS154" s="55">
        <v>0</v>
      </c>
      <c r="BT154" s="10">
        <f t="shared" si="330"/>
        <v>0</v>
      </c>
      <c r="BU154" s="14">
        <f t="shared" si="331"/>
        <v>0</v>
      </c>
      <c r="BV154" s="1">
        <f t="shared" si="332"/>
        <v>0</v>
      </c>
      <c r="BW154" s="66">
        <f t="shared" si="333"/>
        <v>1.5</v>
      </c>
      <c r="BX154" s="41">
        <f t="shared" si="334"/>
        <v>1.5</v>
      </c>
      <c r="BY154" s="65">
        <f t="shared" si="335"/>
        <v>1.58</v>
      </c>
      <c r="BZ154" s="64">
        <f t="shared" si="336"/>
        <v>1.57</v>
      </c>
      <c r="CA154" s="54">
        <f t="shared" si="337"/>
        <v>1.57</v>
      </c>
      <c r="CB154" s="1">
        <f t="shared" si="338"/>
        <v>0</v>
      </c>
      <c r="CC154" s="42" t="e">
        <f t="shared" si="339"/>
        <v>#DIV/0!</v>
      </c>
      <c r="CD154" s="55">
        <v>0</v>
      </c>
      <c r="CE154" s="55">
        <v>12</v>
      </c>
      <c r="CF154" s="55">
        <v>0</v>
      </c>
      <c r="CG154" s="6">
        <f t="shared" si="340"/>
        <v>12</v>
      </c>
      <c r="CH154" s="10">
        <f t="shared" si="341"/>
        <v>0</v>
      </c>
      <c r="CI154" s="1">
        <f t="shared" si="342"/>
        <v>-12</v>
      </c>
      <c r="CJ154" s="77">
        <f t="shared" si="343"/>
        <v>0</v>
      </c>
      <c r="CK154" s="66">
        <f t="shared" si="344"/>
        <v>1.5</v>
      </c>
      <c r="CL154" s="41">
        <f t="shared" si="345"/>
        <v>1.51</v>
      </c>
      <c r="CM154" s="65">
        <f t="shared" si="346"/>
        <v>1.57</v>
      </c>
      <c r="CN154" s="64">
        <f t="shared" si="347"/>
        <v>1.56</v>
      </c>
      <c r="CO154" s="54">
        <f t="shared" si="348"/>
        <v>1.56</v>
      </c>
      <c r="CP154" s="1">
        <f t="shared" si="349"/>
        <v>-7.6923076923076916</v>
      </c>
      <c r="CQ154" s="42" t="e">
        <f t="shared" si="350"/>
        <v>#DIV/0!</v>
      </c>
      <c r="CR154" s="11">
        <f t="shared" si="351"/>
        <v>96</v>
      </c>
      <c r="CS154" s="47">
        <f t="shared" si="352"/>
        <v>0</v>
      </c>
      <c r="CT154" s="55">
        <v>84</v>
      </c>
      <c r="CU154" s="10">
        <f t="shared" si="353"/>
        <v>0</v>
      </c>
      <c r="CV154" s="30">
        <f t="shared" si="354"/>
        <v>-84</v>
      </c>
      <c r="CW154" s="77">
        <f t="shared" si="355"/>
        <v>0</v>
      </c>
      <c r="CX154" s="66">
        <f t="shared" si="356"/>
        <v>1.51</v>
      </c>
      <c r="CY154" s="41">
        <f t="shared" si="357"/>
        <v>1.51</v>
      </c>
      <c r="CZ154" s="65">
        <f t="shared" si="358"/>
        <v>1.56</v>
      </c>
      <c r="DA154" s="64">
        <f t="shared" si="359"/>
        <v>1.56</v>
      </c>
      <c r="DB154" s="54">
        <f t="shared" si="360"/>
        <v>1.56</v>
      </c>
      <c r="DC154" s="43">
        <f t="shared" si="361"/>
        <v>-53.846153846153847</v>
      </c>
      <c r="DD154" s="44">
        <v>0</v>
      </c>
      <c r="DE154" s="10">
        <f t="shared" si="362"/>
        <v>0</v>
      </c>
      <c r="DF154" s="30">
        <f t="shared" si="363"/>
        <v>0</v>
      </c>
      <c r="DG154" s="34">
        <f t="shared" si="364"/>
        <v>0</v>
      </c>
      <c r="DH154" s="21">
        <f t="shared" si="365"/>
        <v>0</v>
      </c>
      <c r="DI154" s="74">
        <f t="shared" si="366"/>
        <v>0</v>
      </c>
      <c r="DJ154" s="76">
        <f t="shared" si="367"/>
        <v>1.56</v>
      </c>
      <c r="DK154" s="43">
        <f t="shared" si="368"/>
        <v>0</v>
      </c>
      <c r="DL154" s="16">
        <f t="shared" si="369"/>
        <v>0</v>
      </c>
      <c r="DM154" s="53">
        <f t="shared" si="370"/>
        <v>180</v>
      </c>
      <c r="DN154">
        <f t="shared" si="305"/>
        <v>9.5048936567149571E-3</v>
      </c>
      <c r="DO154">
        <f t="shared" si="371"/>
        <v>9.7608263928974318E-3</v>
      </c>
      <c r="DP154" s="1">
        <f t="shared" si="372"/>
        <v>1041.1678296775833</v>
      </c>
      <c r="DQ154" s="55">
        <v>1110</v>
      </c>
      <c r="DR154" s="1">
        <f t="shared" si="373"/>
        <v>-68.832170322416687</v>
      </c>
      <c r="DS154" s="55">
        <v>0</v>
      </c>
      <c r="DT154" s="15">
        <f t="shared" si="374"/>
        <v>0</v>
      </c>
      <c r="DU154" s="17">
        <f t="shared" si="375"/>
        <v>0</v>
      </c>
      <c r="DV154" s="17">
        <f t="shared" si="376"/>
        <v>0</v>
      </c>
      <c r="DW154" s="17">
        <f t="shared" si="377"/>
        <v>0</v>
      </c>
      <c r="DX154" s="1">
        <f t="shared" si="378"/>
        <v>0</v>
      </c>
      <c r="DY154" s="1">
        <f t="shared" si="379"/>
        <v>0</v>
      </c>
      <c r="DZ154" s="79">
        <f t="shared" si="380"/>
        <v>1.53</v>
      </c>
    </row>
    <row r="155" spans="1:131" x14ac:dyDescent="0.2">
      <c r="A155" s="25" t="s">
        <v>327</v>
      </c>
      <c r="B155">
        <v>0</v>
      </c>
      <c r="C155">
        <v>0</v>
      </c>
      <c r="D155">
        <v>0.82054356514788096</v>
      </c>
      <c r="E155">
        <v>0.17945643485211801</v>
      </c>
      <c r="F155">
        <v>0.82472178060413304</v>
      </c>
      <c r="G155">
        <v>0.83152173913043403</v>
      </c>
      <c r="H155">
        <v>0.97408026755852795</v>
      </c>
      <c r="I155">
        <v>0.89998273213040403</v>
      </c>
      <c r="J155">
        <v>0.90405313065305604</v>
      </c>
      <c r="K155">
        <v>0.26949978973780297</v>
      </c>
      <c r="L155">
        <v>2.0250718071797902</v>
      </c>
      <c r="M155">
        <f t="shared" si="306"/>
        <v>0.84689138561501442</v>
      </c>
      <c r="N155">
        <f t="shared" si="307"/>
        <v>-1.0237490410096661</v>
      </c>
      <c r="O155" s="68">
        <v>0</v>
      </c>
      <c r="P155">
        <v>105.17</v>
      </c>
      <c r="Q155">
        <v>105.58</v>
      </c>
      <c r="R155">
        <v>106.02</v>
      </c>
      <c r="S155">
        <v>106.34</v>
      </c>
      <c r="T155">
        <v>106.71</v>
      </c>
      <c r="U155">
        <v>107.16</v>
      </c>
      <c r="V155">
        <v>108.39</v>
      </c>
      <c r="W155">
        <v>109.12</v>
      </c>
      <c r="X155">
        <v>108.91</v>
      </c>
      <c r="Y155">
        <v>108.81</v>
      </c>
      <c r="Z155">
        <v>108.35</v>
      </c>
      <c r="AA155">
        <v>107.87</v>
      </c>
      <c r="AB155">
        <v>107.29</v>
      </c>
      <c r="AC155">
        <v>106.56</v>
      </c>
      <c r="AD155">
        <v>105.65</v>
      </c>
      <c r="AE155">
        <v>105.91</v>
      </c>
      <c r="AF155">
        <v>106.11</v>
      </c>
      <c r="AG155">
        <v>106.52</v>
      </c>
      <c r="AH155">
        <v>107.6</v>
      </c>
      <c r="AI155">
        <v>108.12</v>
      </c>
      <c r="AJ155">
        <v>108.64</v>
      </c>
      <c r="AK155">
        <v>110.75</v>
      </c>
      <c r="AL155">
        <v>109.95</v>
      </c>
      <c r="AM155">
        <v>109.44</v>
      </c>
      <c r="AN155">
        <v>108.86</v>
      </c>
      <c r="AO155">
        <v>108.24</v>
      </c>
      <c r="AP155">
        <v>107.64</v>
      </c>
      <c r="AQ155">
        <v>107.36</v>
      </c>
      <c r="AR155">
        <v>107.15</v>
      </c>
      <c r="AS155" s="72">
        <f t="shared" si="308"/>
        <v>0.81530958439355394</v>
      </c>
      <c r="AT155" s="17">
        <f t="shared" si="309"/>
        <v>0.77815184243742463</v>
      </c>
      <c r="AU155" s="17">
        <f t="shared" si="310"/>
        <v>0.51153494615770945</v>
      </c>
      <c r="AV155" s="17">
        <f t="shared" si="311"/>
        <v>0.24491804987799418</v>
      </c>
      <c r="AW155" s="17">
        <f t="shared" si="312"/>
        <v>-8.140353885375165E-3</v>
      </c>
      <c r="AX155" s="17">
        <f t="shared" si="313"/>
        <v>1.0798025725065195</v>
      </c>
      <c r="AY155" s="17">
        <f t="shared" si="314"/>
        <v>0.26949978973780297</v>
      </c>
      <c r="AZ155" s="17">
        <f t="shared" si="315"/>
        <v>1.2776401436231781</v>
      </c>
      <c r="BA155" s="17">
        <f t="shared" si="316"/>
        <v>-0.92682545322798415</v>
      </c>
      <c r="BB155" s="17">
        <f t="shared" si="317"/>
        <v>2.1297802684376439</v>
      </c>
      <c r="BC155" s="17">
        <f t="shared" si="318"/>
        <v>2.0250718071797902</v>
      </c>
      <c r="BD155" s="17">
        <f t="shared" si="319"/>
        <v>3.9518972604077742</v>
      </c>
      <c r="BE155" s="1">
        <v>0</v>
      </c>
      <c r="BF155" s="50">
        <v>0.18</v>
      </c>
      <c r="BG155" s="15">
        <v>1</v>
      </c>
      <c r="BH155" s="16">
        <v>1</v>
      </c>
      <c r="BI155" s="12">
        <f t="shared" si="320"/>
        <v>0</v>
      </c>
      <c r="BJ155" s="12">
        <f t="shared" si="321"/>
        <v>34.163270297362871</v>
      </c>
      <c r="BK155" s="12">
        <f t="shared" si="322"/>
        <v>124.76647072285471</v>
      </c>
      <c r="BL155" s="12">
        <f t="shared" si="323"/>
        <v>0</v>
      </c>
      <c r="BM155" s="12">
        <f t="shared" si="324"/>
        <v>34.163270297362871</v>
      </c>
      <c r="BN155" s="12">
        <f t="shared" si="325"/>
        <v>124.76647072285471</v>
      </c>
      <c r="BO155" s="9">
        <f t="shared" si="326"/>
        <v>0</v>
      </c>
      <c r="BP155" s="9">
        <f t="shared" si="327"/>
        <v>3.6843196427423027E-3</v>
      </c>
      <c r="BQ155" s="45">
        <f t="shared" si="328"/>
        <v>5.1818910077497419E-3</v>
      </c>
      <c r="BR155" s="78">
        <f t="shared" si="329"/>
        <v>-1.0237490410096661</v>
      </c>
      <c r="BS155" s="55">
        <v>0</v>
      </c>
      <c r="BT155" s="10">
        <f t="shared" si="330"/>
        <v>0</v>
      </c>
      <c r="BU155" s="14">
        <f t="shared" si="331"/>
        <v>0</v>
      </c>
      <c r="BV155" s="1">
        <f t="shared" si="332"/>
        <v>0</v>
      </c>
      <c r="BW155" s="66">
        <f t="shared" si="333"/>
        <v>105.17</v>
      </c>
      <c r="BX155" s="41">
        <f t="shared" si="334"/>
        <v>105.65</v>
      </c>
      <c r="BY155" s="65">
        <f t="shared" si="335"/>
        <v>108.81</v>
      </c>
      <c r="BZ155" s="64">
        <f t="shared" si="336"/>
        <v>109.44</v>
      </c>
      <c r="CA155" s="54">
        <f t="shared" si="337"/>
        <v>109.44</v>
      </c>
      <c r="CB155" s="1">
        <f t="shared" si="338"/>
        <v>0</v>
      </c>
      <c r="CC155" s="42" t="e">
        <f t="shared" si="339"/>
        <v>#DIV/0!</v>
      </c>
      <c r="CD155" s="55">
        <v>0</v>
      </c>
      <c r="CE155" s="55">
        <v>0</v>
      </c>
      <c r="CF155" s="55">
        <v>0</v>
      </c>
      <c r="CG155" s="6">
        <f t="shared" si="340"/>
        <v>0</v>
      </c>
      <c r="CH155" s="10">
        <f t="shared" si="341"/>
        <v>500.68164945996517</v>
      </c>
      <c r="CI155" s="1">
        <f t="shared" si="342"/>
        <v>500.68164945996517</v>
      </c>
      <c r="CJ155" s="77">
        <f t="shared" si="343"/>
        <v>1</v>
      </c>
      <c r="CK155" s="66">
        <f t="shared" si="344"/>
        <v>105.58</v>
      </c>
      <c r="CL155" s="41">
        <f t="shared" si="345"/>
        <v>105.91</v>
      </c>
      <c r="CM155" s="65">
        <f t="shared" si="346"/>
        <v>108.35</v>
      </c>
      <c r="CN155" s="64">
        <f t="shared" si="347"/>
        <v>108.86</v>
      </c>
      <c r="CO155" s="54">
        <f t="shared" si="348"/>
        <v>105.91</v>
      </c>
      <c r="CP155" s="1">
        <f t="shared" si="349"/>
        <v>4.7274256393160723</v>
      </c>
      <c r="CQ155" s="42">
        <f t="shared" si="350"/>
        <v>0</v>
      </c>
      <c r="CR155" s="11">
        <f t="shared" si="351"/>
        <v>0</v>
      </c>
      <c r="CS155" s="47">
        <f t="shared" si="352"/>
        <v>536.85933244403043</v>
      </c>
      <c r="CT155" s="55">
        <v>0</v>
      </c>
      <c r="CU155" s="10">
        <f t="shared" si="353"/>
        <v>36.177682984065292</v>
      </c>
      <c r="CV155" s="30">
        <f t="shared" si="354"/>
        <v>36.177682984065292</v>
      </c>
      <c r="CW155" s="77">
        <f t="shared" si="355"/>
        <v>1</v>
      </c>
      <c r="CX155" s="66">
        <f t="shared" si="356"/>
        <v>106.02</v>
      </c>
      <c r="CY155" s="41">
        <f t="shared" si="357"/>
        <v>106.11</v>
      </c>
      <c r="CZ155" s="65">
        <f t="shared" si="358"/>
        <v>107.87</v>
      </c>
      <c r="DA155" s="64">
        <f t="shared" si="359"/>
        <v>108.24</v>
      </c>
      <c r="DB155" s="54">
        <f t="shared" si="360"/>
        <v>106.11</v>
      </c>
      <c r="DC155" s="43">
        <f t="shared" si="361"/>
        <v>0.3409450851386796</v>
      </c>
      <c r="DD155" s="44">
        <v>0</v>
      </c>
      <c r="DE155" s="10">
        <f t="shared" si="362"/>
        <v>22.646729184629166</v>
      </c>
      <c r="DF155" s="30">
        <f t="shared" si="363"/>
        <v>22.646729184629166</v>
      </c>
      <c r="DG155" s="34">
        <f t="shared" si="364"/>
        <v>22.646729184629166</v>
      </c>
      <c r="DH155" s="21">
        <f t="shared" si="365"/>
        <v>5.1818910077497428E-3</v>
      </c>
      <c r="DI155" s="74">
        <f t="shared" si="366"/>
        <v>22.646729184629166</v>
      </c>
      <c r="DJ155" s="76">
        <f t="shared" si="367"/>
        <v>106.11</v>
      </c>
      <c r="DK155" s="43">
        <f t="shared" si="368"/>
        <v>0.21342690778087989</v>
      </c>
      <c r="DL155" s="16">
        <f t="shared" si="369"/>
        <v>0</v>
      </c>
      <c r="DM155" s="53">
        <f t="shared" si="370"/>
        <v>0</v>
      </c>
      <c r="DN155">
        <f t="shared" si="305"/>
        <v>1.7730358337619489E-3</v>
      </c>
      <c r="DO155">
        <f t="shared" si="371"/>
        <v>1.8207773371046706E-3</v>
      </c>
      <c r="DP155" s="1">
        <f t="shared" si="372"/>
        <v>194.218676994281</v>
      </c>
      <c r="DQ155" s="55">
        <v>0</v>
      </c>
      <c r="DR155" s="1">
        <f t="shared" si="373"/>
        <v>194.218676994281</v>
      </c>
      <c r="DS155" s="55">
        <v>0</v>
      </c>
      <c r="DT155" s="15">
        <f t="shared" si="374"/>
        <v>4.4085248978038949E-2</v>
      </c>
      <c r="DU155" s="17">
        <f t="shared" si="375"/>
        <v>8.2641083031205674E-5</v>
      </c>
      <c r="DV155" s="17">
        <f t="shared" si="376"/>
        <v>8.2641083031205674E-5</v>
      </c>
      <c r="DW155" s="17">
        <f t="shared" si="377"/>
        <v>1.1042172083131578E-4</v>
      </c>
      <c r="DX155" s="1">
        <f t="shared" si="378"/>
        <v>11.671796735311741</v>
      </c>
      <c r="DY155" s="1">
        <f t="shared" si="379"/>
        <v>11.671796735311741</v>
      </c>
      <c r="DZ155" s="79">
        <f t="shared" si="380"/>
        <v>107.15</v>
      </c>
    </row>
    <row r="156" spans="1:131" x14ac:dyDescent="0.2">
      <c r="A156" s="25" t="s">
        <v>88</v>
      </c>
      <c r="B156">
        <v>0</v>
      </c>
      <c r="C156">
        <v>0</v>
      </c>
      <c r="D156">
        <v>0.306055646481178</v>
      </c>
      <c r="E156">
        <v>0.693944353518821</v>
      </c>
      <c r="F156">
        <v>0.31040000000000001</v>
      </c>
      <c r="G156">
        <v>0.39321357285429098</v>
      </c>
      <c r="H156">
        <v>0.48502994011975997</v>
      </c>
      <c r="I156">
        <v>0.43671541728658198</v>
      </c>
      <c r="J156">
        <v>0.49326430637539498</v>
      </c>
      <c r="K156">
        <v>0.115056682847231</v>
      </c>
      <c r="L156">
        <v>1.3089067336622899</v>
      </c>
      <c r="M156">
        <f t="shared" si="306"/>
        <v>0.34173041441078683</v>
      </c>
      <c r="N156">
        <f t="shared" si="307"/>
        <v>0.30841818870674814</v>
      </c>
      <c r="O156" s="68">
        <v>0</v>
      </c>
      <c r="P156">
        <v>8.51</v>
      </c>
      <c r="Q156">
        <v>8.66</v>
      </c>
      <c r="R156">
        <v>8.82</v>
      </c>
      <c r="S156">
        <v>8.93</v>
      </c>
      <c r="T156">
        <v>9.09</v>
      </c>
      <c r="U156">
        <v>9.23</v>
      </c>
      <c r="V156">
        <v>9.3699999999999992</v>
      </c>
      <c r="W156">
        <v>10.039999999999999</v>
      </c>
      <c r="X156">
        <v>9.8000000000000007</v>
      </c>
      <c r="Y156">
        <v>9.57</v>
      </c>
      <c r="Z156">
        <v>9.32</v>
      </c>
      <c r="AA156">
        <v>9.14</v>
      </c>
      <c r="AB156">
        <v>8.94</v>
      </c>
      <c r="AC156">
        <v>8.7200000000000006</v>
      </c>
      <c r="AD156">
        <v>8.83</v>
      </c>
      <c r="AE156">
        <v>8.8699999999999992</v>
      </c>
      <c r="AF156">
        <v>8.92</v>
      </c>
      <c r="AG156">
        <v>8.99</v>
      </c>
      <c r="AH156">
        <v>9.1199999999999992</v>
      </c>
      <c r="AI156">
        <v>9.2899999999999991</v>
      </c>
      <c r="AJ156">
        <v>9.41</v>
      </c>
      <c r="AK156">
        <v>9.74</v>
      </c>
      <c r="AL156">
        <v>9.6300000000000008</v>
      </c>
      <c r="AM156">
        <v>9.4499999999999993</v>
      </c>
      <c r="AN156">
        <v>9.3699999999999992</v>
      </c>
      <c r="AO156">
        <v>9.24</v>
      </c>
      <c r="AP156">
        <v>9.18</v>
      </c>
      <c r="AQ156">
        <v>9.01</v>
      </c>
      <c r="AR156">
        <v>9.2200000000000006</v>
      </c>
      <c r="AS156" s="72">
        <f t="shared" si="308"/>
        <v>1.0882630984953545</v>
      </c>
      <c r="AT156" s="17">
        <f t="shared" si="309"/>
        <v>1.0364814464468317</v>
      </c>
      <c r="AU156" s="17">
        <f t="shared" si="310"/>
        <v>1.2364563006903242</v>
      </c>
      <c r="AV156" s="17">
        <f t="shared" si="311"/>
        <v>1.4364311549338169</v>
      </c>
      <c r="AW156" s="17">
        <f t="shared" si="312"/>
        <v>-8.140353885375165E-3</v>
      </c>
      <c r="AX156" s="17">
        <f t="shared" si="313"/>
        <v>1.0798025725065195</v>
      </c>
      <c r="AY156" s="17">
        <f t="shared" si="314"/>
        <v>0.115056682847231</v>
      </c>
      <c r="AZ156" s="17">
        <f t="shared" si="315"/>
        <v>1.1231970367326061</v>
      </c>
      <c r="BA156" s="17">
        <f t="shared" si="316"/>
        <v>-0.92682545322798415</v>
      </c>
      <c r="BB156" s="17">
        <f t="shared" si="317"/>
        <v>2.1297802684376439</v>
      </c>
      <c r="BC156" s="17">
        <f t="shared" si="318"/>
        <v>1.3089067336622899</v>
      </c>
      <c r="BD156" s="17">
        <f t="shared" si="319"/>
        <v>3.235732186890274</v>
      </c>
      <c r="BE156" s="1">
        <v>0</v>
      </c>
      <c r="BF156" s="15">
        <v>1</v>
      </c>
      <c r="BG156" s="15">
        <v>1</v>
      </c>
      <c r="BH156" s="16">
        <v>1</v>
      </c>
      <c r="BI156" s="12">
        <f t="shared" si="320"/>
        <v>0</v>
      </c>
      <c r="BJ156" s="12">
        <f t="shared" si="321"/>
        <v>113.61922128882827</v>
      </c>
      <c r="BK156" s="12">
        <f t="shared" si="322"/>
        <v>135.54048895298425</v>
      </c>
      <c r="BL156" s="12">
        <f t="shared" si="323"/>
        <v>0</v>
      </c>
      <c r="BM156" s="12">
        <f t="shared" si="324"/>
        <v>113.61922128882827</v>
      </c>
      <c r="BN156" s="12">
        <f t="shared" si="325"/>
        <v>135.54048895298425</v>
      </c>
      <c r="BO156" s="9">
        <f t="shared" si="326"/>
        <v>0</v>
      </c>
      <c r="BP156" s="9">
        <f t="shared" si="327"/>
        <v>1.2253204249589294E-2</v>
      </c>
      <c r="BQ156" s="45">
        <f t="shared" si="328"/>
        <v>5.6293653000061561E-3</v>
      </c>
      <c r="BR156" s="78">
        <f t="shared" si="329"/>
        <v>0.30841818870674814</v>
      </c>
      <c r="BS156" s="55">
        <v>267</v>
      </c>
      <c r="BT156" s="10">
        <f t="shared" si="330"/>
        <v>0</v>
      </c>
      <c r="BU156" s="14">
        <f t="shared" si="331"/>
        <v>-267</v>
      </c>
      <c r="BV156" s="1">
        <f t="shared" si="332"/>
        <v>0</v>
      </c>
      <c r="BW156" s="66">
        <f t="shared" si="333"/>
        <v>8.66</v>
      </c>
      <c r="BX156" s="41">
        <f t="shared" si="334"/>
        <v>8.8699999999999992</v>
      </c>
      <c r="BY156" s="65">
        <f t="shared" si="335"/>
        <v>10.039999999999999</v>
      </c>
      <c r="BZ156" s="64">
        <f t="shared" si="336"/>
        <v>9.74</v>
      </c>
      <c r="CA156" s="54">
        <f t="shared" si="337"/>
        <v>9.74</v>
      </c>
      <c r="CB156" s="1">
        <f t="shared" si="338"/>
        <v>-27.412731006160165</v>
      </c>
      <c r="CC156" s="42" t="e">
        <f t="shared" si="339"/>
        <v>#DIV/0!</v>
      </c>
      <c r="CD156" s="55">
        <v>0</v>
      </c>
      <c r="CE156" s="55">
        <v>18</v>
      </c>
      <c r="CF156" s="55">
        <v>0</v>
      </c>
      <c r="CG156" s="6">
        <f t="shared" si="340"/>
        <v>18</v>
      </c>
      <c r="CH156" s="10">
        <f t="shared" si="341"/>
        <v>1665.1526223951269</v>
      </c>
      <c r="CI156" s="1">
        <f t="shared" si="342"/>
        <v>1647.1526223951269</v>
      </c>
      <c r="CJ156" s="77">
        <f t="shared" si="343"/>
        <v>1</v>
      </c>
      <c r="CK156" s="66">
        <f t="shared" si="344"/>
        <v>8.82</v>
      </c>
      <c r="CL156" s="41">
        <f t="shared" si="345"/>
        <v>8.92</v>
      </c>
      <c r="CM156" s="65">
        <f t="shared" si="346"/>
        <v>9.8000000000000007</v>
      </c>
      <c r="CN156" s="64">
        <f t="shared" si="347"/>
        <v>9.6300000000000008</v>
      </c>
      <c r="CO156" s="54">
        <f t="shared" si="348"/>
        <v>8.92</v>
      </c>
      <c r="CP156" s="1">
        <f t="shared" si="349"/>
        <v>184.658365739364</v>
      </c>
      <c r="CQ156" s="42">
        <f t="shared" si="350"/>
        <v>1.0809819927562622E-2</v>
      </c>
      <c r="CR156" s="11">
        <f t="shared" si="351"/>
        <v>331</v>
      </c>
      <c r="CS156" s="47">
        <f t="shared" si="352"/>
        <v>1704.4543739990379</v>
      </c>
      <c r="CT156" s="55">
        <v>46</v>
      </c>
      <c r="CU156" s="10">
        <f t="shared" si="353"/>
        <v>39.301751603910979</v>
      </c>
      <c r="CV156" s="30">
        <f t="shared" si="354"/>
        <v>-6.6982483960890207</v>
      </c>
      <c r="CW156" s="77">
        <f t="shared" si="355"/>
        <v>0</v>
      </c>
      <c r="CX156" s="66">
        <f t="shared" si="356"/>
        <v>8.93</v>
      </c>
      <c r="CY156" s="41">
        <f t="shared" si="357"/>
        <v>8.99</v>
      </c>
      <c r="CZ156" s="65">
        <f t="shared" si="358"/>
        <v>9.57</v>
      </c>
      <c r="DA156" s="64">
        <f t="shared" si="359"/>
        <v>9.4499999999999993</v>
      </c>
      <c r="DB156" s="54">
        <f t="shared" si="360"/>
        <v>9.4499999999999993</v>
      </c>
      <c r="DC156" s="43">
        <f t="shared" si="361"/>
        <v>-0.70880935408349433</v>
      </c>
      <c r="DD156" s="44">
        <v>0</v>
      </c>
      <c r="DE156" s="10">
        <f t="shared" si="362"/>
        <v>24.602352932534906</v>
      </c>
      <c r="DF156" s="30">
        <f t="shared" si="363"/>
        <v>24.602352932534906</v>
      </c>
      <c r="DG156" s="34">
        <f t="shared" si="364"/>
        <v>24.602352932534906</v>
      </c>
      <c r="DH156" s="21">
        <f t="shared" si="365"/>
        <v>5.629365300006157E-3</v>
      </c>
      <c r="DI156" s="74">
        <f t="shared" si="366"/>
        <v>24.602352932534906</v>
      </c>
      <c r="DJ156" s="76">
        <f t="shared" si="367"/>
        <v>9.4499999999999993</v>
      </c>
      <c r="DK156" s="43">
        <f t="shared" si="368"/>
        <v>2.6034235907444345</v>
      </c>
      <c r="DL156" s="16">
        <f t="shared" si="369"/>
        <v>0</v>
      </c>
      <c r="DM156" s="53">
        <f t="shared" si="370"/>
        <v>377</v>
      </c>
      <c r="DN156">
        <f t="shared" si="305"/>
        <v>6.8561944097437749E-3</v>
      </c>
      <c r="DO156">
        <f t="shared" si="371"/>
        <v>7.0408071638112593E-3</v>
      </c>
      <c r="DP156" s="1">
        <f t="shared" si="372"/>
        <v>751.02881854941938</v>
      </c>
      <c r="DQ156" s="55">
        <v>904</v>
      </c>
      <c r="DR156" s="1">
        <f t="shared" si="373"/>
        <v>-152.97118145058062</v>
      </c>
      <c r="DS156" s="55">
        <v>894</v>
      </c>
      <c r="DT156" s="15">
        <f t="shared" si="374"/>
        <v>1.4364311549338169</v>
      </c>
      <c r="DU156" s="17">
        <f t="shared" si="375"/>
        <v>2.6926971968022841E-3</v>
      </c>
      <c r="DV156" s="17">
        <f t="shared" si="376"/>
        <v>2.6926971968022841E-3</v>
      </c>
      <c r="DW156" s="17">
        <f t="shared" si="377"/>
        <v>3.5978746555910246E-3</v>
      </c>
      <c r="DX156" s="1">
        <f t="shared" si="378"/>
        <v>380.30254684528251</v>
      </c>
      <c r="DY156" s="1">
        <f t="shared" si="379"/>
        <v>-513.69745315471755</v>
      </c>
      <c r="DZ156" s="79">
        <f t="shared" si="380"/>
        <v>9.2200000000000006</v>
      </c>
      <c r="EA156">
        <f>DY156/DZ156</f>
        <v>-55.715558910489968</v>
      </c>
    </row>
    <row r="157" spans="1:131" x14ac:dyDescent="0.2">
      <c r="A157" s="25" t="s">
        <v>244</v>
      </c>
      <c r="B157">
        <v>0</v>
      </c>
      <c r="C157">
        <v>0</v>
      </c>
      <c r="D157">
        <v>0.32294164668265302</v>
      </c>
      <c r="E157">
        <v>0.67705835331734598</v>
      </c>
      <c r="F157">
        <v>0.15302066772655001</v>
      </c>
      <c r="G157">
        <v>0.35117056856187201</v>
      </c>
      <c r="H157">
        <v>0.59489966555183904</v>
      </c>
      <c r="I157">
        <v>0.457068106291729</v>
      </c>
      <c r="J157">
        <v>0.42284186732690798</v>
      </c>
      <c r="K157">
        <v>0.70135687781142997</v>
      </c>
      <c r="L157">
        <v>0.88312991921982198</v>
      </c>
      <c r="M157">
        <f t="shared" si="306"/>
        <v>0.25381875946694205</v>
      </c>
      <c r="N157">
        <f t="shared" si="307"/>
        <v>0.5462535915284179</v>
      </c>
      <c r="O157" s="68">
        <v>0</v>
      </c>
      <c r="P157">
        <v>299.64</v>
      </c>
      <c r="Q157">
        <v>300.83999999999997</v>
      </c>
      <c r="R157">
        <v>301.39</v>
      </c>
      <c r="S157">
        <v>304.12</v>
      </c>
      <c r="T157">
        <v>305.73</v>
      </c>
      <c r="U157">
        <v>307.29000000000002</v>
      </c>
      <c r="V157">
        <v>309.67</v>
      </c>
      <c r="W157">
        <v>314.41000000000003</v>
      </c>
      <c r="X157">
        <v>313.45</v>
      </c>
      <c r="Y157">
        <v>310.81</v>
      </c>
      <c r="Z157">
        <v>308.08</v>
      </c>
      <c r="AA157">
        <v>306.35000000000002</v>
      </c>
      <c r="AB157">
        <v>305.17</v>
      </c>
      <c r="AC157">
        <v>303.25</v>
      </c>
      <c r="AD157">
        <v>299.44</v>
      </c>
      <c r="AE157">
        <v>300.94</v>
      </c>
      <c r="AF157">
        <v>302.8</v>
      </c>
      <c r="AG157">
        <v>303.82</v>
      </c>
      <c r="AH157">
        <v>305.39</v>
      </c>
      <c r="AI157">
        <v>305.77</v>
      </c>
      <c r="AJ157">
        <v>308.23</v>
      </c>
      <c r="AK157">
        <v>315.19</v>
      </c>
      <c r="AL157">
        <v>312.75</v>
      </c>
      <c r="AM157">
        <v>311.66000000000003</v>
      </c>
      <c r="AN157">
        <v>311.11</v>
      </c>
      <c r="AO157">
        <v>309.01</v>
      </c>
      <c r="AP157">
        <v>307.55</v>
      </c>
      <c r="AQ157">
        <v>303.39</v>
      </c>
      <c r="AR157">
        <v>307</v>
      </c>
      <c r="AS157" s="72">
        <f t="shared" si="308"/>
        <v>1.0793044953350299</v>
      </c>
      <c r="AT157" s="17">
        <f t="shared" si="309"/>
        <v>1.3403098241132159</v>
      </c>
      <c r="AU157" s="17">
        <f t="shared" si="310"/>
        <v>1.5493265623334254</v>
      </c>
      <c r="AV157" s="17">
        <f t="shared" si="311"/>
        <v>1.7583433005536351</v>
      </c>
      <c r="AW157" s="17">
        <f t="shared" si="312"/>
        <v>-8.140353885375165E-3</v>
      </c>
      <c r="AX157" s="17">
        <f t="shared" si="313"/>
        <v>1.0798025725065195</v>
      </c>
      <c r="AY157" s="17">
        <f t="shared" si="314"/>
        <v>0.70135687781142997</v>
      </c>
      <c r="AZ157" s="17">
        <f t="shared" si="315"/>
        <v>1.7094972316968051</v>
      </c>
      <c r="BA157" s="17">
        <f t="shared" si="316"/>
        <v>-0.92682545322798415</v>
      </c>
      <c r="BB157" s="17">
        <f t="shared" si="317"/>
        <v>2.1297802684376439</v>
      </c>
      <c r="BC157" s="17">
        <f t="shared" si="318"/>
        <v>0.88312991921982198</v>
      </c>
      <c r="BD157" s="17">
        <f t="shared" si="319"/>
        <v>2.8099553724478064</v>
      </c>
      <c r="BE157" s="1">
        <v>0</v>
      </c>
      <c r="BF157" s="49">
        <v>1</v>
      </c>
      <c r="BG157" s="15">
        <v>1</v>
      </c>
      <c r="BH157" s="16">
        <v>1</v>
      </c>
      <c r="BI157" s="12">
        <f t="shared" si="320"/>
        <v>0</v>
      </c>
      <c r="BJ157" s="12">
        <f t="shared" si="321"/>
        <v>83.560858055918814</v>
      </c>
      <c r="BK157" s="12">
        <f t="shared" si="322"/>
        <v>96.591888403910019</v>
      </c>
      <c r="BL157" s="12">
        <f t="shared" si="323"/>
        <v>0</v>
      </c>
      <c r="BM157" s="12">
        <f t="shared" si="324"/>
        <v>83.560858055918814</v>
      </c>
      <c r="BN157" s="12">
        <f t="shared" si="325"/>
        <v>96.591888403910019</v>
      </c>
      <c r="BO157" s="9">
        <f t="shared" si="326"/>
        <v>0</v>
      </c>
      <c r="BP157" s="9">
        <f t="shared" si="327"/>
        <v>9.0115761172778527E-3</v>
      </c>
      <c r="BQ157" s="45">
        <f t="shared" si="328"/>
        <v>4.0117239434753135E-3</v>
      </c>
      <c r="BR157" s="78">
        <f t="shared" si="329"/>
        <v>0.5462535915284179</v>
      </c>
      <c r="BS157" s="55">
        <v>0</v>
      </c>
      <c r="BT157" s="10">
        <f t="shared" si="330"/>
        <v>0</v>
      </c>
      <c r="BU157" s="14">
        <f t="shared" si="331"/>
        <v>0</v>
      </c>
      <c r="BV157" s="1">
        <f t="shared" si="332"/>
        <v>0</v>
      </c>
      <c r="BW157" s="66">
        <f t="shared" si="333"/>
        <v>300.83999999999997</v>
      </c>
      <c r="BX157" s="41">
        <f t="shared" si="334"/>
        <v>300.94</v>
      </c>
      <c r="BY157" s="65">
        <f t="shared" si="335"/>
        <v>314.41000000000003</v>
      </c>
      <c r="BZ157" s="64">
        <f t="shared" si="336"/>
        <v>315.19</v>
      </c>
      <c r="CA157" s="54">
        <f t="shared" si="337"/>
        <v>315.19</v>
      </c>
      <c r="CB157" s="1">
        <f t="shared" si="338"/>
        <v>0</v>
      </c>
      <c r="CC157" s="42" t="e">
        <f t="shared" si="339"/>
        <v>#DIV/0!</v>
      </c>
      <c r="CD157" s="55">
        <v>0</v>
      </c>
      <c r="CE157" s="55">
        <v>0</v>
      </c>
      <c r="CF157" s="55">
        <v>0</v>
      </c>
      <c r="CG157" s="6">
        <f t="shared" si="340"/>
        <v>0</v>
      </c>
      <c r="CH157" s="10">
        <f t="shared" si="341"/>
        <v>1224.6306596987865</v>
      </c>
      <c r="CI157" s="1">
        <f t="shared" si="342"/>
        <v>1224.6306596987865</v>
      </c>
      <c r="CJ157" s="77">
        <f t="shared" si="343"/>
        <v>1</v>
      </c>
      <c r="CK157" s="66">
        <f t="shared" si="344"/>
        <v>301.39</v>
      </c>
      <c r="CL157" s="41">
        <f t="shared" si="345"/>
        <v>302.8</v>
      </c>
      <c r="CM157" s="65">
        <f t="shared" si="346"/>
        <v>313.45</v>
      </c>
      <c r="CN157" s="64">
        <f t="shared" si="347"/>
        <v>312.75</v>
      </c>
      <c r="CO157" s="54">
        <f t="shared" si="348"/>
        <v>302.8</v>
      </c>
      <c r="CP157" s="1">
        <f t="shared" si="349"/>
        <v>4.0443548867199022</v>
      </c>
      <c r="CQ157" s="42">
        <f t="shared" si="350"/>
        <v>0</v>
      </c>
      <c r="CR157" s="11">
        <f t="shared" si="351"/>
        <v>0</v>
      </c>
      <c r="CS157" s="47">
        <f t="shared" si="352"/>
        <v>1252.6387511135961</v>
      </c>
      <c r="CT157" s="55">
        <v>0</v>
      </c>
      <c r="CU157" s="10">
        <f t="shared" si="353"/>
        <v>28.008091414809513</v>
      </c>
      <c r="CV157" s="30">
        <f t="shared" si="354"/>
        <v>28.008091414809513</v>
      </c>
      <c r="CW157" s="77">
        <f t="shared" si="355"/>
        <v>1</v>
      </c>
      <c r="CX157" s="66">
        <f t="shared" si="356"/>
        <v>304.12</v>
      </c>
      <c r="CY157" s="41">
        <f t="shared" si="357"/>
        <v>303.82</v>
      </c>
      <c r="CZ157" s="65">
        <f t="shared" si="358"/>
        <v>310.81</v>
      </c>
      <c r="DA157" s="64">
        <f t="shared" si="359"/>
        <v>311.66000000000003</v>
      </c>
      <c r="DB157" s="54">
        <f t="shared" si="360"/>
        <v>303.82</v>
      </c>
      <c r="DC157" s="43">
        <f t="shared" si="361"/>
        <v>9.2186463744353617E-2</v>
      </c>
      <c r="DD157" s="44">
        <v>0</v>
      </c>
      <c r="DE157" s="10">
        <f t="shared" si="362"/>
        <v>17.532677853606774</v>
      </c>
      <c r="DF157" s="30">
        <f t="shared" si="363"/>
        <v>17.532677853606774</v>
      </c>
      <c r="DG157" s="34">
        <f t="shared" si="364"/>
        <v>17.532677853606774</v>
      </c>
      <c r="DH157" s="21">
        <f t="shared" si="365"/>
        <v>4.0117239434753144E-3</v>
      </c>
      <c r="DI157" s="74">
        <f t="shared" si="366"/>
        <v>17.532677853606774</v>
      </c>
      <c r="DJ157" s="76">
        <f t="shared" si="367"/>
        <v>303.82</v>
      </c>
      <c r="DK157" s="43">
        <f t="shared" si="368"/>
        <v>5.7707451298817637E-2</v>
      </c>
      <c r="DL157" s="16">
        <f t="shared" si="369"/>
        <v>0</v>
      </c>
      <c r="DM157" s="53">
        <f t="shared" si="370"/>
        <v>0</v>
      </c>
      <c r="DN157">
        <f t="shared" si="305"/>
        <v>6.6893601389593441E-3</v>
      </c>
      <c r="DO157">
        <f t="shared" si="371"/>
        <v>6.86948064377576E-3</v>
      </c>
      <c r="DP157" s="1">
        <f t="shared" si="372"/>
        <v>732.75376131027281</v>
      </c>
      <c r="DQ157" s="55">
        <v>614</v>
      </c>
      <c r="DR157" s="1">
        <f t="shared" si="373"/>
        <v>118.75376131027281</v>
      </c>
      <c r="DS157" s="55">
        <v>0</v>
      </c>
      <c r="DT157" s="15">
        <f t="shared" si="374"/>
        <v>1.7583433005536351</v>
      </c>
      <c r="DU157" s="17">
        <f t="shared" si="375"/>
        <v>3.2961454923574099E-3</v>
      </c>
      <c r="DV157" s="17">
        <f t="shared" si="376"/>
        <v>3.2961454923574099E-3</v>
      </c>
      <c r="DW157" s="17">
        <f t="shared" si="377"/>
        <v>4.4041782128999259E-3</v>
      </c>
      <c r="DX157" s="1">
        <f t="shared" si="378"/>
        <v>465.53044545994794</v>
      </c>
      <c r="DY157" s="1">
        <f t="shared" si="379"/>
        <v>465.53044545994794</v>
      </c>
      <c r="DZ157" s="79">
        <f t="shared" si="380"/>
        <v>307</v>
      </c>
      <c r="EA157">
        <f t="shared" ref="EA157:EA160" si="381">DY157/DZ157</f>
        <v>1.5163858158304493</v>
      </c>
    </row>
    <row r="158" spans="1:131" x14ac:dyDescent="0.2">
      <c r="A158" s="25" t="s">
        <v>214</v>
      </c>
      <c r="B158">
        <v>1</v>
      </c>
      <c r="C158">
        <v>1</v>
      </c>
      <c r="D158">
        <v>9.8321342925659402E-2</v>
      </c>
      <c r="E158">
        <v>0.90167865707434003</v>
      </c>
      <c r="F158">
        <v>8.0318091451292206E-2</v>
      </c>
      <c r="G158">
        <v>4.5986622073578599E-3</v>
      </c>
      <c r="H158">
        <v>0.40217391304347799</v>
      </c>
      <c r="I158">
        <v>4.30053714633215E-2</v>
      </c>
      <c r="J158">
        <v>0.110398887415022</v>
      </c>
      <c r="K158">
        <v>0.50590611427435295</v>
      </c>
      <c r="L158">
        <v>2.1297143196300401E-2</v>
      </c>
      <c r="M158">
        <f t="shared" si="306"/>
        <v>6.5396327015303624E-2</v>
      </c>
      <c r="N158">
        <f t="shared" si="307"/>
        <v>2.1936621303112203</v>
      </c>
      <c r="O158" s="68">
        <v>1</v>
      </c>
      <c r="P158">
        <v>0.19</v>
      </c>
      <c r="Q158">
        <v>0.19</v>
      </c>
      <c r="R158">
        <v>0.19</v>
      </c>
      <c r="S158">
        <v>0.2</v>
      </c>
      <c r="T158">
        <v>0.2</v>
      </c>
      <c r="U158">
        <v>0.2</v>
      </c>
      <c r="V158">
        <v>0.21</v>
      </c>
      <c r="W158">
        <v>0.23</v>
      </c>
      <c r="X158">
        <v>0.23</v>
      </c>
      <c r="Y158">
        <v>0.22</v>
      </c>
      <c r="Z158">
        <v>0.22</v>
      </c>
      <c r="AA158">
        <v>0.22</v>
      </c>
      <c r="AB158">
        <v>0.22</v>
      </c>
      <c r="AC158">
        <v>0.21</v>
      </c>
      <c r="AD158">
        <v>0.18</v>
      </c>
      <c r="AE158">
        <v>0.19</v>
      </c>
      <c r="AF158">
        <v>0.19</v>
      </c>
      <c r="AG158">
        <v>0.2</v>
      </c>
      <c r="AH158">
        <v>0.2</v>
      </c>
      <c r="AI158">
        <v>0.21</v>
      </c>
      <c r="AJ158">
        <v>0.21</v>
      </c>
      <c r="AK158">
        <v>0.24</v>
      </c>
      <c r="AL158">
        <v>0.23</v>
      </c>
      <c r="AM158">
        <v>0.23</v>
      </c>
      <c r="AN158">
        <v>0.22</v>
      </c>
      <c r="AO158">
        <v>0.22</v>
      </c>
      <c r="AP158">
        <v>0.21</v>
      </c>
      <c r="AQ158">
        <v>0.21</v>
      </c>
      <c r="AR158">
        <v>0.21</v>
      </c>
      <c r="AS158" s="72">
        <f t="shared" si="308"/>
        <v>1.1984732824427482</v>
      </c>
      <c r="AT158" s="17">
        <f t="shared" si="309"/>
        <v>2.4840741245738047</v>
      </c>
      <c r="AU158" s="17">
        <f t="shared" si="310"/>
        <v>3.4012241699284038</v>
      </c>
      <c r="AV158" s="17">
        <f t="shared" si="311"/>
        <v>4.3183742152830034</v>
      </c>
      <c r="AW158" s="17">
        <f t="shared" si="312"/>
        <v>-8.140353885375165E-3</v>
      </c>
      <c r="AX158" s="17">
        <f t="shared" si="313"/>
        <v>1.0798025725065195</v>
      </c>
      <c r="AY158" s="17">
        <f t="shared" si="314"/>
        <v>0.50590611427435295</v>
      </c>
      <c r="AZ158" s="17">
        <f t="shared" si="315"/>
        <v>1.5140464681597281</v>
      </c>
      <c r="BA158" s="17">
        <f t="shared" si="316"/>
        <v>-0.92682545322798415</v>
      </c>
      <c r="BB158" s="17">
        <f t="shared" si="317"/>
        <v>2.1297802684376439</v>
      </c>
      <c r="BC158" s="17">
        <f t="shared" si="318"/>
        <v>2.1297143196300401E-2</v>
      </c>
      <c r="BD158" s="17">
        <f t="shared" si="319"/>
        <v>1.9481225964242845</v>
      </c>
      <c r="BE158" s="1">
        <v>0</v>
      </c>
      <c r="BF158" s="49">
        <v>0</v>
      </c>
      <c r="BG158" s="49">
        <v>0</v>
      </c>
      <c r="BH158" s="16">
        <v>1</v>
      </c>
      <c r="BI158" s="12">
        <f t="shared" si="320"/>
        <v>0</v>
      </c>
      <c r="BJ158" s="12">
        <f t="shared" si="321"/>
        <v>0</v>
      </c>
      <c r="BK158" s="12">
        <f t="shared" si="322"/>
        <v>0</v>
      </c>
      <c r="BL158" s="12">
        <f t="shared" si="323"/>
        <v>0</v>
      </c>
      <c r="BM158" s="12">
        <f t="shared" si="324"/>
        <v>0</v>
      </c>
      <c r="BN158" s="12">
        <f t="shared" si="325"/>
        <v>0</v>
      </c>
      <c r="BO158" s="9">
        <f t="shared" si="326"/>
        <v>0</v>
      </c>
      <c r="BP158" s="9">
        <f t="shared" si="327"/>
        <v>0</v>
      </c>
      <c r="BQ158" s="45">
        <f t="shared" si="328"/>
        <v>0</v>
      </c>
      <c r="BR158" s="78">
        <f t="shared" si="329"/>
        <v>2.1936621303112203</v>
      </c>
      <c r="BS158" s="55">
        <v>0</v>
      </c>
      <c r="BT158" s="10">
        <f t="shared" si="330"/>
        <v>0</v>
      </c>
      <c r="BU158" s="14">
        <f t="shared" si="331"/>
        <v>0</v>
      </c>
      <c r="BV158" s="1">
        <f t="shared" si="332"/>
        <v>0</v>
      </c>
      <c r="BW158" s="66">
        <f t="shared" si="333"/>
        <v>0.2</v>
      </c>
      <c r="BX158" s="41">
        <f t="shared" si="334"/>
        <v>0.2</v>
      </c>
      <c r="BY158" s="65">
        <f t="shared" si="335"/>
        <v>0.23</v>
      </c>
      <c r="BZ158" s="64">
        <f t="shared" si="336"/>
        <v>0.24</v>
      </c>
      <c r="CA158" s="54">
        <f t="shared" si="337"/>
        <v>0.23</v>
      </c>
      <c r="CB158" s="1">
        <f t="shared" si="338"/>
        <v>0</v>
      </c>
      <c r="CC158" s="42" t="e">
        <f t="shared" si="339"/>
        <v>#DIV/0!</v>
      </c>
      <c r="CD158" s="55">
        <v>1543</v>
      </c>
      <c r="CE158" s="55">
        <v>800</v>
      </c>
      <c r="CF158" s="55">
        <v>0</v>
      </c>
      <c r="CG158" s="6">
        <f t="shared" si="340"/>
        <v>2343</v>
      </c>
      <c r="CH158" s="10">
        <f t="shared" si="341"/>
        <v>0</v>
      </c>
      <c r="CI158" s="1">
        <f t="shared" si="342"/>
        <v>-2343</v>
      </c>
      <c r="CJ158" s="77">
        <f t="shared" si="343"/>
        <v>0</v>
      </c>
      <c r="CK158" s="66">
        <f t="shared" si="344"/>
        <v>0.2</v>
      </c>
      <c r="CL158" s="41">
        <f t="shared" si="345"/>
        <v>0.2</v>
      </c>
      <c r="CM158" s="65">
        <f t="shared" si="346"/>
        <v>0.23</v>
      </c>
      <c r="CN158" s="64">
        <f t="shared" si="347"/>
        <v>0.23</v>
      </c>
      <c r="CO158" s="54">
        <f t="shared" si="348"/>
        <v>0.23</v>
      </c>
      <c r="CP158" s="1">
        <f t="shared" si="349"/>
        <v>-10186.95652173913</v>
      </c>
      <c r="CQ158" s="42" t="e">
        <f t="shared" si="350"/>
        <v>#DIV/0!</v>
      </c>
      <c r="CR158" s="11">
        <f t="shared" si="351"/>
        <v>2343</v>
      </c>
      <c r="CS158" s="47">
        <f t="shared" si="352"/>
        <v>0</v>
      </c>
      <c r="CT158" s="55">
        <v>0</v>
      </c>
      <c r="CU158" s="10">
        <f t="shared" si="353"/>
        <v>0</v>
      </c>
      <c r="CV158" s="30">
        <f t="shared" si="354"/>
        <v>0</v>
      </c>
      <c r="CW158" s="77">
        <f t="shared" si="355"/>
        <v>0</v>
      </c>
      <c r="CX158" s="66">
        <f t="shared" si="356"/>
        <v>0.2</v>
      </c>
      <c r="CY158" s="41">
        <f t="shared" si="357"/>
        <v>0.21</v>
      </c>
      <c r="CZ158" s="65">
        <f t="shared" si="358"/>
        <v>0.22</v>
      </c>
      <c r="DA158" s="64">
        <f t="shared" si="359"/>
        <v>0.23</v>
      </c>
      <c r="DB158" s="54">
        <f t="shared" si="360"/>
        <v>0.22</v>
      </c>
      <c r="DC158" s="43">
        <f t="shared" si="361"/>
        <v>0</v>
      </c>
      <c r="DD158" s="44">
        <v>0</v>
      </c>
      <c r="DE158" s="10">
        <f t="shared" si="362"/>
        <v>0</v>
      </c>
      <c r="DF158" s="30">
        <f t="shared" si="363"/>
        <v>0</v>
      </c>
      <c r="DG158" s="34">
        <f t="shared" si="364"/>
        <v>0</v>
      </c>
      <c r="DH158" s="21">
        <f t="shared" si="365"/>
        <v>0</v>
      </c>
      <c r="DI158" s="74">
        <f t="shared" si="366"/>
        <v>0</v>
      </c>
      <c r="DJ158" s="76">
        <f t="shared" si="367"/>
        <v>0.22</v>
      </c>
      <c r="DK158" s="43">
        <f t="shared" si="368"/>
        <v>0</v>
      </c>
      <c r="DL158" s="16">
        <f t="shared" si="369"/>
        <v>1</v>
      </c>
      <c r="DM158" s="53">
        <f t="shared" si="370"/>
        <v>2343</v>
      </c>
      <c r="DN158">
        <v>0</v>
      </c>
      <c r="DO158">
        <f t="shared" si="371"/>
        <v>0</v>
      </c>
      <c r="DP158" s="1">
        <f t="shared" si="372"/>
        <v>0</v>
      </c>
      <c r="DQ158" s="55">
        <v>0</v>
      </c>
      <c r="DR158" s="1">
        <f t="shared" si="373"/>
        <v>0</v>
      </c>
      <c r="DS158" s="55">
        <v>0</v>
      </c>
      <c r="DT158" s="15">
        <f t="shared" si="374"/>
        <v>0</v>
      </c>
      <c r="DU158" s="17">
        <f t="shared" si="375"/>
        <v>0</v>
      </c>
      <c r="DV158" s="17">
        <f t="shared" si="376"/>
        <v>0</v>
      </c>
      <c r="DW158" s="17">
        <f t="shared" si="377"/>
        <v>0</v>
      </c>
      <c r="DX158" s="1">
        <f t="shared" si="378"/>
        <v>0</v>
      </c>
      <c r="DY158" s="1">
        <f t="shared" si="379"/>
        <v>0</v>
      </c>
      <c r="DZ158" s="79">
        <f t="shared" si="380"/>
        <v>0.21</v>
      </c>
      <c r="EA158">
        <f t="shared" si="381"/>
        <v>0</v>
      </c>
    </row>
    <row r="159" spans="1:131" x14ac:dyDescent="0.2">
      <c r="A159" s="25" t="s">
        <v>138</v>
      </c>
      <c r="B159">
        <v>0</v>
      </c>
      <c r="C159">
        <v>0</v>
      </c>
      <c r="D159">
        <v>0.412997903563941</v>
      </c>
      <c r="E159">
        <v>0.58700209643605805</v>
      </c>
      <c r="F159">
        <v>0.25929752066115702</v>
      </c>
      <c r="G159">
        <v>0.73104265402843605</v>
      </c>
      <c r="H159">
        <v>0.399289099526066</v>
      </c>
      <c r="I159">
        <v>0.54027526599147502</v>
      </c>
      <c r="J159">
        <v>0.52451405960817099</v>
      </c>
      <c r="K159">
        <v>0.38737459811434</v>
      </c>
      <c r="L159">
        <v>0.98410031191959901</v>
      </c>
      <c r="M159">
        <f t="shared" si="306"/>
        <v>0.36905807957160014</v>
      </c>
      <c r="N159">
        <f t="shared" si="307"/>
        <v>0.24861719071759159</v>
      </c>
      <c r="O159" s="68">
        <v>0</v>
      </c>
      <c r="P159">
        <v>69.83</v>
      </c>
      <c r="Q159">
        <v>70.260000000000005</v>
      </c>
      <c r="R159">
        <v>70.66</v>
      </c>
      <c r="S159">
        <v>71.239999999999995</v>
      </c>
      <c r="T159">
        <v>71.489999999999995</v>
      </c>
      <c r="U159">
        <v>71.88</v>
      </c>
      <c r="V159">
        <v>73.13</v>
      </c>
      <c r="W159">
        <v>74.72</v>
      </c>
      <c r="X159">
        <v>73.97</v>
      </c>
      <c r="Y159">
        <v>73.67</v>
      </c>
      <c r="Z159">
        <v>73.2</v>
      </c>
      <c r="AA159">
        <v>72.41</v>
      </c>
      <c r="AB159">
        <v>72.08</v>
      </c>
      <c r="AC159">
        <v>71.59</v>
      </c>
      <c r="AD159">
        <v>70.72</v>
      </c>
      <c r="AE159">
        <v>71.08</v>
      </c>
      <c r="AF159">
        <v>71.23</v>
      </c>
      <c r="AG159">
        <v>71.430000000000007</v>
      </c>
      <c r="AH159">
        <v>71.680000000000007</v>
      </c>
      <c r="AI159">
        <v>71.8</v>
      </c>
      <c r="AJ159">
        <v>72.400000000000006</v>
      </c>
      <c r="AK159">
        <v>74.03</v>
      </c>
      <c r="AL159">
        <v>73.87</v>
      </c>
      <c r="AM159">
        <v>73.52</v>
      </c>
      <c r="AN159">
        <v>73.27</v>
      </c>
      <c r="AO159">
        <v>72.88</v>
      </c>
      <c r="AP159">
        <v>72.5</v>
      </c>
      <c r="AQ159">
        <v>71.69</v>
      </c>
      <c r="AR159">
        <v>72.47</v>
      </c>
      <c r="AS159" s="72">
        <f t="shared" si="308"/>
        <v>1.0315265575239649</v>
      </c>
      <c r="AT159" s="17">
        <f t="shared" si="309"/>
        <v>1.086384306442266</v>
      </c>
      <c r="AU159" s="17">
        <f t="shared" si="310"/>
        <v>1.1953250674407578</v>
      </c>
      <c r="AV159" s="17">
        <f t="shared" si="311"/>
        <v>1.3042658284392497</v>
      </c>
      <c r="AW159" s="17">
        <f t="shared" si="312"/>
        <v>-8.140353885375165E-3</v>
      </c>
      <c r="AX159" s="17">
        <f t="shared" si="313"/>
        <v>1.0798025725065195</v>
      </c>
      <c r="AY159" s="17">
        <f t="shared" si="314"/>
        <v>0.38737459811434</v>
      </c>
      <c r="AZ159" s="17">
        <f t="shared" si="315"/>
        <v>1.3955149519997152</v>
      </c>
      <c r="BA159" s="17">
        <f t="shared" si="316"/>
        <v>-0.92682545322798415</v>
      </c>
      <c r="BB159" s="17">
        <f t="shared" si="317"/>
        <v>2.1297802684376439</v>
      </c>
      <c r="BC159" s="17">
        <f t="shared" si="318"/>
        <v>0.98410031191959901</v>
      </c>
      <c r="BD159" s="17">
        <f t="shared" si="319"/>
        <v>2.9109257651475833</v>
      </c>
      <c r="BE159" s="1">
        <v>1</v>
      </c>
      <c r="BF159" s="15">
        <v>1</v>
      </c>
      <c r="BG159" s="15">
        <v>1</v>
      </c>
      <c r="BH159" s="16">
        <v>1</v>
      </c>
      <c r="BI159" s="12">
        <f t="shared" si="320"/>
        <v>4.9465692347463976</v>
      </c>
      <c r="BJ159" s="12">
        <f t="shared" si="321"/>
        <v>78.002406909015022</v>
      </c>
      <c r="BK159" s="12">
        <f t="shared" si="322"/>
        <v>85.824354923167149</v>
      </c>
      <c r="BL159" s="12">
        <f t="shared" si="323"/>
        <v>4.9465692347463976</v>
      </c>
      <c r="BM159" s="12">
        <f t="shared" si="324"/>
        <v>78.002406909015022</v>
      </c>
      <c r="BN159" s="12">
        <f t="shared" si="325"/>
        <v>85.824354923167149</v>
      </c>
      <c r="BO159" s="9">
        <f t="shared" si="326"/>
        <v>6.3185721137960383E-3</v>
      </c>
      <c r="BP159" s="9">
        <f t="shared" si="327"/>
        <v>8.4121279214374803E-3</v>
      </c>
      <c r="BQ159" s="45">
        <f t="shared" si="328"/>
        <v>3.5645189805053618E-3</v>
      </c>
      <c r="BR159" s="78">
        <f t="shared" si="329"/>
        <v>0.24861719071759159</v>
      </c>
      <c r="BS159" s="55">
        <v>507</v>
      </c>
      <c r="BT159" s="10">
        <f t="shared" si="330"/>
        <v>617.34825334902087</v>
      </c>
      <c r="BU159" s="14">
        <f t="shared" si="331"/>
        <v>110.34825334902087</v>
      </c>
      <c r="BV159" s="1">
        <f t="shared" si="332"/>
        <v>1</v>
      </c>
      <c r="BW159" s="66">
        <f t="shared" si="333"/>
        <v>70.260000000000005</v>
      </c>
      <c r="BX159" s="41">
        <f t="shared" si="334"/>
        <v>71.08</v>
      </c>
      <c r="BY159" s="65">
        <f t="shared" si="335"/>
        <v>74.72</v>
      </c>
      <c r="BZ159" s="64">
        <f t="shared" si="336"/>
        <v>74.03</v>
      </c>
      <c r="CA159" s="54">
        <f t="shared" si="337"/>
        <v>71.08</v>
      </c>
      <c r="CB159" s="1">
        <f t="shared" si="338"/>
        <v>1.5524515102563432</v>
      </c>
      <c r="CC159" s="42">
        <f t="shared" si="339"/>
        <v>0.8212544495746148</v>
      </c>
      <c r="CD159" s="55">
        <v>0</v>
      </c>
      <c r="CE159" s="55">
        <v>1812</v>
      </c>
      <c r="CF159" s="55">
        <v>0</v>
      </c>
      <c r="CG159" s="6">
        <f t="shared" si="340"/>
        <v>1812</v>
      </c>
      <c r="CH159" s="10">
        <f t="shared" si="341"/>
        <v>1143.1684792795643</v>
      </c>
      <c r="CI159" s="1">
        <f t="shared" si="342"/>
        <v>-668.83152072043572</v>
      </c>
      <c r="CJ159" s="77">
        <f t="shared" si="343"/>
        <v>0</v>
      </c>
      <c r="CK159" s="66">
        <f t="shared" si="344"/>
        <v>70.66</v>
      </c>
      <c r="CL159" s="41">
        <f t="shared" si="345"/>
        <v>71.23</v>
      </c>
      <c r="CM159" s="65">
        <f t="shared" si="346"/>
        <v>73.97</v>
      </c>
      <c r="CN159" s="64">
        <f t="shared" si="347"/>
        <v>73.87</v>
      </c>
      <c r="CO159" s="54">
        <f t="shared" si="348"/>
        <v>73.87</v>
      </c>
      <c r="CP159" s="1">
        <f t="shared" si="349"/>
        <v>-9.054169767435166</v>
      </c>
      <c r="CQ159" s="42">
        <f t="shared" si="350"/>
        <v>1.5850681967210465</v>
      </c>
      <c r="CR159" s="11">
        <f t="shared" si="351"/>
        <v>2319</v>
      </c>
      <c r="CS159" s="47">
        <f t="shared" si="352"/>
        <v>1785.4026357621221</v>
      </c>
      <c r="CT159" s="55">
        <v>0</v>
      </c>
      <c r="CU159" s="10">
        <f t="shared" si="353"/>
        <v>24.885903133537017</v>
      </c>
      <c r="CV159" s="30">
        <f t="shared" si="354"/>
        <v>24.885903133537017</v>
      </c>
      <c r="CW159" s="77">
        <f t="shared" si="355"/>
        <v>1</v>
      </c>
      <c r="CX159" s="66">
        <f t="shared" si="356"/>
        <v>71.239999999999995</v>
      </c>
      <c r="CY159" s="41">
        <f t="shared" si="357"/>
        <v>71.430000000000007</v>
      </c>
      <c r="CZ159" s="65">
        <f t="shared" si="358"/>
        <v>73.67</v>
      </c>
      <c r="DA159" s="64">
        <f t="shared" si="359"/>
        <v>73.52</v>
      </c>
      <c r="DB159" s="54">
        <f t="shared" si="360"/>
        <v>71.430000000000007</v>
      </c>
      <c r="DC159" s="43">
        <f t="shared" si="361"/>
        <v>0.34839567595599907</v>
      </c>
      <c r="DD159" s="44">
        <v>0</v>
      </c>
      <c r="DE159" s="10">
        <f t="shared" si="362"/>
        <v>15.578231171641415</v>
      </c>
      <c r="DF159" s="30">
        <f t="shared" si="363"/>
        <v>15.578231171641415</v>
      </c>
      <c r="DG159" s="34">
        <f t="shared" si="364"/>
        <v>15.578231171641415</v>
      </c>
      <c r="DH159" s="21">
        <f t="shared" si="365"/>
        <v>3.5645189805053623E-3</v>
      </c>
      <c r="DI159" s="74">
        <f t="shared" si="366"/>
        <v>15.578231171641415</v>
      </c>
      <c r="DJ159" s="76">
        <f t="shared" si="367"/>
        <v>71.430000000000007</v>
      </c>
      <c r="DK159" s="43">
        <f t="shared" si="368"/>
        <v>0.21809087458548806</v>
      </c>
      <c r="DL159" s="16">
        <f t="shared" si="369"/>
        <v>0</v>
      </c>
      <c r="DM159" s="53">
        <f t="shared" si="370"/>
        <v>2319</v>
      </c>
      <c r="DN159">
        <f>E159/$E$161</f>
        <v>5.7996011808223794E-3</v>
      </c>
      <c r="DO159">
        <f t="shared" si="371"/>
        <v>5.9557636643370014E-3</v>
      </c>
      <c r="DP159" s="1">
        <f t="shared" si="372"/>
        <v>635.28939854749922</v>
      </c>
      <c r="DQ159" s="55">
        <v>145</v>
      </c>
      <c r="DR159" s="1">
        <f t="shared" si="373"/>
        <v>490.28939854749922</v>
      </c>
      <c r="DS159" s="55">
        <v>0</v>
      </c>
      <c r="DT159" s="15">
        <f t="shared" si="374"/>
        <v>1.3042658284392497</v>
      </c>
      <c r="DU159" s="17">
        <f t="shared" si="375"/>
        <v>2.44494344755784E-3</v>
      </c>
      <c r="DV159" s="17">
        <f t="shared" si="376"/>
        <v>2.44494344755784E-3</v>
      </c>
      <c r="DW159" s="17">
        <f t="shared" si="377"/>
        <v>3.2668359720387828E-3</v>
      </c>
      <c r="DX159" s="1">
        <f t="shared" si="378"/>
        <v>345.31109591644343</v>
      </c>
      <c r="DY159" s="1">
        <f t="shared" si="379"/>
        <v>345.31109591644343</v>
      </c>
      <c r="DZ159" s="79">
        <f t="shared" si="380"/>
        <v>72.47</v>
      </c>
      <c r="EA159">
        <f t="shared" si="381"/>
        <v>4.7648833436793634</v>
      </c>
    </row>
    <row r="160" spans="1:131" x14ac:dyDescent="0.2">
      <c r="A160" s="25" t="s">
        <v>169</v>
      </c>
      <c r="B160">
        <v>0</v>
      </c>
      <c r="C160">
        <v>0</v>
      </c>
      <c r="D160">
        <v>6.2749800159872096E-2</v>
      </c>
      <c r="E160">
        <v>0.93725019984012703</v>
      </c>
      <c r="F160">
        <v>0.30286168521462598</v>
      </c>
      <c r="G160">
        <v>0.46697324414715702</v>
      </c>
      <c r="H160">
        <v>0.434782608695652</v>
      </c>
      <c r="I160">
        <v>0.45059055170006901</v>
      </c>
      <c r="J160">
        <v>0.49796878966963498</v>
      </c>
      <c r="K160">
        <v>0.88216094924147603</v>
      </c>
      <c r="L160">
        <v>0.176907479164953</v>
      </c>
      <c r="M160">
        <f t="shared" si="306"/>
        <v>0.13981156272365683</v>
      </c>
      <c r="N160">
        <f t="shared" si="307"/>
        <v>1.1242588549577293</v>
      </c>
      <c r="O160" s="68">
        <v>0</v>
      </c>
      <c r="P160">
        <v>12.27</v>
      </c>
      <c r="Q160">
        <v>12.33</v>
      </c>
      <c r="R160">
        <v>12.43</v>
      </c>
      <c r="S160">
        <v>12.48</v>
      </c>
      <c r="T160">
        <v>12.5</v>
      </c>
      <c r="U160">
        <v>12.55</v>
      </c>
      <c r="V160">
        <v>12.58</v>
      </c>
      <c r="W160">
        <v>12.94</v>
      </c>
      <c r="X160">
        <v>12.91</v>
      </c>
      <c r="Y160">
        <v>12.87</v>
      </c>
      <c r="Z160">
        <v>12.82</v>
      </c>
      <c r="AA160">
        <v>12.75</v>
      </c>
      <c r="AB160">
        <v>12.69</v>
      </c>
      <c r="AC160">
        <v>12.57</v>
      </c>
      <c r="AD160">
        <v>12.33</v>
      </c>
      <c r="AE160">
        <v>12.38</v>
      </c>
      <c r="AF160">
        <v>12.4</v>
      </c>
      <c r="AG160">
        <v>12.46</v>
      </c>
      <c r="AH160">
        <v>12.49</v>
      </c>
      <c r="AI160">
        <v>12.53</v>
      </c>
      <c r="AJ160">
        <v>12.62</v>
      </c>
      <c r="AK160">
        <v>12.99</v>
      </c>
      <c r="AL160">
        <v>12.91</v>
      </c>
      <c r="AM160">
        <v>12.91</v>
      </c>
      <c r="AN160">
        <v>12.84</v>
      </c>
      <c r="AO160">
        <v>12.76</v>
      </c>
      <c r="AP160">
        <v>12.71</v>
      </c>
      <c r="AQ160">
        <v>12.63</v>
      </c>
      <c r="AR160">
        <v>12.61</v>
      </c>
      <c r="AS160" s="72">
        <f t="shared" si="308"/>
        <v>1.217345207803223</v>
      </c>
      <c r="AT160" s="17">
        <f t="shared" si="309"/>
        <v>2.0459379745609434</v>
      </c>
      <c r="AU160" s="17">
        <f t="shared" si="310"/>
        <v>2.1766747255247818</v>
      </c>
      <c r="AV160" s="17">
        <f t="shared" si="311"/>
        <v>2.3074114764886202</v>
      </c>
      <c r="AW160" s="17">
        <f t="shared" si="312"/>
        <v>-8.140353885375165E-3</v>
      </c>
      <c r="AX160" s="17">
        <f t="shared" si="313"/>
        <v>1.0798025725065195</v>
      </c>
      <c r="AY160" s="17">
        <f t="shared" si="314"/>
        <v>0.88216094924147603</v>
      </c>
      <c r="AZ160" s="17">
        <f t="shared" si="315"/>
        <v>1.8903013031268512</v>
      </c>
      <c r="BA160" s="17">
        <f t="shared" si="316"/>
        <v>-0.92682545322798415</v>
      </c>
      <c r="BB160" s="17">
        <f t="shared" si="317"/>
        <v>2.1297802684376439</v>
      </c>
      <c r="BC160" s="17">
        <f t="shared" si="318"/>
        <v>0.176907479164953</v>
      </c>
      <c r="BD160" s="17">
        <f t="shared" si="319"/>
        <v>2.103732932392937</v>
      </c>
      <c r="BE160" s="1">
        <v>0</v>
      </c>
      <c r="BF160" s="49">
        <v>0</v>
      </c>
      <c r="BG160" s="49">
        <v>0</v>
      </c>
      <c r="BH160" s="16">
        <v>1</v>
      </c>
      <c r="BI160" s="12">
        <f t="shared" si="320"/>
        <v>0</v>
      </c>
      <c r="BJ160" s="12">
        <f t="shared" si="321"/>
        <v>0</v>
      </c>
      <c r="BK160" s="12">
        <f t="shared" si="322"/>
        <v>0</v>
      </c>
      <c r="BL160" s="12">
        <f t="shared" si="323"/>
        <v>0</v>
      </c>
      <c r="BM160" s="12">
        <f t="shared" si="324"/>
        <v>0</v>
      </c>
      <c r="BN160" s="12">
        <f t="shared" si="325"/>
        <v>0</v>
      </c>
      <c r="BO160" s="9">
        <f t="shared" si="326"/>
        <v>0</v>
      </c>
      <c r="BP160" s="9">
        <f t="shared" si="327"/>
        <v>0</v>
      </c>
      <c r="BQ160" s="45">
        <f t="shared" si="328"/>
        <v>0</v>
      </c>
      <c r="BR160" s="78">
        <f t="shared" si="329"/>
        <v>1.1242588549577293</v>
      </c>
      <c r="BS160" s="55">
        <v>0</v>
      </c>
      <c r="BT160" s="10">
        <f t="shared" si="330"/>
        <v>0</v>
      </c>
      <c r="BU160" s="14">
        <f t="shared" si="331"/>
        <v>0</v>
      </c>
      <c r="BV160" s="1">
        <f t="shared" si="332"/>
        <v>0</v>
      </c>
      <c r="BW160" s="66">
        <f t="shared" si="333"/>
        <v>12.43</v>
      </c>
      <c r="BX160" s="41">
        <f t="shared" si="334"/>
        <v>12.4</v>
      </c>
      <c r="BY160" s="65">
        <f t="shared" si="335"/>
        <v>12.94</v>
      </c>
      <c r="BZ160" s="64">
        <f t="shared" si="336"/>
        <v>12.99</v>
      </c>
      <c r="CA160" s="54">
        <f t="shared" si="337"/>
        <v>12.99</v>
      </c>
      <c r="CB160" s="1">
        <f t="shared" si="338"/>
        <v>0</v>
      </c>
      <c r="CC160" s="42" t="e">
        <f t="shared" si="339"/>
        <v>#DIV/0!</v>
      </c>
      <c r="CD160" s="55">
        <v>0</v>
      </c>
      <c r="CE160" s="55">
        <v>1236</v>
      </c>
      <c r="CF160" s="55">
        <v>0</v>
      </c>
      <c r="CG160" s="6">
        <f t="shared" si="340"/>
        <v>1236</v>
      </c>
      <c r="CH160" s="10">
        <f t="shared" si="341"/>
        <v>0</v>
      </c>
      <c r="CI160" s="1">
        <f t="shared" si="342"/>
        <v>-1236</v>
      </c>
      <c r="CJ160" s="77">
        <f t="shared" si="343"/>
        <v>0</v>
      </c>
      <c r="CK160" s="66">
        <f t="shared" si="344"/>
        <v>12.48</v>
      </c>
      <c r="CL160" s="41">
        <f t="shared" si="345"/>
        <v>12.46</v>
      </c>
      <c r="CM160" s="65">
        <f t="shared" si="346"/>
        <v>12.91</v>
      </c>
      <c r="CN160" s="64">
        <f t="shared" si="347"/>
        <v>12.91</v>
      </c>
      <c r="CO160" s="54">
        <f t="shared" si="348"/>
        <v>12.91</v>
      </c>
      <c r="CP160" s="1">
        <f t="shared" si="349"/>
        <v>-95.739736638264915</v>
      </c>
      <c r="CQ160" s="42" t="e">
        <f t="shared" si="350"/>
        <v>#DIV/0!</v>
      </c>
      <c r="CR160" s="11">
        <f t="shared" si="351"/>
        <v>1349</v>
      </c>
      <c r="CS160" s="47">
        <f t="shared" si="352"/>
        <v>0</v>
      </c>
      <c r="CT160" s="55">
        <v>113</v>
      </c>
      <c r="CU160" s="10">
        <f t="shared" si="353"/>
        <v>0</v>
      </c>
      <c r="CV160" s="30">
        <f t="shared" si="354"/>
        <v>-113</v>
      </c>
      <c r="CW160" s="77">
        <f t="shared" si="355"/>
        <v>0</v>
      </c>
      <c r="CX160" s="66">
        <f t="shared" si="356"/>
        <v>12.5</v>
      </c>
      <c r="CY160" s="41">
        <f t="shared" si="357"/>
        <v>12.49</v>
      </c>
      <c r="CZ160" s="65">
        <f t="shared" si="358"/>
        <v>12.87</v>
      </c>
      <c r="DA160" s="64">
        <f t="shared" si="359"/>
        <v>12.91</v>
      </c>
      <c r="DB160" s="54">
        <f t="shared" si="360"/>
        <v>12.91</v>
      </c>
      <c r="DC160" s="43">
        <f t="shared" si="361"/>
        <v>-8.7529047250193646</v>
      </c>
      <c r="DD160" s="44">
        <v>0</v>
      </c>
      <c r="DE160" s="10">
        <f t="shared" si="362"/>
        <v>0</v>
      </c>
      <c r="DF160" s="30">
        <f t="shared" si="363"/>
        <v>0</v>
      </c>
      <c r="DG160" s="34">
        <f t="shared" si="364"/>
        <v>0</v>
      </c>
      <c r="DH160" s="21">
        <f t="shared" si="365"/>
        <v>0</v>
      </c>
      <c r="DI160" s="74">
        <f t="shared" si="366"/>
        <v>0</v>
      </c>
      <c r="DJ160" s="76">
        <f t="shared" si="367"/>
        <v>12.91</v>
      </c>
      <c r="DK160" s="43">
        <f t="shared" si="368"/>
        <v>0</v>
      </c>
      <c r="DL160" s="16">
        <f t="shared" si="369"/>
        <v>0</v>
      </c>
      <c r="DM160" s="53">
        <f t="shared" si="370"/>
        <v>1462</v>
      </c>
      <c r="DN160">
        <f>E160/$E$161</f>
        <v>9.260064655170987E-3</v>
      </c>
      <c r="DO160">
        <f t="shared" si="371"/>
        <v>9.5094050234085879E-3</v>
      </c>
      <c r="DP160" s="1">
        <f t="shared" si="372"/>
        <v>1014.3492150369473</v>
      </c>
      <c r="DQ160" s="55">
        <v>1349</v>
      </c>
      <c r="DR160" s="1">
        <f t="shared" si="373"/>
        <v>-334.65078496305273</v>
      </c>
      <c r="DS160" s="55">
        <v>0</v>
      </c>
      <c r="DT160" s="15">
        <f t="shared" si="374"/>
        <v>0</v>
      </c>
      <c r="DU160" s="17">
        <f t="shared" si="375"/>
        <v>0</v>
      </c>
      <c r="DV160" s="17">
        <f t="shared" si="376"/>
        <v>0</v>
      </c>
      <c r="DW160" s="17">
        <f t="shared" si="377"/>
        <v>0</v>
      </c>
      <c r="DX160" s="1">
        <f t="shared" si="378"/>
        <v>0</v>
      </c>
      <c r="DY160" s="1">
        <f t="shared" si="379"/>
        <v>0</v>
      </c>
      <c r="DZ160" s="79">
        <f t="shared" si="380"/>
        <v>12.61</v>
      </c>
      <c r="EA160">
        <f t="shared" si="381"/>
        <v>0</v>
      </c>
    </row>
    <row r="161" spans="1:129" ht="17" thickBot="1" x14ac:dyDescent="0.25">
      <c r="A161" s="3" t="s">
        <v>11</v>
      </c>
      <c r="B161" s="3">
        <f>AVERAGE(B2:B160)</f>
        <v>0.29559748427672955</v>
      </c>
      <c r="C161" s="3">
        <f>AVERAGE(C2:C160)</f>
        <v>0.29559748427672955</v>
      </c>
      <c r="D161" s="5">
        <f>SUM(D2:D160)</f>
        <v>57.785782309116932</v>
      </c>
      <c r="E161" s="5">
        <f>SUM(E2:E160)</f>
        <v>101.21421769088293</v>
      </c>
      <c r="F161" s="3"/>
      <c r="G161" s="3"/>
      <c r="H161" s="3"/>
      <c r="I161" s="3"/>
      <c r="J161" s="3"/>
      <c r="K161" s="3">
        <f>MIN(K2:K160)</f>
        <v>-0.95501441136350396</v>
      </c>
      <c r="L161" s="3"/>
      <c r="M161" s="3"/>
      <c r="N161" s="3"/>
      <c r="O161" s="69"/>
      <c r="P161" s="3"/>
      <c r="Q161" s="3"/>
      <c r="R161" s="3"/>
      <c r="S161" s="3"/>
      <c r="T161" s="3"/>
      <c r="U161" s="3"/>
      <c r="V161" s="3"/>
      <c r="W161" s="59"/>
      <c r="X161" s="3"/>
      <c r="Y161" s="3"/>
      <c r="Z161" s="3"/>
      <c r="AA161" s="3"/>
      <c r="AB161" s="3"/>
      <c r="AC161" s="3"/>
      <c r="AD161" s="6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73">
        <f>SUM(AS2:AS160)</f>
        <v>168.19380251539212</v>
      </c>
      <c r="AT161" s="3"/>
      <c r="AU161" s="3"/>
      <c r="AV161" s="3"/>
      <c r="AW161" s="3"/>
      <c r="AX161" s="3"/>
      <c r="AY161" s="18">
        <f>MIN(AY2:AY160)</f>
        <v>-8.140353885375165E-3</v>
      </c>
      <c r="AZ161" s="3"/>
      <c r="BA161" s="3"/>
      <c r="BB161" s="3"/>
      <c r="BC161" s="18">
        <f>MIN(BC2:BC160)</f>
        <v>-0.92682545322798415</v>
      </c>
      <c r="BD161" s="3"/>
      <c r="BE161" s="3"/>
      <c r="BF161" s="3"/>
      <c r="BG161" s="3"/>
      <c r="BH161" s="3"/>
      <c r="BI161" s="13">
        <f t="shared" ref="BI161:BQ161" si="382">SUM(BI2:BI160)</f>
        <v>1710.5444508378819</v>
      </c>
      <c r="BJ161" s="13">
        <f t="shared" si="382"/>
        <v>9337.3534185171702</v>
      </c>
      <c r="BK161" s="13">
        <f t="shared" si="382"/>
        <v>85366.703741865742</v>
      </c>
      <c r="BL161" s="13">
        <f t="shared" si="382"/>
        <v>782.86187854784555</v>
      </c>
      <c r="BM161" s="13">
        <f t="shared" si="382"/>
        <v>9272.6130222334777</v>
      </c>
      <c r="BN161" s="13">
        <f t="shared" si="382"/>
        <v>24077.401577196637</v>
      </c>
      <c r="BO161" s="3">
        <f t="shared" si="382"/>
        <v>1</v>
      </c>
      <c r="BP161" s="3">
        <f t="shared" si="382"/>
        <v>1.0000000000000004</v>
      </c>
      <c r="BQ161" s="3">
        <f t="shared" si="382"/>
        <v>1.0000000000000004</v>
      </c>
      <c r="BT161" s="1">
        <f>SUM(BT2:BT160)</f>
        <v>97703.75999999998</v>
      </c>
      <c r="BU161" s="35">
        <f>SUM(BU2:BU160)</f>
        <v>-13068.240000000033</v>
      </c>
      <c r="BV161" s="16"/>
      <c r="BW161" s="1"/>
      <c r="BX161" s="1"/>
      <c r="BY161" s="1"/>
      <c r="BZ161" s="1"/>
      <c r="CA161" s="1"/>
      <c r="CB161" s="1"/>
      <c r="CC161" s="1"/>
      <c r="CG161" s="1">
        <f>SUM(CG2:CG160)</f>
        <v>144129</v>
      </c>
      <c r="CH161" s="1">
        <f>SUM(CH2:CH160)</f>
        <v>135895.28000000003</v>
      </c>
      <c r="CI161" s="35">
        <f>SUM(CI2:CI160)</f>
        <v>-8233.719999999983</v>
      </c>
      <c r="CJ161" s="77"/>
      <c r="CK161" s="1"/>
      <c r="CL161" s="1"/>
      <c r="CM161" s="1"/>
      <c r="CN161" s="1"/>
      <c r="CO161" s="1"/>
      <c r="CP161" s="1"/>
      <c r="CQ161" s="1"/>
      <c r="CR161" s="5">
        <f>SUM(CR2:CR160)</f>
        <v>262970</v>
      </c>
      <c r="CS161" s="5">
        <f>SUM(CS2:CS160)</f>
        <v>240580.60000000006</v>
      </c>
      <c r="CU161" s="1">
        <f>SUM(CU2:CU160)</f>
        <v>6981.5600000000013</v>
      </c>
      <c r="CV161" s="35">
        <f>SUM(CV2:CV160)</f>
        <v>-1087.4399999999978</v>
      </c>
      <c r="CW161" s="16"/>
      <c r="CX161" s="1"/>
      <c r="CY161" s="1"/>
      <c r="CZ161" s="1"/>
      <c r="DA161" s="1"/>
      <c r="DB161" s="1"/>
      <c r="DC161" s="1"/>
      <c r="DD161" s="1">
        <f t="shared" ref="DD161:DI161" si="383">SUM(DD2:DD160)</f>
        <v>0</v>
      </c>
      <c r="DE161" s="1">
        <f t="shared" si="383"/>
        <v>4370.3599999999997</v>
      </c>
      <c r="DF161" s="35">
        <f t="shared" si="383"/>
        <v>4370.3599999999997</v>
      </c>
      <c r="DG161" s="1">
        <f t="shared" si="383"/>
        <v>4370.3599999999997</v>
      </c>
      <c r="DH161" s="1">
        <f t="shared" si="383"/>
        <v>1.0000000000000007</v>
      </c>
      <c r="DI161" s="75">
        <f t="shared" si="383"/>
        <v>4370.3599999999997</v>
      </c>
      <c r="DJ161" s="1"/>
      <c r="DK161" s="1"/>
      <c r="DN161">
        <f>SUM(DN2:DN160)</f>
        <v>0.97377960370561378</v>
      </c>
      <c r="DT161" s="15">
        <f>SUM(DT2:DT160)</f>
        <v>533.4543953325508</v>
      </c>
      <c r="DU161" s="15"/>
      <c r="DV161" s="15">
        <f>SUM(DV2:DV160)</f>
        <v>0.74841328688810405</v>
      </c>
      <c r="DW161" s="15"/>
      <c r="DX161" s="15"/>
      <c r="DY161" s="15"/>
    </row>
    <row r="162" spans="1:129" x14ac:dyDescent="0.2">
      <c r="A162" s="7" t="s">
        <v>18</v>
      </c>
      <c r="D162" s="1"/>
      <c r="E162" s="1">
        <f>MEDIAN(E2:E160)</f>
        <v>0.65787370103916798</v>
      </c>
      <c r="H162" s="15"/>
      <c r="K162">
        <f>PERCENTILE(K2:K160, 0.99)</f>
        <v>1.1829823357890696</v>
      </c>
      <c r="BE162" t="s">
        <v>98</v>
      </c>
      <c r="BF162" t="s">
        <v>97</v>
      </c>
      <c r="BG162" t="s">
        <v>100</v>
      </c>
      <c r="BS162" s="2" t="s">
        <v>66</v>
      </c>
      <c r="CV162" s="1"/>
      <c r="DD162" s="44">
        <v>6427</v>
      </c>
      <c r="DN162" t="s">
        <v>233</v>
      </c>
      <c r="DP162" t="s">
        <v>234</v>
      </c>
    </row>
    <row r="163" spans="1:129" x14ac:dyDescent="0.2">
      <c r="A163" s="8" t="s">
        <v>17</v>
      </c>
      <c r="H163" s="15"/>
      <c r="O163" s="70" t="s">
        <v>54</v>
      </c>
      <c r="BE163" t="s">
        <v>99</v>
      </c>
      <c r="BG163" t="s">
        <v>101</v>
      </c>
      <c r="BJ163" s="12"/>
      <c r="BK163" s="12"/>
      <c r="BL163" s="12"/>
      <c r="BM163" s="12"/>
      <c r="BN163" s="12"/>
      <c r="BO163" s="12"/>
      <c r="BS163" s="2" t="s">
        <v>67</v>
      </c>
      <c r="BU163" s="1">
        <f>SUM(BU59:BU160)</f>
        <v>7286.3916142695343</v>
      </c>
      <c r="BV163" s="1"/>
      <c r="CC163" t="s">
        <v>219</v>
      </c>
      <c r="CD163" s="44">
        <v>0</v>
      </c>
      <c r="CE163" s="44">
        <v>5891</v>
      </c>
      <c r="CF163" s="44">
        <v>0</v>
      </c>
      <c r="CI163" s="1">
        <f>SUM(CI150:CI160)</f>
        <v>-1586.6862623711511</v>
      </c>
      <c r="CJ163" s="1"/>
      <c r="CL163" s="1">
        <f>CI163+SUM(CI153:CI154)</f>
        <v>-1648.6862623711511</v>
      </c>
      <c r="CV163" s="1">
        <f>SUM(CV130:CV160)</f>
        <v>-232.39008759057043</v>
      </c>
      <c r="CW163" s="1"/>
      <c r="DD163" s="48">
        <f>DD161+DD162</f>
        <v>6427</v>
      </c>
      <c r="DN163">
        <v>106668</v>
      </c>
      <c r="DP163">
        <f>$C$161*DN163</f>
        <v>31530.792452830188</v>
      </c>
    </row>
    <row r="164" spans="1:129" x14ac:dyDescent="0.2">
      <c r="A164" t="s">
        <v>23</v>
      </c>
      <c r="C164" s="2" t="s">
        <v>24</v>
      </c>
      <c r="G164" t="s">
        <v>34</v>
      </c>
      <c r="H164">
        <v>0.99</v>
      </c>
      <c r="J164">
        <v>0.01</v>
      </c>
      <c r="O164" s="71">
        <v>0.68</v>
      </c>
      <c r="BG164" t="s">
        <v>102</v>
      </c>
      <c r="BS164" s="2" t="s">
        <v>68</v>
      </c>
      <c r="BU164" s="1"/>
      <c r="BV164" s="1"/>
      <c r="CC164" t="s">
        <v>220</v>
      </c>
      <c r="CF164">
        <f>SUM(CD163:CF163)</f>
        <v>5891</v>
      </c>
      <c r="CI164" s="1"/>
      <c r="DD164">
        <f>DD163*$O$164</f>
        <v>4370.3600000000006</v>
      </c>
      <c r="DN164">
        <v>105702</v>
      </c>
    </row>
    <row r="165" spans="1:129" x14ac:dyDescent="0.2">
      <c r="A165" s="4" t="s">
        <v>7</v>
      </c>
      <c r="C165" t="s">
        <v>9</v>
      </c>
      <c r="D165" t="s">
        <v>12</v>
      </c>
      <c r="F165" t="s">
        <v>20</v>
      </c>
      <c r="G165" t="s">
        <v>36</v>
      </c>
      <c r="H165">
        <v>0.99</v>
      </c>
      <c r="I165" t="s">
        <v>37</v>
      </c>
      <c r="J165">
        <v>0.01</v>
      </c>
      <c r="BS165" s="2" t="s">
        <v>69</v>
      </c>
      <c r="BU165" s="1"/>
      <c r="BV165" s="1"/>
      <c r="DD165" t="s">
        <v>193</v>
      </c>
    </row>
    <row r="166" spans="1:129" x14ac:dyDescent="0.2">
      <c r="A166" s="4" t="s">
        <v>1</v>
      </c>
      <c r="C166">
        <v>199846</v>
      </c>
      <c r="D166" s="1">
        <f>C166*$O$164</f>
        <v>135895.28</v>
      </c>
      <c r="F166">
        <f>D166/C166</f>
        <v>0.68</v>
      </c>
      <c r="G166" t="s">
        <v>38</v>
      </c>
      <c r="H166">
        <v>0.99</v>
      </c>
      <c r="I166" t="s">
        <v>39</v>
      </c>
      <c r="J166">
        <v>0.01</v>
      </c>
      <c r="BS166" s="2" t="s">
        <v>70</v>
      </c>
    </row>
    <row r="167" spans="1:129" x14ac:dyDescent="0.2">
      <c r="A167" s="4" t="s">
        <v>8</v>
      </c>
      <c r="C167">
        <v>143682</v>
      </c>
      <c r="D167" s="1">
        <f>C167*$O$164</f>
        <v>97703.760000000009</v>
      </c>
      <c r="F167">
        <f>D167/C167</f>
        <v>0.68</v>
      </c>
      <c r="G167" t="s">
        <v>40</v>
      </c>
      <c r="H167">
        <v>0.98</v>
      </c>
      <c r="I167" t="s">
        <v>35</v>
      </c>
      <c r="J167">
        <v>0.02</v>
      </c>
      <c r="BE167" s="1"/>
      <c r="CG167" s="28"/>
    </row>
    <row r="168" spans="1:129" x14ac:dyDescent="0.2">
      <c r="A168" s="4" t="s">
        <v>49</v>
      </c>
      <c r="C168">
        <v>21990</v>
      </c>
      <c r="D168" s="1">
        <f>C168*$O$164</f>
        <v>14953.2</v>
      </c>
      <c r="F168">
        <f>D168/C168</f>
        <v>0.68</v>
      </c>
      <c r="G168" t="s">
        <v>41</v>
      </c>
      <c r="H168">
        <v>0.99</v>
      </c>
      <c r="I168" t="s">
        <v>35</v>
      </c>
      <c r="J168">
        <v>0.01</v>
      </c>
      <c r="BE168" s="1"/>
    </row>
    <row r="169" spans="1:129" x14ac:dyDescent="0.2">
      <c r="A169" s="4" t="s">
        <v>58</v>
      </c>
      <c r="C169">
        <v>10267</v>
      </c>
      <c r="D169" s="1">
        <f>C169*$O$164</f>
        <v>6981.56</v>
      </c>
      <c r="F169">
        <f>D169/C169</f>
        <v>0.68</v>
      </c>
      <c r="G169" t="s">
        <v>42</v>
      </c>
      <c r="H169">
        <v>0.99</v>
      </c>
      <c r="I169" t="s">
        <v>35</v>
      </c>
      <c r="J169">
        <v>0.01</v>
      </c>
      <c r="BE169" s="1"/>
      <c r="CH169" s="29"/>
    </row>
    <row r="170" spans="1:129" x14ac:dyDescent="0.2">
      <c r="A170" s="4" t="s">
        <v>9</v>
      </c>
      <c r="C170">
        <f>SUM(C166:C168)</f>
        <v>365518</v>
      </c>
      <c r="D170">
        <f>SUM(D166:D168)</f>
        <v>248552.24000000002</v>
      </c>
      <c r="F170">
        <f>D170/C170</f>
        <v>0.68</v>
      </c>
      <c r="H170" s="15"/>
      <c r="BE170" s="1"/>
      <c r="CG170" s="29"/>
    </row>
    <row r="171" spans="1:129" x14ac:dyDescent="0.2">
      <c r="A171" s="4" t="s">
        <v>226</v>
      </c>
      <c r="C171">
        <f>0.05*165</f>
        <v>8.25</v>
      </c>
      <c r="H171" s="15"/>
      <c r="BE171" s="1"/>
      <c r="CG171" s="29"/>
    </row>
    <row r="172" spans="1:129" x14ac:dyDescent="0.2">
      <c r="H172" s="15"/>
      <c r="BE172" s="1"/>
      <c r="CG172" s="29"/>
    </row>
    <row r="173" spans="1:129" x14ac:dyDescent="0.2">
      <c r="BE173" s="1"/>
    </row>
    <row r="174" spans="1:129" x14ac:dyDescent="0.2">
      <c r="BE174" s="1"/>
    </row>
    <row r="175" spans="1:129" x14ac:dyDescent="0.2">
      <c r="BE175" s="1"/>
    </row>
    <row r="176" spans="1:129" x14ac:dyDescent="0.2">
      <c r="BE176" s="1"/>
    </row>
    <row r="177" spans="57:57" x14ac:dyDescent="0.2">
      <c r="BE177" s="1"/>
    </row>
    <row r="178" spans="57:57" x14ac:dyDescent="0.2">
      <c r="BE178" s="1"/>
    </row>
    <row r="179" spans="57:57" x14ac:dyDescent="0.2">
      <c r="BE179" s="1"/>
    </row>
    <row r="180" spans="57:57" x14ac:dyDescent="0.2">
      <c r="BE180" s="1"/>
    </row>
    <row r="181" spans="57:57" x14ac:dyDescent="0.2">
      <c r="BE181" s="1"/>
    </row>
    <row r="182" spans="57:57" x14ac:dyDescent="0.2">
      <c r="BE182" s="1"/>
    </row>
    <row r="183" spans="57:57" x14ac:dyDescent="0.2">
      <c r="BE183" s="1"/>
    </row>
    <row r="184" spans="57:57" x14ac:dyDescent="0.2">
      <c r="BE184" s="1"/>
    </row>
    <row r="185" spans="57:57" x14ac:dyDescent="0.2">
      <c r="BE185" s="1"/>
    </row>
    <row r="186" spans="57:57" x14ac:dyDescent="0.2">
      <c r="BE186" s="1"/>
    </row>
    <row r="187" spans="57:57" x14ac:dyDescent="0.2">
      <c r="BE187" s="1"/>
    </row>
    <row r="188" spans="57:57" x14ac:dyDescent="0.2">
      <c r="BE188" s="1"/>
    </row>
    <row r="189" spans="57:57" x14ac:dyDescent="0.2">
      <c r="BE189" s="1"/>
    </row>
    <row r="190" spans="57:57" x14ac:dyDescent="0.2">
      <c r="BE190" s="1"/>
    </row>
    <row r="191" spans="57:57" x14ac:dyDescent="0.2">
      <c r="BE191" s="1"/>
    </row>
    <row r="192" spans="57:57" x14ac:dyDescent="0.2">
      <c r="BE192" s="1"/>
    </row>
    <row r="193" spans="57:57" x14ac:dyDescent="0.2">
      <c r="BE193" s="1"/>
    </row>
    <row r="194" spans="57:57" x14ac:dyDescent="0.2">
      <c r="BE194" s="1"/>
    </row>
    <row r="195" spans="57:57" x14ac:dyDescent="0.2">
      <c r="BE195" s="1"/>
    </row>
    <row r="196" spans="57:57" x14ac:dyDescent="0.2">
      <c r="BE196" s="1"/>
    </row>
    <row r="197" spans="57:57" x14ac:dyDescent="0.2">
      <c r="BE197" s="1"/>
    </row>
    <row r="198" spans="57:57" x14ac:dyDescent="0.2">
      <c r="BE198" s="1"/>
    </row>
    <row r="199" spans="57:57" x14ac:dyDescent="0.2">
      <c r="BE199" s="1"/>
    </row>
    <row r="200" spans="57:57" x14ac:dyDescent="0.2">
      <c r="BE200" s="1"/>
    </row>
    <row r="201" spans="57:57" x14ac:dyDescent="0.2">
      <c r="BE201" s="1"/>
    </row>
    <row r="202" spans="57:57" x14ac:dyDescent="0.2">
      <c r="BE202" s="1"/>
    </row>
    <row r="203" spans="57:57" x14ac:dyDescent="0.2">
      <c r="BE203" s="1"/>
    </row>
    <row r="204" spans="57:57" x14ac:dyDescent="0.2">
      <c r="BE204" s="1"/>
    </row>
    <row r="205" spans="57:57" x14ac:dyDescent="0.2">
      <c r="BE205" s="1"/>
    </row>
    <row r="206" spans="57:57" x14ac:dyDescent="0.2">
      <c r="BE206" s="1"/>
    </row>
    <row r="207" spans="57:57" x14ac:dyDescent="0.2">
      <c r="BE207" s="1"/>
    </row>
    <row r="208" spans="57:57" x14ac:dyDescent="0.2">
      <c r="BE208" s="1"/>
    </row>
    <row r="209" spans="57:57" x14ac:dyDescent="0.2">
      <c r="BE209" s="1"/>
    </row>
    <row r="210" spans="57:57" x14ac:dyDescent="0.2">
      <c r="BE210" s="1"/>
    </row>
    <row r="211" spans="57:57" x14ac:dyDescent="0.2">
      <c r="BE211" s="1"/>
    </row>
    <row r="212" spans="57:57" x14ac:dyDescent="0.2">
      <c r="BE212" s="1"/>
    </row>
    <row r="213" spans="57:57" x14ac:dyDescent="0.2">
      <c r="BE213" s="1"/>
    </row>
    <row r="214" spans="57:57" x14ac:dyDescent="0.2">
      <c r="BE214" s="1"/>
    </row>
    <row r="215" spans="57:57" x14ac:dyDescent="0.2">
      <c r="BE215" s="1"/>
    </row>
    <row r="216" spans="57:57" x14ac:dyDescent="0.2">
      <c r="BE216" s="1"/>
    </row>
    <row r="217" spans="57:57" x14ac:dyDescent="0.2">
      <c r="BE217" s="1"/>
    </row>
    <row r="218" spans="57:57" x14ac:dyDescent="0.2">
      <c r="BE218" s="1"/>
    </row>
    <row r="219" spans="57:57" x14ac:dyDescent="0.2">
      <c r="BE219" s="1"/>
    </row>
    <row r="220" spans="57:57" x14ac:dyDescent="0.2">
      <c r="BE220" s="1"/>
    </row>
    <row r="221" spans="57:57" x14ac:dyDescent="0.2">
      <c r="BE221" s="1"/>
    </row>
    <row r="222" spans="57:57" x14ac:dyDescent="0.2">
      <c r="BE222" s="1"/>
    </row>
    <row r="223" spans="57:57" x14ac:dyDescent="0.2">
      <c r="BE223" s="1"/>
    </row>
    <row r="224" spans="57:57" x14ac:dyDescent="0.2">
      <c r="BE224" s="1"/>
    </row>
    <row r="225" spans="57:57" x14ac:dyDescent="0.2">
      <c r="BE225" s="1"/>
    </row>
    <row r="226" spans="57:57" x14ac:dyDescent="0.2">
      <c r="BE226" s="1"/>
    </row>
    <row r="227" spans="57:57" x14ac:dyDescent="0.2">
      <c r="BE227" s="1"/>
    </row>
    <row r="228" spans="57:57" x14ac:dyDescent="0.2">
      <c r="BE228" s="1"/>
    </row>
    <row r="229" spans="57:57" x14ac:dyDescent="0.2">
      <c r="BE229" s="1"/>
    </row>
    <row r="230" spans="57:57" x14ac:dyDescent="0.2">
      <c r="BE230" s="1"/>
    </row>
    <row r="231" spans="57:57" x14ac:dyDescent="0.2">
      <c r="BE231" s="1"/>
    </row>
    <row r="232" spans="57:57" x14ac:dyDescent="0.2">
      <c r="BE232" s="1"/>
    </row>
    <row r="233" spans="57:57" x14ac:dyDescent="0.2">
      <c r="BE233" s="1"/>
    </row>
    <row r="234" spans="57:57" x14ac:dyDescent="0.2">
      <c r="BE234" s="1"/>
    </row>
    <row r="235" spans="57:57" x14ac:dyDescent="0.2">
      <c r="BE235" s="1"/>
    </row>
    <row r="236" spans="57:57" x14ac:dyDescent="0.2">
      <c r="BE236" s="1"/>
    </row>
    <row r="237" spans="57:57" x14ac:dyDescent="0.2">
      <c r="BE237" s="1"/>
    </row>
    <row r="238" spans="57:57" x14ac:dyDescent="0.2">
      <c r="BE238" s="1"/>
    </row>
    <row r="239" spans="57:57" x14ac:dyDescent="0.2">
      <c r="BE239" s="1"/>
    </row>
    <row r="240" spans="57:57" x14ac:dyDescent="0.2">
      <c r="BE240" s="1"/>
    </row>
    <row r="241" spans="57:57" x14ac:dyDescent="0.2">
      <c r="BE241" s="1"/>
    </row>
    <row r="242" spans="57:57" x14ac:dyDescent="0.2">
      <c r="BE242" s="1"/>
    </row>
    <row r="243" spans="57:57" x14ac:dyDescent="0.2">
      <c r="BE243" s="1"/>
    </row>
    <row r="244" spans="57:57" x14ac:dyDescent="0.2">
      <c r="BE244" s="1"/>
    </row>
    <row r="245" spans="57:57" x14ac:dyDescent="0.2">
      <c r="BE245" s="1"/>
    </row>
    <row r="246" spans="57:57" x14ac:dyDescent="0.2">
      <c r="BE246" s="1"/>
    </row>
    <row r="247" spans="57:57" x14ac:dyDescent="0.2">
      <c r="BE247" s="1"/>
    </row>
    <row r="248" spans="57:57" x14ac:dyDescent="0.2">
      <c r="BE248" s="1"/>
    </row>
    <row r="249" spans="57:57" x14ac:dyDescent="0.2">
      <c r="BE249" s="1"/>
    </row>
    <row r="250" spans="57:57" x14ac:dyDescent="0.2">
      <c r="BE250" s="1"/>
    </row>
    <row r="251" spans="57:57" x14ac:dyDescent="0.2">
      <c r="BE251" s="1"/>
    </row>
    <row r="252" spans="57:57" x14ac:dyDescent="0.2">
      <c r="BE252" s="1"/>
    </row>
    <row r="253" spans="57:57" x14ac:dyDescent="0.2">
      <c r="BE253" s="1"/>
    </row>
    <row r="254" spans="57:57" x14ac:dyDescent="0.2">
      <c r="BE254" s="1"/>
    </row>
    <row r="255" spans="57:57" x14ac:dyDescent="0.2">
      <c r="BE255" s="1"/>
    </row>
    <row r="256" spans="57:57" x14ac:dyDescent="0.2">
      <c r="BE256" s="1"/>
    </row>
    <row r="257" spans="57:57" x14ac:dyDescent="0.2">
      <c r="BE257" s="1"/>
    </row>
    <row r="258" spans="57:57" x14ac:dyDescent="0.2">
      <c r="BE258" s="1"/>
    </row>
    <row r="259" spans="57:57" x14ac:dyDescent="0.2">
      <c r="BE259" s="1"/>
    </row>
    <row r="260" spans="57:57" x14ac:dyDescent="0.2">
      <c r="BE260" s="1"/>
    </row>
    <row r="261" spans="57:57" x14ac:dyDescent="0.2">
      <c r="BE261" s="1"/>
    </row>
    <row r="262" spans="57:57" x14ac:dyDescent="0.2">
      <c r="BE262" s="1"/>
    </row>
    <row r="263" spans="57:57" x14ac:dyDescent="0.2">
      <c r="BE263" s="1"/>
    </row>
    <row r="264" spans="57:57" x14ac:dyDescent="0.2">
      <c r="BE264" s="1"/>
    </row>
    <row r="265" spans="57:57" x14ac:dyDescent="0.2">
      <c r="BE265" s="1"/>
    </row>
    <row r="266" spans="57:57" x14ac:dyDescent="0.2">
      <c r="BE266" s="1"/>
    </row>
    <row r="267" spans="57:57" x14ac:dyDescent="0.2">
      <c r="BE267" s="1"/>
    </row>
    <row r="268" spans="57:57" x14ac:dyDescent="0.2">
      <c r="BE268" s="1"/>
    </row>
    <row r="269" spans="57:57" x14ac:dyDescent="0.2">
      <c r="BE269" s="1"/>
    </row>
    <row r="270" spans="57:57" x14ac:dyDescent="0.2">
      <c r="BE270" s="1"/>
    </row>
    <row r="271" spans="57:57" x14ac:dyDescent="0.2">
      <c r="BE271" s="1"/>
    </row>
    <row r="272" spans="57:57" x14ac:dyDescent="0.2">
      <c r="BE272" s="1"/>
    </row>
    <row r="273" spans="57:57" x14ac:dyDescent="0.2">
      <c r="BE273" s="1"/>
    </row>
    <row r="274" spans="57:57" x14ac:dyDescent="0.2">
      <c r="BE274" s="1"/>
    </row>
    <row r="275" spans="57:57" x14ac:dyDescent="0.2">
      <c r="BE275" s="1"/>
    </row>
    <row r="276" spans="57:57" x14ac:dyDescent="0.2">
      <c r="BE276" s="1"/>
    </row>
    <row r="277" spans="57:57" x14ac:dyDescent="0.2">
      <c r="BE277" s="1"/>
    </row>
    <row r="278" spans="57:57" x14ac:dyDescent="0.2">
      <c r="BE278" s="1"/>
    </row>
    <row r="279" spans="57:57" x14ac:dyDescent="0.2">
      <c r="BE279" s="1"/>
    </row>
    <row r="280" spans="57:57" x14ac:dyDescent="0.2">
      <c r="BE280" s="1"/>
    </row>
    <row r="281" spans="57:57" x14ac:dyDescent="0.2">
      <c r="BE281" s="1"/>
    </row>
    <row r="282" spans="57:57" x14ac:dyDescent="0.2">
      <c r="BE282" s="1"/>
    </row>
    <row r="283" spans="57:57" x14ac:dyDescent="0.2">
      <c r="BE283" s="1"/>
    </row>
    <row r="284" spans="57:57" x14ac:dyDescent="0.2">
      <c r="BE284" s="1"/>
    </row>
    <row r="285" spans="57:57" x14ac:dyDescent="0.2">
      <c r="BE285" s="1"/>
    </row>
    <row r="286" spans="57:57" x14ac:dyDescent="0.2">
      <c r="BE286" s="1"/>
    </row>
    <row r="287" spans="57:57" x14ac:dyDescent="0.2">
      <c r="BE287" s="1"/>
    </row>
    <row r="288" spans="57:57" x14ac:dyDescent="0.2">
      <c r="BE288" s="1"/>
    </row>
    <row r="289" spans="57:57" x14ac:dyDescent="0.2">
      <c r="BE289" s="1"/>
    </row>
    <row r="290" spans="57:57" x14ac:dyDescent="0.2">
      <c r="BE290" s="1"/>
    </row>
  </sheetData>
  <sortState xmlns:xlrd2="http://schemas.microsoft.com/office/spreadsheetml/2017/richdata2" ref="A2:DZ160">
    <sortCondition ref="A2:A160"/>
    <sortCondition descending="1" ref="DY2:DY160"/>
    <sortCondition descending="1" ref="DR2:DR160"/>
    <sortCondition descending="1" ref="CW2:CW160"/>
    <sortCondition descending="1" ref="N2:N160"/>
    <sortCondition descending="1" ref="CJ2:CJ160"/>
    <sortCondition descending="1" ref="BV2:BV160"/>
    <sortCondition ref="DM2:DM160"/>
  </sortState>
  <conditionalFormatting sqref="B2:C160">
    <cfRule type="expression" dxfId="40" priority="58">
      <formula>$C2 &lt;&gt; $B2</formula>
    </cfRule>
  </conditionalFormatting>
  <conditionalFormatting sqref="BH2:BH160">
    <cfRule type="cellIs" dxfId="39" priority="53" operator="greaterThan">
      <formula>1</formula>
    </cfRule>
  </conditionalFormatting>
  <conditionalFormatting sqref="BR3:BR160 DK2:DL160 DC2:DC160">
    <cfRule type="cellIs" dxfId="38" priority="54" operator="greaterThan">
      <formula>0</formula>
    </cfRule>
    <cfRule type="cellIs" dxfId="37" priority="55" operator="lessThan">
      <formula>0</formula>
    </cfRule>
  </conditionalFormatting>
  <conditionalFormatting sqref="BU2:BV160">
    <cfRule type="colorScale" priority="51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O2:O160 CP2:CP160 CB2:CB160">
    <cfRule type="cellIs" dxfId="36" priority="49" operator="lessThan">
      <formula>0</formula>
    </cfRule>
    <cfRule type="cellIs" dxfId="35" priority="50" operator="greaterThan">
      <formula>0</formula>
    </cfRule>
  </conditionalFormatting>
  <conditionalFormatting sqref="CC2:CC160">
    <cfRule type="cellIs" dxfId="34" priority="48" operator="lessThanOrEqual">
      <formula>0.3333</formula>
    </cfRule>
  </conditionalFormatting>
  <conditionalFormatting sqref="CC2:CC160 CQ2:CQ160">
    <cfRule type="cellIs" dxfId="33" priority="47" operator="greaterThanOrEqual">
      <formula>2</formula>
    </cfRule>
  </conditionalFormatting>
  <conditionalFormatting sqref="BH147:BH148">
    <cfRule type="cellIs" dxfId="32" priority="46" operator="greaterThan">
      <formula>1</formula>
    </cfRule>
  </conditionalFormatting>
  <conditionalFormatting sqref="BH47:BH49">
    <cfRule type="cellIs" dxfId="31" priority="40" operator="greaterThan">
      <formula>1</formula>
    </cfRule>
  </conditionalFormatting>
  <conditionalFormatting sqref="N2:N160">
    <cfRule type="colorScale" priority="37">
      <colorScale>
        <cfvo type="percentile" val="10"/>
        <cfvo type="percentile" val="50"/>
        <cfvo type="percentile" val="90"/>
        <color rgb="FFFF0000"/>
        <color theme="0"/>
        <color rgb="FF00B050"/>
      </colorScale>
    </cfRule>
  </conditionalFormatting>
  <conditionalFormatting sqref="P1:AR1048576">
    <cfRule type="cellIs" dxfId="30" priority="34" operator="greaterThan">
      <formula>0</formula>
    </cfRule>
  </conditionalFormatting>
  <conditionalFormatting sqref="BH136">
    <cfRule type="cellIs" dxfId="29" priority="33" operator="greaterThan">
      <formula>1</formula>
    </cfRule>
  </conditionalFormatting>
  <conditionalFormatting sqref="BH110 BH112:BH113">
    <cfRule type="cellIs" dxfId="28" priority="31" operator="greaterThan">
      <formula>1</formula>
    </cfRule>
  </conditionalFormatting>
  <conditionalFormatting sqref="BH66">
    <cfRule type="cellIs" dxfId="27" priority="30" operator="greaterThan">
      <formula>1</formula>
    </cfRule>
  </conditionalFormatting>
  <conditionalFormatting sqref="BH67">
    <cfRule type="cellIs" dxfId="26" priority="29" operator="greaterThan">
      <formula>1</formula>
    </cfRule>
  </conditionalFormatting>
  <conditionalFormatting sqref="BH64">
    <cfRule type="cellIs" dxfId="25" priority="28" operator="greaterThan">
      <formula>1</formula>
    </cfRule>
  </conditionalFormatting>
  <conditionalFormatting sqref="BH47:BH49">
    <cfRule type="cellIs" dxfId="24" priority="27" operator="greaterThan">
      <formula>1</formula>
    </cfRule>
  </conditionalFormatting>
  <conditionalFormatting sqref="BH10 BH12:BH13">
    <cfRule type="cellIs" dxfId="23" priority="26" operator="greaterThan">
      <formula>1</formula>
    </cfRule>
  </conditionalFormatting>
  <conditionalFormatting sqref="BH24:BH25">
    <cfRule type="cellIs" dxfId="22" priority="19" operator="greaterThan">
      <formula>1</formula>
    </cfRule>
  </conditionalFormatting>
  <conditionalFormatting sqref="BH6">
    <cfRule type="cellIs" dxfId="21" priority="16" operator="greaterThan">
      <formula>1</formula>
    </cfRule>
  </conditionalFormatting>
  <conditionalFormatting sqref="BH16">
    <cfRule type="cellIs" dxfId="20" priority="14" operator="greaterThan">
      <formula>1</formula>
    </cfRule>
  </conditionalFormatting>
  <conditionalFormatting sqref="BH55:BH57">
    <cfRule type="cellIs" dxfId="19" priority="12" operator="greaterThan">
      <formula>1</formula>
    </cfRule>
  </conditionalFormatting>
  <conditionalFormatting sqref="BH93:BH94">
    <cfRule type="cellIs" dxfId="18" priority="10" operator="greaterThan">
      <formula>1</formula>
    </cfRule>
  </conditionalFormatting>
  <conditionalFormatting sqref="BH95:BH96">
    <cfRule type="cellIs" dxfId="17" priority="9" operator="greaterThan">
      <formula>1</formula>
    </cfRule>
  </conditionalFormatting>
  <conditionalFormatting sqref="BH101:BH102">
    <cfRule type="cellIs" dxfId="16" priority="8" operator="greaterThan">
      <formula>1</formula>
    </cfRule>
  </conditionalFormatting>
  <conditionalFormatting sqref="BH109">
    <cfRule type="cellIs" dxfId="15" priority="7" operator="greaterThan">
      <formula>1</formula>
    </cfRule>
  </conditionalFormatting>
  <conditionalFormatting sqref="BH117">
    <cfRule type="cellIs" dxfId="14" priority="6" operator="greaterThan">
      <formula>1</formula>
    </cfRule>
  </conditionalFormatting>
  <conditionalFormatting sqref="BH125:BH127">
    <cfRule type="cellIs" dxfId="13" priority="4" operator="greaterThan">
      <formula>1</formula>
    </cfRule>
  </conditionalFormatting>
  <conditionalFormatting sqref="BH133">
    <cfRule type="cellIs" dxfId="12" priority="3" operator="greaterThan">
      <formula>1</formula>
    </cfRule>
  </conditionalFormatting>
  <conditionalFormatting sqref="BH150">
    <cfRule type="cellIs" dxfId="11" priority="2" operator="greaterThan">
      <formula>1</formula>
    </cfRule>
  </conditionalFormatting>
  <conditionalFormatting sqref="BH152">
    <cfRule type="cellIs" dxfId="10" priority="1" operator="greaterThan">
      <formula>1</formula>
    </cfRule>
  </conditionalFormatting>
  <conditionalFormatting sqref="D2:D160">
    <cfRule type="cellIs" dxfId="9" priority="37058" operator="greaterThanOrEqual">
      <formula>$H$169</formula>
    </cfRule>
    <cfRule type="cellIs" dxfId="8" priority="37059" operator="lessThanOrEqual">
      <formula>$J$169</formula>
    </cfRule>
  </conditionalFormatting>
  <conditionalFormatting sqref="J2:J160">
    <cfRule type="cellIs" dxfId="7" priority="37124" operator="greaterThanOrEqual">
      <formula>$H$168</formula>
    </cfRule>
    <cfRule type="cellIs" dxfId="6" priority="37125" operator="lessThanOrEqual">
      <formula>$J$168</formula>
    </cfRule>
  </conditionalFormatting>
  <conditionalFormatting sqref="CV2:CV160">
    <cfRule type="colorScale" priority="3712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160">
    <cfRule type="cellIs" dxfId="5" priority="37130" operator="lessThanOrEqual">
      <formula>$J$166</formula>
    </cfRule>
  </conditionalFormatting>
  <conditionalFormatting sqref="H2:H160">
    <cfRule type="cellIs" dxfId="4" priority="37132" operator="greaterThanOrEqual">
      <formula>$H$166</formula>
    </cfRule>
  </conditionalFormatting>
  <conditionalFormatting sqref="F2:F160">
    <cfRule type="cellIs" dxfId="3" priority="37134" operator="greaterThanOrEqual">
      <formula>$H$164</formula>
    </cfRule>
    <cfRule type="cellIs" dxfId="2" priority="37135" operator="lessThanOrEqual">
      <formula>$J$164</formula>
    </cfRule>
  </conditionalFormatting>
  <conditionalFormatting sqref="I2:I160">
    <cfRule type="cellIs" dxfId="1" priority="37138" operator="lessThanOrEqual">
      <formula>$J$167</formula>
    </cfRule>
    <cfRule type="cellIs" dxfId="0" priority="37139" operator="greaterThanOrEqual">
      <formula>$H$167</formula>
    </cfRule>
  </conditionalFormatting>
  <conditionalFormatting sqref="CI2:CI160">
    <cfRule type="colorScale" priority="37142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DF2:DF160">
    <cfRule type="colorScale" priority="37144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2023-02-23T05:20:41Z</dcterms:modified>
</cp:coreProperties>
</file>